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i.tcs.bizk\Desktop\V.28-i rendeletek\zárszámadás\"/>
    </mc:Choice>
  </mc:AlternateContent>
  <xr:revisionPtr revIDLastSave="0" documentId="13_ncr:1_{65C58F7C-F109-4C24-9164-ABDA6A491A6D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103" r:id="rId9"/>
    <sheet name="3D-Környezetvéd Alap" sheetId="110" r:id="rId10"/>
    <sheet name="4-létszámok" sheetId="142" r:id="rId11"/>
    <sheet name="5-kötváll" sheetId="143" r:id="rId12"/>
    <sheet name="6-közvetett támog" sheetId="144" r:id="rId13"/>
    <sheet name="7-nem kötelező" sheetId="18" r:id="rId14"/>
    <sheet name="8-EU" sheetId="134" r:id="rId15"/>
    <sheet name="9-Mfüred" sheetId="123" r:id="rId16"/>
    <sheet name="10-immat-TE" sheetId="135" r:id="rId17"/>
    <sheet name="11-Vagyonkimutatás" sheetId="136" r:id="rId18"/>
    <sheet name="12-Mérleg_Egysz_ÚjÁhsz" sheetId="137" r:id="rId19"/>
    <sheet name="13-Ktv-jelentés_ÚjÁhsz" sheetId="138" r:id="rId20"/>
    <sheet name="14-Maradványk_ÚjÁhsz" sheetId="139" r:id="rId21"/>
    <sheet name="15-Eredmény_Kimut_ÚjÁhsz" sheetId="140" r:id="rId22"/>
    <sheet name="16-címrend" sheetId="141" r:id="rId23"/>
    <sheet name="1. tájékoztató" sheetId="99" r:id="rId24"/>
    <sheet name="2. tájékoztató" sheetId="147" r:id="rId25"/>
    <sheet name="PH Névszerinti" sheetId="77" state="hidden" r:id="rId26"/>
  </sheets>
  <externalReferences>
    <externalReference r:id="rId27"/>
    <externalReference r:id="rId28"/>
    <externalReference r:id="rId29"/>
  </externalReferences>
  <definedNames>
    <definedName name="______________kst222" localSheetId="23">#REF!</definedName>
    <definedName name="______________kst222" localSheetId="22">#REF!</definedName>
    <definedName name="______________kst222" localSheetId="2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0">#REF!</definedName>
    <definedName name="______________kst222" localSheetId="1">#REF!</definedName>
    <definedName name="______________kst222" localSheetId="25">#REF!</definedName>
    <definedName name="______________kst222">#REF!</definedName>
    <definedName name="______________kst333" localSheetId="23">#REF!</definedName>
    <definedName name="______________kst333" localSheetId="22">#REF!</definedName>
    <definedName name="______________kst333" localSheetId="2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0">#REF!</definedName>
    <definedName name="______________kst333" localSheetId="1">#REF!</definedName>
    <definedName name="______________kst333" localSheetId="25">#REF!</definedName>
    <definedName name="______________kst333">#REF!</definedName>
    <definedName name="_____________kst222" localSheetId="23">#REF!</definedName>
    <definedName name="_____________kst222" localSheetId="22">#REF!</definedName>
    <definedName name="_____________kst222" localSheetId="2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0">#REF!</definedName>
    <definedName name="_____________kst222" localSheetId="1">#REF!</definedName>
    <definedName name="_____________kst222" localSheetId="25">#REF!</definedName>
    <definedName name="_____________kst222">#REF!</definedName>
    <definedName name="_____________kst333" localSheetId="23">#REF!</definedName>
    <definedName name="_____________kst333" localSheetId="22">#REF!</definedName>
    <definedName name="_____________kst333" localSheetId="2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0">#REF!</definedName>
    <definedName name="_____________kst333" localSheetId="1">#REF!</definedName>
    <definedName name="_____________kst333" localSheetId="25">#REF!</definedName>
    <definedName name="_____________kst333">#REF!</definedName>
    <definedName name="____________kst2" localSheetId="23">#REF!</definedName>
    <definedName name="____________kst2" localSheetId="22">#REF!</definedName>
    <definedName name="____________kst2" localSheetId="2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0">#REF!</definedName>
    <definedName name="____________kst2" localSheetId="1">#REF!</definedName>
    <definedName name="____________kst2" localSheetId="25">#REF!</definedName>
    <definedName name="____________kst2">#REF!</definedName>
    <definedName name="____________kst222" localSheetId="23">#REF!</definedName>
    <definedName name="____________kst222" localSheetId="22">#REF!</definedName>
    <definedName name="____________kst222" localSheetId="2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0">#REF!</definedName>
    <definedName name="____________kst222" localSheetId="1">#REF!</definedName>
    <definedName name="____________kst222" localSheetId="25">#REF!</definedName>
    <definedName name="____________kst222">#REF!</definedName>
    <definedName name="____________kst333" localSheetId="23">#REF!</definedName>
    <definedName name="____________kst333" localSheetId="22">#REF!</definedName>
    <definedName name="____________kst333" localSheetId="2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0">#REF!</definedName>
    <definedName name="____________kst333" localSheetId="1">#REF!</definedName>
    <definedName name="____________kst333" localSheetId="25">#REF!</definedName>
    <definedName name="____________kst333">#REF!</definedName>
    <definedName name="___________kst2" localSheetId="23">#REF!</definedName>
    <definedName name="___________kst2" localSheetId="22">#REF!</definedName>
    <definedName name="___________kst2" localSheetId="2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0">#REF!</definedName>
    <definedName name="___________kst2" localSheetId="1">#REF!</definedName>
    <definedName name="___________kst2" localSheetId="25">#REF!</definedName>
    <definedName name="___________kst2">#REF!</definedName>
    <definedName name="___________kst222" localSheetId="23">#REF!</definedName>
    <definedName name="___________kst222" localSheetId="22">#REF!</definedName>
    <definedName name="___________kst222" localSheetId="2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0">#REF!</definedName>
    <definedName name="___________kst222" localSheetId="1">#REF!</definedName>
    <definedName name="___________kst222" localSheetId="25">#REF!</definedName>
    <definedName name="___________kst222">#REF!</definedName>
    <definedName name="___________kst333" localSheetId="23">#REF!</definedName>
    <definedName name="___________kst333" localSheetId="22">#REF!</definedName>
    <definedName name="___________kst333" localSheetId="2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0">#REF!</definedName>
    <definedName name="___________kst333" localSheetId="1">#REF!</definedName>
    <definedName name="___________kst333" localSheetId="25">#REF!</definedName>
    <definedName name="___________kst333">#REF!</definedName>
    <definedName name="__________kst2" localSheetId="23">#REF!</definedName>
    <definedName name="__________kst2" localSheetId="22">#REF!</definedName>
    <definedName name="__________kst2" localSheetId="2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0">#REF!</definedName>
    <definedName name="__________kst2" localSheetId="1">#REF!</definedName>
    <definedName name="__________kst2" localSheetId="25">#REF!</definedName>
    <definedName name="__________kst2">#REF!</definedName>
    <definedName name="_________kst2" localSheetId="23">#REF!</definedName>
    <definedName name="_________kst2" localSheetId="22">#REF!</definedName>
    <definedName name="_________kst2" localSheetId="2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0">#REF!</definedName>
    <definedName name="_________kst2" localSheetId="1">#REF!</definedName>
    <definedName name="_________kst2" localSheetId="25">#REF!</definedName>
    <definedName name="_________kst2">#REF!</definedName>
    <definedName name="_________kst222" localSheetId="23">#REF!</definedName>
    <definedName name="_________kst222" localSheetId="22">#REF!</definedName>
    <definedName name="_________kst222" localSheetId="2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0">#REF!</definedName>
    <definedName name="_________kst222" localSheetId="1">#REF!</definedName>
    <definedName name="_________kst222" localSheetId="25">#REF!</definedName>
    <definedName name="_________kst222">#REF!</definedName>
    <definedName name="_________kst333" localSheetId="23">#REF!</definedName>
    <definedName name="_________kst333" localSheetId="22">#REF!</definedName>
    <definedName name="_________kst333" localSheetId="2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0">#REF!</definedName>
    <definedName name="_________kst333" localSheetId="1">#REF!</definedName>
    <definedName name="_________kst333" localSheetId="25">#REF!</definedName>
    <definedName name="_________kst333">#REF!</definedName>
    <definedName name="________kst2" localSheetId="23">#REF!</definedName>
    <definedName name="________kst2" localSheetId="22">#REF!</definedName>
    <definedName name="________kst2" localSheetId="2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0">#REF!</definedName>
    <definedName name="________kst2" localSheetId="1">#REF!</definedName>
    <definedName name="________kst2" localSheetId="25">#REF!</definedName>
    <definedName name="________kst2">#REF!</definedName>
    <definedName name="_______kst2" localSheetId="23">#REF!</definedName>
    <definedName name="_______kst2" localSheetId="22">#REF!</definedName>
    <definedName name="_______kst2" localSheetId="2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0">#REF!</definedName>
    <definedName name="_______kst2" localSheetId="1">#REF!</definedName>
    <definedName name="_______kst2" localSheetId="25">#REF!</definedName>
    <definedName name="_______kst2">#REF!</definedName>
    <definedName name="_______kst222" localSheetId="23">#REF!</definedName>
    <definedName name="_______kst222" localSheetId="22">#REF!</definedName>
    <definedName name="_______kst222" localSheetId="2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0">#REF!</definedName>
    <definedName name="_______kst222" localSheetId="1">#REF!</definedName>
    <definedName name="_______kst222" localSheetId="25">#REF!</definedName>
    <definedName name="_______kst222">#REF!</definedName>
    <definedName name="_______kst333" localSheetId="23">#REF!</definedName>
    <definedName name="_______kst333" localSheetId="22">#REF!</definedName>
    <definedName name="_______kst333" localSheetId="2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0">#REF!</definedName>
    <definedName name="_______kst333" localSheetId="1">#REF!</definedName>
    <definedName name="_______kst333" localSheetId="25">#REF!</definedName>
    <definedName name="_______kst333">#REF!</definedName>
    <definedName name="______kst2" localSheetId="23">#REF!</definedName>
    <definedName name="______kst2" localSheetId="18">#REF!</definedName>
    <definedName name="______kst2" localSheetId="22">#REF!</definedName>
    <definedName name="______kst2" localSheetId="2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0">#REF!</definedName>
    <definedName name="______kst2" localSheetId="1">#REF!</definedName>
    <definedName name="______kst2" localSheetId="25">#REF!</definedName>
    <definedName name="______kst2">#REF!</definedName>
    <definedName name="______kst222" localSheetId="23">#REF!</definedName>
    <definedName name="______kst222" localSheetId="18">#REF!</definedName>
    <definedName name="______kst222" localSheetId="22">#REF!</definedName>
    <definedName name="______kst222" localSheetId="2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0">#REF!</definedName>
    <definedName name="______kst222" localSheetId="1">#REF!</definedName>
    <definedName name="______kst222" localSheetId="25">#REF!</definedName>
    <definedName name="______kst222">#REF!</definedName>
    <definedName name="______kst333" localSheetId="23">#REF!</definedName>
    <definedName name="______kst333" localSheetId="18">#REF!</definedName>
    <definedName name="______kst333" localSheetId="22">#REF!</definedName>
    <definedName name="______kst333" localSheetId="2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0">#REF!</definedName>
    <definedName name="______kst333" localSheetId="1">#REF!</definedName>
    <definedName name="______kst333" localSheetId="25">#REF!</definedName>
    <definedName name="______kst333">#REF!</definedName>
    <definedName name="_____kst2" localSheetId="23">#REF!</definedName>
    <definedName name="_____kst2" localSheetId="18">#REF!</definedName>
    <definedName name="_____kst2" localSheetId="22">#REF!</definedName>
    <definedName name="_____kst2" localSheetId="2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0">#REF!</definedName>
    <definedName name="_____kst2" localSheetId="1">#REF!</definedName>
    <definedName name="_____kst2" localSheetId="25">#REF!</definedName>
    <definedName name="_____kst2">#REF!</definedName>
    <definedName name="_____kst222" localSheetId="23">#REF!</definedName>
    <definedName name="_____kst222" localSheetId="18">#REF!</definedName>
    <definedName name="_____kst222" localSheetId="22">#REF!</definedName>
    <definedName name="_____kst222" localSheetId="2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0">#REF!</definedName>
    <definedName name="_____kst222" localSheetId="1">#REF!</definedName>
    <definedName name="_____kst222" localSheetId="25">#REF!</definedName>
    <definedName name="_____kst222">#REF!</definedName>
    <definedName name="_____kst333" localSheetId="23">#REF!</definedName>
    <definedName name="_____kst333" localSheetId="18">#REF!</definedName>
    <definedName name="_____kst333" localSheetId="22">#REF!</definedName>
    <definedName name="_____kst333" localSheetId="2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0">#REF!</definedName>
    <definedName name="_____kst333" localSheetId="1">#REF!</definedName>
    <definedName name="_____kst333" localSheetId="25">#REF!</definedName>
    <definedName name="_____kst333">#REF!</definedName>
    <definedName name="____kst2" localSheetId="23">#REF!</definedName>
    <definedName name="____kst2" localSheetId="18">#REF!</definedName>
    <definedName name="____kst2" localSheetId="22">#REF!</definedName>
    <definedName name="____kst2" localSheetId="2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0">#REF!</definedName>
    <definedName name="____kst2" localSheetId="1">#REF!</definedName>
    <definedName name="____kst2" localSheetId="25">#REF!</definedName>
    <definedName name="____kst2">#REF!</definedName>
    <definedName name="____kst222" localSheetId="23">#REF!</definedName>
    <definedName name="____kst222" localSheetId="18">#REF!</definedName>
    <definedName name="____kst222" localSheetId="22">#REF!</definedName>
    <definedName name="____kst222" localSheetId="2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0">#REF!</definedName>
    <definedName name="____kst222" localSheetId="1">#REF!</definedName>
    <definedName name="____kst222" localSheetId="25">#REF!</definedName>
    <definedName name="____kst222">#REF!</definedName>
    <definedName name="____kst333" localSheetId="23">#REF!</definedName>
    <definedName name="____kst333" localSheetId="18">#REF!</definedName>
    <definedName name="____kst333" localSheetId="22">#REF!</definedName>
    <definedName name="____kst333" localSheetId="2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0">#REF!</definedName>
    <definedName name="____kst333" localSheetId="1">#REF!</definedName>
    <definedName name="____kst333" localSheetId="25">#REF!</definedName>
    <definedName name="____kst333">#REF!</definedName>
    <definedName name="___kst2" localSheetId="23">#REF!</definedName>
    <definedName name="___kst2" localSheetId="18">#REF!</definedName>
    <definedName name="___kst2" localSheetId="22">#REF!</definedName>
    <definedName name="___kst2" localSheetId="2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0">#REF!</definedName>
    <definedName name="___kst2" localSheetId="1">#REF!</definedName>
    <definedName name="___kst2" localSheetId="25">#REF!</definedName>
    <definedName name="___kst2">#REF!</definedName>
    <definedName name="___kst222" localSheetId="23">#REF!</definedName>
    <definedName name="___kst222" localSheetId="18">#REF!</definedName>
    <definedName name="___kst222" localSheetId="22">#REF!</definedName>
    <definedName name="___kst222" localSheetId="2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0">#REF!</definedName>
    <definedName name="___kst222" localSheetId="1">#REF!</definedName>
    <definedName name="___kst222" localSheetId="25">#REF!</definedName>
    <definedName name="___kst222">#REF!</definedName>
    <definedName name="___kst333" localSheetId="23">#REF!</definedName>
    <definedName name="___kst333" localSheetId="18">#REF!</definedName>
    <definedName name="___kst333" localSheetId="22">#REF!</definedName>
    <definedName name="___kst333" localSheetId="2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0">#REF!</definedName>
    <definedName name="___kst333" localSheetId="1">#REF!</definedName>
    <definedName name="___kst333" localSheetId="25">#REF!</definedName>
    <definedName name="___kst333">#REF!</definedName>
    <definedName name="__kst2" localSheetId="23">#REF!</definedName>
    <definedName name="__kst2" localSheetId="18">#REF!</definedName>
    <definedName name="__kst2" localSheetId="22">#REF!</definedName>
    <definedName name="__kst2" localSheetId="2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0">#REF!</definedName>
    <definedName name="__kst2" localSheetId="1">#REF!</definedName>
    <definedName name="__kst2" localSheetId="25">#REF!</definedName>
    <definedName name="__kst2">#REF!</definedName>
    <definedName name="__kst222" localSheetId="23">#REF!</definedName>
    <definedName name="__kst222" localSheetId="18">#REF!</definedName>
    <definedName name="__kst222" localSheetId="22">#REF!</definedName>
    <definedName name="__kst222" localSheetId="2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0">#REF!</definedName>
    <definedName name="__kst222" localSheetId="1">#REF!</definedName>
    <definedName name="__kst222" localSheetId="25">#REF!</definedName>
    <definedName name="__kst222">#REF!</definedName>
    <definedName name="__kst333" localSheetId="23">#REF!</definedName>
    <definedName name="__kst333" localSheetId="18">#REF!</definedName>
    <definedName name="__kst333" localSheetId="22">#REF!</definedName>
    <definedName name="__kst333" localSheetId="2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0">#REF!</definedName>
    <definedName name="__kst333" localSheetId="1">#REF!</definedName>
    <definedName name="__kst333" localSheetId="25">#REF!</definedName>
    <definedName name="__kst333">#REF!</definedName>
    <definedName name="__pr612" localSheetId="21">'15-Eredmény_Kimut_ÚjÁhsz'!$B$4</definedName>
    <definedName name="__pr613" localSheetId="21">'15-Eredmény_Kimut_ÚjÁhsz'!$B$5</definedName>
    <definedName name="__pr614" localSheetId="21">'15-Eredmény_Kimut_ÚjÁhsz'!$B$6</definedName>
    <definedName name="__pr615" localSheetId="21">'15-Eredmény_Kimut_ÚjÁhsz'!$B$7</definedName>
    <definedName name="__pr616" localSheetId="21">'15-Eredmény_Kimut_ÚjÁhsz'!$B$8</definedName>
    <definedName name="__pr617" localSheetId="21">'15-Eredmény_Kimut_ÚjÁhsz'!$B$9</definedName>
    <definedName name="__pr618" localSheetId="21">'15-Eredmény_Kimut_ÚjÁhsz'!$B$10</definedName>
    <definedName name="__pr619" localSheetId="21">'15-Eredmény_Kimut_ÚjÁhsz'!$B$11</definedName>
    <definedName name="__pr620" localSheetId="21">'15-Eredmény_Kimut_ÚjÁhsz'!$B$12</definedName>
    <definedName name="__pr621" localSheetId="21">'15-Eredmény_Kimut_ÚjÁhsz'!$B$14</definedName>
    <definedName name="__pr622" localSheetId="21">'15-Eredmény_Kimut_ÚjÁhsz'!$B$15</definedName>
    <definedName name="__pr623" localSheetId="21">'15-Eredmény_Kimut_ÚjÁhsz'!$B$16</definedName>
    <definedName name="__pr624" localSheetId="21">'15-Eredmény_Kimut_ÚjÁhsz'!#REF!</definedName>
    <definedName name="__pr625" localSheetId="21">'15-Eredmény_Kimut_ÚjÁhsz'!$B$17</definedName>
    <definedName name="__pr626" localSheetId="21">'15-Eredmény_Kimut_ÚjÁhsz'!$B$18</definedName>
    <definedName name="__pr627" localSheetId="21">'15-Eredmény_Kimut_ÚjÁhsz'!$B$19</definedName>
    <definedName name="__pr628" localSheetId="21">'15-Eredmény_Kimut_ÚjÁhsz'!$B$20</definedName>
    <definedName name="__pr629" localSheetId="21">'15-Eredmény_Kimut_ÚjÁhsz'!$B$21</definedName>
    <definedName name="_xlnm._FilterDatabase" localSheetId="6" hidden="1">'3A-kommunális'!$A$1:$I$68</definedName>
    <definedName name="_xlnm._FilterDatabase" localSheetId="7" hidden="1">'3B-fejlesztés-felújítás'!$A$2:$E$125</definedName>
    <definedName name="_xlnm._FilterDatabase" localSheetId="5" hidden="1">'3-Kiadások'!$A$1:$N$254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5" hidden="1">'PH Névszerinti'!$A$1:$AD$164</definedName>
    <definedName name="_kst2" localSheetId="23">#REF!</definedName>
    <definedName name="_kst2" localSheetId="18">#REF!</definedName>
    <definedName name="_kst2" localSheetId="22">#REF!</definedName>
    <definedName name="_kst2" localSheetId="2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0">#REF!</definedName>
    <definedName name="_kst2" localSheetId="1">#REF!</definedName>
    <definedName name="_kst2" localSheetId="25">#REF!</definedName>
    <definedName name="_kst2">#REF!</definedName>
    <definedName name="_kst222" localSheetId="23">#REF!</definedName>
    <definedName name="_kst222" localSheetId="18">#REF!</definedName>
    <definedName name="_kst222" localSheetId="22">#REF!</definedName>
    <definedName name="_kst222" localSheetId="2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0">#REF!</definedName>
    <definedName name="_kst222" localSheetId="1">#REF!</definedName>
    <definedName name="_kst222" localSheetId="25">#REF!</definedName>
    <definedName name="_kst222">#REF!</definedName>
    <definedName name="_kst333" localSheetId="23">#REF!</definedName>
    <definedName name="_kst333" localSheetId="18">#REF!</definedName>
    <definedName name="_kst333" localSheetId="22">#REF!</definedName>
    <definedName name="_kst333" localSheetId="2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0">#REF!</definedName>
    <definedName name="_kst333" localSheetId="1">#REF!</definedName>
    <definedName name="_kst333" localSheetId="25">#REF!</definedName>
    <definedName name="_kst333">#REF!</definedName>
    <definedName name="_pr612" localSheetId="20">'14-Maradványk_ÚjÁhsz'!$B$4</definedName>
    <definedName name="_pr613" localSheetId="20">'14-Maradványk_ÚjÁhsz'!$B$5</definedName>
    <definedName name="_pr614" localSheetId="20">'14-Maradványk_ÚjÁhsz'!$B$6</definedName>
    <definedName name="_pr615" localSheetId="20">'14-Maradványk_ÚjÁhsz'!$B$7</definedName>
    <definedName name="_pr616" localSheetId="20">'14-Maradványk_ÚjÁhsz'!$B$8</definedName>
    <definedName name="_pr617" localSheetId="20">'14-Maradványk_ÚjÁhsz'!$B$9</definedName>
    <definedName name="_pr618" localSheetId="20">'14-Maradványk_ÚjÁhsz'!$B$10</definedName>
    <definedName name="_pr619" localSheetId="20">'14-Maradványk_ÚjÁhsz'!$B$11</definedName>
    <definedName name="_pr620" localSheetId="20">'14-Maradványk_ÚjÁhsz'!$B$12</definedName>
    <definedName name="_pr621" localSheetId="20">'14-Maradványk_ÚjÁhsz'!$B$13</definedName>
    <definedName name="_pr622" localSheetId="20">'14-Maradványk_ÚjÁhsz'!$B$14</definedName>
    <definedName name="_pr623" localSheetId="20">'14-Maradványk_ÚjÁhsz'!$B$15</definedName>
    <definedName name="_pr624" localSheetId="20">'14-Maradványk_ÚjÁhsz'!$B$16</definedName>
    <definedName name="_pr625" localSheetId="20">'14-Maradványk_ÚjÁhsz'!$B$17</definedName>
    <definedName name="_pr626" localSheetId="20">'14-Maradványk_ÚjÁhsz'!$B$18</definedName>
    <definedName name="_pr627" localSheetId="20">'14-Maradványk_ÚjÁhsz'!$B$19</definedName>
    <definedName name="_pr628" localSheetId="20">'14-Maradványk_ÚjÁhsz'!$B$20</definedName>
    <definedName name="_pr629" localSheetId="20">'14-Maradványk_ÚjÁhsz'!$B$21</definedName>
    <definedName name="_pr830" localSheetId="21">'15-Eredmény_Kimut_ÚjÁhsz'!$B$4</definedName>
    <definedName name="_pr831" localSheetId="21">'15-Eredmény_Kimut_ÚjÁhsz'!$B$5</definedName>
    <definedName name="_pr832" localSheetId="21">'15-Eredmény_Kimut_ÚjÁhsz'!$B$6</definedName>
    <definedName name="_pr833" localSheetId="21">'15-Eredmény_Kimut_ÚjÁhsz'!$B$7</definedName>
    <definedName name="_pr834" localSheetId="21">'15-Eredmény_Kimut_ÚjÁhsz'!$B$8</definedName>
    <definedName name="_pr835" localSheetId="21">'15-Eredmény_Kimut_ÚjÁhsz'!$B$9</definedName>
    <definedName name="_pr836" localSheetId="21">'15-Eredmény_Kimut_ÚjÁhsz'!$B$10</definedName>
    <definedName name="_pr837" localSheetId="21">'15-Eredmény_Kimut_ÚjÁhsz'!$B$11</definedName>
    <definedName name="_pr838" localSheetId="21">'15-Eredmény_Kimut_ÚjÁhsz'!$B$12</definedName>
    <definedName name="_pr839" localSheetId="21">'15-Eredmény_Kimut_ÚjÁhsz'!$B$14</definedName>
    <definedName name="_pr840" localSheetId="21">'15-Eredmény_Kimut_ÚjÁhsz'!$B$15</definedName>
    <definedName name="_pr841" localSheetId="21">'15-Eredmény_Kimut_ÚjÁhsz'!$B$16</definedName>
    <definedName name="_pr842" localSheetId="21">'15-Eredmény_Kimut_ÚjÁhsz'!#REF!</definedName>
    <definedName name="_pr843" localSheetId="21">'15-Eredmény_Kimut_ÚjÁhsz'!$B$17</definedName>
    <definedName name="_pr844" localSheetId="21">'15-Eredmény_Kimut_ÚjÁhsz'!$B$18</definedName>
    <definedName name="_pr845" localSheetId="21">'15-Eredmény_Kimut_ÚjÁhsz'!$B$19</definedName>
    <definedName name="_pr846" localSheetId="21">'15-Eredmény_Kimut_ÚjÁhsz'!$B$20</definedName>
    <definedName name="_pr847" localSheetId="21">'15-Eredmény_Kimut_ÚjÁhsz'!$B$21</definedName>
    <definedName name="_pr848" localSheetId="21">'15-Eredmény_Kimut_ÚjÁhsz'!$B$22</definedName>
    <definedName name="_pr849" localSheetId="21">'15-Eredmény_Kimut_ÚjÁhsz'!$B$23</definedName>
    <definedName name="_pr850" localSheetId="21">'15-Eredmény_Kimut_ÚjÁhsz'!$B$24</definedName>
    <definedName name="_pr851" localSheetId="21">'15-Eredmény_Kimut_ÚjÁhsz'!$B$25</definedName>
    <definedName name="_pr852" localSheetId="21">'15-Eredmény_Kimut_ÚjÁhsz'!$B$26</definedName>
    <definedName name="_pr853" localSheetId="21">'15-Eredmény_Kimut_ÚjÁhsz'!#REF!</definedName>
    <definedName name="_pr854" localSheetId="21">'15-Eredmény_Kimut_ÚjÁhsz'!#REF!</definedName>
    <definedName name="_pr855" localSheetId="21">'15-Eredmény_Kimut_ÚjÁhsz'!$B$28</definedName>
    <definedName name="_pr856" localSheetId="21">'15-Eredmény_Kimut_ÚjÁhsz'!$B$31</definedName>
    <definedName name="_pr857" localSheetId="21">'15-Eredmény_Kimut_ÚjÁhsz'!$B$32</definedName>
    <definedName name="_pr858" localSheetId="21">'15-Eredmény_Kimut_ÚjÁhsz'!$B$29</definedName>
    <definedName name="_pr859" localSheetId="21">'15-Eredmény_Kimut_ÚjÁhsz'!$B$35</definedName>
    <definedName name="_pr860" localSheetId="21">'15-Eredmény_Kimut_ÚjÁhsz'!#REF!</definedName>
    <definedName name="_pr861" localSheetId="21">'15-Eredmény_Kimut_ÚjÁhsz'!$B$36</definedName>
    <definedName name="_pr862" localSheetId="21">'15-Eredmény_Kimut_ÚjÁhsz'!$B$37</definedName>
    <definedName name="_pr863" localSheetId="21">'15-Eredmény_Kimut_ÚjÁhsz'!#REF!</definedName>
    <definedName name="_pr864" localSheetId="21">'15-Eredmény_Kimut_ÚjÁhsz'!#REF!</definedName>
    <definedName name="_pr865" localSheetId="21">'15-Eredmény_Kimut_ÚjÁhsz'!#REF!</definedName>
    <definedName name="_pr866" localSheetId="21">'15-Eredmény_Kimut_ÚjÁhsz'!#REF!</definedName>
    <definedName name="_pr867" localSheetId="21">'15-Eredmény_Kimut_ÚjÁhsz'!#REF!</definedName>
    <definedName name="_pr868" localSheetId="21">'15-Eredmény_Kimut_ÚjÁhsz'!#REF!</definedName>
    <definedName name="_pr869" localSheetId="21">'15-Eredmény_Kimut_ÚjÁhsz'!$B$38</definedName>
    <definedName name="ai_">[1]kod!$P$10:$P$328</definedName>
    <definedName name="átcsop2városüzi" localSheetId="23">#REF!</definedName>
    <definedName name="átcsop2városüzi" localSheetId="18">#REF!</definedName>
    <definedName name="átcsop2városüzi" localSheetId="22">#REF!</definedName>
    <definedName name="átcsop2városüzi" localSheetId="2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0">#REF!</definedName>
    <definedName name="átcsop2városüzi" localSheetId="1">#REF!</definedName>
    <definedName name="átcsop2városüzi" localSheetId="25">#REF!</definedName>
    <definedName name="átcsop2városüzi">#REF!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 localSheetId="23">#REF!</definedName>
    <definedName name="kst" localSheetId="18">#REF!</definedName>
    <definedName name="kst" localSheetId="22">#REF!</definedName>
    <definedName name="kst" localSheetId="2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0">#REF!</definedName>
    <definedName name="kst" localSheetId="1">#REF!</definedName>
    <definedName name="kst" localSheetId="25">#REF!</definedName>
    <definedName name="kst">#REF!</definedName>
    <definedName name="nev">[2]kod!$CD$8:$CD$3150</definedName>
    <definedName name="_xlnm.Print_Titles" localSheetId="17">'11-Vagyonkimutatás'!$A:$F,'11-Vagyonkimutatás'!$1:$4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7">'3B-fejlesztés-felújítás'!$2:$3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3">'1. tájékoztató'!$A$1:$E$26</definedName>
    <definedName name="_xlnm.Print_Area" localSheetId="16">'10-immat-TE'!$A$1:$I$28</definedName>
    <definedName name="_xlnm.Print_Area" localSheetId="17">'11-Vagyonkimutatás'!$A$1:$R$48</definedName>
    <definedName name="_xlnm.Print_Area" localSheetId="18">'12-Mérleg_Egysz_ÚjÁhsz'!$A$1:$J$20</definedName>
    <definedName name="_xlnm.Print_Area" localSheetId="19">'13-Ktv-jelentés_ÚjÁhsz'!$A$1:$H$57</definedName>
    <definedName name="_xlnm.Print_Area" localSheetId="20">'14-Maradványk_ÚjÁhsz'!$A$1:$E$21</definedName>
    <definedName name="_xlnm.Print_Area" localSheetId="21">'15-Eredmény_Kimut_ÚjÁhsz'!$A$1:$E$38</definedName>
    <definedName name="_xlnm.Print_Area" localSheetId="2">'1-Mérleg'!$A$1:$T$24</definedName>
    <definedName name="_xlnm.Print_Area" localSheetId="24">'2. tájékoztató'!$A$1:$K$8</definedName>
    <definedName name="_xlnm.Print_Area" localSheetId="4">'2A-Normatíva'!$A$1:$J$76</definedName>
    <definedName name="_xlnm.Print_Area" localSheetId="3">'2-Bevételek'!$A$1:$R$165</definedName>
    <definedName name="_xlnm.Print_Area" localSheetId="6">'3A-kommunális'!$A$1:$I$68</definedName>
    <definedName name="_xlnm.Print_Area" localSheetId="7">'3B-fejlesztés-felújítás'!$A$1:$I$130</definedName>
    <definedName name="_xlnm.Print_Area" localSheetId="8">'3C-Céljellegű'!$A$1:$J$89</definedName>
    <definedName name="_xlnm.Print_Area" localSheetId="9">'3D-Környezetvéd Alap'!$A$1:$I$29</definedName>
    <definedName name="_xlnm.Print_Area" localSheetId="5">'3-Kiadások'!$A$1:$R$254</definedName>
    <definedName name="_xlnm.Print_Area" localSheetId="10">'4-létszámok'!$A$2:$K$19</definedName>
    <definedName name="_xlnm.Print_Area" localSheetId="11">'5-kötváll'!$A$1:$J$16</definedName>
    <definedName name="_xlnm.Print_Area" localSheetId="12">'6-közvetett támog'!$A$1:$N$11</definedName>
    <definedName name="_xlnm.Print_Area" localSheetId="13">'7-nem kötelező'!$A$1:$M$26</definedName>
    <definedName name="_xlnm.Print_Area" localSheetId="14">'8-EU'!$A$1:$Y$20</definedName>
    <definedName name="_xlnm.Print_Area" localSheetId="15">'9-Mfüred'!$A$1:$R$32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>[3]kod!$BT$34:$BT$3184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Q140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3.8/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R3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Q128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Minimálbér növ.tám.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57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K18" authorId="0" shapeId="0" xr:uid="{00000000-0006-0000-0C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tény 213.821 Ft</t>
        </r>
      </text>
    </comment>
  </commentList>
</comments>
</file>

<file path=xl/sharedStrings.xml><?xml version="1.0" encoding="utf-8"?>
<sst xmlns="http://schemas.openxmlformats.org/spreadsheetml/2006/main" count="3090" uniqueCount="1557">
  <si>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</si>
  <si>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</si>
  <si>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</si>
  <si>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</si>
  <si>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</si>
  <si>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</si>
  <si>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</si>
  <si>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</si>
  <si>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</si>
  <si>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</si>
  <si>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</si>
  <si>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</si>
  <si>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</si>
  <si>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</si>
  <si>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</si>
  <si>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</si>
  <si>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</si>
  <si>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</si>
  <si>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</si>
  <si>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</si>
  <si>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</si>
  <si>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</si>
  <si>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</si>
  <si>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</si>
  <si>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</si>
  <si>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</si>
  <si>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</si>
  <si>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</si>
  <si>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</si>
  <si>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</si>
  <si>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</si>
  <si>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</si>
  <si>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</si>
  <si>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</si>
  <si>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</si>
  <si>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</si>
  <si>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</si>
  <si>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</si>
  <si>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</si>
  <si>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</si>
  <si>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</si>
  <si>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</si>
  <si>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</si>
  <si>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</si>
  <si>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</si>
  <si>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</si>
  <si>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</si>
  <si>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</si>
  <si>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</si>
  <si>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</si>
  <si>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</si>
  <si>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</si>
  <si>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</si>
  <si>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</si>
  <si>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</si>
  <si>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</si>
  <si>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</si>
  <si>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</si>
  <si>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</si>
  <si>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</si>
  <si>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</si>
  <si>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</si>
  <si>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</si>
  <si>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Bérkompenzáció</t>
  </si>
  <si>
    <t>Kulturális illetménypótlék</t>
  </si>
  <si>
    <t>Közfoglalkoztatás támogatása</t>
  </si>
  <si>
    <t>Mezőőri szolgálat működés támogatása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</si>
  <si>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</si>
  <si>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</si>
  <si>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</si>
  <si>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</si>
  <si>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</si>
  <si>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</si>
  <si>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</si>
  <si>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</si>
  <si>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</si>
  <si>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</si>
  <si>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</si>
  <si>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</si>
  <si>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</si>
  <si>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</si>
  <si>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</si>
  <si>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</si>
  <si>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</si>
  <si>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</si>
  <si>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</si>
  <si>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</si>
  <si>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</si>
  <si>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</si>
  <si>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</si>
  <si>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</si>
  <si>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</si>
  <si>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</si>
  <si>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</si>
  <si>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</si>
  <si>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</si>
  <si>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</si>
  <si>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</si>
  <si>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</si>
  <si>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</si>
  <si>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</si>
  <si>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</si>
  <si>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</si>
  <si>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</si>
  <si>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</si>
  <si>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</si>
  <si>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</si>
  <si>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Dologi kiadás</t>
  </si>
  <si>
    <t>Beruházási kiadások (3/B. melléklet)</t>
  </si>
  <si>
    <t>I. fejezet összesen</t>
  </si>
  <si>
    <t xml:space="preserve"> - ebből: élelmezési kiadás</t>
  </si>
  <si>
    <t>Beruházási kiadás</t>
  </si>
  <si>
    <t>- ebből: élelmezési kiadás</t>
  </si>
  <si>
    <t>Felújítási kiadás</t>
  </si>
  <si>
    <t>Közszolgáltatási Csoport</t>
  </si>
  <si>
    <t>Közétkeztetéssel kapcsolatos feladatok</t>
  </si>
  <si>
    <t>Közfoglalkoztatás kiadásai</t>
  </si>
  <si>
    <t>Munkaadókat terhelő járulékok és szoc.ho</t>
  </si>
  <si>
    <t>Közszolgáltatási Csoport feladatai</t>
  </si>
  <si>
    <t>Projektek munkaadókat terhelő járulékai és szoc.ho</t>
  </si>
  <si>
    <t>Önkormányzati biztosítások</t>
  </si>
  <si>
    <t>Képviselői keret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</si>
  <si>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</si>
  <si>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</si>
  <si>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</si>
  <si>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</si>
  <si>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</si>
  <si>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</si>
  <si>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</si>
  <si>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</si>
  <si>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</si>
  <si>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</si>
  <si>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</si>
  <si>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</si>
  <si>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</si>
  <si>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</si>
  <si>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</si>
  <si>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</si>
  <si>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</si>
  <si>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</si>
  <si>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</si>
  <si>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</si>
  <si>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</si>
  <si>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</si>
  <si>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</si>
  <si>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Céltartalékok</t>
  </si>
  <si>
    <t>Pályázati önerő</t>
  </si>
  <si>
    <t>IV. Finanszírozási kiadások</t>
  </si>
  <si>
    <t>Irányítószervi támogatás folyósítása</t>
  </si>
  <si>
    <t>Intézmény finanszírozás Dobó Úti Bölcsőde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</si>
  <si>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</si>
  <si>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</si>
  <si>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</si>
  <si>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</si>
  <si>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</si>
  <si>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</si>
  <si>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</si>
  <si>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</si>
  <si>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</si>
  <si>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</si>
  <si>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</si>
  <si>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</si>
  <si>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</si>
  <si>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</si>
  <si>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</si>
  <si>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</si>
  <si>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</si>
  <si>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</si>
  <si>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</si>
  <si>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</si>
  <si>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</si>
  <si>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</si>
  <si>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</si>
  <si>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</si>
  <si>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</si>
  <si>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</si>
  <si>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</si>
  <si>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</si>
  <si>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</si>
  <si>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</si>
  <si>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</si>
  <si>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</si>
  <si>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</si>
  <si>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</si>
  <si>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</si>
  <si>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</si>
  <si>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</si>
  <si>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</si>
  <si>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</si>
  <si>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</si>
  <si>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</si>
  <si>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</si>
  <si>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</si>
  <si>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</si>
  <si>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</si>
  <si>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</si>
  <si>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</si>
  <si>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</si>
  <si>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</si>
  <si>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</si>
  <si>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</si>
  <si>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</si>
  <si>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</si>
  <si>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</si>
  <si>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</si>
  <si>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</si>
  <si>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</si>
  <si>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</si>
  <si>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</si>
  <si>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</si>
  <si>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</si>
  <si>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Magyar Máltai Szeretszolg. tev. támogatása (idősek otthona)</t>
  </si>
  <si>
    <t>Önkormányzati ösztöndíj rendszer</t>
  </si>
  <si>
    <t>Bursa Hungarica Felsőokt. Önk. Ösztöndíj Pályázat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</si>
  <si>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</si>
  <si>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</si>
  <si>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</si>
  <si>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</si>
  <si>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</si>
  <si>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</si>
  <si>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</si>
  <si>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</si>
  <si>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</si>
  <si>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</si>
  <si>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</si>
  <si>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</si>
  <si>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Egyéb bevétel</t>
  </si>
  <si>
    <t>Köztemetés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</si>
  <si>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</si>
  <si>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</si>
  <si>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</si>
  <si>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</si>
  <si>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</si>
  <si>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</si>
  <si>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</si>
  <si>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</si>
  <si>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</si>
  <si>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</si>
  <si>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</si>
  <si>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</si>
  <si>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</si>
  <si>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</si>
  <si>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</si>
  <si>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</si>
  <si>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</si>
  <si>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</si>
  <si>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</si>
  <si>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</si>
  <si>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</si>
  <si>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</si>
  <si>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</si>
  <si>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</si>
  <si>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</si>
  <si>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</si>
  <si>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</si>
  <si>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</si>
  <si>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</si>
  <si>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</si>
  <si>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</si>
  <si>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</si>
  <si>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</si>
  <si>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</si>
  <si>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</si>
  <si>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</si>
  <si>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</si>
  <si>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</si>
  <si>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</si>
  <si>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</si>
  <si>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</si>
  <si>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</si>
  <si>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</si>
  <si>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</si>
  <si>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</si>
  <si>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</si>
  <si>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</si>
  <si>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</si>
  <si>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</si>
  <si>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</si>
  <si>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 működtetési támogatás, gyermekek teljes idejű óvodai nevelésre szervezett csoportja (8 hó)</t>
  </si>
  <si>
    <t>2.m.II.2.(1) 1</t>
  </si>
  <si>
    <t>2.m.II.4.a (1)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</si>
  <si>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</si>
  <si>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</si>
  <si>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</si>
  <si>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</si>
  <si>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</si>
  <si>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</si>
  <si>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</si>
  <si>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</si>
  <si>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</si>
  <si>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</si>
  <si>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</si>
  <si>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Család- és gyermekjóléti központ</t>
  </si>
  <si>
    <t xml:space="preserve">Szociális étkeztetés </t>
  </si>
  <si>
    <t>Időskorúak nappali intézményi ellátása</t>
  </si>
  <si>
    <t xml:space="preserve">Fogyatékos és demens személyek nappali intézményi ellátása </t>
  </si>
  <si>
    <t xml:space="preserve">Foglalkoztatási támogatásban is részesülő fogyatékos és demens személyek nappali intézményi ellátása </t>
  </si>
  <si>
    <t xml:space="preserve">Pszichiátriai betegek nappali intézményi ellátása </t>
  </si>
  <si>
    <t xml:space="preserve">Szenvedélybetegek nappali intézményi ellátása </t>
  </si>
  <si>
    <t xml:space="preserve">Hajléktalanok nappali intézményi ellátása </t>
  </si>
  <si>
    <t>Hajléktalanok átmeneti szállása, éjjeli menedékhely összesen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</si>
  <si>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</si>
  <si>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</si>
  <si>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</si>
  <si>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</si>
  <si>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</si>
  <si>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</si>
  <si>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</si>
  <si>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</si>
  <si>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</si>
  <si>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</si>
  <si>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</si>
  <si>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</si>
  <si>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</si>
  <si>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</si>
  <si>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</si>
  <si>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</si>
  <si>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</si>
  <si>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</si>
  <si>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önkorm. tám.</t>
  </si>
  <si>
    <t>Tagsági díjak, könyvvizsgálat</t>
  </si>
  <si>
    <t xml:space="preserve">Pedagógiai szakmai szolgáltatás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</si>
  <si>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</si>
  <si>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</si>
  <si>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</si>
  <si>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</si>
  <si>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</si>
  <si>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</si>
  <si>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</si>
  <si>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</si>
  <si>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</si>
  <si>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</si>
  <si>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</si>
  <si>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</si>
  <si>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</si>
  <si>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</si>
  <si>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</si>
  <si>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</si>
  <si>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</si>
  <si>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</si>
  <si>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</si>
  <si>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</si>
  <si>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</si>
  <si>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</si>
  <si>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</si>
  <si>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</si>
  <si>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Gépjáműadó</t>
  </si>
  <si>
    <t xml:space="preserve">Kommunális kiadások 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</si>
  <si>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</si>
  <si>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</si>
  <si>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</si>
  <si>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</si>
  <si>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</si>
  <si>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</si>
  <si>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</si>
  <si>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</si>
  <si>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</si>
  <si>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</si>
  <si>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</si>
  <si>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</si>
  <si>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</si>
  <si>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</si>
  <si>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</si>
  <si>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</si>
  <si>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</si>
  <si>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</si>
  <si>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</si>
  <si>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</si>
  <si>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</si>
  <si>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</si>
  <si>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</si>
  <si>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</si>
  <si>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</si>
  <si>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</si>
  <si>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</si>
  <si>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</si>
  <si>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</si>
  <si>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</si>
  <si>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</si>
  <si>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</si>
  <si>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</si>
  <si>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</si>
  <si>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</si>
  <si>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</si>
  <si>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</si>
  <si>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</si>
  <si>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</si>
  <si>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</si>
  <si>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</si>
  <si>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</si>
  <si>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</si>
  <si>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</si>
  <si>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</si>
  <si>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</si>
  <si>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</si>
  <si>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</si>
  <si>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</si>
  <si>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</si>
  <si>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</si>
  <si>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</si>
  <si>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</si>
  <si>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</si>
  <si>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</si>
  <si>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</si>
  <si>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</si>
  <si>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</si>
  <si>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</si>
  <si>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</si>
  <si>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</si>
  <si>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</si>
  <si>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</si>
  <si>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</si>
  <si>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</si>
  <si>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</si>
  <si>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</si>
  <si>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</si>
  <si>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</si>
  <si>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</si>
  <si>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</si>
  <si>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</si>
  <si>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</si>
  <si>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</si>
  <si>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</si>
  <si>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</si>
  <si>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</si>
  <si>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</si>
  <si>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</si>
  <si>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</si>
  <si>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</si>
  <si>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</si>
  <si>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</si>
  <si>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</si>
  <si>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</si>
  <si>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</si>
  <si>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</si>
  <si>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</si>
  <si>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</si>
  <si>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</si>
  <si>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</si>
  <si>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</si>
  <si>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</si>
  <si>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</si>
  <si>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</si>
  <si>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</si>
  <si>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</si>
  <si>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</si>
  <si>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</si>
  <si>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</si>
  <si>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</si>
  <si>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</si>
  <si>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</si>
  <si>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</si>
  <si>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</si>
  <si>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</si>
  <si>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</si>
  <si>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</si>
  <si>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</si>
  <si>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</si>
  <si>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</si>
  <si>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</si>
  <si>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</si>
  <si>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</si>
  <si>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</si>
  <si>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Közösségellenes bírság</t>
  </si>
  <si>
    <t>ÖSSZESEN  /hó</t>
  </si>
  <si>
    <t>ÖSSZESEN  /év</t>
  </si>
  <si>
    <t>Önerő</t>
  </si>
  <si>
    <t>Mindösszesen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</si>
  <si>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</si>
  <si>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</si>
  <si>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</si>
  <si>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</si>
  <si>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</si>
  <si>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</si>
  <si>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2.m.III.3.j (1)</t>
  </si>
  <si>
    <t>2.m.IV.1.d</t>
  </si>
  <si>
    <t>Gyöngyösi Röplabda Sport Egyesület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</si>
  <si>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</si>
  <si>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</si>
  <si>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</si>
  <si>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</si>
  <si>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Pályázatok felújítási kiadásai összesen</t>
  </si>
  <si>
    <t>TOP-7.1.1-16-HE1 -2016-00038 Kulturális és közösségi terek infrastrukturális fejlesztése</t>
  </si>
  <si>
    <t>Fejlesztő foglalkoztatás támogatása</t>
  </si>
  <si>
    <t>Intézményfelújítási keret</t>
  </si>
  <si>
    <t xml:space="preserve">ÁFA-fizetési kötelezettség 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</si>
  <si>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</si>
  <si>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</si>
  <si>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</si>
  <si>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</si>
  <si>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- Közterület takarítás, locsolás, síkosságmentesítés</t>
  </si>
  <si>
    <t>Köt. terh. maradvány - felhalmozási (projektek nélkül)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</si>
  <si>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</si>
  <si>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</si>
  <si>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</si>
  <si>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</si>
  <si>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</si>
  <si>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</si>
  <si>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</si>
  <si>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</si>
  <si>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</si>
  <si>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</si>
  <si>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</si>
  <si>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</si>
  <si>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</si>
  <si>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</si>
  <si>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7.</t>
  </si>
  <si>
    <t>8.</t>
  </si>
  <si>
    <t>Egészségügyi és szociális célú támogatások (ESZLB keret)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</si>
  <si>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</si>
  <si>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</si>
  <si>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</si>
  <si>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</si>
  <si>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</si>
  <si>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</si>
  <si>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</si>
  <si>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</si>
  <si>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</si>
  <si>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</si>
  <si>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</si>
  <si>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</si>
  <si>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</si>
  <si>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</si>
  <si>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</si>
  <si>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</si>
  <si>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</si>
  <si>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</si>
  <si>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</si>
  <si>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</si>
  <si>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</si>
  <si>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</si>
  <si>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</si>
  <si>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</si>
  <si>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</si>
  <si>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</si>
  <si>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</si>
  <si>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</si>
  <si>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11.</t>
  </si>
  <si>
    <t>12.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</si>
  <si>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</si>
  <si>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</si>
  <si>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</si>
  <si>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</si>
  <si>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</si>
  <si>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</si>
  <si>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</si>
  <si>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</si>
  <si>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</si>
  <si>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</si>
  <si>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</si>
  <si>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</si>
  <si>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</si>
  <si>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</si>
  <si>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</si>
  <si>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</si>
  <si>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</si>
  <si>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</si>
  <si>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</si>
  <si>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</si>
  <si>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</si>
  <si>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</si>
  <si>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</si>
  <si>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</si>
  <si>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</si>
  <si>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</si>
  <si>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</si>
  <si>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</si>
  <si>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</si>
  <si>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</si>
  <si>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</si>
  <si>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</si>
  <si>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</si>
  <si>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</si>
  <si>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</si>
  <si>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</si>
  <si>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</si>
  <si>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</si>
  <si>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</si>
  <si>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</si>
  <si>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</si>
  <si>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</si>
  <si>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</si>
  <si>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</si>
  <si>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</si>
  <si>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</si>
  <si>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</si>
  <si>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</si>
  <si>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</si>
  <si>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</si>
  <si>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</si>
  <si>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</si>
  <si>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</si>
  <si>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</si>
  <si>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</si>
  <si>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</si>
  <si>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</si>
  <si>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</si>
  <si>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</si>
  <si>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</si>
  <si>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</si>
  <si>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</si>
  <si>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</si>
  <si>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</si>
  <si>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</si>
  <si>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</si>
  <si>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</si>
  <si>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</si>
  <si>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</si>
  <si>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</si>
  <si>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</si>
  <si>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</si>
  <si>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</si>
  <si>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</si>
  <si>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</si>
  <si>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</si>
  <si>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</si>
  <si>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</si>
  <si>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</si>
  <si>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</si>
  <si>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</si>
  <si>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</si>
  <si>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</si>
  <si>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</si>
  <si>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</si>
  <si>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</si>
  <si>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</si>
  <si>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</si>
  <si>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</si>
  <si>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</si>
  <si>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</si>
  <si>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</si>
  <si>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</si>
  <si>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</si>
  <si>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</si>
  <si>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</si>
  <si>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</si>
  <si>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</si>
  <si>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</si>
  <si>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</si>
  <si>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</si>
  <si>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</si>
  <si>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</si>
  <si>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</si>
  <si>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</si>
  <si>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</si>
  <si>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</si>
  <si>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</si>
  <si>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</si>
  <si>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</si>
  <si>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</si>
  <si>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</si>
  <si>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</si>
  <si>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</si>
  <si>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</si>
  <si>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</si>
  <si>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</si>
  <si>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</si>
  <si>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</si>
  <si>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</si>
  <si>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</si>
  <si>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</si>
  <si>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</si>
  <si>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</si>
  <si>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</si>
  <si>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</si>
  <si>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</si>
  <si>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</si>
  <si>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</si>
  <si>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</si>
  <si>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</si>
  <si>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</si>
  <si>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</si>
  <si>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</si>
  <si>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</si>
  <si>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</si>
  <si>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</si>
  <si>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</si>
  <si>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</si>
  <si>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</si>
  <si>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</si>
  <si>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</si>
  <si>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</si>
  <si>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</si>
  <si>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</si>
  <si>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</si>
  <si>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</si>
  <si>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</si>
  <si>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</si>
  <si>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</si>
  <si>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</si>
  <si>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</si>
  <si>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</si>
  <si>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</si>
  <si>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</si>
  <si>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</si>
  <si>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</si>
  <si>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</si>
  <si>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</si>
  <si>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</si>
  <si>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</si>
  <si>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</si>
  <si>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</si>
  <si>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</si>
  <si>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</si>
  <si>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</si>
  <si>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</si>
  <si>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</si>
  <si>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</si>
  <si>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</si>
  <si>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</si>
  <si>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</si>
  <si>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</si>
  <si>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</si>
  <si>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</si>
  <si>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</si>
  <si>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</si>
  <si>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</si>
  <si>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</si>
  <si>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</si>
  <si>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</si>
  <si>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</si>
  <si>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</si>
  <si>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</si>
  <si>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</si>
  <si>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</si>
  <si>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</si>
  <si>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</si>
  <si>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</si>
  <si>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</si>
  <si>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</si>
  <si>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</si>
  <si>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</si>
  <si>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</si>
  <si>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</si>
  <si>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</si>
  <si>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</si>
  <si>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</si>
  <si>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</si>
  <si>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</si>
  <si>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</si>
  <si>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</si>
  <si>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</si>
  <si>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</si>
  <si>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</si>
  <si>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</si>
  <si>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</si>
  <si>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</si>
  <si>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</si>
  <si>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</si>
  <si>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</si>
  <si>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</si>
  <si>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</si>
  <si>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</si>
  <si>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</si>
  <si>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</si>
  <si>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</si>
  <si>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</si>
  <si>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</si>
  <si>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</si>
  <si>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</si>
  <si>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</si>
  <si>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</si>
  <si>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</si>
  <si>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</si>
  <si>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</si>
  <si>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</si>
  <si>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</si>
  <si>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</si>
  <si>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</si>
  <si>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</si>
  <si>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</si>
  <si>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</si>
  <si>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</si>
  <si>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</si>
  <si>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</si>
  <si>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Teljesítés</t>
  </si>
  <si>
    <t>K 11018 Illetm. kieg.</t>
  </si>
  <si>
    <t xml:space="preserve">Illetmény alap </t>
  </si>
  <si>
    <t>K11001 Alap-illetmény köztisztviselők</t>
  </si>
  <si>
    <t>SZH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</si>
  <si>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</si>
  <si>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</si>
  <si>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</si>
  <si>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</si>
  <si>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</si>
  <si>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</si>
  <si>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- ebből: utcai szociális munka támogatása</t>
  </si>
  <si>
    <t>c) Levegő tisztaság védelem</t>
  </si>
  <si>
    <t>Bűzmérés</t>
  </si>
  <si>
    <t>d) Vizek védelme, szennyvízelvezetés</t>
  </si>
  <si>
    <t>e) Környezetvédelmi oktatás</t>
  </si>
  <si>
    <t>Területrendezések</t>
  </si>
  <si>
    <t>Kitüntetésekhez kapcsolódó járulékok</t>
  </si>
  <si>
    <t>- ebből: hajléktalanok gondozóháza</t>
  </si>
  <si>
    <t>Ingyenes WIFI pontok kialakítása (WIFI4EU pályázat)</t>
  </si>
  <si>
    <t>Maradvány (pénzforgalmi) igénybevétele</t>
  </si>
  <si>
    <t>Maradvány (pénzforgalm nélküli - KEHOP, TOP) igénybevétele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</si>
  <si>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</si>
  <si>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</si>
  <si>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</si>
  <si>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</si>
  <si>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</si>
  <si>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</si>
  <si>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</si>
  <si>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</si>
  <si>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</si>
  <si>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</si>
  <si>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</si>
  <si>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</si>
  <si>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</si>
  <si>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</si>
  <si>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</si>
  <si>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</si>
  <si>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</si>
  <si>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</si>
  <si>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</si>
  <si>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</si>
  <si>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</si>
  <si>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</si>
  <si>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</si>
  <si>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</si>
  <si>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</si>
  <si>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</si>
  <si>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</si>
  <si>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</si>
  <si>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</si>
  <si>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</si>
  <si>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</si>
  <si>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</si>
  <si>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</si>
  <si>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</si>
  <si>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</si>
  <si>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</si>
  <si>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</si>
  <si>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</si>
  <si>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</si>
  <si>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</si>
  <si>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</si>
  <si>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</si>
  <si>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</si>
  <si>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</si>
  <si>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</si>
  <si>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</si>
  <si>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</si>
  <si>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</si>
  <si>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</si>
  <si>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</si>
  <si>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</si>
  <si>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</si>
  <si>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</si>
  <si>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</si>
  <si>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</si>
  <si>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</si>
  <si>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</si>
  <si>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</si>
  <si>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</si>
  <si>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</si>
  <si>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Finanszírozási bevételek összesen (10+...+16)</t>
  </si>
  <si>
    <t>Bevételek összesen (8+17)</t>
  </si>
  <si>
    <t>Biztosítási díjak és önrész</t>
  </si>
  <si>
    <t>Polgárőrségek támogatása</t>
  </si>
  <si>
    <t>Muzsikál az Erdő Alapítvány</t>
  </si>
  <si>
    <t>Mátrai szennyvízhálózat szakaszok felújítása pályázati önerő</t>
  </si>
  <si>
    <t>I. számú felnőtt háziorvosi körzet támogatása</t>
  </si>
  <si>
    <t>Gyöngyösi Városszépítő- és Védő Egyesület</t>
  </si>
  <si>
    <t>Ebből: - Bölcsődék és óvodák sporttevékenységének támogatása</t>
  </si>
  <si>
    <t>f) Egyéb környezetvédelmet segítő tevékenység</t>
  </si>
  <si>
    <t>Gyöngyösi Kulturális Nonprofit Kft. (3/C mell. 5.)</t>
  </si>
  <si>
    <t>Inert hulladék ledarálása és elszállítása</t>
  </si>
  <si>
    <t>EFOP-1.8.7-16-2017-00011 Célzott prevenciós programok a szenvedélybetegségek megelőzése érdekében</t>
  </si>
  <si>
    <t>Közfoglalkoztatás dologi kiadásai</t>
  </si>
  <si>
    <t>Tour de Hongrie verseny támogatása</t>
  </si>
  <si>
    <t>Mátra Média Kulturális Egyesület</t>
  </si>
  <si>
    <t>Utcai szociális munka támogatása</t>
  </si>
  <si>
    <t>Gáz-, Zsellérköz csatorna csatlakozási dij</t>
  </si>
  <si>
    <t>Társulási koordinátor és pü.ügyintéző személyi juttatás megtérítése (Ny-Hevesi Reg. Hull.gazd. Önk. Társulás)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</si>
  <si>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</si>
  <si>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</si>
  <si>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</si>
  <si>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</si>
  <si>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</si>
  <si>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</si>
  <si>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</si>
  <si>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</si>
  <si>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</si>
  <si>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Vízhez szoktatás támogatása nem önk. fenntart. ktgvetési intézményeknél</t>
  </si>
  <si>
    <t>Közszolgáltatási Csoport eszközbeszerzései</t>
  </si>
  <si>
    <t>Gyöngyösi Amatőr Színjátszásért Közhasznú Egyesület támogatása</t>
  </si>
  <si>
    <t>Társulási koordinátor és pü.ügyintéző személyi juttatás megtérítése (Többcélú Társulás)</t>
  </si>
  <si>
    <t>ÁHT-n belüli megelőlegezés</t>
  </si>
  <si>
    <t>Képviselői keret terhére nyújtott támogatások</t>
  </si>
  <si>
    <t>Új Nap Egyesület átmeneti finanszírozás visszafizetése</t>
  </si>
  <si>
    <t>NEAK-támogatás</t>
  </si>
  <si>
    <t>Mátrai Hegyközségek Nonprofit Kft. finanszírozás visszafizetése</t>
  </si>
  <si>
    <t>,</t>
  </si>
  <si>
    <t>2020. évi eredeti előirányzat</t>
  </si>
  <si>
    <t>Óvodapedagógusok elismert létszáma</t>
  </si>
  <si>
    <t>2.m.II.1. (1)</t>
  </si>
  <si>
    <t>Alapfokú végzettségű pedagógus II. kategóriába sorolt óvodapedagógusok kiegészítő támogatása  (2019. január 1-ig megszerzett minősítések után)</t>
  </si>
  <si>
    <t>Alapfokú végzettségű mesterpedagógus kategóriába sorolt óvodapedagógusok kiegészítő támogatása  (2019. január 1-ig megszerzett minősítések után)</t>
  </si>
  <si>
    <t>Alapfokozatú végzettségű pedagógus II. kategóriába sorolt óvodapedagógusok kiegészítő támogatása, akik a minősítést 2020. január 1-jei átsorolássalszerezték meg</t>
  </si>
  <si>
    <t>2.m.II.4.b (1)</t>
  </si>
  <si>
    <t>Demens személyek nappali intézményi ellátása</t>
  </si>
  <si>
    <t>HPV elleni védőoltás</t>
  </si>
  <si>
    <t>Sportcélú feladatok támogatás (TISB keret)</t>
  </si>
  <si>
    <t xml:space="preserve">Kulturális célú támogatások (OKB keret) </t>
  </si>
  <si>
    <t>Városi Diáknap, Középiskolások Napja, 24 órás vetélkedő támogatása (Kulturális Kft.)</t>
  </si>
  <si>
    <t>SZENNYVÍZ TELEP BÉRLETI DÍJ FELHASZNÁLÁSA</t>
  </si>
  <si>
    <t>Volt laktanya területén szennyvízelvezető hálózat  rekonstrukció - I. ütem (2019)</t>
  </si>
  <si>
    <t>Tervezett feladatok összesen</t>
  </si>
  <si>
    <t>IVÓVÍZVAGYON BÉRLETI DÍJ FELHASZNÁLÁSA</t>
  </si>
  <si>
    <t>Volt laktanya területén ivóvíz körvezeték kiépítése (2019)</t>
  </si>
  <si>
    <t>Szennyvízvezeték rekonstrukció Gyöngyös</t>
  </si>
  <si>
    <t xml:space="preserve">Irányítástechnikai rendszer felújítása 10 db szennyvízátemelőnél </t>
  </si>
  <si>
    <t xml:space="preserve">Házi bekötések cseréje 40 db </t>
  </si>
  <si>
    <t>Ivóvíz hálózat rekonstrukció pályázati önerő (2019)</t>
  </si>
  <si>
    <t>Ivóvíz hálózat rekonstrukció pályázati önerő (2020)</t>
  </si>
  <si>
    <t>Volt laktanya területén ivóvíz körvezeték kiépítése (használati díj 2019)</t>
  </si>
  <si>
    <t>Házi bekötések cseréje 40 db (használati díj 2020)</t>
  </si>
  <si>
    <t>Volt laktanya területén szennyvízelvezető hálózat  rekonstrukció - I. ütem (használati díj 2019)</t>
  </si>
  <si>
    <t>Ivóvíz hálózat rekonstrukció pályázati önerő (használati díj 2019)</t>
  </si>
  <si>
    <t>Szennyvízvezeték rekonstrukció Gyöngyös (használati díj 2020)</t>
  </si>
  <si>
    <t>Irányítástechnikai rendszer felújítása 10 db szennyvízátemelőnél (használati díj 2020)</t>
  </si>
  <si>
    <t>Ivóvíz hálózat rekonstrukció pályázati önerő (használati díj 2020)</t>
  </si>
  <si>
    <t>Víztárolók és zárkamrák építészeti felújítása</t>
  </si>
  <si>
    <t>Ipari Parkba vezető kerékpárút tervezése (2019)</t>
  </si>
  <si>
    <t>Kemény J. u.-i útépítés folytatása</t>
  </si>
  <si>
    <t>Járdafelújítások</t>
  </si>
  <si>
    <t>Aranysas-Fecske fitnesz park (2019)</t>
  </si>
  <si>
    <t>Gépjármű vásárlás ÚTELLENŐR részére</t>
  </si>
  <si>
    <t>Dobó Úti Óvoda és Bölcsőde tetőfelújítás 2. ütem</t>
  </si>
  <si>
    <t>Fiók könyvtár felújítás folytatása, WC, előtér, bejárati lépcső felújítása, rámpa kialakítása</t>
  </si>
  <si>
    <t>Sástói kilátó felújítása</t>
  </si>
  <si>
    <t>Farkasmály, pincesor felett leomlott támfal helyreállítása</t>
  </si>
  <si>
    <t>Mátra Honvéd Kaszinó tetőfelújítás műemléki terv</t>
  </si>
  <si>
    <t>Mátra Honvéd Kaszinó tetőfelújítás (2019) - Kulturális Koncepció Cselekvési Terv</t>
  </si>
  <si>
    <t>Kálváriaparti épületegyüttes felmérési terv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</si>
  <si>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</si>
  <si>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</si>
  <si>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</si>
  <si>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</si>
  <si>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ElőiránVzat csoport</t>
  </si>
  <si>
    <t>Kiemelt előiránVzat</t>
  </si>
  <si>
    <t>Önkormányzati személyi jellegű juttatásai</t>
  </si>
  <si>
    <t>KIADÁSOK
Kiemelt előirányzat</t>
  </si>
  <si>
    <t xml:space="preserve">Személyi juttatás </t>
  </si>
  <si>
    <t xml:space="preserve">Személyi juttatás járuléka </t>
  </si>
  <si>
    <t>Személyi juttatás</t>
  </si>
  <si>
    <t>- ebből teljesítményösztönzési célra felhasználható keret</t>
  </si>
  <si>
    <t>Személyi juttatás járuléka</t>
  </si>
  <si>
    <t>Kitüntetésekhez kapcsolódó személyi juttatások</t>
  </si>
  <si>
    <t>Intézményi jutalmazási keret</t>
  </si>
  <si>
    <t>Projektek személyi jellegű kiadásai össszesen</t>
  </si>
  <si>
    <t>TOP-5.2.1 A társadalmi együttműködés erősítését szolgáló komplex program</t>
  </si>
  <si>
    <t>Önkormányzati személyi juttatások járulékai</t>
  </si>
  <si>
    <t>Közfoglalkoztatás személyi jellegű kiadásainak járulékai</t>
  </si>
  <si>
    <t>Intézményi jutalmazási keret járulékai</t>
  </si>
  <si>
    <t>Takarítási szolgáltatás (önkorm. intézmények)</t>
  </si>
  <si>
    <t>Intézmények karbantartása</t>
  </si>
  <si>
    <t>Önkormányzat működtetés dologi kiadásai</t>
  </si>
  <si>
    <t>Környezetvédelmi Alap kiadásai (3/D. melléklet)</t>
  </si>
  <si>
    <t>Átadások GYKK Többcélú Társulás részére</t>
  </si>
  <si>
    <t>Külföldi kiküldetés, kiadványok, rendezvények dologi kiadásai</t>
  </si>
  <si>
    <t>Adócímkézés fejlesztési célú (Ipari Parkba vezető kerékpárút, járda) 2018</t>
  </si>
  <si>
    <t>TOP-4.3.1-15-HE1 A gyöngyösi észak-nyugati városrész rehabilitációja</t>
  </si>
  <si>
    <t xml:space="preserve">EFOP-1.8.7-16-2017-00011 Célzott prevenciós programok a szenvedélybetegségek megelőzése érdekében                   </t>
  </si>
  <si>
    <t>Önkormányzati hozzájárulás Ny-Hevesi Reg. Hull.gazd. Önk. Társulásnak</t>
  </si>
  <si>
    <t>Külföldi kiküldetés, kiadványok, rendezvények személyi jellegű kiadásainak járulékai</t>
  </si>
  <si>
    <t>Lakáscélú beruházási kiadások (vásárlás, alacsony komfortfokozatú lakások bérleti díja)</t>
  </si>
  <si>
    <t>VP4-8.5.2-17 Az erdei ökoszisztémák térítésmentesen nyújtott közjóléti funkcióinak fejlesztése</t>
  </si>
  <si>
    <t>Intézmény finanszírozás Gyöngyös Város Óvodái</t>
  </si>
  <si>
    <t>Intézmény finanszírozásVisonta Úti Bölcsőde</t>
  </si>
  <si>
    <t>Önkormányzati tulajdonú ingatlanok bontása (410/2019. (XI.28.) önk.hat.</t>
  </si>
  <si>
    <t>Mátrai szennyvízhálózat szakaszok felújítása pályázati önerő (2019) használati díj</t>
  </si>
  <si>
    <t>Intézmény finanszírozás Polgármesteri Hivatal</t>
  </si>
  <si>
    <t>Intézmény finanszírozás Városi Könyvtár</t>
  </si>
  <si>
    <t>Helyi védelem alá helyezett értékek fenntartása, homlokzat-felújítási alap és műemléki védettségű  ingatlanok támogatása</t>
  </si>
  <si>
    <t>Gyöngyös-Mátra Turisztikai Deszt. általános támogatás (2019. évi IFA 30%-a)</t>
  </si>
  <si>
    <t>Faültetés 2019-ről áthúzódó</t>
  </si>
  <si>
    <t xml:space="preserve">Felelős állattartásra nevelés támogatása </t>
  </si>
  <si>
    <t xml:space="preserve">Lakossági szemléletformálás </t>
  </si>
  <si>
    <t xml:space="preserve">Városi csapadékvízgazdálkodásra irányuló tanulmányterv készítése   </t>
  </si>
  <si>
    <t>Külföldi kiküldetés, kiadványok, rendezvények személyi jell. kiadásai</t>
  </si>
  <si>
    <t>Akadálymentesítés támogatása</t>
  </si>
  <si>
    <t>I. FEJEZET Gyöngyösi Közös Önkormányzati Hivatal</t>
  </si>
  <si>
    <t>Gábor Áron utca csapadékvízelvezető rendszer bővítése a volt laktanya területéről elvezetendő csapadékviz befogadására</t>
  </si>
  <si>
    <t>Sástó üzemeltetése</t>
  </si>
  <si>
    <t>Terület vásárlások (2019)</t>
  </si>
  <si>
    <t>Városmarketing feladatok</t>
  </si>
  <si>
    <t>Adócímkézés működési célú (oktatási és pályaválasztási célra) 2020</t>
  </si>
  <si>
    <t>Adócímkézés működési célú (verseny- és utánpótlás sporttevékenység támogatására) 2020</t>
  </si>
  <si>
    <t>Adócímkézés fejlesztési célú (Ipari Parkba vezető kerékpárút, járda) 2020</t>
  </si>
  <si>
    <t>Adócímkézés fejlesztési célú (Esze Tamás úti garázssor csapadékvíz elvezetésére) 2020</t>
  </si>
  <si>
    <t>Adócímkézés fejlesztési célú (Ipari Parkba vezető kerékpárút, járda) 2019</t>
  </si>
  <si>
    <t>Adócímkézés fejlesztési célú (Esze Tamás úti garázssor csapadékvíz elyezetése) 2019</t>
  </si>
  <si>
    <t>Adócímkézés fejlesztési célú (Szurdokpart útról nyíló néytelen út útburkolat felújítás, közvilágítás kiépítés) 2019</t>
  </si>
  <si>
    <t>Tündérkert Tagóvoda és Visonta Úti Bölcsőde
udvari gyermek WC építése, udvar, térburkolatok, kerítések felújítása (2019)</t>
  </si>
  <si>
    <t>TOP-7.1.1-16 ERFA-2018-00011 MMK kulturális fejlesztése</t>
  </si>
  <si>
    <t>Ingatlanért életjáradék program</t>
  </si>
  <si>
    <t xml:space="preserve">Belföldi támogatás </t>
  </si>
  <si>
    <t>Az ÖNKORMÁNYZATOT MEGILLETŐ 2020. ÉVI</t>
  </si>
  <si>
    <t>Licenc díjak</t>
  </si>
  <si>
    <t>KEHOP-2.2.2-15-2016-00091 Gyöngyös és térsége szennyvízelvezetésének és tisztításának fejlesztése (beruh. FAD)</t>
  </si>
  <si>
    <t>KEHOP-2.2.2-15 Szennyvízelvezetés fejlesztése projektből lehívható ÁFA támogatás</t>
  </si>
  <si>
    <t>Fel nem osztott 2020. évi használati díj</t>
  </si>
  <si>
    <t>Használati díj maradvány (2019)</t>
  </si>
  <si>
    <t>Tartalék 2019.</t>
  </si>
  <si>
    <t>2020. évi használati díj szennyvíz</t>
  </si>
  <si>
    <t>2020. évi használati díj ivóvíz</t>
  </si>
  <si>
    <t>Tervezett kiadások mindösszesen</t>
  </si>
  <si>
    <t>MMSZSZ hozzájárulása Károly Róbert Középiskola felújításához (2020)</t>
  </si>
  <si>
    <t>MMSZSZ hozzájárulása Károly Róbert Középiskola felújításához (2019)</t>
  </si>
  <si>
    <t>Fűszért garázssor MIAS melletti csapadékvízelvezető rendszer kiépítése</t>
  </si>
  <si>
    <t>INTERREG pályázat önerő</t>
  </si>
  <si>
    <t>Műfüves pályához önerő (Energia SC)</t>
  </si>
  <si>
    <t xml:space="preserve">* Az adatok lakosságszámarányosan 747 fő állandó lakost figyelembe véve kerültek kiszámításra (Gyöngyös lakosságszáma 29.036 fő). </t>
  </si>
  <si>
    <t>Termőföld belterületbe vonása (DK-i iparterület))</t>
  </si>
  <si>
    <t>Honlapfejlesztés, applikációfejlesztés a kapcsolódó szervezetfejlesztéssel és marketinggel</t>
  </si>
  <si>
    <t>Országút u. járda áthelyezés (Jeruzsálem Úti Bölcsőde TOP-os projekt) 2019</t>
  </si>
  <si>
    <t xml:space="preserve">KIADÁSOK
</t>
  </si>
  <si>
    <t>Közétkeztetési céltartalék</t>
  </si>
  <si>
    <t>GYIP elszámolással összefüggő kiadások</t>
  </si>
  <si>
    <t>GYÖNGYÖSI KÖZÖS ÖNKORMÁNYZATI HIVATAL</t>
  </si>
  <si>
    <t>Gyöngyösi Rendőrkapitányság támogatása</t>
  </si>
  <si>
    <t>GYAK Labdarúgó Szakosztály támogatása</t>
  </si>
  <si>
    <t>Egyéni sportolók olimpiai, paralimpiai felkészülésének támogatása</t>
  </si>
  <si>
    <t>Baross Gábor utca VAMAV Kft telephelyére vezető bekötő útszakasz felújítása</t>
  </si>
  <si>
    <t>2020. évi hosszútávú közmunkaprogram (önerő)</t>
  </si>
  <si>
    <t>Parkoló kialakítás a Gábor Áron úton</t>
  </si>
  <si>
    <t xml:space="preserve">Nevelési és oktatási célú támogatások (OKB keret) </t>
  </si>
  <si>
    <t>Barátok Temploma toronyfelújítás támogatása</t>
  </si>
  <si>
    <t>Európai Uniós támogatásokhoz többlet önerő</t>
  </si>
  <si>
    <t>Pénzeszköz átadás Vak Bottyán J. Katolikus Középiskolának vizes blokkok felújításához</t>
  </si>
  <si>
    <t>Felsővárosi és Kálváriaparti Általános Iskola tetőfelújítás</t>
  </si>
  <si>
    <t>Egressy Béni Á.I.-ban kisméretű műfüves sportpálya megépítéséhez önerő Energia SC-nek</t>
  </si>
  <si>
    <t xml:space="preserve">I. FEJEZET </t>
  </si>
  <si>
    <t>Gyöngyösi Közös Önkormányzati Hivatal</t>
  </si>
  <si>
    <t>Intézmény finanszírozás Gyöngyösi Közös Önkormányzati Hivatal</t>
  </si>
  <si>
    <t>Babakötvény</t>
  </si>
  <si>
    <t>Gyöngyös 33/a számú vízműkút melléfúrásos kútfelújítás (gyöngyösi részarány)</t>
  </si>
  <si>
    <t xml:space="preserve">                  Labdarúgó Szakosztály</t>
  </si>
  <si>
    <t xml:space="preserve">    - ebből:  Atlétikai Szakosztály</t>
  </si>
  <si>
    <t xml:space="preserve">                  Ökölvívó Szakosztály</t>
  </si>
  <si>
    <t xml:space="preserve">                  Birkózó Szakosztály</t>
  </si>
  <si>
    <t>Mobil kamerák vásárlása</t>
  </si>
  <si>
    <t>Ruszin Nemzetiségi Önk. támogatása</t>
  </si>
  <si>
    <t xml:space="preserve">2.m.III.2.f (2) </t>
  </si>
  <si>
    <t>2.m.III.2.g (2)</t>
  </si>
  <si>
    <t>2.m.III.2.g (4)</t>
  </si>
  <si>
    <t>2.m.III.2.g (5)</t>
  </si>
  <si>
    <t>2.m.III.2.h (2)</t>
  </si>
  <si>
    <t>2.m.III.2.h (6)</t>
  </si>
  <si>
    <t>2.m.III.2.i (2)</t>
  </si>
  <si>
    <t>2.m.III.2.k (6)</t>
  </si>
  <si>
    <t>2.m.III.2.l (1)</t>
  </si>
  <si>
    <t>2.m.III.2.l (2)</t>
  </si>
  <si>
    <t>2.m.III.2.ma (1)</t>
  </si>
  <si>
    <t>2.m.III.2.ma (2)</t>
  </si>
  <si>
    <t>2.m.III.2.mb (1)</t>
  </si>
  <si>
    <t>2.m.III.2.mb (2)</t>
  </si>
  <si>
    <t>2.m.III.2.a</t>
  </si>
  <si>
    <t>2.m.III.2.b</t>
  </si>
  <si>
    <t>2.m.III.2.c (1)</t>
  </si>
  <si>
    <t>2.m.III.2.da</t>
  </si>
  <si>
    <t>2.m.III.2.db (2)</t>
  </si>
  <si>
    <t>2.m.III.2.n</t>
  </si>
  <si>
    <t>Energiamegtakarítási feladatok végrehajtása</t>
  </si>
  <si>
    <t>Fejlesztési keret 1. körzet Faragó Tamás</t>
  </si>
  <si>
    <t>Fejlesztési keret 2. körzet Kévés Tamás</t>
  </si>
  <si>
    <t>Fejlesztési keret Polgármester</t>
  </si>
  <si>
    <t>Fejlesztési keret 3. körzet  Tóth Szabolcs</t>
  </si>
  <si>
    <t>Fejlesztési keret 4. körzet  Dr. Ördög István</t>
  </si>
  <si>
    <t>Fejlesztési keret 5. körzet  Percze László</t>
  </si>
  <si>
    <t>Fejlesztési keret 6. körzet  Ferenczy Tamás</t>
  </si>
  <si>
    <t>Fejlesztési keret 7. körzet  Besze Andrea</t>
  </si>
  <si>
    <t>Fejlesztési keret 8. körzet  Dr . Szén Gabriella</t>
  </si>
  <si>
    <t>Fejlesztési keret 9. körzet  Dr. Végh Attila</t>
  </si>
  <si>
    <t>Fejlesztési keret 10. körzet  Bárdosné Kocsis Éva</t>
  </si>
  <si>
    <t>2020. évi EREDETI előirányzat</t>
  </si>
  <si>
    <t>2020. évi MÓDOSÍTOTT előirányzat</t>
  </si>
  <si>
    <t>2020. évi módosított előirányzat</t>
  </si>
  <si>
    <t xml:space="preserve">2020. évi EREDETI előirányzat </t>
  </si>
  <si>
    <t xml:space="preserve">2020. évi MÓDOSÍTOTT előirányzat </t>
  </si>
  <si>
    <t>Közvilágítás fejlesztése a Főiskola "nádtetős épületének"  környékén</t>
  </si>
  <si>
    <t>Sástói közvilágítási hálózat leválasztása az ÉMÁSZ által üzemeltetett régi rendszerről</t>
  </si>
  <si>
    <t>Integrált játszóeszköz beszerzése és az eszköz megközelítésének kialakítása (2019)</t>
  </si>
  <si>
    <t>EFOP-1.8.7-16-2017-00011 Célzott prevenciós programok a szenvedély- betegségek megelőzése érdekében</t>
  </si>
  <si>
    <t>Gyűjtemények támogatása (Egyházi Kincstár, Palóc Babamúzeum, Ferences Műemléki Könyvtár, Huszár L. Éremtár)</t>
  </si>
  <si>
    <t>2020. évi EREDETIT előirányzat</t>
  </si>
  <si>
    <t>I.1.a -összegből az önkormányzatra jutó lakosságarányos támogatás</t>
  </si>
  <si>
    <t>I.1.a -összegből az Önkormányzati hivatal működésének támogatása</t>
  </si>
  <si>
    <t>A települési önkormányzatok működésének támogatása beszámítás és kiegészítés után</t>
  </si>
  <si>
    <t>2.m.I.1.f)</t>
  </si>
  <si>
    <t>Osztalékból származó bevétel (GYIP)</t>
  </si>
  <si>
    <t>Köt. terh. maradvány - működési (projektek nélkül)</t>
  </si>
  <si>
    <t>Új urnafülkék építése a Felsővárosi Temetőben</t>
  </si>
  <si>
    <t>GYIP vételár kedvezmény elszámolás</t>
  </si>
  <si>
    <t>Fiókkönyvtár felújítás folytatása</t>
  </si>
  <si>
    <t>Integrált játszeszközök beszerzése (2019)</t>
  </si>
  <si>
    <t>Új épület földszint klimatizálás</t>
  </si>
  <si>
    <t>Bugát Pál Természeti Vetélkedő támogatása (Berze Iskolafejlesztési  Alapítvány)</t>
  </si>
  <si>
    <t>Közgyűjtemények támogatása (Egyházi Kincstár, Palóc Babamúzeum, Ferences Műemléki Könyvtár, Huszár L. Éremtár)</t>
  </si>
  <si>
    <t>Koronavírus elleni védekezéssel kapcsolatos kiadások</t>
  </si>
  <si>
    <t>Közérdekű felajánlások koronavírus elleni védekezéshez</t>
  </si>
  <si>
    <t>Alktív ház projekt tervdokumentációk többlet forrás átadás Várostérség Fejlesztőnek</t>
  </si>
  <si>
    <t xml:space="preserve">Volánbusz támogatás túlfizetés </t>
  </si>
  <si>
    <t>- ebből: 2019. évi normatíva többlet</t>
  </si>
  <si>
    <t>Almássy kúria felújítása INTERREG pályázat keretében</t>
  </si>
  <si>
    <t>Tőkerendezés Várostérség Fejlesztő Kft.</t>
  </si>
  <si>
    <t>Sástói nyilvános illemhely megvétele</t>
  </si>
  <si>
    <t>Bértámogatás a 305/2020. (VI.30.) korm.rend. alapján</t>
  </si>
  <si>
    <t>Mikola Sándor Fizika Vetélkedő támogatása (Berze Iskolafejlesztési Alapítvány)</t>
  </si>
  <si>
    <t>Bértámogatás a 305/2020. (VI.30.) és 51/2020. (III.20.) korm.rend. alapján</t>
  </si>
  <si>
    <t>Tüzelőanyag támogatás</t>
  </si>
  <si>
    <t>Intézmények GDPR feladatai</t>
  </si>
  <si>
    <t>Intézményfelújítási keretből megvalósított beruházás (2019)</t>
  </si>
  <si>
    <t>Hálózat bővítés az új tűzoltó laktanya kapcsán (2019)</t>
  </si>
  <si>
    <t>Bemelegítő csarnokhoz földgázvezeték kiépítése, kábel kiváltás (2019)</t>
  </si>
  <si>
    <t>Platán úti tagóvodában hálózatbővítés (2019)</t>
  </si>
  <si>
    <t>Útfelújítás Üdülősor utca (2019)</t>
  </si>
  <si>
    <t>Károly Róbert Középiskola homlokzat felújítás (2019)</t>
  </si>
  <si>
    <t>Közlekedési-, útirányjelző- és utcanév táblák kihelyezése</t>
  </si>
  <si>
    <t>Egyéb működési célú támogatás</t>
  </si>
  <si>
    <t>Térfigyelő kamerarendszer fejlesztése</t>
  </si>
  <si>
    <t>Tigáz hálózatfejlesztés Tűzoltó Laktanyában</t>
  </si>
  <si>
    <t>Kisértékű gépek, berendezések</t>
  </si>
  <si>
    <t>Önkormányzati tulajdonú ingatlanok bontása</t>
  </si>
  <si>
    <t>Közösi Hivatalban földszinti klímákhoz elektromos rendszer kiépítése</t>
  </si>
  <si>
    <t>Gépek helyének kialakítása az Aranysas-Fecske fitnesz parkban (2019)</t>
  </si>
  <si>
    <t xml:space="preserve">Licence díjak </t>
  </si>
  <si>
    <t>Koronavírus elleni védekezéssel kapcsolatos eszközbeszerzés</t>
  </si>
  <si>
    <t>Céges telefonok vásárlása</t>
  </si>
  <si>
    <t>Hálózatfejlesztési hozzájárulás (TOP-2.1.1-pályázatban el nem számolható)</t>
  </si>
  <si>
    <t>Könyvtári érdekeltségnövelő támogatás</t>
  </si>
  <si>
    <t>Idegenforgami adó kiesés ellentételezése</t>
  </si>
  <si>
    <t>Autómentes Nap</t>
  </si>
  <si>
    <t>Lőtérfelújítás támogatása BMSK</t>
  </si>
  <si>
    <t>Likvid (folyószámla hitel) igénybevétel</t>
  </si>
  <si>
    <t>Likvid (folyószámlahitel) törlesztés</t>
  </si>
  <si>
    <t>Likvid (folyószámla hitel) törlesztés</t>
  </si>
  <si>
    <t>Tőkerendezés Orvosi Ügyelet Mikrotérségi Társulás (Medicina Kft.)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</si>
  <si>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</si>
  <si>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</si>
  <si>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</si>
  <si>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>ESZLB keret terhére egészségügyi és szociális feladatokhoz nyújtott alapítványi támogatások</t>
  </si>
  <si>
    <t>OKB keret terhére oktatási, nevelési és kulturális feladatokhoz nyújtott alapítványi támogatások</t>
  </si>
  <si>
    <t>Éghajlatváltozási Stratégia felülvizsgálata</t>
  </si>
  <si>
    <t>Nyári diákmunka program</t>
  </si>
  <si>
    <t>Mezőőri elszámolás miatti visszafizetési köt.</t>
  </si>
  <si>
    <t>Közfoglalkoztatási pr. elszámolás miatti visszafizetési köt.</t>
  </si>
  <si>
    <t>Pályaorientációs munka támogatása (HKIK)</t>
  </si>
  <si>
    <t>Kálváriapart Általános Iskola utánpótlás csapat kitüntetése</t>
  </si>
  <si>
    <t>TISB keret terhére sport feladatokhoz nyújtott alapítványi támogatások</t>
  </si>
  <si>
    <t>Gyűjteményi keret terhére nyújtott alapítványi támogatások</t>
  </si>
  <si>
    <t>Parkoló építés Mátrafüreden</t>
  </si>
  <si>
    <t>Aknafedelek cseréje a szennyvíz hálózaton (2020. évi használati díj terhére)</t>
  </si>
  <si>
    <t>GYAK kölcsön női szakosztály működtetésére</t>
  </si>
  <si>
    <t>2019. évi használati díjból vevő tartozás</t>
  </si>
  <si>
    <t>2019. évi használati díj maradvány (pénzkészlet)</t>
  </si>
  <si>
    <t>Tervezett forrás mindösszesen</t>
  </si>
  <si>
    <t>GYAK női szakosztály működtetésére adott kölcsön visszafizetése</t>
  </si>
  <si>
    <t>Kassai út 2737 hrsz. nyomóvezeték áthelyezés</t>
  </si>
  <si>
    <t>Parkoló építés</t>
  </si>
  <si>
    <t>Önkormányzati hozzájárulás az Orvosi Ügyelet Mikrotérségi Társulásnak</t>
  </si>
  <si>
    <t>Index %</t>
  </si>
  <si>
    <t>Ingatlan értékesítés bevétele (Parádi út 1.)</t>
  </si>
  <si>
    <t>Forrás többlet</t>
  </si>
  <si>
    <t>Felsővárosi Általános Iskola tetőfelújítás</t>
  </si>
  <si>
    <t>Útépítés folytatása a Kemény János úton</t>
  </si>
  <si>
    <t>Vízelvezető rendzser kiépítése Bethlen G. utca - Laktanya utca</t>
  </si>
  <si>
    <t>Új buszmegállók kialakítása</t>
  </si>
  <si>
    <t>Jeruzsálem Úti Tagóvoda fejlesztéshez önerő</t>
  </si>
  <si>
    <t>Aknafedelek cseréje a szennyvíz hálózaton</t>
  </si>
  <si>
    <t>Akaszka utca építése</t>
  </si>
  <si>
    <t>Kerékpárút forgalomba helyezésével kapcsolatos feladatok</t>
  </si>
  <si>
    <t>Hajlék utca felújítása</t>
  </si>
  <si>
    <t>Törzstőke Kulturális Nonprofit Kft.</t>
  </si>
  <si>
    <t>VG Zrt. tőkekivonás</t>
  </si>
  <si>
    <t>Mátrafüred szabadtéri színpad áram ell.</t>
  </si>
  <si>
    <t>Sástói közvil. hálózat leválasztása</t>
  </si>
  <si>
    <t>Fejlesztési keret dologi kiadásai</t>
  </si>
  <si>
    <t>Farkasmály leomlott támfal helyreállítása</t>
  </si>
  <si>
    <t>Pozsonyi úton csapadékvíz elvezetés</t>
  </si>
  <si>
    <t>Ifjúság utcában csapadékvíz elvezetés</t>
  </si>
  <si>
    <t>Halastó úton csapadékvíz elvezetés</t>
  </si>
  <si>
    <t>Kócsag úti garázssor előtt csapadékvíz elvezetés</t>
  </si>
  <si>
    <t>Aknafedél csere (2020.évi használati díj terhére)</t>
  </si>
  <si>
    <t>Csillés utcában csapadékvíz elvezetés (terv)</t>
  </si>
  <si>
    <t>Mátrafüredi szennyvíztelepre vezető útra sorompó készítése</t>
  </si>
  <si>
    <t>Alpolgármesteri keretből megvalósított beruházás(József Attila úton járda felújítás)</t>
  </si>
  <si>
    <t>Határ út mellékutcájában útépítés (kiviteli terv)</t>
  </si>
  <si>
    <t>Villámkárral sújtott kamerák cseréje</t>
  </si>
  <si>
    <t>Mátrai létesítmények beruházásai</t>
  </si>
  <si>
    <t>Esze Tamás úti parkba kerítés</t>
  </si>
  <si>
    <t>Képviselői keretből  megvalósított beruházás</t>
  </si>
  <si>
    <t xml:space="preserve">VG Zrt. tőkeleszállítás-Otthonház II. </t>
  </si>
  <si>
    <t>Virág és Papföldi út csomópontban csapadékvíz átvezetés</t>
  </si>
  <si>
    <t>Gyöngyös-Mátrafüred közötti kerékpárút javítása</t>
  </si>
  <si>
    <t>Deák Ferenc úton balesetveszélyes járda felújítása</t>
  </si>
  <si>
    <t>TOP-1.4.1-16-HE1 a gyöngyösi Jeruzsálem Úti Bölcsőde és Óvoda fejlesztése</t>
  </si>
  <si>
    <t>Környezetvédelmi Alap terhére nyújtott támogatások</t>
  </si>
  <si>
    <t>Csoportoknak járó kitüntetések</t>
  </si>
  <si>
    <t>Normatíva rendezés a Hatvan Városi Önkormányzattal</t>
  </si>
  <si>
    <t>Közművelődési érdekletségnövelő támogatás átadása a Kulturális Kft.-nek</t>
  </si>
  <si>
    <t>Rákóczi u. Társasház tetőfelújítás támogatása</t>
  </si>
  <si>
    <t>Rákóczi u. Társasház tetőfelújítás visszatérítendő tám.</t>
  </si>
  <si>
    <t>Társulási koordinátor és pü.ügyintéző személyi juttatás megtérítése (Mikrotérségi Társulás)</t>
  </si>
  <si>
    <t>Területalapú támogatás</t>
  </si>
  <si>
    <t>Kubinyi program támogatás</t>
  </si>
  <si>
    <t>Közművelődési érdekeltségnövelő támogatás</t>
  </si>
  <si>
    <t>Gyöngyös Város Sebészeti Ellátásának Fejlõdéséért Alapítvány felszámolása miatt átvett pénz</t>
  </si>
  <si>
    <t>Rákóczi u. Társasház tetőfelújítás visszatérítendő tám. Visszafizetése</t>
  </si>
  <si>
    <t>II. FEJEZET intézmények</t>
  </si>
  <si>
    <t>Polgármesteri keretből dologi kiadás</t>
  </si>
  <si>
    <t>Kerékpárút forgalombva helyezésével kapcsolatos dologi kiadások</t>
  </si>
  <si>
    <t>"Mátra" tábla cseréje</t>
  </si>
  <si>
    <t>FÁI tetőjavítás</t>
  </si>
  <si>
    <t>Közvilágítás tervezése Mátrafüred 24-es főút és Üdülősor utca között</t>
  </si>
  <si>
    <t>Ingatlan értékesítés bevétele (Parádi út 3.)</t>
  </si>
  <si>
    <t>Ingatlan értékesítés bevétele Parádi út (volt ovi)</t>
  </si>
  <si>
    <t>Mátrafüredi esőbeállóhoz sétány</t>
  </si>
  <si>
    <t>Mátrafüredi parkba ivókút telepítése</t>
  </si>
  <si>
    <t>EURÓPAI UNIÓS TÁMOGATÁSSAL MEGVALÓSULÓ PROGRAMOK 2020.</t>
  </si>
  <si>
    <t>PROJEKT megnevezése</t>
  </si>
  <si>
    <t>2019. évi várható teljesítés</t>
  </si>
  <si>
    <t>EU támogatás 2020</t>
  </si>
  <si>
    <t>Egyéb bevételek</t>
  </si>
  <si>
    <t>EU támogatás 2019</t>
  </si>
  <si>
    <t>Egyéb bevételek és önerő</t>
  </si>
  <si>
    <t>TOP-1.4.1-16-HE1-2017-00021 A gyöngyösi Jeruzsálem Úti Bölcsőde és Óvoda fejlesztése</t>
  </si>
  <si>
    <t>TOP-4.3.1-15-HE1-2016-00001 A gyöngyösi észak-nyugati városrész rehabilitációja</t>
  </si>
  <si>
    <t xml:space="preserve"> </t>
  </si>
  <si>
    <t>WIFI4EU Nyilvános WIFI pontok kiépítése</t>
  </si>
  <si>
    <t>SKHU/1902 INTERREG (Nádor u. 10.) pályázat</t>
  </si>
  <si>
    <t>Immateriális javak</t>
  </si>
  <si>
    <t>Ingatlanok és kapcsolódó vagyoni értékű jogok</t>
  </si>
  <si>
    <t>Gépek, berendezések, felszerelések, járművek</t>
  </si>
  <si>
    <t>Tenyész állatok</t>
  </si>
  <si>
    <t>Beruházások és felújítások</t>
  </si>
  <si>
    <t>Koncesszióba, vagyonkezelésbe adott eszközök</t>
  </si>
  <si>
    <t>01</t>
  </si>
  <si>
    <t>Tárgyévi nyitó állomány (előző évi záró állomány)</t>
  </si>
  <si>
    <t>02</t>
  </si>
  <si>
    <t>Immateriális javak beszerzése, nem aktivált beruházások</t>
  </si>
  <si>
    <t>03</t>
  </si>
  <si>
    <t>Nem aktivált felújítások</t>
  </si>
  <si>
    <t>04</t>
  </si>
  <si>
    <t>Beruházásokból, felújításokból aktivált érték</t>
  </si>
  <si>
    <t>05</t>
  </si>
  <si>
    <t>Térítésmentes átvétel</t>
  </si>
  <si>
    <t>06</t>
  </si>
  <si>
    <t>Alapításkori átvétel, vagyonkezelésbe vétel miatti átvétel, vagyonkezelői jog visszavétele</t>
  </si>
  <si>
    <t>07</t>
  </si>
  <si>
    <t>Egyéb növekedés</t>
  </si>
  <si>
    <t>08</t>
  </si>
  <si>
    <t>Összes növekedés  (=02+…+07)</t>
  </si>
  <si>
    <t>09</t>
  </si>
  <si>
    <t>Értékesítés</t>
  </si>
  <si>
    <t>10</t>
  </si>
  <si>
    <t>Hiány, selejtezés, megsemmisülés</t>
  </si>
  <si>
    <t>Térítésmentes átadás</t>
  </si>
  <si>
    <t>12</t>
  </si>
  <si>
    <t>Költségvetési szerv, társulás alapításkori átadás, vagyonkezelésbe adás miatti átadás, vagyonkezelői jog visszaadása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</si>
  <si>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</si>
  <si>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</si>
  <si>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</si>
  <si>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</si>
  <si>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</si>
  <si>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</si>
  <si>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</si>
  <si>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</si>
  <si>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</si>
  <si>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</si>
  <si>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</si>
  <si>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</si>
  <si>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</si>
  <si>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</si>
  <si>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20</t>
  </si>
  <si>
    <t>Terven felüli értékcsökkenés nyitó állománya</t>
  </si>
  <si>
    <t>21</t>
  </si>
  <si>
    <t>Terven felüli értékcsökkenés növekedés</t>
  </si>
  <si>
    <t>22</t>
  </si>
  <si>
    <t>Terven felüli értékcsökkenés visszaírás, kivezetés</t>
  </si>
  <si>
    <t>23</t>
  </si>
  <si>
    <t>Terven felüli értékcsökkenés záró állománya (=20+21-22)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</si>
  <si>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</si>
  <si>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</si>
  <si>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</si>
  <si>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</si>
  <si>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</si>
  <si>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</si>
  <si>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MÉRLEG: ESZKÖZÖK</t>
  </si>
  <si>
    <t>Előző év végi állapot szerint</t>
  </si>
  <si>
    <t>Tárgyév végi állapot szerint</t>
  </si>
  <si>
    <t>Törzsvagyon</t>
  </si>
  <si>
    <t>Forgalom-képes vagyon</t>
  </si>
  <si>
    <t>Idegen ingatlanhoz kapcsolódó vagyon</t>
  </si>
  <si>
    <t>kizárólagos vagy kiemelt jelentőségű</t>
  </si>
  <si>
    <t>korlátozottan forgalom-képes</t>
  </si>
  <si>
    <t>A. NEMZETI VAGYONBA TARTOZÓ BEF. ESZKÖZ</t>
  </si>
  <si>
    <t>I.   Immateriális javak</t>
  </si>
  <si>
    <t xml:space="preserve">     Vagyoni értékű jogok</t>
  </si>
  <si>
    <t xml:space="preserve">     Szellemi termékek</t>
  </si>
  <si>
    <t xml:space="preserve">     Immateriális javak értékhelyesbítése</t>
  </si>
  <si>
    <t>II.  Tárgyi eszközök</t>
  </si>
  <si>
    <t xml:space="preserve">     Ingatlanok és kapcsolódó vagyoni ért. jogok</t>
  </si>
  <si>
    <t xml:space="preserve">     Gép, berendezés, felszerelés, jármű</t>
  </si>
  <si>
    <t xml:space="preserve">     Tenyészállatok</t>
  </si>
  <si>
    <t xml:space="preserve">     Beruházások, felújítások *</t>
  </si>
  <si>
    <t xml:space="preserve">     Tárgyi eszközök értékhelyesbítése</t>
  </si>
  <si>
    <t>III.  Befektetett pénzügyi  eszközök</t>
  </si>
  <si>
    <t xml:space="preserve">     Tartós részesedés</t>
  </si>
  <si>
    <t xml:space="preserve">     Tartós hitelviszonyt megtestesítő értékpapír</t>
  </si>
  <si>
    <t xml:space="preserve">     Befektetett pénzügyi eszközök értékhelyesbítése</t>
  </si>
  <si>
    <t>IV.  Koncesszióba, vagyonkez-be adott eszközök</t>
  </si>
  <si>
    <t xml:space="preserve">    Koncesszióba, vagyonkez-be adott eszköz **</t>
  </si>
  <si>
    <t xml:space="preserve">    Koncesszióba, vagyonkez-be adott e.ért.hely.</t>
  </si>
  <si>
    <t>B. NEMZETI VAGYONBA TART. FORGÓESZKÖZ</t>
  </si>
  <si>
    <t xml:space="preserve">I.   Készletek </t>
  </si>
  <si>
    <t>II.  Értékpapírok</t>
  </si>
  <si>
    <t>C.  PÉNZESZKÖZÖK</t>
  </si>
  <si>
    <t xml:space="preserve">I.   Hosszú lejáratú bankbetétek </t>
  </si>
  <si>
    <t>II.  Pénztárak, csekkek, betétkönyvek</t>
  </si>
  <si>
    <t>III. Forintszámlák</t>
  </si>
  <si>
    <t>IV. Devizaszámlák</t>
  </si>
  <si>
    <t>V.  Idegen pénzeszközök</t>
  </si>
  <si>
    <t>D.  KÖVETELÉSEK</t>
  </si>
  <si>
    <t>I.   Ktv.-i évben esedékes követelés</t>
  </si>
  <si>
    <t>II.   Ktv.-i évet követően esedékes követelés</t>
  </si>
  <si>
    <t>III.   Követelés jellegű sajátos elszámolások</t>
  </si>
  <si>
    <t>E.  EGYÉB SAJÁTOS ESZKÖZOLD.ELSZÁMOLÁS</t>
  </si>
  <si>
    <t>F.  AKTÍV IDŐBELI ELHATÁROLÁS</t>
  </si>
  <si>
    <t>ESZKÖZÖK ÖSSZESEN</t>
  </si>
  <si>
    <t>H. Kötelezettségek</t>
  </si>
  <si>
    <t>I. Ktv.évben esedékes</t>
  </si>
  <si>
    <t>II. Ktv.évet követő évben esedékes</t>
  </si>
  <si>
    <t>III. Kötelez.jellegű sajátos elszámolások</t>
  </si>
  <si>
    <t>I. Egyéb sajátos forrásoldali elszámolás</t>
  </si>
  <si>
    <t>J. Kincstári szla-vezetéssel kapcs.elszámolás</t>
  </si>
  <si>
    <t>K. Passzív időbeli elhatárolás</t>
  </si>
  <si>
    <t>*: 15-ös számlaosztály tekintetében az országos számlatükör nem tartalmaz további alábontást forgalomképesség tekintetében.</t>
  </si>
  <si>
    <t>** A koncesszióba, vagyonkezelésbe adott eszközök értékét az egyszerűsített mérleg nem tartalmazza</t>
  </si>
  <si>
    <t>Eszközök</t>
  </si>
  <si>
    <t>Tárgyévi nyitó</t>
  </si>
  <si>
    <t>Ellenőrzés, önellenőrzés</t>
  </si>
  <si>
    <t>Tárgyévi záró</t>
  </si>
  <si>
    <t>Források</t>
  </si>
  <si>
    <t>A</t>
  </si>
  <si>
    <t>Nemzeti vagyonba tartozó befekt.eszk. (I+II+III+IV)</t>
  </si>
  <si>
    <t>G</t>
  </si>
  <si>
    <t>Saját tőke (I+…+VI)</t>
  </si>
  <si>
    <t>I</t>
  </si>
  <si>
    <t>Nemzeti vagyon induláskori értéke</t>
  </si>
  <si>
    <t>II</t>
  </si>
  <si>
    <t>Tárgyi eszközök</t>
  </si>
  <si>
    <t>Nemzeti vagyon változásai</t>
  </si>
  <si>
    <t>III</t>
  </si>
  <si>
    <t>Befektetett pü-i eszközök</t>
  </si>
  <si>
    <t>III.</t>
  </si>
  <si>
    <t>Egyéb vagyon induláskori értéke és változásai</t>
  </si>
  <si>
    <t>IV</t>
  </si>
  <si>
    <t>Koncesszióba, vagyonkezelésbe adott eszköz</t>
  </si>
  <si>
    <t>Felhalmozott eredmény</t>
  </si>
  <si>
    <t>B</t>
  </si>
  <si>
    <t>Nemzeti vagyonba tartozó forgóeszk. (I+II)</t>
  </si>
  <si>
    <t>V</t>
  </si>
  <si>
    <t>Eszközök értékhelyesbítésének forrása</t>
  </si>
  <si>
    <t>Készletek</t>
  </si>
  <si>
    <t>VI</t>
  </si>
  <si>
    <t>Mérleg szerinti eredmény</t>
  </si>
  <si>
    <t>Értékpapírok</t>
  </si>
  <si>
    <t>H</t>
  </si>
  <si>
    <t>Kötelezettségek (I+II+III)</t>
  </si>
  <si>
    <t>C</t>
  </si>
  <si>
    <t>Pénzeszközök (I-IV+V)</t>
  </si>
  <si>
    <t>Ktv.évben esedékes</t>
  </si>
  <si>
    <t>I-IV</t>
  </si>
  <si>
    <t>Saját</t>
  </si>
  <si>
    <t>Ktv.évet követő évben esedékes</t>
  </si>
  <si>
    <t>Idegen</t>
  </si>
  <si>
    <t>Kötelez.jellegű sajátos elszámolások</t>
  </si>
  <si>
    <t>D</t>
  </si>
  <si>
    <t>Követelések (I+II+III)</t>
  </si>
  <si>
    <t>Egyéb sajátos forrásold.elszámolás</t>
  </si>
  <si>
    <t>J</t>
  </si>
  <si>
    <t>Kincstári szla-vezetéssel kapcs.elszámolás</t>
  </si>
  <si>
    <t>Passzív időbeli elhatárolás</t>
  </si>
  <si>
    <t>Követelés jellegű sajátos elszámolás</t>
  </si>
  <si>
    <t>E</t>
  </si>
  <si>
    <t>Egyéb sajátos eszközold.elszámolás</t>
  </si>
  <si>
    <t>Aktív időbeli elhatárolás</t>
  </si>
  <si>
    <t>Eszközök összesen</t>
  </si>
  <si>
    <t>Források összesen</t>
  </si>
  <si>
    <t>Eredeti</t>
  </si>
  <si>
    <t>Módosított</t>
  </si>
  <si>
    <t>Előirányzatokra vonatkozó</t>
  </si>
  <si>
    <t>Teljesítés/     eredeti előirányzat (%)</t>
  </si>
  <si>
    <t>Teljesítés/     módosított előirányzat (%)</t>
  </si>
  <si>
    <t>Követelések vagy</t>
  </si>
  <si>
    <t xml:space="preserve">                     Előirányzat</t>
  </si>
  <si>
    <t>Kötelezettség-vállalások</t>
  </si>
  <si>
    <t>Munkaadókat terhelő járulékok és szocilis hj-adó</t>
  </si>
  <si>
    <t>ÁH-on belüli megelőlegezések</t>
  </si>
  <si>
    <t>ÁH-on belüli megelőlegezések visszafizetése</t>
  </si>
  <si>
    <t>Pénzeszközök lekötött betétkénti elhelyezése</t>
  </si>
  <si>
    <t>Pénzügyi lízing kiadásai</t>
  </si>
  <si>
    <t>Tulajdonosi kölcsön kiadásai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</si>
  <si>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</si>
  <si>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</si>
  <si>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</si>
  <si>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</si>
  <si>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- ebből: gépjárműadó</t>
  </si>
  <si>
    <t>- ebből: ingatlanértékesítés bevétele</t>
  </si>
  <si>
    <t>-ebből: államháztartáson kívüli szervezettől ellenérték nélkül kapott működési bevételek</t>
  </si>
  <si>
    <t>-ebből: államháztartáson kívüli szervezettől ellenérték nélkül kapott felhalmozási bevételek</t>
  </si>
  <si>
    <t>Költségvetési bevételek összesen (25+27+29+32+33+35+37)</t>
  </si>
  <si>
    <t>ÁH-on belüli megelőlegezések törlesztése</t>
  </si>
  <si>
    <t>Központi, irányítószervi támogatás</t>
  </si>
  <si>
    <t>Központi költségvetés sajátos finanszírozási bevételei</t>
  </si>
  <si>
    <t>Tulajdonosi kölcsönök bevételei</t>
  </si>
  <si>
    <t>Finanszírozási bevételek összesen (40+…+49)</t>
  </si>
  <si>
    <t>Bevételek összesen (39+50)</t>
  </si>
  <si>
    <t>Költségvetési bevételek és kiadások különbsége (39-14) [ktgv hiány (-), ktgv többlet (+)]</t>
  </si>
  <si>
    <t>Finanszírozási műveletek eredménye(50-23)</t>
  </si>
  <si>
    <t>Bevételek és kiadások különbsége (51-24)</t>
  </si>
  <si>
    <t>Adatok  Ft-ban</t>
  </si>
  <si>
    <t>Sor-szám</t>
  </si>
  <si>
    <t xml:space="preserve">            Megnevezés</t>
  </si>
  <si>
    <t>Előző évi beszámoló</t>
  </si>
  <si>
    <t>Ellenőrzés / önellenőrzés</t>
  </si>
  <si>
    <t>Tárgy évi beszámoló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</si>
  <si>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</si>
  <si>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</si>
  <si>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</si>
  <si>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</si>
  <si>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</si>
  <si>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</si>
  <si>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r>
      <t>A)</t>
    </r>
    <r>
      <rPr>
        <b/>
        <sz val="12"/>
        <color indexed="63"/>
        <rFont val="Arial"/>
        <family val="2"/>
        <charset val="238"/>
      </rPr>
      <t> Alaptevékenység maradványa (± I ± II)</t>
    </r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</si>
  <si>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</si>
  <si>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</si>
  <si>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</si>
  <si>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</si>
  <si>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</si>
  <si>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</si>
  <si>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r>
      <t>B)</t>
    </r>
    <r>
      <rPr>
        <b/>
        <sz val="12"/>
        <color indexed="63"/>
        <rFont val="Arial"/>
        <family val="2"/>
        <charset val="238"/>
      </rPr>
      <t> Vállalkozási tevékenység maradványa (± III ± IV)</t>
    </r>
  </si>
  <si>
    <r>
      <t>C)</t>
    </r>
    <r>
      <rPr>
        <b/>
        <sz val="12"/>
        <color indexed="63"/>
        <rFont val="Arial"/>
        <family val="2"/>
        <charset val="238"/>
      </rPr>
      <t> Összes maradvány (A+B)</t>
    </r>
  </si>
  <si>
    <r>
      <t>D)</t>
    </r>
    <r>
      <rPr>
        <b/>
        <sz val="12"/>
        <color indexed="63"/>
        <rFont val="Arial"/>
        <family val="2"/>
        <charset val="238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</si>
  <si>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  <charset val="238"/>
      </rPr>
      <t> Alaptevékenység szabad maradványa (A-D)</t>
    </r>
  </si>
  <si>
    <r>
      <t>F)</t>
    </r>
    <r>
      <rPr>
        <b/>
        <sz val="12"/>
        <color indexed="63"/>
        <rFont val="Arial"/>
        <family val="2"/>
        <charset val="238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</si>
  <si>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  <charset val="238"/>
      </rPr>
      <t> Vállalkozási tevékenység felhasználható maradványa (B-F)</t>
    </r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</si>
  <si>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</si>
  <si>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</si>
  <si>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</si>
  <si>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</si>
  <si>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</si>
  <si>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</si>
  <si>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</si>
  <si>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</si>
  <si>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</si>
  <si>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08. Felhalmozási célú támogatások eredményszemléletű bevételei</t>
  </si>
  <si>
    <t>09. Különféle egyéb eredményszemléletű bevételek</t>
  </si>
  <si>
    <t>III. Egyéb eredményszemléletű bevételek (06+07+08+09)</t>
  </si>
  <si>
    <t>10. Anyagköltség</t>
  </si>
  <si>
    <t>11. Igénybe vett szolgáltatások értéke</t>
  </si>
  <si>
    <t>13. Eladott (közvetített) szolgáltatások értéke</t>
  </si>
  <si>
    <t>IV. Anyagjellegű ráfordítások (10+11+12+13)</t>
  </si>
  <si>
    <t>14. Bérköltség</t>
  </si>
  <si>
    <t>15. Személyi jellegű egyéb kifizetések</t>
  </si>
  <si>
    <t>16. Bérjárulékok</t>
  </si>
  <si>
    <t>V. Személyi jellegű ráfordítások (14+15+16)</t>
  </si>
  <si>
    <t>VI. Értékcsökkenési leírás</t>
  </si>
  <si>
    <t>VII. Egyéb ráfordítások</t>
  </si>
  <si>
    <t>A) Tevékenység eredménye (I±II+III-IV-V-VI-VII.)</t>
  </si>
  <si>
    <t>17. Kapott (járó) osztalék és részesedés</t>
  </si>
  <si>
    <t>18. Részesedésekbőll származó eredményszemléletű bevételek, árfolyamnyereségek</t>
  </si>
  <si>
    <t>19. Befektetett pénzügyi eszközökből származó eredményszemléletű bevételek, árfolyamnyereségek</t>
  </si>
  <si>
    <t>20. Egyéb kapott (járó) kamatok és kamatjellegű eredményszemléletű bevételek</t>
  </si>
  <si>
    <t xml:space="preserve">21 Pénzügyi műveletek egyéb eredményszemléletű bevételei </t>
  </si>
  <si>
    <t>VIII. Pénzügyi műveletek eredményszemléletű bevételei (17+18+19+20)</t>
  </si>
  <si>
    <t>22. Részesedésekből származó ráfordítások, árfolyamveszteségek</t>
  </si>
  <si>
    <t>24. Fizetendő kamatok és kamatjellegű ráfordítások</t>
  </si>
  <si>
    <t>25. Részesedések, értékpapírok, pénzeszközök értékvesztése</t>
  </si>
  <si>
    <t>26. Pénzügyi műveletek egyéb ráfordításai</t>
  </si>
  <si>
    <t>IX. Pénzügyi műveletek ráfordításai (21+22)</t>
  </si>
  <si>
    <t>B) Pénzügyi műveletek eredménye (VIII-IX.)</t>
  </si>
  <si>
    <t>C) Mérleg szerinti eredmény (±A±B)</t>
  </si>
  <si>
    <t>Parkolási engedély</t>
  </si>
  <si>
    <t>569-0074 Mobil kamerák vásárlása</t>
  </si>
  <si>
    <t>Egyéb működési célú átvett pénz (köztemetés)</t>
  </si>
  <si>
    <t>Közfoglalkoztatottak létszám-előirányzata az előterjesztés készítésekor</t>
  </si>
  <si>
    <t>Önkormányzat mindösszesen (I.+II.+III.)</t>
  </si>
  <si>
    <t>Megváltozott munkaképességűek</t>
  </si>
  <si>
    <t>Célzott prevenciós programok szenvedélybetegség megelőzése érdekében EFOP-1.8.7-16</t>
  </si>
  <si>
    <t>Mezőőrök</t>
  </si>
  <si>
    <t>Tisztségviselők</t>
  </si>
  <si>
    <t>Önkormányzat (1+….+5)</t>
  </si>
  <si>
    <t>Intézmények (1+2+3+4)</t>
  </si>
  <si>
    <t>II.</t>
  </si>
  <si>
    <t>I.</t>
  </si>
  <si>
    <t>rész</t>
  </si>
  <si>
    <t>teljes</t>
  </si>
  <si>
    <t>Intézmény neve</t>
  </si>
  <si>
    <t>Fejezet száma</t>
  </si>
  <si>
    <t xml:space="preserve">KÖTELEZETTSÉGVÁLLALÁSOK MINDÖSSZESEN </t>
  </si>
  <si>
    <t>Kötelezettségvállalások összesen</t>
  </si>
  <si>
    <t>2007.</t>
  </si>
  <si>
    <t>Üzletrész vásárlás (Strandfürdő)</t>
  </si>
  <si>
    <t>2006.</t>
  </si>
  <si>
    <t xml:space="preserve">Üzletrész vásárlás (Városi Sportcsarnok) </t>
  </si>
  <si>
    <t>III. Lízingkötelezettségek, részletfizetések, egyéb több éves kötelezettségvállalás</t>
  </si>
  <si>
    <t>2019.</t>
  </si>
  <si>
    <t xml:space="preserve">Európai uniós projektekhez kapcsolódó hitel </t>
  </si>
  <si>
    <t>II. Új hitelfelvétel</t>
  </si>
  <si>
    <t>Felhalmozási hitel összesen</t>
  </si>
  <si>
    <t>2018.</t>
  </si>
  <si>
    <t>Fejlesztési hitel közvilágítás átalakítására</t>
  </si>
  <si>
    <t>Fejlesztési hitel (infrastrukturális fejlesztések)</t>
  </si>
  <si>
    <t>I. Hitelek</t>
  </si>
  <si>
    <t>Éves fizetési kötelezettség</t>
  </si>
  <si>
    <t>Állomány (tőke)</t>
  </si>
  <si>
    <t>Köt.váll. éve</t>
  </si>
  <si>
    <t xml:space="preserve">Szerződés szerinti összeg </t>
  </si>
  <si>
    <t>helyi támogatás</t>
  </si>
  <si>
    <t>Lakáshoz jutók helyi támogatása (vissza nem térítendő rész).</t>
  </si>
  <si>
    <t>magánszemélyek komm. adója</t>
  </si>
  <si>
    <t>Szennyvízhálózatra való rákötési lehetőséggel nem rendelkező lakás magánszemély tulajdonosa</t>
  </si>
  <si>
    <t>A 70. életévét betöltő magánszemély lakástulajdona, lakásbérleménye utáni mentesség</t>
  </si>
  <si>
    <t>Mátraházán, Kékestetőn bérleménnyel rendelkező magánszemély</t>
  </si>
  <si>
    <t>Emeletráépítéssel épült lakás tulajdonosa (20 évig tartó mentesség)</t>
  </si>
  <si>
    <t>minden adónem</t>
  </si>
  <si>
    <t>Méltányosság alapján 1 évre mentességet kapó magánszemély</t>
  </si>
  <si>
    <t>Végleges mentességet élvező magánszemély (időskorúak jár., végleges méltány., hadigondozott)</t>
  </si>
  <si>
    <t>mértéke (%)</t>
  </si>
  <si>
    <t>jogcíme (jellege)</t>
  </si>
  <si>
    <t>Közvetett támogatás összege (Ft)</t>
  </si>
  <si>
    <t>Mentesség</t>
  </si>
  <si>
    <t>Tétel-szám</t>
  </si>
  <si>
    <t>A támogatás kedvezményezettje</t>
  </si>
  <si>
    <t>Állomány 2020.12.31-én (tőke)</t>
  </si>
  <si>
    <t xml:space="preserve">Közös Hivatal </t>
  </si>
  <si>
    <t>Drogstratégia</t>
  </si>
  <si>
    <t>GYÖNGYÖSI VÁROSI ÖNKORMÁNYZAT</t>
  </si>
  <si>
    <t>Ellátottak pénzbeli juttatásiai</t>
  </si>
  <si>
    <t xml:space="preserve"> - tartalék</t>
  </si>
  <si>
    <t>- ebből: részesedés-szerzés és -növelés</t>
  </si>
  <si>
    <t>Költségvetési kiadások összesen (01+...+12)</t>
  </si>
  <si>
    <t>Finanszírozási kiadások összesen(14+...+21)</t>
  </si>
  <si>
    <t>Kiadások összesen (13+22)</t>
  </si>
  <si>
    <t>Közvilágítás korszerűsítés (276 db)</t>
  </si>
  <si>
    <t>Mátrafüredi Tagóvoda világítás korszerűsítés</t>
  </si>
  <si>
    <t>- Szabadtéri színpad áramellátás kiépítése</t>
  </si>
  <si>
    <t>Céljellegű támogatások képviselői keretből</t>
  </si>
  <si>
    <t>Mátrafüredi Óvoda támogatása képviselői keretből</t>
  </si>
  <si>
    <t>-</t>
  </si>
  <si>
    <t>AZ ÖNKORMÁNYZAT TÖBB ÉVRE VÁLLALT KÖTELEZETTSÉGEI 2020</t>
  </si>
  <si>
    <t>Bev.</t>
  </si>
  <si>
    <t>Kiad.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</si>
</sst>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#,##0.0"/>
    <numFmt numFmtId="167" formatCode="0.0%"/>
    <numFmt numFmtId="168" formatCode="#,##0.000"/>
  </numFmts>
  <fonts count="6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sz val="10"/>
      <name val="Futura CE Book"/>
      <charset val="238"/>
    </font>
    <font>
      <sz val="8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Times New Roman CE"/>
    </font>
    <font>
      <b/>
      <sz val="12"/>
      <name val="Times New Roman CE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color indexed="63"/>
      <name val="Arial"/>
      <family val="2"/>
      <charset val="238"/>
    </font>
    <font>
      <b/>
      <i/>
      <sz val="12"/>
      <color indexed="63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0"/>
      <name val="CG Omega"/>
      <family val="2"/>
    </font>
    <font>
      <sz val="11"/>
      <color indexed="63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6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</fills>
  <borders count="17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" fillId="0" borderId="0"/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4" fillId="0" borderId="0"/>
    <xf numFmtId="3" fontId="10" fillId="0" borderId="0">
      <alignment vertical="center"/>
    </xf>
    <xf numFmtId="164" fontId="2" fillId="0" borderId="0" applyFont="0" applyFill="0" applyBorder="0" applyAlignment="0" applyProtection="0"/>
    <xf numFmtId="0" fontId="49" fillId="0" borderId="0"/>
    <xf numFmtId="0" fontId="1" fillId="0" borderId="0"/>
    <xf numFmtId="0" fontId="53" fillId="0" borderId="0"/>
    <xf numFmtId="44" fontId="53" fillId="0" borderId="0" applyFont="0" applyFill="0" applyBorder="0" applyAlignment="0" applyProtection="0"/>
    <xf numFmtId="0" fontId="17" fillId="0" borderId="0"/>
    <xf numFmtId="3" fontId="10" fillId="0" borderId="0">
      <alignment vertical="center"/>
    </xf>
    <xf numFmtId="0" fontId="2" fillId="0" borderId="0"/>
    <xf numFmtId="0" fontId="1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1" fillId="0" borderId="0"/>
  </cellStyleXfs>
  <cellXfs count="203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3" fontId="5" fillId="0" borderId="68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3" fillId="0" borderId="0" xfId="3" applyFont="1" applyAlignment="1">
      <alignment horizontal="center"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2" xfId="3" applyFont="1" applyFill="1" applyBorder="1" applyAlignment="1">
      <alignment horizontal="left" vertical="center"/>
    </xf>
    <xf numFmtId="3" fontId="5" fillId="0" borderId="53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Border="1" applyAlignment="1">
      <alignment horizontal="left" vertical="center"/>
    </xf>
    <xf numFmtId="0" fontId="3" fillId="0" borderId="52" xfId="3" applyFont="1" applyBorder="1" applyAlignment="1">
      <alignment horizontal="left" vertical="center" wrapText="1"/>
    </xf>
    <xf numFmtId="3" fontId="5" fillId="0" borderId="53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7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8" xfId="5" applyFont="1" applyBorder="1">
      <alignment vertical="center"/>
    </xf>
    <xf numFmtId="3" fontId="13" fillId="0" borderId="60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79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8" xfId="4" applyFont="1" applyBorder="1">
      <alignment vertical="center"/>
    </xf>
    <xf numFmtId="3" fontId="13" fillId="0" borderId="60" xfId="4" applyFont="1" applyBorder="1">
      <alignment vertical="center"/>
    </xf>
    <xf numFmtId="3" fontId="14" fillId="0" borderId="85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3" fillId="0" borderId="50" xfId="5" applyFont="1" applyBorder="1">
      <alignment vertical="center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67" xfId="5" applyFont="1" applyBorder="1">
      <alignment vertical="center"/>
    </xf>
    <xf numFmtId="3" fontId="13" fillId="0" borderId="15" xfId="5" applyFont="1" applyBorder="1">
      <alignment vertical="center"/>
    </xf>
    <xf numFmtId="3" fontId="13" fillId="0" borderId="15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7" xfId="5" applyFont="1" applyBorder="1" applyAlignment="1">
      <alignment vertical="center" wrapText="1"/>
    </xf>
    <xf numFmtId="3" fontId="13" fillId="0" borderId="53" xfId="5" applyFont="1" applyBorder="1">
      <alignment vertical="center"/>
    </xf>
    <xf numFmtId="3" fontId="13" fillId="0" borderId="52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 applyAlignment="1">
      <alignment vertical="center"/>
    </xf>
    <xf numFmtId="3" fontId="19" fillId="0" borderId="101" xfId="5" applyFont="1" applyBorder="1" applyAlignment="1">
      <alignment vertical="center" wrapText="1"/>
    </xf>
    <xf numFmtId="3" fontId="19" fillId="0" borderId="89" xfId="5" applyFont="1" applyBorder="1" applyAlignment="1">
      <alignment vertical="center" wrapText="1"/>
    </xf>
    <xf numFmtId="3" fontId="19" fillId="0" borderId="101" xfId="5" quotePrefix="1" applyFont="1" applyBorder="1" applyAlignment="1">
      <alignment vertical="center" wrapText="1"/>
    </xf>
    <xf numFmtId="3" fontId="18" fillId="0" borderId="103" xfId="5" applyFont="1" applyBorder="1" applyAlignment="1">
      <alignment horizontal="center" vertical="center"/>
    </xf>
    <xf numFmtId="3" fontId="18" fillId="0" borderId="104" xfId="5" applyFont="1" applyBorder="1" applyAlignment="1">
      <alignment vertical="center" wrapText="1"/>
    </xf>
    <xf numFmtId="3" fontId="18" fillId="0" borderId="110" xfId="5" applyFont="1" applyBorder="1" applyAlignment="1">
      <alignment vertical="center" wrapText="1"/>
    </xf>
    <xf numFmtId="3" fontId="20" fillId="0" borderId="114" xfId="5" applyFont="1" applyBorder="1" applyAlignment="1">
      <alignment vertical="center" wrapText="1"/>
    </xf>
    <xf numFmtId="3" fontId="20" fillId="0" borderId="115" xfId="5" applyFont="1" applyBorder="1" applyAlignment="1">
      <alignment vertical="center" wrapText="1"/>
    </xf>
    <xf numFmtId="3" fontId="19" fillId="0" borderId="116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90" xfId="5" applyFont="1" applyBorder="1">
      <alignment vertical="center"/>
    </xf>
    <xf numFmtId="3" fontId="13" fillId="0" borderId="91" xfId="5" applyFont="1" applyBorder="1">
      <alignment vertical="center"/>
    </xf>
    <xf numFmtId="3" fontId="13" fillId="0" borderId="91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5" xfId="5" applyFont="1" applyBorder="1">
      <alignment vertical="center"/>
    </xf>
    <xf numFmtId="3" fontId="14" fillId="0" borderId="87" xfId="5" applyFont="1" applyBorder="1">
      <alignment vertical="center"/>
    </xf>
    <xf numFmtId="3" fontId="14" fillId="0" borderId="90" xfId="5" applyFont="1" applyBorder="1" applyAlignment="1">
      <alignment vertical="center" wrapText="1"/>
    </xf>
    <xf numFmtId="3" fontId="13" fillId="0" borderId="91" xfId="5" applyFont="1" applyBorder="1" applyAlignment="1">
      <alignment horizontal="justify" vertical="center"/>
    </xf>
    <xf numFmtId="3" fontId="13" fillId="0" borderId="137" xfId="5" applyFont="1" applyBorder="1">
      <alignment vertical="center"/>
    </xf>
    <xf numFmtId="0" fontId="13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Continuous" vertical="center"/>
    </xf>
    <xf numFmtId="3" fontId="2" fillId="0" borderId="0" xfId="11" applyNumberFormat="1" applyFont="1" applyAlignment="1">
      <alignment horizontal="centerContinuous" vertical="center"/>
    </xf>
    <xf numFmtId="0" fontId="2" fillId="0" borderId="0" xfId="11" applyFont="1">
      <alignment vertical="center"/>
    </xf>
    <xf numFmtId="0" fontId="2" fillId="0" borderId="0" xfId="11" applyFont="1" applyAlignment="1">
      <alignment horizontal="center" vertical="center"/>
    </xf>
    <xf numFmtId="0" fontId="3" fillId="0" borderId="0" xfId="11" applyFont="1">
      <alignment vertical="center"/>
    </xf>
    <xf numFmtId="0" fontId="3" fillId="0" borderId="0" xfId="11" applyFont="1" applyAlignment="1">
      <alignment horizontal="center" vertical="center"/>
    </xf>
    <xf numFmtId="0" fontId="2" fillId="0" borderId="19" xfId="11" applyFont="1" applyBorder="1" applyAlignment="1">
      <alignment horizontal="center" vertical="center" wrapText="1"/>
    </xf>
    <xf numFmtId="3" fontId="2" fillId="2" borderId="19" xfId="11" applyNumberFormat="1" applyFont="1" applyFill="1" applyBorder="1">
      <alignment vertical="center"/>
    </xf>
    <xf numFmtId="3" fontId="2" fillId="0" borderId="8" xfId="11" applyNumberFormat="1" applyFont="1" applyBorder="1">
      <alignment vertical="center"/>
    </xf>
    <xf numFmtId="3" fontId="3" fillId="0" borderId="18" xfId="11" applyNumberFormat="1" applyFont="1" applyBorder="1">
      <alignment vertical="center"/>
    </xf>
    <xf numFmtId="3" fontId="2" fillId="0" borderId="101" xfId="11" applyNumberFormat="1" applyFont="1" applyBorder="1" applyAlignment="1">
      <alignment vertical="center" wrapText="1"/>
    </xf>
    <xf numFmtId="3" fontId="2" fillId="2" borderId="112" xfId="11" applyNumberFormat="1" applyFont="1" applyFill="1" applyBorder="1">
      <alignment vertical="center"/>
    </xf>
    <xf numFmtId="3" fontId="2" fillId="0" borderId="7" xfId="11" applyNumberFormat="1" applyFont="1" applyBorder="1" applyAlignment="1">
      <alignment horizontal="center" vertical="center"/>
    </xf>
    <xf numFmtId="3" fontId="2" fillId="0" borderId="12" xfId="11" applyNumberFormat="1" applyFont="1" applyBorder="1" applyAlignment="1">
      <alignment horizontal="center" vertical="center"/>
    </xf>
    <xf numFmtId="3" fontId="2" fillId="0" borderId="9" xfId="11" applyNumberFormat="1" applyFont="1" applyBorder="1">
      <alignment vertical="center"/>
    </xf>
    <xf numFmtId="3" fontId="2" fillId="0" borderId="48" xfId="11" applyNumberFormat="1" applyFont="1" applyBorder="1">
      <alignment vertical="center"/>
    </xf>
    <xf numFmtId="0" fontId="3" fillId="0" borderId="138" xfId="11" applyFont="1" applyBorder="1" applyAlignment="1">
      <alignment horizontal="center" vertical="center" wrapText="1"/>
    </xf>
    <xf numFmtId="0" fontId="3" fillId="0" borderId="132" xfId="11" applyFont="1" applyBorder="1" applyAlignment="1">
      <alignment vertical="center" wrapText="1"/>
    </xf>
    <xf numFmtId="0" fontId="3" fillId="4" borderId="5" xfId="11" applyFont="1" applyFill="1" applyBorder="1" applyAlignment="1">
      <alignment horizontal="center" vertical="center" wrapText="1"/>
    </xf>
    <xf numFmtId="3" fontId="2" fillId="0" borderId="88" xfId="11" applyNumberFormat="1" applyFont="1" applyBorder="1" applyAlignment="1">
      <alignment vertical="center" wrapText="1"/>
    </xf>
    <xf numFmtId="0" fontId="2" fillId="0" borderId="10" xfId="11" applyFont="1" applyBorder="1" applyAlignment="1">
      <alignment horizontal="center" vertical="center" wrapText="1"/>
    </xf>
    <xf numFmtId="0" fontId="3" fillId="0" borderId="141" xfId="11" applyFont="1" applyBorder="1">
      <alignment vertical="center"/>
    </xf>
    <xf numFmtId="0" fontId="3" fillId="0" borderId="142" xfId="11" applyFont="1" applyBorder="1" applyAlignment="1">
      <alignment vertical="center" wrapText="1"/>
    </xf>
    <xf numFmtId="0" fontId="3" fillId="4" borderId="24" xfId="11" applyFont="1" applyFill="1" applyBorder="1" applyAlignment="1">
      <alignment horizontal="center" vertical="center" wrapText="1"/>
    </xf>
    <xf numFmtId="3" fontId="3" fillId="4" borderId="24" xfId="11" applyNumberFormat="1" applyFont="1" applyFill="1" applyBorder="1" applyAlignment="1">
      <alignment horizontal="center" vertical="center" wrapText="1"/>
    </xf>
    <xf numFmtId="3" fontId="14" fillId="0" borderId="0" xfId="12" applyFont="1">
      <alignment vertical="center"/>
    </xf>
    <xf numFmtId="3" fontId="14" fillId="0" borderId="0" xfId="12" applyFont="1" applyAlignment="1">
      <alignment vertical="center" wrapText="1"/>
    </xf>
    <xf numFmtId="3" fontId="13" fillId="0" borderId="0" xfId="12" applyFont="1" applyAlignment="1">
      <alignment horizontal="right" vertical="center"/>
    </xf>
    <xf numFmtId="0" fontId="13" fillId="0" borderId="0" xfId="13" applyFont="1">
      <alignment vertical="center"/>
    </xf>
    <xf numFmtId="3" fontId="14" fillId="0" borderId="12" xfId="12" applyFont="1" applyBorder="1" applyAlignment="1">
      <alignment horizontal="center" vertical="center" wrapText="1"/>
    </xf>
    <xf numFmtId="3" fontId="14" fillId="0" borderId="88" xfId="12" applyFont="1" applyBorder="1" applyAlignment="1">
      <alignment vertical="center" wrapText="1"/>
    </xf>
    <xf numFmtId="3" fontId="13" fillId="0" borderId="78" xfId="12" applyFont="1" applyBorder="1" applyAlignment="1">
      <alignment horizontal="left" vertical="center"/>
    </xf>
    <xf numFmtId="3" fontId="13" fillId="0" borderId="144" xfId="12" applyFont="1" applyBorder="1">
      <alignment vertical="center"/>
    </xf>
    <xf numFmtId="3" fontId="13" fillId="0" borderId="80" xfId="12" applyFont="1" applyBorder="1" applyAlignment="1">
      <alignment vertical="center" wrapText="1"/>
    </xf>
    <xf numFmtId="0" fontId="14" fillId="0" borderId="0" xfId="14" applyFont="1" applyAlignment="1">
      <alignment wrapText="1"/>
    </xf>
    <xf numFmtId="0" fontId="14" fillId="0" borderId="0" xfId="14" applyFont="1"/>
    <xf numFmtId="0" fontId="13" fillId="0" borderId="0" xfId="14" applyFont="1" applyAlignment="1">
      <alignment horizontal="right"/>
    </xf>
    <xf numFmtId="0" fontId="13" fillId="0" borderId="0" xfId="14" applyFont="1"/>
    <xf numFmtId="0" fontId="13" fillId="2" borderId="52" xfId="14" applyFont="1" applyFill="1" applyBorder="1" applyAlignment="1">
      <alignment horizontal="center" vertical="center" wrapText="1"/>
    </xf>
    <xf numFmtId="0" fontId="14" fillId="0" borderId="12" xfId="14" applyFont="1" applyBorder="1" applyAlignment="1">
      <alignment vertical="center" wrapText="1"/>
    </xf>
    <xf numFmtId="3" fontId="14" fillId="0" borderId="27" xfId="14" applyNumberFormat="1" applyFont="1" applyBorder="1" applyAlignment="1">
      <alignment vertical="center"/>
    </xf>
    <xf numFmtId="3" fontId="14" fillId="0" borderId="19" xfId="14" applyNumberFormat="1" applyFont="1" applyBorder="1" applyAlignment="1">
      <alignment vertical="center"/>
    </xf>
    <xf numFmtId="0" fontId="14" fillId="0" borderId="10" xfId="14" applyFont="1" applyBorder="1" applyAlignment="1">
      <alignment vertical="center" wrapText="1"/>
    </xf>
    <xf numFmtId="3" fontId="14" fillId="0" borderId="9" xfId="14" applyNumberFormat="1" applyFont="1" applyBorder="1" applyAlignment="1">
      <alignment vertical="center"/>
    </xf>
    <xf numFmtId="0" fontId="14" fillId="0" borderId="0" xfId="14" applyFont="1" applyAlignment="1">
      <alignment vertical="center"/>
    </xf>
    <xf numFmtId="0" fontId="15" fillId="0" borderId="12" xfId="14" quotePrefix="1" applyFont="1" applyBorder="1" applyAlignment="1">
      <alignment vertical="center" wrapText="1"/>
    </xf>
    <xf numFmtId="3" fontId="14" fillId="0" borderId="10" xfId="14" applyNumberFormat="1" applyFont="1" applyBorder="1" applyAlignment="1">
      <alignment vertical="center"/>
    </xf>
    <xf numFmtId="0" fontId="13" fillId="0" borderId="10" xfId="14" applyFont="1" applyBorder="1" applyAlignment="1">
      <alignment vertical="center" wrapText="1"/>
    </xf>
    <xf numFmtId="3" fontId="22" fillId="0" borderId="9" xfId="14" applyNumberFormat="1" applyFont="1" applyBorder="1" applyAlignment="1">
      <alignment vertical="center"/>
    </xf>
    <xf numFmtId="0" fontId="14" fillId="0" borderId="42" xfId="14" applyFont="1" applyBorder="1" applyAlignment="1">
      <alignment vertical="center" wrapText="1"/>
    </xf>
    <xf numFmtId="0" fontId="15" fillId="0" borderId="10" xfId="14" quotePrefix="1" applyFont="1" applyBorder="1" applyAlignment="1">
      <alignment vertical="center" wrapText="1"/>
    </xf>
    <xf numFmtId="0" fontId="13" fillId="0" borderId="78" xfId="14" applyFont="1" applyBorder="1" applyAlignment="1">
      <alignment vertical="center" wrapText="1"/>
    </xf>
    <xf numFmtId="3" fontId="13" fillId="0" borderId="79" xfId="14" applyNumberFormat="1" applyFont="1" applyBorder="1" applyAlignment="1">
      <alignment vertical="center"/>
    </xf>
    <xf numFmtId="0" fontId="13" fillId="0" borderId="80" xfId="14" quotePrefix="1" applyFont="1" applyBorder="1" applyAlignment="1">
      <alignment vertical="center" wrapText="1"/>
    </xf>
    <xf numFmtId="0" fontId="13" fillId="0" borderId="0" xfId="14" applyFont="1" applyAlignment="1">
      <alignment vertical="center"/>
    </xf>
    <xf numFmtId="3" fontId="14" fillId="0" borderId="0" xfId="14" applyNumberFormat="1" applyFont="1"/>
    <xf numFmtId="0" fontId="14" fillId="0" borderId="0" xfId="14" applyFont="1" applyAlignment="1">
      <alignment horizontal="right"/>
    </xf>
    <xf numFmtId="3" fontId="14" fillId="0" borderId="0" xfId="14" applyNumberFormat="1" applyFont="1" applyAlignment="1">
      <alignment wrapText="1"/>
    </xf>
    <xf numFmtId="3" fontId="13" fillId="0" borderId="9" xfId="14" applyNumberFormat="1" applyFont="1" applyBorder="1" applyAlignment="1">
      <alignment vertical="center"/>
    </xf>
    <xf numFmtId="3" fontId="13" fillId="0" borderId="10" xfId="14" applyNumberFormat="1" applyFont="1" applyBorder="1" applyAlignment="1">
      <alignment vertical="center"/>
    </xf>
    <xf numFmtId="49" fontId="10" fillId="0" borderId="0" xfId="15" applyNumberFormat="1" applyAlignment="1">
      <alignment horizontal="center" vertical="center"/>
    </xf>
    <xf numFmtId="3" fontId="10" fillId="0" borderId="0" xfId="15">
      <alignment vertical="center"/>
    </xf>
    <xf numFmtId="3" fontId="26" fillId="4" borderId="9" xfId="15" applyFont="1" applyFill="1" applyBorder="1" applyAlignment="1">
      <alignment horizontal="center" vertical="center" wrapText="1"/>
    </xf>
    <xf numFmtId="3" fontId="26" fillId="13" borderId="34" xfId="15" applyFont="1" applyFill="1" applyBorder="1">
      <alignment vertical="center"/>
    </xf>
    <xf numFmtId="3" fontId="27" fillId="13" borderId="34" xfId="15" applyFont="1" applyFill="1" applyBorder="1">
      <alignment vertical="center"/>
    </xf>
    <xf numFmtId="3" fontId="26" fillId="4" borderId="34" xfId="15" applyFont="1" applyFill="1" applyBorder="1">
      <alignment vertical="center"/>
    </xf>
    <xf numFmtId="49" fontId="26" fillId="0" borderId="0" xfId="15" applyNumberFormat="1" applyFont="1" applyAlignment="1">
      <alignment horizontal="center" vertical="center"/>
    </xf>
    <xf numFmtId="3" fontId="26" fillId="0" borderId="0" xfId="15" applyFont="1">
      <alignment vertical="center"/>
    </xf>
    <xf numFmtId="3" fontId="27" fillId="14" borderId="8" xfId="15" applyFont="1" applyFill="1" applyBorder="1">
      <alignment vertical="center"/>
    </xf>
    <xf numFmtId="3" fontId="27" fillId="14" borderId="8" xfId="15" applyFont="1" applyFill="1" applyBorder="1" applyAlignment="1">
      <alignment vertical="center" wrapText="1"/>
    </xf>
    <xf numFmtId="3" fontId="28" fillId="14" borderId="8" xfId="15" applyFont="1" applyFill="1" applyBorder="1" applyAlignment="1">
      <alignment vertical="center" wrapText="1"/>
    </xf>
    <xf numFmtId="3" fontId="28" fillId="14" borderId="9" xfId="15" applyFont="1" applyFill="1" applyBorder="1" applyAlignment="1">
      <alignment vertical="center" wrapText="1"/>
    </xf>
    <xf numFmtId="49" fontId="21" fillId="14" borderId="9" xfId="15" applyNumberFormat="1" applyFont="1" applyFill="1" applyBorder="1" applyAlignment="1">
      <alignment horizontal="center" vertical="center" wrapText="1"/>
    </xf>
    <xf numFmtId="3" fontId="28" fillId="14" borderId="43" xfId="15" applyFont="1" applyFill="1" applyBorder="1" applyAlignment="1">
      <alignment vertical="center" wrapText="1"/>
    </xf>
    <xf numFmtId="49" fontId="21" fillId="0" borderId="0" xfId="15" applyNumberFormat="1" applyFont="1" applyAlignment="1">
      <alignment horizontal="center" vertical="center" wrapText="1"/>
    </xf>
    <xf numFmtId="3" fontId="21" fillId="0" borderId="0" xfId="15" applyFont="1" applyAlignment="1">
      <alignment vertical="center" wrapText="1"/>
    </xf>
    <xf numFmtId="3" fontId="28" fillId="14" borderId="8" xfId="15" applyFont="1" applyFill="1" applyBorder="1">
      <alignment vertical="center"/>
    </xf>
    <xf numFmtId="3" fontId="28" fillId="14" borderId="43" xfId="15" applyFont="1" applyFill="1" applyBorder="1" applyAlignment="1">
      <alignment horizontal="center" vertical="center"/>
    </xf>
    <xf numFmtId="49" fontId="21" fillId="14" borderId="43" xfId="15" applyNumberFormat="1" applyFont="1" applyFill="1" applyBorder="1" applyAlignment="1">
      <alignment horizontal="center" vertical="center" wrapText="1"/>
    </xf>
    <xf numFmtId="49" fontId="21" fillId="14" borderId="8" xfId="15" applyNumberFormat="1" applyFont="1" applyFill="1" applyBorder="1" applyAlignment="1">
      <alignment horizontal="center" vertical="center" wrapText="1"/>
    </xf>
    <xf numFmtId="49" fontId="21" fillId="14" borderId="48" xfId="15" applyNumberFormat="1" applyFont="1" applyFill="1" applyBorder="1" applyAlignment="1">
      <alignment horizontal="center" vertical="center" wrapText="1"/>
    </xf>
    <xf numFmtId="3" fontId="29" fillId="14" borderId="8" xfId="15" applyFont="1" applyFill="1" applyBorder="1" applyAlignment="1">
      <alignment vertical="center" wrapText="1"/>
    </xf>
    <xf numFmtId="3" fontId="28" fillId="14" borderId="9" xfId="15" applyFont="1" applyFill="1" applyBorder="1" applyAlignment="1">
      <alignment horizontal="center" vertical="center"/>
    </xf>
    <xf numFmtId="3" fontId="21" fillId="14" borderId="9" xfId="15" applyFont="1" applyFill="1" applyBorder="1" applyAlignment="1">
      <alignment vertical="center" wrapText="1"/>
    </xf>
    <xf numFmtId="3" fontId="21" fillId="14" borderId="8" xfId="15" applyFont="1" applyFill="1" applyBorder="1" applyAlignment="1">
      <alignment vertical="center" wrapText="1"/>
    </xf>
    <xf numFmtId="3" fontId="28" fillId="14" borderId="9" xfId="15" applyFont="1" applyFill="1" applyBorder="1" applyAlignment="1">
      <alignment horizontal="center" vertical="center" wrapText="1"/>
    </xf>
    <xf numFmtId="3" fontId="28" fillId="6" borderId="9" xfId="15" applyFont="1" applyFill="1" applyBorder="1">
      <alignment vertical="center"/>
    </xf>
    <xf numFmtId="3" fontId="27" fillId="6" borderId="8" xfId="15" applyFont="1" applyFill="1" applyBorder="1" applyAlignment="1">
      <alignment vertical="center" wrapText="1"/>
    </xf>
    <xf numFmtId="3" fontId="28" fillId="6" borderId="8" xfId="15" applyFont="1" applyFill="1" applyBorder="1" applyAlignment="1">
      <alignment vertical="center" wrapText="1"/>
    </xf>
    <xf numFmtId="3" fontId="21" fillId="6" borderId="8" xfId="15" applyFont="1" applyFill="1" applyBorder="1">
      <alignment vertical="center"/>
    </xf>
    <xf numFmtId="3" fontId="21" fillId="6" borderId="43" xfId="15" applyFont="1" applyFill="1" applyBorder="1">
      <alignment vertical="center"/>
    </xf>
    <xf numFmtId="49" fontId="21" fillId="0" borderId="0" xfId="15" applyNumberFormat="1" applyFont="1" applyAlignment="1">
      <alignment horizontal="center" vertical="center"/>
    </xf>
    <xf numFmtId="3" fontId="21" fillId="0" borderId="0" xfId="15" applyFont="1">
      <alignment vertical="center"/>
    </xf>
    <xf numFmtId="3" fontId="28" fillId="6" borderId="9" xfId="15" applyFont="1" applyFill="1" applyBorder="1" applyAlignment="1">
      <alignment vertical="center" wrapText="1"/>
    </xf>
    <xf numFmtId="3" fontId="21" fillId="6" borderId="9" xfId="15" applyFont="1" applyFill="1" applyBorder="1" applyAlignment="1">
      <alignment vertical="center" wrapText="1"/>
    </xf>
    <xf numFmtId="3" fontId="21" fillId="6" borderId="8" xfId="15" applyFont="1" applyFill="1" applyBorder="1" applyAlignment="1">
      <alignment vertical="center" wrapText="1"/>
    </xf>
    <xf numFmtId="49" fontId="21" fillId="6" borderId="43" xfId="15" applyNumberFormat="1" applyFont="1" applyFill="1" applyBorder="1">
      <alignment vertical="center"/>
    </xf>
    <xf numFmtId="3" fontId="28" fillId="6" borderId="9" xfId="15" quotePrefix="1" applyFont="1" applyFill="1" applyBorder="1" applyAlignment="1">
      <alignment vertical="center" wrapText="1"/>
    </xf>
    <xf numFmtId="49" fontId="21" fillId="6" borderId="48" xfId="15" applyNumberFormat="1" applyFont="1" applyFill="1" applyBorder="1">
      <alignment vertical="center"/>
    </xf>
    <xf numFmtId="49" fontId="21" fillId="6" borderId="8" xfId="15" applyNumberFormat="1" applyFont="1" applyFill="1" applyBorder="1">
      <alignment vertical="center"/>
    </xf>
    <xf numFmtId="3" fontId="28" fillId="15" borderId="9" xfId="15" applyFont="1" applyFill="1" applyBorder="1">
      <alignment vertical="center"/>
    </xf>
    <xf numFmtId="3" fontId="28" fillId="15" borderId="9" xfId="15" applyFont="1" applyFill="1" applyBorder="1" applyAlignment="1">
      <alignment vertical="center" wrapText="1"/>
    </xf>
    <xf numFmtId="3" fontId="21" fillId="15" borderId="9" xfId="15" applyFont="1" applyFill="1" applyBorder="1" applyAlignment="1">
      <alignment vertical="center" wrapText="1"/>
    </xf>
    <xf numFmtId="3" fontId="21" fillId="15" borderId="8" xfId="15" applyFont="1" applyFill="1" applyBorder="1" applyAlignment="1">
      <alignment vertical="center" wrapText="1"/>
    </xf>
    <xf numFmtId="3" fontId="21" fillId="15" borderId="43" xfId="15" applyFont="1" applyFill="1" applyBorder="1">
      <alignment vertical="center"/>
    </xf>
    <xf numFmtId="3" fontId="28" fillId="15" borderId="8" xfId="15" quotePrefix="1" applyFont="1" applyFill="1" applyBorder="1" applyAlignment="1">
      <alignment vertical="center" wrapText="1"/>
    </xf>
    <xf numFmtId="3" fontId="28" fillId="6" borderId="8" xfId="15" quotePrefix="1" applyFont="1" applyFill="1" applyBorder="1" applyAlignment="1">
      <alignment vertical="center" wrapText="1"/>
    </xf>
    <xf numFmtId="49" fontId="21" fillId="6" borderId="43" xfId="15" applyNumberFormat="1" applyFont="1" applyFill="1" applyBorder="1" applyAlignment="1">
      <alignment horizontal="center" vertical="center"/>
    </xf>
    <xf numFmtId="3" fontId="26" fillId="11" borderId="9" xfId="15" applyFont="1" applyFill="1" applyBorder="1">
      <alignment vertical="center"/>
    </xf>
    <xf numFmtId="3" fontId="26" fillId="11" borderId="9" xfId="15" applyFont="1" applyFill="1" applyBorder="1" applyAlignment="1">
      <alignment vertical="center" wrapText="1"/>
    </xf>
    <xf numFmtId="3" fontId="28" fillId="11" borderId="9" xfId="15" applyFont="1" applyFill="1" applyBorder="1" applyAlignment="1">
      <alignment horizontal="left" vertical="center" wrapText="1"/>
    </xf>
    <xf numFmtId="3" fontId="21" fillId="11" borderId="9" xfId="15" applyFont="1" applyFill="1" applyBorder="1" applyAlignment="1">
      <alignment horizontal="right" vertical="center" wrapText="1"/>
    </xf>
    <xf numFmtId="3" fontId="21" fillId="11" borderId="8" xfId="15" applyFont="1" applyFill="1" applyBorder="1" applyAlignment="1">
      <alignment vertical="center" wrapText="1"/>
    </xf>
    <xf numFmtId="49" fontId="21" fillId="11" borderId="9" xfId="15" applyNumberFormat="1" applyFont="1" applyFill="1" applyBorder="1" applyAlignment="1">
      <alignment horizontal="center" vertical="center" wrapText="1"/>
    </xf>
    <xf numFmtId="3" fontId="21" fillId="16" borderId="0" xfId="15" applyFont="1" applyFill="1" applyAlignment="1">
      <alignment vertical="center" wrapText="1"/>
    </xf>
    <xf numFmtId="3" fontId="28" fillId="11" borderId="9" xfId="15" applyFont="1" applyFill="1" applyBorder="1">
      <alignment vertical="center"/>
    </xf>
    <xf numFmtId="3" fontId="28" fillId="11" borderId="9" xfId="15" applyFont="1" applyFill="1" applyBorder="1" applyAlignment="1">
      <alignment vertical="center" wrapText="1"/>
    </xf>
    <xf numFmtId="3" fontId="28" fillId="11" borderId="43" xfId="15" applyFont="1" applyFill="1" applyBorder="1">
      <alignment vertical="center"/>
    </xf>
    <xf numFmtId="3" fontId="28" fillId="11" borderId="8" xfId="15" applyFont="1" applyFill="1" applyBorder="1">
      <alignment vertical="center"/>
    </xf>
    <xf numFmtId="3" fontId="26" fillId="14" borderId="9" xfId="15" applyFont="1" applyFill="1" applyBorder="1">
      <alignment vertical="center"/>
    </xf>
    <xf numFmtId="3" fontId="26" fillId="14" borderId="9" xfId="15" applyFont="1" applyFill="1" applyBorder="1" applyAlignment="1">
      <alignment vertical="center" wrapText="1"/>
    </xf>
    <xf numFmtId="3" fontId="28" fillId="14" borderId="9" xfId="15" applyFont="1" applyFill="1" applyBorder="1" applyAlignment="1">
      <alignment horizontal="left" vertical="center" wrapText="1"/>
    </xf>
    <xf numFmtId="3" fontId="21" fillId="11" borderId="0" xfId="15" applyFont="1" applyFill="1" applyAlignment="1">
      <alignment vertical="center" wrapText="1"/>
    </xf>
    <xf numFmtId="3" fontId="30" fillId="13" borderId="9" xfId="15" applyFont="1" applyFill="1" applyBorder="1">
      <alignment vertical="center"/>
    </xf>
    <xf numFmtId="3" fontId="30" fillId="13" borderId="9" xfId="15" quotePrefix="1" applyFont="1" applyFill="1" applyBorder="1" applyAlignment="1">
      <alignment horizontal="center" vertical="center"/>
    </xf>
    <xf numFmtId="49" fontId="30" fillId="4" borderId="9" xfId="15" applyNumberFormat="1" applyFont="1" applyFill="1" applyBorder="1">
      <alignment vertical="center"/>
    </xf>
    <xf numFmtId="49" fontId="31" fillId="0" borderId="0" xfId="15" applyNumberFormat="1" applyFont="1" applyAlignment="1">
      <alignment horizontal="center" vertical="center" wrapText="1"/>
    </xf>
    <xf numFmtId="3" fontId="31" fillId="0" borderId="0" xfId="15" applyFont="1" applyAlignment="1">
      <alignment vertical="center" wrapText="1"/>
    </xf>
    <xf numFmtId="3" fontId="32" fillId="6" borderId="0" xfId="15" applyFont="1" applyFill="1" applyAlignment="1">
      <alignment horizontal="right" vertical="center"/>
    </xf>
    <xf numFmtId="49" fontId="33" fillId="6" borderId="0" xfId="15" applyNumberFormat="1" applyFont="1" applyFill="1">
      <alignment vertical="center"/>
    </xf>
    <xf numFmtId="3" fontId="33" fillId="6" borderId="0" xfId="15" applyFont="1" applyFill="1" applyAlignment="1">
      <alignment horizontal="right" vertical="center"/>
    </xf>
    <xf numFmtId="3" fontId="33" fillId="6" borderId="0" xfId="15" applyFont="1" applyFill="1">
      <alignment vertical="center"/>
    </xf>
    <xf numFmtId="49" fontId="26" fillId="6" borderId="0" xfId="15" applyNumberFormat="1" applyFont="1" applyFill="1">
      <alignment vertical="center"/>
    </xf>
    <xf numFmtId="49" fontId="26" fillId="0" borderId="0" xfId="15" applyNumberFormat="1" applyFont="1">
      <alignment vertical="center"/>
    </xf>
    <xf numFmtId="49" fontId="30" fillId="0" borderId="0" xfId="15" applyNumberFormat="1" applyFont="1" applyAlignment="1">
      <alignment horizontal="center" vertical="center"/>
    </xf>
    <xf numFmtId="3" fontId="30" fillId="0" borderId="0" xfId="15" applyFont="1">
      <alignment vertical="center"/>
    </xf>
    <xf numFmtId="3" fontId="28" fillId="14" borderId="48" xfId="15" applyFont="1" applyFill="1" applyBorder="1" applyAlignment="1">
      <alignment vertical="center" wrapText="1"/>
    </xf>
    <xf numFmtId="0" fontId="13" fillId="0" borderId="0" xfId="11" applyFont="1" applyAlignment="1">
      <alignment horizontal="centerContinuous" vertical="center" wrapText="1"/>
    </xf>
    <xf numFmtId="0" fontId="2" fillId="0" borderId="0" xfId="11" applyFont="1" applyAlignment="1">
      <alignment vertical="center" wrapText="1"/>
    </xf>
    <xf numFmtId="0" fontId="2" fillId="0" borderId="101" xfId="11" applyFont="1" applyBorder="1" applyAlignment="1">
      <alignment horizontal="left" vertical="center" wrapText="1"/>
    </xf>
    <xf numFmtId="0" fontId="2" fillId="0" borderId="101" xfId="11" applyFont="1" applyBorder="1" applyAlignment="1">
      <alignment vertical="center" wrapText="1"/>
    </xf>
    <xf numFmtId="3" fontId="3" fillId="0" borderId="37" xfId="11" applyNumberFormat="1" applyFont="1" applyBorder="1" applyAlignment="1">
      <alignment vertical="center" wrapText="1"/>
    </xf>
    <xf numFmtId="166" fontId="2" fillId="0" borderId="8" xfId="11" applyNumberFormat="1" applyFont="1" applyBorder="1">
      <alignment vertical="center"/>
    </xf>
    <xf numFmtId="0" fontId="14" fillId="0" borderId="0" xfId="14" applyFont="1" applyAlignment="1">
      <alignment vertical="center" wrapText="1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7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7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8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3" fontId="14" fillId="0" borderId="10" xfId="8" applyNumberFormat="1" applyFont="1" applyBorder="1" applyAlignment="1">
      <alignment vertical="center"/>
    </xf>
    <xf numFmtId="0" fontId="34" fillId="4" borderId="9" xfId="1" applyFont="1" applyFill="1" applyBorder="1" applyAlignment="1">
      <alignment horizontal="center" vertical="center" wrapText="1"/>
    </xf>
    <xf numFmtId="0" fontId="35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36" fillId="0" borderId="0" xfId="1" applyFont="1" applyAlignment="1">
      <alignment vertical="center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1" fillId="20" borderId="9" xfId="1" applyFill="1" applyBorder="1" applyAlignment="1">
      <alignment vertical="center" wrapText="1"/>
    </xf>
    <xf numFmtId="0" fontId="1" fillId="20" borderId="9" xfId="1" applyFill="1" applyBorder="1" applyAlignment="1">
      <alignment horizontal="center" vertical="center" wrapText="1"/>
    </xf>
    <xf numFmtId="0" fontId="36" fillId="0" borderId="0" xfId="1" applyFont="1" applyAlignment="1">
      <alignment vertical="center" wrapText="1"/>
    </xf>
    <xf numFmtId="0" fontId="36" fillId="0" borderId="0" xfId="1" applyFont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35" fillId="0" borderId="0" xfId="1" applyFont="1" applyAlignment="1">
      <alignment vertical="center" wrapText="1"/>
    </xf>
    <xf numFmtId="3" fontId="35" fillId="0" borderId="0" xfId="1" applyNumberFormat="1" applyFont="1" applyAlignment="1">
      <alignment vertical="center" wrapText="1"/>
    </xf>
    <xf numFmtId="4" fontId="2" fillId="0" borderId="8" xfId="11" applyNumberFormat="1" applyFont="1" applyBorder="1">
      <alignment vertical="center"/>
    </xf>
    <xf numFmtId="3" fontId="35" fillId="0" borderId="0" xfId="1" applyNumberFormat="1" applyFont="1" applyAlignment="1">
      <alignment vertical="center"/>
    </xf>
    <xf numFmtId="3" fontId="18" fillId="0" borderId="56" xfId="5" applyFont="1" applyBorder="1" applyAlignment="1">
      <alignment horizontal="left" vertical="center"/>
    </xf>
    <xf numFmtId="3" fontId="18" fillId="0" borderId="132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vertical="center"/>
    </xf>
    <xf numFmtId="0" fontId="13" fillId="2" borderId="52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2" applyFont="1" applyBorder="1" applyAlignment="1">
      <alignment vertical="center" wrapText="1"/>
    </xf>
    <xf numFmtId="3" fontId="13" fillId="0" borderId="80" xfId="14" applyNumberFormat="1" applyFont="1" applyBorder="1" applyAlignment="1">
      <alignment vertical="center"/>
    </xf>
    <xf numFmtId="3" fontId="22" fillId="0" borderId="10" xfId="14" applyNumberFormat="1" applyFont="1" applyBorder="1" applyAlignment="1">
      <alignment vertical="center"/>
    </xf>
    <xf numFmtId="3" fontId="15" fillId="0" borderId="10" xfId="14" applyNumberFormat="1" applyFont="1" applyBorder="1" applyAlignment="1">
      <alignment vertical="center"/>
    </xf>
    <xf numFmtId="3" fontId="22" fillId="0" borderId="19" xfId="14" applyNumberFormat="1" applyFont="1" applyBorder="1" applyAlignment="1">
      <alignment vertical="center"/>
    </xf>
    <xf numFmtId="3" fontId="15" fillId="0" borderId="19" xfId="14" applyNumberFormat="1" applyFont="1" applyBorder="1" applyAlignment="1">
      <alignment vertical="center"/>
    </xf>
    <xf numFmtId="3" fontId="4" fillId="2" borderId="9" xfId="11" applyNumberFormat="1" applyFont="1" applyFill="1" applyBorder="1" applyAlignment="1">
      <alignment horizontal="center" vertical="center" wrapText="1"/>
    </xf>
    <xf numFmtId="0" fontId="4" fillId="2" borderId="10" xfId="11" applyFont="1" applyFill="1" applyBorder="1" applyAlignment="1">
      <alignment horizontal="center" vertical="center" wrapText="1"/>
    </xf>
    <xf numFmtId="3" fontId="3" fillId="0" borderId="111" xfId="11" applyNumberFormat="1" applyFont="1" applyBorder="1">
      <alignment vertical="center"/>
    </xf>
    <xf numFmtId="3" fontId="3" fillId="0" borderId="27" xfId="11" applyNumberFormat="1" applyFont="1" applyBorder="1">
      <alignment vertical="center"/>
    </xf>
    <xf numFmtId="3" fontId="3" fillId="0" borderId="23" xfId="11" applyNumberFormat="1" applyFont="1" applyBorder="1">
      <alignment vertical="center"/>
    </xf>
    <xf numFmtId="3" fontId="8" fillId="0" borderId="10" xfId="5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horizontal="right" vertical="center"/>
    </xf>
    <xf numFmtId="3" fontId="14" fillId="0" borderId="19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2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5" xfId="2" applyFont="1" applyBorder="1" applyAlignment="1">
      <alignment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3" fontId="13" fillId="0" borderId="112" xfId="5" applyFont="1" applyBorder="1">
      <alignment vertical="center"/>
    </xf>
    <xf numFmtId="3" fontId="13" fillId="0" borderId="37" xfId="4" applyFont="1" applyBorder="1">
      <alignment vertical="center"/>
    </xf>
    <xf numFmtId="3" fontId="13" fillId="2" borderId="52" xfId="6" applyFont="1" applyFill="1" applyBorder="1" applyAlignment="1">
      <alignment horizontal="center" vertical="center" wrapText="1"/>
    </xf>
    <xf numFmtId="3" fontId="13" fillId="5" borderId="4" xfId="5" applyFont="1" applyFill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5" borderId="5" xfId="5" applyFont="1" applyFill="1" applyBorder="1">
      <alignment vertical="center"/>
    </xf>
    <xf numFmtId="3" fontId="13" fillId="0" borderId="112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3" fontId="3" fillId="0" borderId="48" xfId="11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3" fontId="18" fillId="0" borderId="103" xfId="5" quotePrefix="1" applyFont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5" fillId="0" borderId="52" xfId="3" applyNumberFormat="1" applyFont="1" applyBorder="1" applyAlignment="1">
      <alignment horizontal="right" vertical="center"/>
    </xf>
    <xf numFmtId="0" fontId="5" fillId="0" borderId="112" xfId="3" applyFont="1" applyBorder="1" applyAlignment="1">
      <alignment vertical="center"/>
    </xf>
    <xf numFmtId="3" fontId="5" fillId="0" borderId="67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2" fillId="0" borderId="116" xfId="11" applyNumberFormat="1" applyFont="1" applyBorder="1" applyAlignment="1">
      <alignment vertical="center" wrapText="1"/>
    </xf>
    <xf numFmtId="49" fontId="37" fillId="0" borderId="0" xfId="15" applyNumberFormat="1" applyFont="1" applyAlignment="1">
      <alignment horizontal="center" vertical="center"/>
    </xf>
    <xf numFmtId="3" fontId="37" fillId="0" borderId="0" xfId="15" applyFont="1">
      <alignment vertical="center"/>
    </xf>
    <xf numFmtId="3" fontId="40" fillId="4" borderId="9" xfId="15" applyFont="1" applyFill="1" applyBorder="1" applyAlignment="1">
      <alignment horizontal="center" vertical="center" wrapText="1"/>
    </xf>
    <xf numFmtId="3" fontId="40" fillId="13" borderId="34" xfId="15" applyFont="1" applyFill="1" applyBorder="1">
      <alignment vertical="center"/>
    </xf>
    <xf numFmtId="3" fontId="41" fillId="13" borderId="34" xfId="15" applyFont="1" applyFill="1" applyBorder="1">
      <alignment vertical="center"/>
    </xf>
    <xf numFmtId="3" fontId="40" fillId="4" borderId="34" xfId="15" applyFont="1" applyFill="1" applyBorder="1">
      <alignment vertical="center"/>
    </xf>
    <xf numFmtId="49" fontId="40" fillId="0" borderId="0" xfId="15" applyNumberFormat="1" applyFont="1" applyAlignment="1">
      <alignment horizontal="center" vertical="center"/>
    </xf>
    <xf numFmtId="3" fontId="40" fillId="0" borderId="0" xfId="15" applyFont="1">
      <alignment vertical="center"/>
    </xf>
    <xf numFmtId="3" fontId="41" fillId="14" borderId="8" xfId="15" applyFont="1" applyFill="1" applyBorder="1">
      <alignment vertical="center"/>
    </xf>
    <xf numFmtId="3" fontId="41" fillId="14" borderId="8" xfId="15" applyFont="1" applyFill="1" applyBorder="1" applyAlignment="1">
      <alignment vertical="center" wrapText="1"/>
    </xf>
    <xf numFmtId="3" fontId="39" fillId="14" borderId="8" xfId="15" applyFont="1" applyFill="1" applyBorder="1" applyAlignment="1">
      <alignment vertical="center" wrapText="1"/>
    </xf>
    <xf numFmtId="3" fontId="39" fillId="14" borderId="9" xfId="15" applyFont="1" applyFill="1" applyBorder="1" applyAlignment="1">
      <alignment vertical="center" wrapText="1"/>
    </xf>
    <xf numFmtId="49" fontId="37" fillId="14" borderId="9" xfId="15" applyNumberFormat="1" applyFont="1" applyFill="1" applyBorder="1" applyAlignment="1">
      <alignment horizontal="center" vertical="center" wrapText="1"/>
    </xf>
    <xf numFmtId="3" fontId="39" fillId="14" borderId="43" xfId="15" applyFont="1" applyFill="1" applyBorder="1" applyAlignment="1">
      <alignment vertical="center" wrapText="1"/>
    </xf>
    <xf numFmtId="49" fontId="37" fillId="0" borderId="0" xfId="15" applyNumberFormat="1" applyFont="1" applyAlignment="1">
      <alignment horizontal="center" vertical="center" wrapText="1"/>
    </xf>
    <xf numFmtId="3" fontId="37" fillId="0" borderId="0" xfId="15" applyFont="1" applyAlignment="1">
      <alignment vertical="center" wrapText="1"/>
    </xf>
    <xf numFmtId="3" fontId="39" fillId="6" borderId="9" xfId="15" applyFont="1" applyFill="1" applyBorder="1">
      <alignment vertical="center"/>
    </xf>
    <xf numFmtId="3" fontId="41" fillId="6" borderId="8" xfId="15" applyFont="1" applyFill="1" applyBorder="1" applyAlignment="1">
      <alignment vertical="center" wrapText="1"/>
    </xf>
    <xf numFmtId="3" fontId="39" fillId="6" borderId="8" xfId="15" applyFont="1" applyFill="1" applyBorder="1" applyAlignment="1">
      <alignment vertical="center" wrapText="1"/>
    </xf>
    <xf numFmtId="3" fontId="37" fillId="6" borderId="8" xfId="15" applyFont="1" applyFill="1" applyBorder="1">
      <alignment vertical="center"/>
    </xf>
    <xf numFmtId="3" fontId="37" fillId="6" borderId="43" xfId="15" applyFont="1" applyFill="1" applyBorder="1">
      <alignment vertical="center"/>
    </xf>
    <xf numFmtId="3" fontId="39" fillId="6" borderId="9" xfId="15" applyFont="1" applyFill="1" applyBorder="1" applyAlignment="1">
      <alignment vertical="center" wrapText="1"/>
    </xf>
    <xf numFmtId="3" fontId="37" fillId="6" borderId="9" xfId="15" applyFont="1" applyFill="1" applyBorder="1" applyAlignment="1">
      <alignment vertical="center" wrapText="1"/>
    </xf>
    <xf numFmtId="3" fontId="37" fillId="6" borderId="8" xfId="15" applyFont="1" applyFill="1" applyBorder="1" applyAlignment="1">
      <alignment vertical="center" wrapText="1"/>
    </xf>
    <xf numFmtId="3" fontId="39" fillId="6" borderId="9" xfId="15" quotePrefix="1" applyFont="1" applyFill="1" applyBorder="1" applyAlignment="1">
      <alignment vertical="center" wrapText="1"/>
    </xf>
    <xf numFmtId="49" fontId="37" fillId="6" borderId="48" xfId="15" applyNumberFormat="1" applyFont="1" applyFill="1" applyBorder="1">
      <alignment vertical="center"/>
    </xf>
    <xf numFmtId="3" fontId="39" fillId="15" borderId="9" xfId="15" applyFont="1" applyFill="1" applyBorder="1">
      <alignment vertical="center"/>
    </xf>
    <xf numFmtId="3" fontId="39" fillId="15" borderId="43" xfId="15" quotePrefix="1" applyFont="1" applyFill="1" applyBorder="1" applyAlignment="1">
      <alignment vertical="center" wrapText="1"/>
    </xf>
    <xf numFmtId="3" fontId="39" fillId="15" borderId="9" xfId="15" applyFont="1" applyFill="1" applyBorder="1" applyAlignment="1">
      <alignment vertical="center" wrapText="1"/>
    </xf>
    <xf numFmtId="3" fontId="37" fillId="15" borderId="9" xfId="15" applyFont="1" applyFill="1" applyBorder="1" applyAlignment="1">
      <alignment vertical="center" wrapText="1"/>
    </xf>
    <xf numFmtId="3" fontId="37" fillId="15" borderId="8" xfId="15" applyFont="1" applyFill="1" applyBorder="1" applyAlignment="1">
      <alignment vertical="center" wrapText="1"/>
    </xf>
    <xf numFmtId="3" fontId="37" fillId="15" borderId="43" xfId="15" applyFont="1" applyFill="1" applyBorder="1">
      <alignment vertical="center"/>
    </xf>
    <xf numFmtId="3" fontId="39" fillId="15" borderId="8" xfId="15" quotePrefix="1" applyFont="1" applyFill="1" applyBorder="1" applyAlignment="1">
      <alignment vertical="center" wrapText="1"/>
    </xf>
    <xf numFmtId="3" fontId="40" fillId="11" borderId="9" xfId="15" applyFont="1" applyFill="1" applyBorder="1">
      <alignment vertical="center"/>
    </xf>
    <xf numFmtId="3" fontId="40" fillId="11" borderId="9" xfId="15" applyFont="1" applyFill="1" applyBorder="1" applyAlignment="1">
      <alignment vertical="center" wrapText="1"/>
    </xf>
    <xf numFmtId="3" fontId="39" fillId="11" borderId="9" xfId="15" applyFont="1" applyFill="1" applyBorder="1" applyAlignment="1">
      <alignment horizontal="left" vertical="center" wrapText="1"/>
    </xf>
    <xf numFmtId="3" fontId="37" fillId="11" borderId="9" xfId="15" applyFont="1" applyFill="1" applyBorder="1" applyAlignment="1">
      <alignment horizontal="right" vertical="center" wrapText="1"/>
    </xf>
    <xf numFmtId="3" fontId="37" fillId="11" borderId="8" xfId="15" applyFont="1" applyFill="1" applyBorder="1" applyAlignment="1">
      <alignment vertical="center" wrapText="1"/>
    </xf>
    <xf numFmtId="49" fontId="37" fillId="11" borderId="9" xfId="15" applyNumberFormat="1" applyFont="1" applyFill="1" applyBorder="1" applyAlignment="1">
      <alignment horizontal="center" vertical="center" wrapText="1"/>
    </xf>
    <xf numFmtId="3" fontId="37" fillId="16" borderId="0" xfId="15" applyFont="1" applyFill="1" applyAlignment="1">
      <alignment vertical="center" wrapText="1"/>
    </xf>
    <xf numFmtId="3" fontId="39" fillId="11" borderId="9" xfId="15" applyFont="1" applyFill="1" applyBorder="1">
      <alignment vertical="center"/>
    </xf>
    <xf numFmtId="3" fontId="39" fillId="11" borderId="9" xfId="15" applyFont="1" applyFill="1" applyBorder="1" applyAlignment="1">
      <alignment vertical="center" wrapText="1"/>
    </xf>
    <xf numFmtId="3" fontId="39" fillId="11" borderId="43" xfId="15" applyFont="1" applyFill="1" applyBorder="1">
      <alignment vertical="center"/>
    </xf>
    <xf numFmtId="3" fontId="39" fillId="11" borderId="8" xfId="15" applyFont="1" applyFill="1" applyBorder="1">
      <alignment vertical="center"/>
    </xf>
    <xf numFmtId="3" fontId="40" fillId="14" borderId="9" xfId="15" applyFont="1" applyFill="1" applyBorder="1">
      <alignment vertical="center"/>
    </xf>
    <xf numFmtId="3" fontId="40" fillId="14" borderId="9" xfId="15" applyFont="1" applyFill="1" applyBorder="1" applyAlignment="1">
      <alignment vertical="center" wrapText="1"/>
    </xf>
    <xf numFmtId="3" fontId="39" fillId="14" borderId="9" xfId="15" applyFont="1" applyFill="1" applyBorder="1" applyAlignment="1">
      <alignment horizontal="left" vertical="center" wrapText="1"/>
    </xf>
    <xf numFmtId="3" fontId="37" fillId="14" borderId="9" xfId="15" applyFont="1" applyFill="1" applyBorder="1" applyAlignment="1">
      <alignment vertical="center" wrapText="1"/>
    </xf>
    <xf numFmtId="3" fontId="37" fillId="14" borderId="8" xfId="15" applyFont="1" applyFill="1" applyBorder="1" applyAlignment="1">
      <alignment vertical="center" wrapText="1"/>
    </xf>
    <xf numFmtId="3" fontId="37" fillId="11" borderId="0" xfId="15" applyFont="1" applyFill="1" applyAlignment="1">
      <alignment vertical="center" wrapText="1"/>
    </xf>
    <xf numFmtId="3" fontId="42" fillId="13" borderId="9" xfId="15" applyFont="1" applyFill="1" applyBorder="1">
      <alignment vertical="center"/>
    </xf>
    <xf numFmtId="3" fontId="42" fillId="13" borderId="9" xfId="15" quotePrefix="1" applyFont="1" applyFill="1" applyBorder="1" applyAlignment="1">
      <alignment horizontal="center" vertical="center"/>
    </xf>
    <xf numFmtId="49" fontId="42" fillId="4" borderId="9" xfId="15" applyNumberFormat="1" applyFont="1" applyFill="1" applyBorder="1">
      <alignment vertical="center"/>
    </xf>
    <xf numFmtId="49" fontId="43" fillId="0" borderId="0" xfId="15" applyNumberFormat="1" applyFont="1" applyAlignment="1">
      <alignment horizontal="center" vertical="center" wrapText="1"/>
    </xf>
    <xf numFmtId="3" fontId="43" fillId="0" borderId="0" xfId="15" applyFont="1" applyAlignment="1">
      <alignment vertical="center" wrapText="1"/>
    </xf>
    <xf numFmtId="3" fontId="44" fillId="6" borderId="0" xfId="15" applyFont="1" applyFill="1" applyAlignment="1">
      <alignment horizontal="right" vertical="center"/>
    </xf>
    <xf numFmtId="49" fontId="45" fillId="6" borderId="0" xfId="15" applyNumberFormat="1" applyFont="1" applyFill="1">
      <alignment vertical="center"/>
    </xf>
    <xf numFmtId="3" fontId="45" fillId="6" borderId="0" xfId="15" applyFont="1" applyFill="1" applyAlignment="1">
      <alignment horizontal="right" vertical="center"/>
    </xf>
    <xf numFmtId="3" fontId="45" fillId="6" borderId="0" xfId="15" applyFont="1" applyFill="1">
      <alignment vertical="center"/>
    </xf>
    <xf numFmtId="49" fontId="40" fillId="6" borderId="0" xfId="15" applyNumberFormat="1" applyFont="1" applyFill="1">
      <alignment vertical="center"/>
    </xf>
    <xf numFmtId="49" fontId="40" fillId="0" borderId="0" xfId="15" applyNumberFormat="1" applyFont="1">
      <alignment vertical="center"/>
    </xf>
    <xf numFmtId="49" fontId="42" fillId="0" borderId="0" xfId="15" applyNumberFormat="1" applyFont="1" applyAlignment="1">
      <alignment horizontal="center" vertical="center"/>
    </xf>
    <xf numFmtId="3" fontId="42" fillId="0" borderId="0" xfId="15" applyFont="1">
      <alignment vertical="center"/>
    </xf>
    <xf numFmtId="3" fontId="39" fillId="6" borderId="8" xfId="15" applyFont="1" applyFill="1" applyBorder="1" applyAlignment="1">
      <alignment horizontal="center" vertical="center" wrapText="1"/>
    </xf>
    <xf numFmtId="49" fontId="37" fillId="9" borderId="48" xfId="15" applyNumberFormat="1" applyFont="1" applyFill="1" applyBorder="1" applyAlignment="1">
      <alignment horizontal="center" vertical="center" wrapText="1"/>
    </xf>
    <xf numFmtId="49" fontId="37" fillId="9" borderId="0" xfId="15" applyNumberFormat="1" applyFont="1" applyFill="1" applyAlignment="1">
      <alignment horizontal="center" vertical="center" wrapText="1"/>
    </xf>
    <xf numFmtId="3" fontId="37" fillId="9" borderId="0" xfId="15" applyFont="1" applyFill="1" applyAlignment="1">
      <alignment vertical="center" wrapText="1"/>
    </xf>
    <xf numFmtId="3" fontId="39" fillId="21" borderId="9" xfId="15" applyFont="1" applyFill="1" applyBorder="1">
      <alignment vertical="center"/>
    </xf>
    <xf numFmtId="3" fontId="39" fillId="21" borderId="9" xfId="15" applyFont="1" applyFill="1" applyBorder="1" applyAlignment="1">
      <alignment vertical="center" wrapText="1"/>
    </xf>
    <xf numFmtId="3" fontId="37" fillId="21" borderId="9" xfId="15" applyFont="1" applyFill="1" applyBorder="1" applyAlignment="1">
      <alignment vertical="center" wrapText="1"/>
    </xf>
    <xf numFmtId="3" fontId="37" fillId="21" borderId="8" xfId="15" applyFont="1" applyFill="1" applyBorder="1" applyAlignment="1">
      <alignment vertical="center" wrapText="1"/>
    </xf>
    <xf numFmtId="3" fontId="37" fillId="21" borderId="43" xfId="15" applyFont="1" applyFill="1" applyBorder="1">
      <alignment vertical="center"/>
    </xf>
    <xf numFmtId="3" fontId="39" fillId="21" borderId="9" xfId="15" quotePrefix="1" applyFont="1" applyFill="1" applyBorder="1" applyAlignment="1">
      <alignment vertical="center" wrapText="1"/>
    </xf>
    <xf numFmtId="3" fontId="39" fillId="15" borderId="8" xfId="15" applyFont="1" applyFill="1" applyBorder="1" applyAlignment="1">
      <alignment vertical="center" wrapText="1"/>
    </xf>
    <xf numFmtId="3" fontId="37" fillId="15" borderId="8" xfId="15" applyFont="1" applyFill="1" applyBorder="1">
      <alignment vertical="center"/>
    </xf>
    <xf numFmtId="3" fontId="39" fillId="9" borderId="9" xfId="15" applyFont="1" applyFill="1" applyBorder="1" applyAlignment="1">
      <alignment vertical="center" wrapText="1"/>
    </xf>
    <xf numFmtId="3" fontId="37" fillId="9" borderId="9" xfId="15" applyFont="1" applyFill="1" applyBorder="1" applyAlignment="1">
      <alignment vertical="center" wrapText="1"/>
    </xf>
    <xf numFmtId="3" fontId="37" fillId="9" borderId="8" xfId="15" applyFont="1" applyFill="1" applyBorder="1" applyAlignment="1">
      <alignment vertical="center" wrapText="1"/>
    </xf>
    <xf numFmtId="3" fontId="46" fillId="0" borderId="10" xfId="3" applyNumberFormat="1" applyFont="1" applyBorder="1" applyAlignment="1">
      <alignment vertical="center"/>
    </xf>
    <xf numFmtId="3" fontId="34" fillId="4" borderId="9" xfId="1" applyNumberFormat="1" applyFont="1" applyFill="1" applyBorder="1" applyAlignment="1">
      <alignment horizontal="center" vertical="center" wrapText="1"/>
    </xf>
    <xf numFmtId="165" fontId="34" fillId="4" borderId="9" xfId="1" applyNumberFormat="1" applyFont="1" applyFill="1" applyBorder="1" applyAlignment="1">
      <alignment horizontal="center" vertical="center" wrapText="1"/>
    </xf>
    <xf numFmtId="0" fontId="1" fillId="17" borderId="9" xfId="1" applyFill="1" applyBorder="1" applyAlignment="1">
      <alignment horizontal="center" vertical="center"/>
    </xf>
    <xf numFmtId="3" fontId="1" fillId="9" borderId="9" xfId="1" applyNumberFormat="1" applyFill="1" applyBorder="1" applyAlignment="1">
      <alignment vertical="center"/>
    </xf>
    <xf numFmtId="3" fontId="1" fillId="9" borderId="9" xfId="1" applyNumberFormat="1" applyFill="1" applyBorder="1" applyAlignment="1">
      <alignment horizontal="center" vertical="center"/>
    </xf>
    <xf numFmtId="0" fontId="1" fillId="15" borderId="9" xfId="1" applyFill="1" applyBorder="1" applyAlignment="1">
      <alignment vertical="center" wrapText="1"/>
    </xf>
    <xf numFmtId="0" fontId="1" fillId="15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9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36" fillId="0" borderId="9" xfId="1" applyNumberFormat="1" applyFont="1" applyBorder="1" applyAlignment="1">
      <alignment vertical="center"/>
    </xf>
    <xf numFmtId="0" fontId="1" fillId="22" borderId="9" xfId="1" applyFill="1" applyBorder="1" applyAlignment="1">
      <alignment vertical="center" wrapText="1"/>
    </xf>
    <xf numFmtId="0" fontId="1" fillId="9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48" fillId="4" borderId="9" xfId="1" applyFont="1" applyFill="1" applyBorder="1" applyAlignment="1">
      <alignment vertical="center" wrapText="1"/>
    </xf>
    <xf numFmtId="0" fontId="1" fillId="12" borderId="9" xfId="1" applyFill="1" applyBorder="1" applyAlignment="1">
      <alignment vertical="center" wrapText="1"/>
    </xf>
    <xf numFmtId="0" fontId="1" fillId="12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47" fillId="12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8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horizontal="center" vertical="center" wrapText="1"/>
    </xf>
    <xf numFmtId="0" fontId="1" fillId="23" borderId="9" xfId="1" applyFill="1" applyBorder="1" applyAlignment="1">
      <alignment vertical="center" wrapText="1"/>
    </xf>
    <xf numFmtId="0" fontId="35" fillId="0" borderId="0" xfId="1" applyFont="1" applyAlignment="1">
      <alignment horizontal="center" vertical="center"/>
    </xf>
    <xf numFmtId="0" fontId="35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36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9" borderId="9" xfId="1" applyFill="1" applyBorder="1" applyAlignment="1">
      <alignment horizontal="center" vertical="center"/>
    </xf>
    <xf numFmtId="0" fontId="47" fillId="15" borderId="9" xfId="1" applyFont="1" applyFill="1" applyBorder="1" applyAlignment="1">
      <alignment vertical="center" wrapText="1"/>
    </xf>
    <xf numFmtId="0" fontId="47" fillId="4" borderId="9" xfId="1" applyFont="1" applyFill="1" applyBorder="1" applyAlignment="1">
      <alignment vertical="center" wrapText="1"/>
    </xf>
    <xf numFmtId="0" fontId="1" fillId="24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47" fillId="18" borderId="9" xfId="1" applyFont="1" applyFill="1" applyBorder="1" applyAlignment="1">
      <alignment vertical="center" wrapText="1"/>
    </xf>
    <xf numFmtId="0" fontId="47" fillId="8" borderId="9" xfId="1" applyFont="1" applyFill="1" applyBorder="1" applyAlignment="1">
      <alignment vertical="center" wrapText="1"/>
    </xf>
    <xf numFmtId="0" fontId="47" fillId="22" borderId="9" xfId="1" applyFont="1" applyFill="1" applyBorder="1" applyAlignment="1">
      <alignment vertical="center" wrapText="1"/>
    </xf>
    <xf numFmtId="3" fontId="14" fillId="0" borderId="9" xfId="5" applyFont="1" applyBorder="1" applyAlignment="1">
      <alignment vertical="center" wrapText="1"/>
    </xf>
    <xf numFmtId="3" fontId="3" fillId="0" borderId="17" xfId="11" applyNumberFormat="1" applyFont="1" applyBorder="1">
      <alignment vertical="center"/>
    </xf>
    <xf numFmtId="3" fontId="3" fillId="0" borderId="18" xfId="11" applyNumberFormat="1" applyFont="1" applyBorder="1" applyAlignment="1">
      <alignment vertical="center" wrapText="1"/>
    </xf>
    <xf numFmtId="3" fontId="2" fillId="0" borderId="22" xfId="11" applyNumberFormat="1" applyFont="1" applyBorder="1" applyAlignment="1">
      <alignment horizontal="center" vertical="center" wrapText="1"/>
    </xf>
    <xf numFmtId="0" fontId="2" fillId="0" borderId="142" xfId="11" applyFont="1" applyBorder="1" applyAlignment="1">
      <alignment vertical="center" wrapText="1"/>
    </xf>
    <xf numFmtId="0" fontId="2" fillId="0" borderId="24" xfId="11" applyFont="1" applyBorder="1" applyAlignment="1">
      <alignment horizontal="center" vertical="center" wrapText="1"/>
    </xf>
    <xf numFmtId="166" fontId="2" fillId="0" borderId="0" xfId="11" applyNumberFormat="1" applyFont="1" applyAlignment="1">
      <alignment horizontal="right" vertical="center"/>
    </xf>
    <xf numFmtId="3" fontId="13" fillId="5" borderId="56" xfId="5" applyFont="1" applyFill="1" applyBorder="1" applyAlignment="1">
      <alignment vertical="center" wrapText="1"/>
    </xf>
    <xf numFmtId="3" fontId="13" fillId="0" borderId="86" xfId="5" applyFont="1" applyBorder="1" applyAlignment="1">
      <alignment horizontal="left" vertical="center" wrapText="1"/>
    </xf>
    <xf numFmtId="3" fontId="13" fillId="0" borderId="86" xfId="5" applyFont="1" applyBorder="1" applyAlignment="1">
      <alignment vertical="center" wrapText="1"/>
    </xf>
    <xf numFmtId="3" fontId="13" fillId="0" borderId="91" xfId="5" applyFont="1" applyBorder="1" applyAlignment="1">
      <alignment vertical="center" wrapText="1"/>
    </xf>
    <xf numFmtId="3" fontId="14" fillId="0" borderId="90" xfId="5" applyFont="1" applyBorder="1" applyAlignment="1">
      <alignment horizontal="left" vertical="center" wrapText="1"/>
    </xf>
    <xf numFmtId="3" fontId="13" fillId="0" borderId="92" xfId="5" applyFont="1" applyBorder="1" applyAlignment="1">
      <alignment vertical="center" wrapText="1"/>
    </xf>
    <xf numFmtId="3" fontId="13" fillId="0" borderId="91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4" xfId="5" applyFont="1" applyBorder="1" applyAlignment="1">
      <alignment horizontal="left" vertical="center" wrapText="1"/>
    </xf>
    <xf numFmtId="3" fontId="13" fillId="0" borderId="84" xfId="5" applyFont="1" applyBorder="1" applyAlignment="1">
      <alignment vertical="center" wrapText="1"/>
    </xf>
    <xf numFmtId="3" fontId="14" fillId="0" borderId="81" xfId="4" applyFont="1" applyBorder="1" applyAlignment="1">
      <alignment horizontal="center" vertical="center" wrapText="1"/>
    </xf>
    <xf numFmtId="3" fontId="13" fillId="0" borderId="92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2" xfId="5" applyFont="1" applyBorder="1" applyAlignment="1">
      <alignment horizontal="center" vertical="center"/>
    </xf>
    <xf numFmtId="3" fontId="18" fillId="0" borderId="155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8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5" fillId="4" borderId="153" xfId="7" applyFont="1" applyFill="1" applyBorder="1" applyAlignment="1">
      <alignment horizontal="center" vertical="center" wrapText="1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124" xfId="7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123" xfId="7" applyBorder="1"/>
    <xf numFmtId="0" fontId="2" fillId="0" borderId="48" xfId="7" applyBorder="1"/>
    <xf numFmtId="0" fontId="2" fillId="0" borderId="125" xfId="7" applyBorder="1"/>
    <xf numFmtId="0" fontId="2" fillId="0" borderId="50" xfId="7" applyBorder="1"/>
    <xf numFmtId="0" fontId="2" fillId="0" borderId="58" xfId="7" applyBorder="1" applyAlignment="1">
      <alignment vertical="center"/>
    </xf>
    <xf numFmtId="0" fontId="2" fillId="0" borderId="58" xfId="7" applyBorder="1"/>
    <xf numFmtId="0" fontId="2" fillId="0" borderId="129" xfId="7" applyBorder="1"/>
    <xf numFmtId="0" fontId="5" fillId="4" borderId="111" xfId="7" applyFont="1" applyFill="1" applyBorder="1" applyAlignment="1">
      <alignment horizontal="center"/>
    </xf>
    <xf numFmtId="0" fontId="5" fillId="4" borderId="157" xfId="7" applyFont="1" applyFill="1" applyBorder="1" applyAlignment="1">
      <alignment horizontal="center"/>
    </xf>
    <xf numFmtId="0" fontId="2" fillId="0" borderId="135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127" xfId="7" applyBorder="1" applyAlignment="1">
      <alignment vertical="top" wrapText="1"/>
    </xf>
    <xf numFmtId="0" fontId="2" fillId="0" borderId="116" xfId="7" applyBorder="1" applyAlignment="1">
      <alignment horizontal="center"/>
    </xf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0" fontId="2" fillId="0" borderId="101" xfId="7" applyBorder="1" applyAlignment="1">
      <alignment horizontal="center"/>
    </xf>
    <xf numFmtId="0" fontId="2" fillId="0" borderId="125" xfId="7" applyBorder="1" applyAlignment="1">
      <alignment horizontal="center"/>
    </xf>
    <xf numFmtId="0" fontId="2" fillId="0" borderId="124" xfId="7" applyBorder="1" applyAlignment="1">
      <alignment horizontal="center"/>
    </xf>
    <xf numFmtId="0" fontId="2" fillId="0" borderId="129" xfId="7" applyBorder="1" applyAlignment="1">
      <alignment horizontal="center"/>
    </xf>
    <xf numFmtId="3" fontId="14" fillId="0" borderId="85" xfId="5" applyFont="1" applyBorder="1" applyAlignment="1">
      <alignment horizontal="left" vertical="center" wrapText="1"/>
    </xf>
    <xf numFmtId="0" fontId="14" fillId="0" borderId="131" xfId="14" applyFont="1" applyBorder="1" applyAlignment="1">
      <alignment vertical="center" wrapText="1"/>
    </xf>
    <xf numFmtId="0" fontId="14" fillId="0" borderId="131" xfId="14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3" fontId="5" fillId="0" borderId="66" xfId="2" applyNumberFormat="1" applyFont="1" applyBorder="1" applyAlignment="1">
      <alignment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59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8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19" xfId="4" applyFont="1" applyBorder="1">
      <alignment vertical="center"/>
    </xf>
    <xf numFmtId="3" fontId="13" fillId="5" borderId="4" xfId="5" applyFont="1" applyFill="1" applyBorder="1" applyAlignment="1">
      <alignment horizontal="center" vertical="center"/>
    </xf>
    <xf numFmtId="3" fontId="13" fillId="5" borderId="5" xfId="5" applyFont="1" applyFill="1" applyBorder="1" applyAlignment="1">
      <alignment horizontal="center" vertical="center"/>
    </xf>
    <xf numFmtId="3" fontId="13" fillId="0" borderId="112" xfId="5" quotePrefix="1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8" fillId="0" borderId="27" xfId="5" applyFont="1" applyBorder="1" applyAlignment="1">
      <alignment horizontal="right" vertical="center"/>
    </xf>
    <xf numFmtId="3" fontId="13" fillId="0" borderId="54" xfId="12" applyFont="1" applyBorder="1" applyAlignment="1">
      <alignment horizontal="right" vertical="center"/>
    </xf>
    <xf numFmtId="3" fontId="14" fillId="0" borderId="9" xfId="12" applyFont="1" applyBorder="1" applyAlignment="1">
      <alignment vertical="center" wrapText="1"/>
    </xf>
    <xf numFmtId="3" fontId="13" fillId="0" borderId="79" xfId="12" applyFont="1" applyBorder="1" applyAlignment="1">
      <alignment vertical="center" wrapText="1"/>
    </xf>
    <xf numFmtId="3" fontId="4" fillId="2" borderId="10" xfId="11" applyNumberFormat="1" applyFont="1" applyFill="1" applyBorder="1" applyAlignment="1">
      <alignment horizontal="center" vertical="center" wrapText="1"/>
    </xf>
    <xf numFmtId="3" fontId="3" fillId="2" borderId="19" xfId="11" applyNumberFormat="1" applyFont="1" applyFill="1" applyBorder="1">
      <alignment vertical="center"/>
    </xf>
    <xf numFmtId="3" fontId="3" fillId="0" borderId="19" xfId="11" applyNumberFormat="1" applyFont="1" applyBorder="1">
      <alignment vertical="center"/>
    </xf>
    <xf numFmtId="4" fontId="2" fillId="0" borderId="19" xfId="11" applyNumberFormat="1" applyFont="1" applyBorder="1">
      <alignment vertical="center"/>
    </xf>
    <xf numFmtId="3" fontId="2" fillId="0" borderId="19" xfId="11" applyNumberFormat="1" applyFont="1" applyBorder="1">
      <alignment vertical="center"/>
    </xf>
    <xf numFmtId="3" fontId="2" fillId="0" borderId="24" xfId="11" applyNumberFormat="1" applyFont="1" applyBorder="1">
      <alignment vertical="center"/>
    </xf>
    <xf numFmtId="3" fontId="3" fillId="0" borderId="127" xfId="11" applyNumberFormat="1" applyFont="1" applyBorder="1">
      <alignment vertical="center"/>
    </xf>
    <xf numFmtId="166" fontId="2" fillId="0" borderId="19" xfId="11" applyNumberFormat="1" applyFont="1" applyBorder="1">
      <alignment vertical="center"/>
    </xf>
    <xf numFmtId="3" fontId="3" fillId="2" borderId="112" xfId="11" applyNumberFormat="1" applyFont="1" applyFill="1" applyBorder="1">
      <alignment vertical="center"/>
    </xf>
    <xf numFmtId="3" fontId="2" fillId="0" borderId="50" xfId="11" applyNumberFormat="1" applyFont="1" applyBorder="1">
      <alignment vertical="center"/>
    </xf>
    <xf numFmtId="3" fontId="3" fillId="2" borderId="5" xfId="11" applyNumberFormat="1" applyFont="1" applyFill="1" applyBorder="1">
      <alignment vertical="center"/>
    </xf>
    <xf numFmtId="3" fontId="3" fillId="2" borderId="24" xfId="11" applyNumberFormat="1" applyFont="1" applyFill="1" applyBorder="1">
      <alignment vertical="center"/>
    </xf>
    <xf numFmtId="3" fontId="8" fillId="0" borderId="15" xfId="5" applyFont="1" applyBorder="1">
      <alignment vertical="center"/>
    </xf>
    <xf numFmtId="0" fontId="14" fillId="0" borderId="29" xfId="14" applyFont="1" applyBorder="1" applyAlignment="1">
      <alignment vertical="center" wrapText="1"/>
    </xf>
    <xf numFmtId="0" fontId="14" fillId="0" borderId="133" xfId="14" applyFont="1" applyBorder="1" applyAlignment="1">
      <alignment vertical="center" wrapText="1"/>
    </xf>
    <xf numFmtId="0" fontId="14" fillId="0" borderId="54" xfId="14" applyFont="1" applyBorder="1" applyAlignment="1">
      <alignment vertical="center" wrapText="1"/>
    </xf>
    <xf numFmtId="0" fontId="5" fillId="0" borderId="0" xfId="2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3" fontId="3" fillId="3" borderId="25" xfId="1" applyNumberFormat="1" applyFont="1" applyFill="1" applyBorder="1" applyAlignment="1">
      <alignment vertical="center"/>
    </xf>
    <xf numFmtId="165" fontId="2" fillId="0" borderId="0" xfId="1" applyNumberFormat="1" applyFont="1" applyAlignment="1">
      <alignment vertical="center"/>
    </xf>
    <xf numFmtId="3" fontId="13" fillId="0" borderId="90" xfId="5" applyFont="1" applyBorder="1" applyAlignment="1">
      <alignment vertical="center" wrapText="1"/>
    </xf>
    <xf numFmtId="0" fontId="13" fillId="4" borderId="52" xfId="7" applyFont="1" applyFill="1" applyBorder="1" applyAlignment="1">
      <alignment horizontal="center" vertical="center" wrapText="1"/>
    </xf>
    <xf numFmtId="3" fontId="13" fillId="0" borderId="68" xfId="5" applyFont="1" applyBorder="1">
      <alignment vertical="center"/>
    </xf>
    <xf numFmtId="3" fontId="13" fillId="0" borderId="34" xfId="5" applyFont="1" applyBorder="1" applyAlignment="1">
      <alignment horizontal="right" vertical="center"/>
    </xf>
    <xf numFmtId="3" fontId="13" fillId="4" borderId="52" xfId="6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13" fillId="5" borderId="3" xfId="5" applyFont="1" applyFill="1" applyBorder="1">
      <alignment vertical="center"/>
    </xf>
    <xf numFmtId="3" fontId="13" fillId="0" borderId="16" xfId="5" applyFont="1" applyBorder="1" applyAlignment="1">
      <alignment vertical="center" wrapText="1"/>
    </xf>
    <xf numFmtId="3" fontId="13" fillId="0" borderId="38" xfId="5" applyFont="1" applyBorder="1" applyAlignment="1">
      <alignment vertical="center" wrapText="1"/>
    </xf>
    <xf numFmtId="3" fontId="13" fillId="0" borderId="38" xfId="5" applyFont="1" applyBorder="1">
      <alignment vertical="center"/>
    </xf>
    <xf numFmtId="3" fontId="13" fillId="0" borderId="38" xfId="5" quotePrefix="1" applyFont="1" applyBorder="1">
      <alignment vertical="center"/>
    </xf>
    <xf numFmtId="3" fontId="14" fillId="0" borderId="40" xfId="5" applyFont="1" applyBorder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19" fillId="0" borderId="114" xfId="5" applyFont="1" applyBorder="1" applyAlignment="1">
      <alignment vertical="center" wrapText="1"/>
    </xf>
    <xf numFmtId="3" fontId="14" fillId="0" borderId="15" xfId="5" applyFont="1" applyBorder="1">
      <alignment vertical="center"/>
    </xf>
    <xf numFmtId="3" fontId="13" fillId="0" borderId="138" xfId="5" applyFont="1" applyBorder="1">
      <alignment vertical="center"/>
    </xf>
    <xf numFmtId="3" fontId="13" fillId="0" borderId="159" xfId="5" applyFont="1" applyBorder="1">
      <alignment vertical="center"/>
    </xf>
    <xf numFmtId="3" fontId="13" fillId="0" borderId="159" xfId="4" applyFont="1" applyBorder="1">
      <alignment vertical="center"/>
    </xf>
    <xf numFmtId="3" fontId="14" fillId="0" borderId="0" xfId="14" applyNumberFormat="1" applyFont="1" applyBorder="1" applyAlignment="1">
      <alignment vertical="center"/>
    </xf>
    <xf numFmtId="3" fontId="14" fillId="0" borderId="50" xfId="5" applyFont="1" applyBorder="1" applyAlignment="1">
      <alignment horizontal="right" vertical="center"/>
    </xf>
    <xf numFmtId="3" fontId="14" fillId="0" borderId="85" xfId="5" applyFont="1" applyFill="1" applyBorder="1" applyAlignment="1">
      <alignment vertical="center" wrapText="1"/>
    </xf>
    <xf numFmtId="0" fontId="2" fillId="0" borderId="74" xfId="3" applyFont="1" applyBorder="1" applyAlignment="1">
      <alignment horizontal="center" vertical="center"/>
    </xf>
    <xf numFmtId="0" fontId="2" fillId="0" borderId="149" xfId="3" applyFont="1" applyBorder="1" applyAlignment="1">
      <alignment horizontal="center" vertical="center"/>
    </xf>
    <xf numFmtId="3" fontId="19" fillId="0" borderId="109" xfId="5" applyFont="1" applyBorder="1" applyAlignment="1">
      <alignment vertical="center"/>
    </xf>
    <xf numFmtId="3" fontId="19" fillId="0" borderId="94" xfId="5" applyFont="1" applyBorder="1" applyAlignment="1">
      <alignment vertical="center"/>
    </xf>
    <xf numFmtId="3" fontId="19" fillId="0" borderId="90" xfId="5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3" fontId="14" fillId="0" borderId="87" xfId="5" applyFont="1" applyBorder="1" applyAlignment="1">
      <alignment horizontal="left" vertical="center" wrapText="1"/>
    </xf>
    <xf numFmtId="3" fontId="14" fillId="0" borderId="17" xfId="5" applyFont="1" applyBorder="1" applyAlignment="1">
      <alignment vertical="center" wrapText="1"/>
    </xf>
    <xf numFmtId="3" fontId="2" fillId="0" borderId="9" xfId="5" applyFont="1" applyFill="1" applyBorder="1" applyAlignment="1">
      <alignment vertical="center" wrapText="1"/>
    </xf>
    <xf numFmtId="3" fontId="14" fillId="0" borderId="10" xfId="5" applyFont="1" applyFill="1" applyBorder="1">
      <alignment vertical="center"/>
    </xf>
    <xf numFmtId="3" fontId="14" fillId="0" borderId="90" xfId="5" applyFont="1" applyFill="1" applyBorder="1" applyAlignment="1">
      <alignment vertical="center" wrapText="1"/>
    </xf>
    <xf numFmtId="3" fontId="14" fillId="0" borderId="90" xfId="5" applyFont="1" applyFill="1" applyBorder="1" applyAlignment="1">
      <alignment horizontal="left" vertical="center" wrapText="1"/>
    </xf>
    <xf numFmtId="3" fontId="14" fillId="0" borderId="85" xfId="5" applyFont="1" applyFill="1" applyBorder="1" applyAlignment="1">
      <alignment horizontal="left" vertical="center" wrapText="1"/>
    </xf>
    <xf numFmtId="0" fontId="14" fillId="0" borderId="0" xfId="14" applyFont="1" applyAlignment="1">
      <alignment vertical="top"/>
    </xf>
    <xf numFmtId="3" fontId="13" fillId="0" borderId="0" xfId="14" applyNumberFormat="1" applyFont="1"/>
    <xf numFmtId="3" fontId="14" fillId="0" borderId="0" xfId="14" applyNumberFormat="1" applyFont="1" applyAlignment="1">
      <alignment vertical="center"/>
    </xf>
    <xf numFmtId="3" fontId="13" fillId="0" borderId="0" xfId="14" applyNumberFormat="1" applyFont="1" applyAlignment="1">
      <alignment vertical="center"/>
    </xf>
    <xf numFmtId="3" fontId="14" fillId="0" borderId="0" xfId="14" applyNumberFormat="1" applyFont="1" applyAlignment="1">
      <alignment vertical="top"/>
    </xf>
    <xf numFmtId="3" fontId="14" fillId="0" borderId="7" xfId="5" applyFont="1" applyFill="1" applyBorder="1" applyAlignment="1">
      <alignment horizontal="left" vertical="center" wrapText="1"/>
    </xf>
    <xf numFmtId="0" fontId="19" fillId="0" borderId="0" xfId="0" applyFont="1"/>
    <xf numFmtId="3" fontId="14" fillId="0" borderId="15" xfId="4" applyFont="1" applyBorder="1">
      <alignment vertical="center"/>
    </xf>
    <xf numFmtId="3" fontId="13" fillId="0" borderId="0" xfId="5" applyFont="1" applyAlignment="1">
      <alignment vertical="center"/>
    </xf>
    <xf numFmtId="0" fontId="13" fillId="0" borderId="0" xfId="8" applyFont="1" applyAlignment="1">
      <alignment horizontal="right" vertical="center"/>
    </xf>
    <xf numFmtId="3" fontId="19" fillId="0" borderId="18" xfId="5" applyFont="1" applyBorder="1" applyAlignment="1">
      <alignment vertical="center"/>
    </xf>
    <xf numFmtId="3" fontId="19" fillId="0" borderId="40" xfId="5" applyFont="1" applyBorder="1" applyAlignment="1">
      <alignment vertical="center"/>
    </xf>
    <xf numFmtId="3" fontId="19" fillId="0" borderId="8" xfId="5" applyFont="1" applyBorder="1" applyAlignment="1">
      <alignment vertical="center"/>
    </xf>
    <xf numFmtId="3" fontId="19" fillId="0" borderId="9" xfId="5" applyFont="1" applyBorder="1" applyAlignment="1">
      <alignment vertical="center"/>
    </xf>
    <xf numFmtId="3" fontId="19" fillId="0" borderId="20" xfId="5" applyFont="1" applyBorder="1" applyAlignment="1">
      <alignment vertical="center"/>
    </xf>
    <xf numFmtId="3" fontId="19" fillId="0" borderId="14" xfId="5" applyFont="1" applyBorder="1" applyAlignment="1">
      <alignment vertical="center"/>
    </xf>
    <xf numFmtId="3" fontId="19" fillId="0" borderId="43" xfId="5" applyFont="1" applyBorder="1" applyAlignment="1">
      <alignment vertical="center"/>
    </xf>
    <xf numFmtId="3" fontId="18" fillId="0" borderId="107" xfId="5" applyFont="1" applyBorder="1" applyAlignment="1">
      <alignment vertical="center"/>
    </xf>
    <xf numFmtId="3" fontId="18" fillId="0" borderId="106" xfId="5" applyFont="1" applyBorder="1" applyAlignment="1">
      <alignment vertical="center"/>
    </xf>
    <xf numFmtId="0" fontId="18" fillId="0" borderId="0" xfId="8" applyFont="1" applyAlignment="1">
      <alignment vertical="center"/>
    </xf>
    <xf numFmtId="3" fontId="19" fillId="0" borderId="16" xfId="5" applyFont="1" applyBorder="1" applyAlignment="1">
      <alignment vertical="center"/>
    </xf>
    <xf numFmtId="3" fontId="19" fillId="0" borderId="10" xfId="5" applyFont="1" applyBorder="1" applyAlignment="1">
      <alignment vertical="center"/>
    </xf>
    <xf numFmtId="0" fontId="15" fillId="0" borderId="0" xfId="8" applyFont="1" applyAlignment="1">
      <alignment vertical="center"/>
    </xf>
    <xf numFmtId="3" fontId="20" fillId="0" borderId="9" xfId="5" applyFont="1" applyBorder="1" applyAlignment="1">
      <alignment vertical="center"/>
    </xf>
    <xf numFmtId="3" fontId="20" fillId="0" borderId="20" xfId="5" applyFont="1" applyBorder="1" applyAlignment="1">
      <alignment vertical="center"/>
    </xf>
    <xf numFmtId="3" fontId="18" fillId="0" borderId="108" xfId="5" applyFont="1" applyBorder="1" applyAlignment="1">
      <alignment vertical="center"/>
    </xf>
    <xf numFmtId="3" fontId="18" fillId="0" borderId="105" xfId="5" applyFont="1" applyBorder="1" applyAlignment="1">
      <alignment vertical="center"/>
    </xf>
    <xf numFmtId="3" fontId="18" fillId="0" borderId="112" xfId="5" applyFont="1" applyBorder="1" applyAlignment="1">
      <alignment vertical="center"/>
    </xf>
    <xf numFmtId="3" fontId="18" fillId="0" borderId="38" xfId="5" applyFont="1" applyBorder="1" applyAlignment="1">
      <alignment vertical="center"/>
    </xf>
    <xf numFmtId="3" fontId="18" fillId="0" borderId="111" xfId="5" applyFont="1" applyBorder="1" applyAlignment="1">
      <alignment vertical="center"/>
    </xf>
    <xf numFmtId="3" fontId="20" fillId="0" borderId="18" xfId="5" applyFont="1" applyBorder="1" applyAlignment="1">
      <alignment vertical="center"/>
    </xf>
    <xf numFmtId="3" fontId="20" fillId="0" borderId="40" xfId="5" applyFont="1" applyBorder="1" applyAlignment="1">
      <alignment vertical="center"/>
    </xf>
    <xf numFmtId="3" fontId="20" fillId="0" borderId="8" xfId="5" applyFont="1" applyBorder="1" applyAlignment="1">
      <alignment vertical="center"/>
    </xf>
    <xf numFmtId="3" fontId="20" fillId="0" borderId="61" xfId="5" applyFont="1" applyBorder="1" applyAlignment="1">
      <alignment vertical="center"/>
    </xf>
    <xf numFmtId="3" fontId="20" fillId="0" borderId="59" xfId="5" applyFont="1" applyBorder="1" applyAlignment="1">
      <alignment vertical="center"/>
    </xf>
    <xf numFmtId="3" fontId="20" fillId="0" borderId="58" xfId="5" applyFont="1" applyBorder="1" applyAlignment="1">
      <alignment vertical="center"/>
    </xf>
    <xf numFmtId="3" fontId="18" fillId="0" borderId="61" xfId="5" applyFont="1" applyBorder="1" applyAlignment="1">
      <alignment vertical="center"/>
    </xf>
    <xf numFmtId="3" fontId="18" fillId="0" borderId="59" xfId="5" applyFont="1" applyBorder="1" applyAlignment="1">
      <alignment vertical="center"/>
    </xf>
    <xf numFmtId="3" fontId="18" fillId="0" borderId="58" xfId="5" applyFont="1" applyBorder="1" applyAlignment="1">
      <alignment vertical="center"/>
    </xf>
    <xf numFmtId="3" fontId="19" fillId="0" borderId="45" xfId="5" applyFont="1" applyBorder="1" applyAlignment="1">
      <alignment vertical="center"/>
    </xf>
    <xf numFmtId="3" fontId="19" fillId="0" borderId="15" xfId="5" applyFont="1" applyBorder="1" applyAlignment="1">
      <alignment vertical="center"/>
    </xf>
    <xf numFmtId="3" fontId="18" fillId="0" borderId="102" xfId="5" applyFont="1" applyBorder="1" applyAlignment="1">
      <alignment vertical="center"/>
    </xf>
    <xf numFmtId="3" fontId="18" fillId="0" borderId="150" xfId="5" applyFont="1" applyBorder="1" applyAlignment="1">
      <alignment vertical="center"/>
    </xf>
    <xf numFmtId="3" fontId="19" fillId="0" borderId="19" xfId="5" applyFont="1" applyBorder="1" applyAlignment="1">
      <alignment vertical="center"/>
    </xf>
    <xf numFmtId="3" fontId="18" fillId="0" borderId="67" xfId="5" applyFont="1" applyBorder="1" applyAlignment="1">
      <alignment vertical="center"/>
    </xf>
    <xf numFmtId="3" fontId="18" fillId="0" borderId="68" xfId="5" applyFont="1" applyBorder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4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3" fontId="14" fillId="0" borderId="0" xfId="9" applyFont="1" applyAlignment="1">
      <alignment vertical="center"/>
    </xf>
    <xf numFmtId="0" fontId="14" fillId="0" borderId="0" xfId="8" applyFont="1" applyAlignment="1">
      <alignment vertical="center" wrapText="1"/>
    </xf>
    <xf numFmtId="3" fontId="14" fillId="0" borderId="0" xfId="8" applyNumberFormat="1" applyFont="1" applyAlignment="1">
      <alignment vertical="center"/>
    </xf>
    <xf numFmtId="0" fontId="3" fillId="3" borderId="42" xfId="3" applyFont="1" applyFill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20" fillId="0" borderId="101" xfId="5" quotePrefix="1" applyFont="1" applyBorder="1" applyAlignment="1">
      <alignment vertical="center" wrapText="1"/>
    </xf>
    <xf numFmtId="3" fontId="20" fillId="0" borderId="101" xfId="5" applyFont="1" applyBorder="1" applyAlignment="1">
      <alignment vertical="center" wrapText="1"/>
    </xf>
    <xf numFmtId="0" fontId="2" fillId="0" borderId="0" xfId="3" applyFont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0" borderId="9" xfId="3" applyFont="1" applyBorder="1" applyAlignment="1">
      <alignment vertical="center"/>
    </xf>
    <xf numFmtId="0" fontId="2" fillId="0" borderId="9" xfId="3" applyFont="1" applyBorder="1" applyAlignment="1">
      <alignment vertical="center" wrapText="1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Border="1" applyAlignment="1">
      <alignment vertical="center"/>
    </xf>
    <xf numFmtId="0" fontId="2" fillId="0" borderId="43" xfId="3" applyFont="1" applyBorder="1" applyAlignment="1">
      <alignment vertical="center" wrapText="1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applyFont="1" applyBorder="1" applyAlignment="1">
      <alignment vertical="center"/>
    </xf>
    <xf numFmtId="0" fontId="2" fillId="0" borderId="8" xfId="3" quotePrefix="1" applyFont="1" applyBorder="1" applyAlignment="1">
      <alignment vertical="center" wrapText="1"/>
    </xf>
    <xf numFmtId="0" fontId="2" fillId="0" borderId="9" xfId="3" quotePrefix="1" applyFont="1" applyBorder="1" applyAlignment="1">
      <alignment vertical="center" wrapText="1"/>
    </xf>
    <xf numFmtId="0" fontId="2" fillId="0" borderId="43" xfId="3" quotePrefix="1" applyFont="1" applyBorder="1" applyAlignment="1">
      <alignment vertical="center" wrapText="1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Border="1" applyAlignment="1">
      <alignment vertical="center"/>
    </xf>
    <xf numFmtId="0" fontId="2" fillId="0" borderId="52" xfId="3" applyFont="1" applyBorder="1" applyAlignment="1">
      <alignment vertical="center" wrapText="1"/>
    </xf>
    <xf numFmtId="0" fontId="2" fillId="0" borderId="40" xfId="3" applyFont="1" applyBorder="1" applyAlignment="1">
      <alignment vertical="center"/>
    </xf>
    <xf numFmtId="0" fontId="2" fillId="0" borderId="9" xfId="3" quotePrefix="1" applyFont="1" applyBorder="1" applyAlignment="1">
      <alignment vertical="center"/>
    </xf>
    <xf numFmtId="0" fontId="2" fillId="0" borderId="15" xfId="3" applyFont="1" applyBorder="1" applyAlignment="1">
      <alignment vertical="center" wrapText="1"/>
    </xf>
    <xf numFmtId="0" fontId="2" fillId="0" borderId="45" xfId="3" applyFont="1" applyBorder="1" applyAlignment="1">
      <alignment vertical="center"/>
    </xf>
    <xf numFmtId="0" fontId="2" fillId="0" borderId="9" xfId="2" applyFont="1" applyBorder="1" applyAlignment="1">
      <alignment vertical="center" wrapText="1"/>
    </xf>
    <xf numFmtId="0" fontId="2" fillId="0" borderId="73" xfId="3" applyFont="1" applyBorder="1" applyAlignment="1">
      <alignment vertical="center"/>
    </xf>
    <xf numFmtId="0" fontId="2" fillId="0" borderId="74" xfId="3" applyFont="1" applyBorder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3" fontId="19" fillId="0" borderId="89" xfId="5" applyFont="1" applyFill="1" applyBorder="1" applyAlignment="1">
      <alignment vertical="center" wrapText="1"/>
    </xf>
    <xf numFmtId="3" fontId="19" fillId="0" borderId="90" xfId="5" applyFont="1" applyBorder="1" applyAlignment="1">
      <alignment horizontal="center" vertical="center"/>
    </xf>
    <xf numFmtId="3" fontId="19" fillId="0" borderId="101" xfId="5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13" fillId="0" borderId="10" xfId="14" quotePrefix="1" applyFont="1" applyBorder="1" applyAlignment="1">
      <alignment vertical="center" wrapText="1"/>
    </xf>
    <xf numFmtId="0" fontId="14" fillId="0" borderId="10" xfId="14" quotePrefix="1" applyFont="1" applyBorder="1" applyAlignment="1">
      <alignment vertical="center" wrapText="1"/>
    </xf>
    <xf numFmtId="3" fontId="19" fillId="0" borderId="34" xfId="5" applyFont="1" applyBorder="1" applyAlignment="1">
      <alignment vertical="center"/>
    </xf>
    <xf numFmtId="3" fontId="9" fillId="0" borderId="43" xfId="3" applyNumberFormat="1" applyFont="1" applyBorder="1" applyAlignment="1">
      <alignment vertical="center"/>
    </xf>
    <xf numFmtId="3" fontId="8" fillId="0" borderId="9" xfId="5" applyFont="1" applyBorder="1">
      <alignment vertical="center"/>
    </xf>
    <xf numFmtId="0" fontId="5" fillId="3" borderId="28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5" fillId="3" borderId="10" xfId="2" applyFont="1" applyFill="1" applyBorder="1" applyAlignment="1">
      <alignment vertical="center"/>
    </xf>
    <xf numFmtId="0" fontId="5" fillId="3" borderId="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vertical="center" wrapText="1"/>
    </xf>
    <xf numFmtId="0" fontId="8" fillId="0" borderId="15" xfId="2" applyFont="1" applyBorder="1" applyAlignment="1">
      <alignment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0" fontId="8" fillId="3" borderId="12" xfId="2" applyFont="1" applyFill="1" applyBorder="1" applyAlignment="1">
      <alignment horizontal="center" vertical="center"/>
    </xf>
    <xf numFmtId="3" fontId="5" fillId="0" borderId="32" xfId="2" applyNumberFormat="1" applyFont="1" applyBorder="1" applyAlignment="1">
      <alignment vertical="center" wrapText="1"/>
    </xf>
    <xf numFmtId="0" fontId="5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3" fontId="8" fillId="0" borderId="19" xfId="2" applyNumberFormat="1" applyFont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9" fillId="0" borderId="9" xfId="2" quotePrefix="1" applyFont="1" applyBorder="1" applyAlignment="1">
      <alignment vertical="center"/>
    </xf>
    <xf numFmtId="3" fontId="9" fillId="0" borderId="10" xfId="2" applyNumberFormat="1" applyFont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3" fontId="5" fillId="0" borderId="19" xfId="2" applyNumberFormat="1" applyFont="1" applyBorder="1" applyAlignment="1">
      <alignment vertical="center" wrapText="1"/>
    </xf>
    <xf numFmtId="3" fontId="9" fillId="0" borderId="19" xfId="2" applyNumberFormat="1" applyFont="1" applyBorder="1" applyAlignment="1">
      <alignment vertical="center" wrapText="1"/>
    </xf>
    <xf numFmtId="3" fontId="5" fillId="0" borderId="18" xfId="2" applyNumberFormat="1" applyFont="1" applyBorder="1" applyAlignment="1">
      <alignment vertical="center" wrapText="1"/>
    </xf>
    <xf numFmtId="3" fontId="5" fillId="0" borderId="8" xfId="2" applyNumberFormat="1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5" fillId="3" borderId="57" xfId="2" applyFont="1" applyFill="1" applyBorder="1" applyAlignment="1">
      <alignment horizontal="left" vertical="center"/>
    </xf>
    <xf numFmtId="0" fontId="8" fillId="3" borderId="58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8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 wrapText="1"/>
    </xf>
    <xf numFmtId="0" fontId="8" fillId="0" borderId="111" xfId="2" applyFont="1" applyBorder="1" applyAlignment="1">
      <alignment vertical="center"/>
    </xf>
    <xf numFmtId="0" fontId="8" fillId="0" borderId="9" xfId="2" applyFont="1" applyBorder="1" applyAlignment="1">
      <alignment vertical="center" wrapText="1"/>
    </xf>
    <xf numFmtId="0" fontId="5" fillId="0" borderId="40" xfId="2" applyFont="1" applyBorder="1" applyAlignment="1">
      <alignment vertical="center"/>
    </xf>
    <xf numFmtId="3" fontId="8" fillId="0" borderId="8" xfId="2" applyNumberFormat="1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0" fontId="5" fillId="3" borderId="12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3" fontId="9" fillId="0" borderId="10" xfId="3" applyNumberFormat="1" applyFont="1" applyBorder="1" applyAlignment="1">
      <alignment vertical="center" wrapText="1"/>
    </xf>
    <xf numFmtId="3" fontId="9" fillId="0" borderId="19" xfId="3" applyNumberFormat="1" applyFont="1" applyBorder="1" applyAlignment="1">
      <alignment vertical="center" wrapText="1"/>
    </xf>
    <xf numFmtId="3" fontId="8" fillId="0" borderId="19" xfId="3" applyNumberFormat="1" applyFont="1" applyBorder="1" applyAlignment="1">
      <alignment vertical="center" wrapText="1"/>
    </xf>
    <xf numFmtId="0" fontId="8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vertical="center" wrapText="1"/>
    </xf>
    <xf numFmtId="0" fontId="5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/>
    </xf>
    <xf numFmtId="3" fontId="5" fillId="0" borderId="20" xfId="2" applyNumberFormat="1" applyFont="1" applyBorder="1" applyAlignment="1">
      <alignment vertical="center" wrapText="1"/>
    </xf>
    <xf numFmtId="0" fontId="8" fillId="3" borderId="42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5" fillId="0" borderId="43" xfId="2" applyFont="1" applyBorder="1" applyAlignment="1">
      <alignment vertical="center"/>
    </xf>
    <xf numFmtId="0" fontId="5" fillId="0" borderId="45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43" xfId="2" applyFont="1" applyBorder="1" applyAlignment="1">
      <alignment vertical="center" wrapText="1"/>
    </xf>
    <xf numFmtId="3" fontId="5" fillId="0" borderId="15" xfId="2" applyNumberFormat="1" applyFont="1" applyBorder="1" applyAlignment="1">
      <alignment vertical="center" wrapText="1"/>
    </xf>
    <xf numFmtId="3" fontId="8" fillId="0" borderId="15" xfId="2" applyNumberFormat="1" applyFont="1" applyBorder="1" applyAlignment="1">
      <alignment vertical="center" wrapText="1"/>
    </xf>
    <xf numFmtId="0" fontId="8" fillId="0" borderId="9" xfId="3" applyFont="1" applyBorder="1" applyAlignment="1">
      <alignment vertical="center"/>
    </xf>
    <xf numFmtId="0" fontId="9" fillId="3" borderId="9" xfId="2" applyFont="1" applyFill="1" applyBorder="1" applyAlignment="1">
      <alignment horizontal="center" vertical="center"/>
    </xf>
    <xf numFmtId="0" fontId="46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9" xfId="2" quotePrefix="1" applyFont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0" borderId="48" xfId="2" applyFont="1" applyBorder="1" applyAlignment="1">
      <alignment vertical="center"/>
    </xf>
    <xf numFmtId="0" fontId="5" fillId="0" borderId="48" xfId="2" applyFont="1" applyBorder="1" applyAlignment="1">
      <alignment vertical="center" wrapText="1"/>
    </xf>
    <xf numFmtId="3" fontId="5" fillId="0" borderId="50" xfId="2" applyNumberFormat="1" applyFont="1" applyBorder="1" applyAlignment="1">
      <alignment vertical="center" wrapText="1"/>
    </xf>
    <xf numFmtId="3" fontId="8" fillId="0" borderId="20" xfId="2" applyNumberFormat="1" applyFont="1" applyBorder="1" applyAlignment="1">
      <alignment vertical="center" wrapText="1"/>
    </xf>
    <xf numFmtId="0" fontId="5" fillId="0" borderId="52" xfId="2" applyFont="1" applyBorder="1" applyAlignment="1">
      <alignment horizontal="left" vertical="center" wrapText="1"/>
    </xf>
    <xf numFmtId="3" fontId="5" fillId="0" borderId="54" xfId="2" applyNumberFormat="1" applyFont="1" applyBorder="1" applyAlignment="1">
      <alignment horizontal="right" vertical="center" wrapText="1"/>
    </xf>
    <xf numFmtId="3" fontId="5" fillId="0" borderId="52" xfId="2" applyNumberFormat="1" applyFont="1" applyBorder="1" applyAlignment="1">
      <alignment horizontal="right" vertical="center" wrapText="1"/>
    </xf>
    <xf numFmtId="3" fontId="5" fillId="0" borderId="53" xfId="2" applyNumberFormat="1" applyFont="1" applyBorder="1" applyAlignment="1">
      <alignment horizontal="right" vertical="center" wrapText="1"/>
    </xf>
    <xf numFmtId="0" fontId="5" fillId="3" borderId="58" xfId="2" applyFont="1" applyFill="1" applyBorder="1" applyAlignment="1">
      <alignment horizontal="left" vertical="center"/>
    </xf>
    <xf numFmtId="0" fontId="5" fillId="0" borderId="58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 wrapText="1"/>
    </xf>
    <xf numFmtId="3" fontId="5" fillId="0" borderId="61" xfId="2" applyNumberFormat="1" applyFont="1" applyBorder="1" applyAlignment="1">
      <alignment horizontal="right" vertical="center" wrapText="1"/>
    </xf>
    <xf numFmtId="3" fontId="5" fillId="0" borderId="60" xfId="2" applyNumberFormat="1" applyFont="1" applyBorder="1" applyAlignment="1">
      <alignment vertical="center" wrapText="1"/>
    </xf>
    <xf numFmtId="3" fontId="5" fillId="0" borderId="34" xfId="2" applyNumberFormat="1" applyFont="1" applyBorder="1" applyAlignment="1">
      <alignment horizontal="right" vertical="center" wrapText="1"/>
    </xf>
    <xf numFmtId="3" fontId="5" fillId="0" borderId="60" xfId="2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0" fontId="2" fillId="0" borderId="126" xfId="11" applyFont="1" applyBorder="1" applyAlignment="1">
      <alignment horizontal="center" vertical="center" wrapText="1"/>
    </xf>
    <xf numFmtId="166" fontId="2" fillId="0" borderId="10" xfId="11" applyNumberFormat="1" applyFont="1" applyBorder="1">
      <alignment vertical="center"/>
    </xf>
    <xf numFmtId="3" fontId="19" fillId="0" borderId="114" xfId="5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0" fontId="13" fillId="2" borderId="9" xfId="3" applyFont="1" applyFill="1" applyBorder="1" applyAlignment="1">
      <alignment horizontal="center" vertical="center" wrapText="1"/>
    </xf>
    <xf numFmtId="3" fontId="13" fillId="2" borderId="9" xfId="3" applyNumberFormat="1" applyFont="1" applyFill="1" applyBorder="1" applyAlignment="1">
      <alignment horizontal="center" vertical="center" wrapText="1"/>
    </xf>
    <xf numFmtId="3" fontId="13" fillId="2" borderId="10" xfId="3" applyNumberFormat="1" applyFont="1" applyFill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4" fillId="0" borderId="12" xfId="3" applyFont="1" applyBorder="1" applyAlignment="1">
      <alignment vertical="center"/>
    </xf>
    <xf numFmtId="3" fontId="14" fillId="0" borderId="9" xfId="3" applyNumberFormat="1" applyFont="1" applyBorder="1" applyAlignment="1">
      <alignment vertical="center"/>
    </xf>
    <xf numFmtId="3" fontId="14" fillId="0" borderId="19" xfId="3" applyNumberFormat="1" applyFont="1" applyBorder="1" applyAlignment="1">
      <alignment vertical="center"/>
    </xf>
    <xf numFmtId="0" fontId="14" fillId="0" borderId="42" xfId="3" applyFont="1" applyBorder="1" applyAlignment="1">
      <alignment vertical="center"/>
    </xf>
    <xf numFmtId="3" fontId="14" fillId="0" borderId="43" xfId="3" applyNumberFormat="1" applyFont="1" applyBorder="1" applyAlignment="1">
      <alignment vertical="center"/>
    </xf>
    <xf numFmtId="0" fontId="13" fillId="0" borderId="22" xfId="0" applyFont="1" applyBorder="1"/>
    <xf numFmtId="3" fontId="13" fillId="0" borderId="23" xfId="0" applyNumberFormat="1" applyFont="1" applyBorder="1"/>
    <xf numFmtId="0" fontId="14" fillId="0" borderId="0" xfId="14" applyFont="1" applyBorder="1" applyAlignment="1">
      <alignment vertical="center" wrapText="1"/>
    </xf>
    <xf numFmtId="3" fontId="14" fillId="0" borderId="0" xfId="14" applyNumberFormat="1" applyFont="1" applyBorder="1" applyAlignment="1">
      <alignment vertical="center" wrapText="1"/>
    </xf>
    <xf numFmtId="3" fontId="2" fillId="0" borderId="124" xfId="11" applyNumberFormat="1" applyFont="1" applyBorder="1" applyAlignment="1">
      <alignment vertical="center" wrapText="1"/>
    </xf>
    <xf numFmtId="3" fontId="2" fillId="0" borderId="10" xfId="11" applyNumberFormat="1" applyFont="1" applyBorder="1">
      <alignment vertical="center"/>
    </xf>
    <xf numFmtId="0" fontId="2" fillId="0" borderId="18" xfId="11" applyFont="1" applyBorder="1" applyAlignment="1">
      <alignment horizontal="center" vertical="center" wrapText="1"/>
    </xf>
    <xf numFmtId="3" fontId="2" fillId="0" borderId="44" xfId="11" applyNumberFormat="1" applyFont="1" applyBorder="1" applyAlignment="1">
      <alignment horizontal="center" vertical="center" wrapText="1"/>
    </xf>
    <xf numFmtId="0" fontId="2" fillId="0" borderId="15" xfId="11" applyFont="1" applyBorder="1" applyAlignment="1">
      <alignment horizontal="center" vertical="center" wrapText="1"/>
    </xf>
    <xf numFmtId="0" fontId="2" fillId="0" borderId="29" xfId="11" applyFont="1" applyBorder="1" applyAlignment="1">
      <alignment vertical="center" wrapText="1"/>
    </xf>
    <xf numFmtId="3" fontId="14" fillId="0" borderId="94" xfId="5" applyFont="1" applyBorder="1" applyAlignment="1">
      <alignment vertical="center" wrapText="1"/>
    </xf>
    <xf numFmtId="3" fontId="14" fillId="0" borderId="50" xfId="5" applyFont="1" applyBorder="1">
      <alignment vertical="center"/>
    </xf>
    <xf numFmtId="0" fontId="14" fillId="0" borderId="22" xfId="14" applyFont="1" applyBorder="1" applyAlignment="1">
      <alignment vertical="center" wrapText="1"/>
    </xf>
    <xf numFmtId="3" fontId="2" fillId="0" borderId="7" xfId="11" applyNumberFormat="1" applyFont="1" applyBorder="1" applyAlignment="1">
      <alignment horizontal="center" vertical="center" wrapText="1"/>
    </xf>
    <xf numFmtId="0" fontId="5" fillId="3" borderId="72" xfId="2" applyFont="1" applyFill="1" applyBorder="1" applyAlignment="1">
      <alignment horizontal="left" vertical="center"/>
    </xf>
    <xf numFmtId="0" fontId="5" fillId="3" borderId="52" xfId="2" applyFont="1" applyFill="1" applyBorder="1" applyAlignment="1">
      <alignment horizontal="left" vertical="center"/>
    </xf>
    <xf numFmtId="0" fontId="5" fillId="0" borderId="52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vertical="center" wrapText="1"/>
    </xf>
    <xf numFmtId="3" fontId="14" fillId="0" borderId="9" xfId="4" applyFont="1" applyBorder="1" applyAlignment="1">
      <alignment horizontal="left" vertical="center" wrapText="1"/>
    </xf>
    <xf numFmtId="3" fontId="55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21" applyFont="1"/>
    <xf numFmtId="3" fontId="13" fillId="0" borderId="0" xfId="5" applyFont="1" applyAlignment="1">
      <alignment horizontal="right"/>
    </xf>
    <xf numFmtId="3" fontId="13" fillId="2" borderId="9" xfId="5" applyFont="1" applyFill="1" applyBorder="1" applyAlignment="1">
      <alignment horizontal="center"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89" xfId="5" applyFont="1" applyBorder="1" applyAlignment="1">
      <alignment horizontal="left" vertical="center" wrapText="1"/>
    </xf>
    <xf numFmtId="0" fontId="14" fillId="0" borderId="0" xfId="21" applyFont="1" applyAlignment="1">
      <alignment vertical="center"/>
    </xf>
    <xf numFmtId="3" fontId="14" fillId="0" borderId="7" xfId="5" applyFont="1" applyBorder="1" applyAlignment="1">
      <alignment horizontal="center" vertical="center"/>
    </xf>
    <xf numFmtId="3" fontId="14" fillId="0" borderId="127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/>
    </xf>
    <xf numFmtId="3" fontId="14" fillId="0" borderId="88" xfId="5" applyFont="1" applyBorder="1" applyAlignment="1">
      <alignment vertical="center" wrapText="1"/>
    </xf>
    <xf numFmtId="3" fontId="14" fillId="0" borderId="47" xfId="5" applyFont="1" applyBorder="1" applyAlignment="1">
      <alignment horizontal="center" vertical="center" wrapText="1"/>
    </xf>
    <xf numFmtId="3" fontId="14" fillId="0" borderId="125" xfId="5" applyFont="1" applyBorder="1" applyAlignment="1">
      <alignment horizontal="left" vertical="center" wrapText="1"/>
    </xf>
    <xf numFmtId="3" fontId="14" fillId="0" borderId="22" xfId="5" applyFont="1" applyBorder="1" applyAlignment="1">
      <alignment horizontal="center" vertical="center" wrapText="1"/>
    </xf>
    <xf numFmtId="3" fontId="14" fillId="0" borderId="124" xfId="5" applyFont="1" applyBorder="1" applyAlignment="1">
      <alignment horizontal="left" vertical="center" wrapText="1"/>
    </xf>
    <xf numFmtId="3" fontId="13" fillId="0" borderId="79" xfId="5" applyFont="1" applyBorder="1" applyAlignment="1">
      <alignment vertical="center" wrapText="1"/>
    </xf>
    <xf numFmtId="3" fontId="13" fillId="0" borderId="80" xfId="5" applyFont="1" applyBorder="1" applyAlignment="1">
      <alignment vertical="center" wrapText="1"/>
    </xf>
    <xf numFmtId="0" fontId="13" fillId="0" borderId="0" xfId="21" applyFont="1" applyAlignment="1">
      <alignment vertical="center"/>
    </xf>
    <xf numFmtId="0" fontId="14" fillId="0" borderId="0" xfId="21" applyFont="1" applyAlignment="1">
      <alignment horizontal="center"/>
    </xf>
    <xf numFmtId="0" fontId="5" fillId="2" borderId="19" xfId="3" applyFont="1" applyFill="1" applyBorder="1" applyAlignment="1">
      <alignment horizontal="center" vertical="center" wrapText="1"/>
    </xf>
    <xf numFmtId="3" fontId="14" fillId="0" borderId="0" xfId="4" applyFont="1" applyAlignment="1">
      <alignment horizontal="center" vertical="center"/>
    </xf>
    <xf numFmtId="3" fontId="2" fillId="0" borderId="29" xfId="11" applyNumberFormat="1" applyFont="1" applyBorder="1" applyAlignment="1">
      <alignment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2" fillId="0" borderId="97" xfId="7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123" xfId="7" applyBorder="1" applyAlignment="1">
      <alignment horizontal="center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3" fontId="21" fillId="0" borderId="0" xfId="22" applyFont="1">
      <alignment vertical="center"/>
    </xf>
    <xf numFmtId="3" fontId="56" fillId="0" borderId="0" xfId="22" applyFont="1" applyAlignment="1">
      <alignment horizontal="center" vertical="center" wrapText="1"/>
    </xf>
    <xf numFmtId="3" fontId="10" fillId="0" borderId="0" xfId="22">
      <alignment vertical="center"/>
    </xf>
    <xf numFmtId="3" fontId="14" fillId="0" borderId="0" xfId="22" applyFont="1" applyAlignment="1">
      <alignment horizontal="right" vertical="center"/>
    </xf>
    <xf numFmtId="3" fontId="13" fillId="2" borderId="138" xfId="22" applyFont="1" applyFill="1" applyBorder="1" applyAlignment="1">
      <alignment horizontal="center" vertical="center" wrapText="1"/>
    </xf>
    <xf numFmtId="3" fontId="13" fillId="2" borderId="5" xfId="22" applyFont="1" applyFill="1" applyBorder="1" applyAlignment="1">
      <alignment horizontal="center" vertical="center" wrapText="1"/>
    </xf>
    <xf numFmtId="3" fontId="13" fillId="2" borderId="6" xfId="22" applyFont="1" applyFill="1" applyBorder="1" applyAlignment="1">
      <alignment horizontal="center" vertical="center" wrapText="1"/>
    </xf>
    <xf numFmtId="0" fontId="13" fillId="0" borderId="12" xfId="23" applyFont="1" applyBorder="1" applyAlignment="1">
      <alignment horizontal="center" vertical="top" wrapText="1"/>
    </xf>
    <xf numFmtId="0" fontId="13" fillId="0" borderId="9" xfId="23" applyFont="1" applyBorder="1" applyAlignment="1">
      <alignment horizontal="left" vertical="top" wrapText="1"/>
    </xf>
    <xf numFmtId="3" fontId="23" fillId="0" borderId="19" xfId="22" applyFont="1" applyBorder="1">
      <alignment vertical="center"/>
    </xf>
    <xf numFmtId="3" fontId="23" fillId="0" borderId="8" xfId="22" applyFont="1" applyBorder="1">
      <alignment vertical="center"/>
    </xf>
    <xf numFmtId="3" fontId="23" fillId="0" borderId="41" xfId="22" applyFont="1" applyBorder="1">
      <alignment vertical="center"/>
    </xf>
    <xf numFmtId="3" fontId="57" fillId="0" borderId="0" xfId="22" applyFont="1">
      <alignment vertical="center"/>
    </xf>
    <xf numFmtId="0" fontId="14" fillId="0" borderId="12" xfId="23" applyFont="1" applyBorder="1" applyAlignment="1">
      <alignment horizontal="center" vertical="top" wrapText="1"/>
    </xf>
    <xf numFmtId="0" fontId="14" fillId="0" borderId="9" xfId="23" applyFont="1" applyBorder="1" applyAlignment="1">
      <alignment horizontal="left" vertical="top" wrapText="1"/>
    </xf>
    <xf numFmtId="3" fontId="25" fillId="0" borderId="19" xfId="22" applyFont="1" applyBorder="1">
      <alignment vertical="center"/>
    </xf>
    <xf numFmtId="3" fontId="25" fillId="0" borderId="8" xfId="22" applyFont="1" applyBorder="1">
      <alignment vertical="center"/>
    </xf>
    <xf numFmtId="3" fontId="25" fillId="0" borderId="41" xfId="22" applyFont="1" applyBorder="1">
      <alignment vertical="center"/>
    </xf>
    <xf numFmtId="3" fontId="58" fillId="0" borderId="19" xfId="22" applyFont="1" applyBorder="1">
      <alignment vertical="center"/>
    </xf>
    <xf numFmtId="3" fontId="58" fillId="0" borderId="41" xfId="22" applyFont="1" applyBorder="1">
      <alignment vertical="center"/>
    </xf>
    <xf numFmtId="3" fontId="59" fillId="0" borderId="19" xfId="22" applyFont="1" applyBorder="1">
      <alignment vertical="center"/>
    </xf>
    <xf numFmtId="3" fontId="59" fillId="0" borderId="8" xfId="22" applyFont="1" applyBorder="1">
      <alignment vertical="center"/>
    </xf>
    <xf numFmtId="3" fontId="59" fillId="0" borderId="41" xfId="22" applyFont="1" applyBorder="1">
      <alignment vertical="center"/>
    </xf>
    <xf numFmtId="3" fontId="23" fillId="0" borderId="9" xfId="22" applyFont="1" applyBorder="1">
      <alignment vertical="center"/>
    </xf>
    <xf numFmtId="3" fontId="23" fillId="0" borderId="21" xfId="22" applyFont="1" applyBorder="1">
      <alignment vertical="center"/>
    </xf>
    <xf numFmtId="0" fontId="14" fillId="0" borderId="72" xfId="23" applyFont="1" applyBorder="1" applyAlignment="1">
      <alignment horizontal="center" vertical="top" wrapText="1"/>
    </xf>
    <xf numFmtId="0" fontId="14" fillId="0" borderId="52" xfId="23" applyFont="1" applyBorder="1" applyAlignment="1">
      <alignment horizontal="left" vertical="top" wrapText="1"/>
    </xf>
    <xf numFmtId="3" fontId="25" fillId="0" borderId="53" xfId="22" applyFont="1" applyBorder="1">
      <alignment vertical="center"/>
    </xf>
    <xf numFmtId="3" fontId="25" fillId="0" borderId="52" xfId="22" applyFont="1" applyBorder="1">
      <alignment vertical="center"/>
    </xf>
    <xf numFmtId="3" fontId="25" fillId="0" borderId="55" xfId="22" applyFont="1" applyBorder="1">
      <alignment vertical="center"/>
    </xf>
    <xf numFmtId="3" fontId="25" fillId="0" borderId="0" xfId="22" applyFont="1">
      <alignment vertical="center"/>
    </xf>
    <xf numFmtId="3" fontId="5" fillId="0" borderId="0" xfId="24" applyNumberFormat="1" applyFont="1"/>
    <xf numFmtId="0" fontId="8" fillId="0" borderId="0" xfId="24" applyFont="1"/>
    <xf numFmtId="0" fontId="5" fillId="0" borderId="0" xfId="24" applyFont="1" applyAlignment="1">
      <alignment horizontal="center"/>
    </xf>
    <xf numFmtId="14" fontId="5" fillId="0" borderId="0" xfId="24" applyNumberFormat="1" applyFont="1" applyAlignment="1">
      <alignment horizontal="center"/>
    </xf>
    <xf numFmtId="49" fontId="5" fillId="0" borderId="0" xfId="24" applyNumberFormat="1" applyFont="1"/>
    <xf numFmtId="0" fontId="1" fillId="0" borderId="0" xfId="24"/>
    <xf numFmtId="0" fontId="1" fillId="2" borderId="0" xfId="24" applyFill="1"/>
    <xf numFmtId="3" fontId="5" fillId="2" borderId="126" xfId="25" applyFont="1" applyFill="1" applyBorder="1" applyAlignment="1">
      <alignment horizontal="center" vertical="center" wrapText="1"/>
    </xf>
    <xf numFmtId="3" fontId="5" fillId="2" borderId="9" xfId="25" applyFont="1" applyFill="1" applyBorder="1" applyAlignment="1">
      <alignment horizontal="center" vertical="center" wrapText="1"/>
    </xf>
    <xf numFmtId="3" fontId="5" fillId="2" borderId="15" xfId="25" applyFont="1" applyFill="1" applyBorder="1" applyAlignment="1">
      <alignment horizontal="center" vertical="center" wrapText="1"/>
    </xf>
    <xf numFmtId="0" fontId="14" fillId="0" borderId="154" xfId="24" applyFont="1" applyBorder="1" applyAlignment="1">
      <alignment horizontal="center" vertical="center"/>
    </xf>
    <xf numFmtId="0" fontId="14" fillId="0" borderId="158" xfId="24" applyFont="1" applyBorder="1" applyAlignment="1">
      <alignment horizontal="center" vertical="center"/>
    </xf>
    <xf numFmtId="3" fontId="14" fillId="0" borderId="48" xfId="24" applyNumberFormat="1" applyFont="1" applyBorder="1"/>
    <xf numFmtId="0" fontId="14" fillId="0" borderId="165" xfId="24" applyFont="1" applyBorder="1" applyAlignment="1">
      <alignment horizontal="center" vertical="center"/>
    </xf>
    <xf numFmtId="0" fontId="14" fillId="0" borderId="122" xfId="24" applyFont="1" applyBorder="1" applyAlignment="1">
      <alignment horizontal="center"/>
    </xf>
    <xf numFmtId="0" fontId="13" fillId="0" borderId="122" xfId="24" applyFont="1" applyBorder="1"/>
    <xf numFmtId="0" fontId="13" fillId="0" borderId="43" xfId="24" applyFont="1" applyBorder="1"/>
    <xf numFmtId="3" fontId="13" fillId="0" borderId="43" xfId="24" applyNumberFormat="1" applyFont="1" applyBorder="1"/>
    <xf numFmtId="0" fontId="14" fillId="0" borderId="97" xfId="24" applyFont="1" applyBorder="1" applyAlignment="1">
      <alignment horizontal="center"/>
    </xf>
    <xf numFmtId="0" fontId="14" fillId="0" borderId="97" xfId="24" applyFont="1" applyBorder="1"/>
    <xf numFmtId="0" fontId="14" fillId="0" borderId="48" xfId="24" applyFont="1" applyBorder="1"/>
    <xf numFmtId="0" fontId="14" fillId="0" borderId="100" xfId="24" applyFont="1" applyBorder="1" applyAlignment="1">
      <alignment horizontal="center"/>
    </xf>
    <xf numFmtId="0" fontId="13" fillId="0" borderId="40" xfId="1" applyFont="1" applyBorder="1" applyAlignment="1">
      <alignment horizontal="left"/>
    </xf>
    <xf numFmtId="0" fontId="14" fillId="0" borderId="18" xfId="1" applyFont="1" applyBorder="1" applyAlignment="1">
      <alignment horizontal="left"/>
    </xf>
    <xf numFmtId="0" fontId="14" fillId="0" borderId="101" xfId="1" applyFont="1" applyBorder="1" applyAlignment="1">
      <alignment horizontal="left"/>
    </xf>
    <xf numFmtId="0" fontId="14" fillId="0" borderId="128" xfId="24" applyFont="1" applyBorder="1" applyAlignment="1">
      <alignment horizontal="center"/>
    </xf>
    <xf numFmtId="0" fontId="60" fillId="0" borderId="0" xfId="24" applyFont="1"/>
    <xf numFmtId="3" fontId="61" fillId="0" borderId="0" xfId="1" applyNumberFormat="1" applyFont="1"/>
    <xf numFmtId="0" fontId="60" fillId="0" borderId="0" xfId="1" applyFont="1"/>
    <xf numFmtId="3" fontId="60" fillId="0" borderId="0" xfId="1" applyNumberFormat="1" applyFont="1"/>
    <xf numFmtId="3" fontId="14" fillId="0" borderId="0" xfId="1" applyNumberFormat="1" applyFont="1" applyAlignment="1">
      <alignment horizontal="right"/>
    </xf>
    <xf numFmtId="0" fontId="1" fillId="0" borderId="0" xfId="1"/>
    <xf numFmtId="0" fontId="1" fillId="0" borderId="0" xfId="1" applyAlignment="1">
      <alignment wrapText="1"/>
    </xf>
    <xf numFmtId="3" fontId="13" fillId="2" borderId="168" xfId="1" applyNumberFormat="1" applyFont="1" applyFill="1" applyBorder="1" applyAlignment="1">
      <alignment horizontal="center" vertical="center" wrapText="1"/>
    </xf>
    <xf numFmtId="3" fontId="13" fillId="2" borderId="168" xfId="1" applyNumberFormat="1" applyFont="1" applyFill="1" applyBorder="1" applyAlignment="1">
      <alignment horizontal="center" vertical="center"/>
    </xf>
    <xf numFmtId="3" fontId="13" fillId="2" borderId="169" xfId="1" applyNumberFormat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 vertical="center"/>
    </xf>
    <xf numFmtId="0" fontId="13" fillId="7" borderId="8" xfId="1" applyFont="1" applyFill="1" applyBorder="1"/>
    <xf numFmtId="3" fontId="13" fillId="7" borderId="8" xfId="1" applyNumberFormat="1" applyFont="1" applyFill="1" applyBorder="1"/>
    <xf numFmtId="3" fontId="13" fillId="10" borderId="8" xfId="1" applyNumberFormat="1" applyFont="1" applyFill="1" applyBorder="1"/>
    <xf numFmtId="0" fontId="13" fillId="7" borderId="8" xfId="1" applyFont="1" applyFill="1" applyBorder="1" applyAlignment="1">
      <alignment horizontal="center"/>
    </xf>
    <xf numFmtId="3" fontId="13" fillId="7" borderId="111" xfId="1" applyNumberFormat="1" applyFont="1" applyFill="1" applyBorder="1"/>
    <xf numFmtId="3" fontId="13" fillId="7" borderId="19" xfId="1" applyNumberFormat="1" applyFont="1" applyFill="1" applyBorder="1" applyAlignment="1">
      <alignment wrapText="1"/>
    </xf>
    <xf numFmtId="3" fontId="13" fillId="10" borderId="77" xfId="1" applyNumberFormat="1" applyFont="1" applyFill="1" applyBorder="1"/>
    <xf numFmtId="0" fontId="14" fillId="7" borderId="12" xfId="1" applyFont="1" applyFill="1" applyBorder="1" applyAlignment="1">
      <alignment horizontal="center" vertical="center"/>
    </xf>
    <xf numFmtId="0" fontId="14" fillId="7" borderId="9" xfId="1" applyFont="1" applyFill="1" applyBorder="1"/>
    <xf numFmtId="3" fontId="14" fillId="7" borderId="9" xfId="1" applyNumberFormat="1" applyFont="1" applyFill="1" applyBorder="1"/>
    <xf numFmtId="3" fontId="14" fillId="10" borderId="9" xfId="1" applyNumberFormat="1" applyFont="1" applyFill="1" applyBorder="1"/>
    <xf numFmtId="0" fontId="14" fillId="7" borderId="9" xfId="1" applyFont="1" applyFill="1" applyBorder="1" applyAlignment="1">
      <alignment horizontal="center"/>
    </xf>
    <xf numFmtId="3" fontId="14" fillId="7" borderId="10" xfId="1" applyNumberFormat="1" applyFont="1" applyFill="1" applyBorder="1" applyAlignment="1">
      <alignment wrapText="1"/>
    </xf>
    <xf numFmtId="3" fontId="14" fillId="10" borderId="11" xfId="1" applyNumberFormat="1" applyFont="1" applyFill="1" applyBorder="1"/>
    <xf numFmtId="0" fontId="14" fillId="7" borderId="9" xfId="1" applyFont="1" applyFill="1" applyBorder="1" applyAlignment="1">
      <alignment horizontal="left" vertical="center" wrapText="1"/>
    </xf>
    <xf numFmtId="3" fontId="14" fillId="7" borderId="9" xfId="1" applyNumberFormat="1" applyFont="1" applyFill="1" applyBorder="1" applyAlignment="1">
      <alignment vertical="center"/>
    </xf>
    <xf numFmtId="3" fontId="14" fillId="10" borderId="9" xfId="1" applyNumberFormat="1" applyFont="1" applyFill="1" applyBorder="1" applyAlignment="1">
      <alignment vertical="center"/>
    </xf>
    <xf numFmtId="0" fontId="14" fillId="7" borderId="9" xfId="1" applyFont="1" applyFill="1" applyBorder="1" applyAlignment="1">
      <alignment horizontal="center" vertical="center"/>
    </xf>
    <xf numFmtId="0" fontId="14" fillId="7" borderId="9" xfId="1" applyFont="1" applyFill="1" applyBorder="1" applyAlignment="1">
      <alignment vertical="center"/>
    </xf>
    <xf numFmtId="3" fontId="14" fillId="7" borderId="10" xfId="1" applyNumberFormat="1" applyFont="1" applyFill="1" applyBorder="1" applyAlignment="1">
      <alignment vertical="center" wrapText="1"/>
    </xf>
    <xf numFmtId="3" fontId="14" fillId="10" borderId="11" xfId="1" applyNumberFormat="1" applyFont="1" applyFill="1" applyBorder="1" applyAlignment="1">
      <alignment vertical="center"/>
    </xf>
    <xf numFmtId="0" fontId="13" fillId="7" borderId="12" xfId="1" applyFont="1" applyFill="1" applyBorder="1" applyAlignment="1">
      <alignment horizontal="center" vertical="center"/>
    </xf>
    <xf numFmtId="0" fontId="13" fillId="7" borderId="9" xfId="1" applyFont="1" applyFill="1" applyBorder="1"/>
    <xf numFmtId="3" fontId="13" fillId="7" borderId="9" xfId="1" applyNumberFormat="1" applyFont="1" applyFill="1" applyBorder="1"/>
    <xf numFmtId="3" fontId="13" fillId="10" borderId="9" xfId="1" applyNumberFormat="1" applyFont="1" applyFill="1" applyBorder="1"/>
    <xf numFmtId="0" fontId="13" fillId="7" borderId="9" xfId="1" applyFont="1" applyFill="1" applyBorder="1" applyAlignment="1">
      <alignment horizontal="center"/>
    </xf>
    <xf numFmtId="3" fontId="13" fillId="7" borderId="10" xfId="1" applyNumberFormat="1" applyFont="1" applyFill="1" applyBorder="1" applyAlignment="1">
      <alignment wrapText="1"/>
    </xf>
    <xf numFmtId="3" fontId="13" fillId="10" borderId="11" xfId="1" applyNumberFormat="1" applyFont="1" applyFill="1" applyBorder="1"/>
    <xf numFmtId="0" fontId="14" fillId="0" borderId="12" xfId="1" applyFont="1" applyBorder="1" applyAlignment="1">
      <alignment horizontal="center" vertical="center"/>
    </xf>
    <xf numFmtId="0" fontId="14" fillId="0" borderId="9" xfId="1" applyFont="1" applyBorder="1"/>
    <xf numFmtId="3" fontId="14" fillId="0" borderId="9" xfId="1" applyNumberFormat="1" applyFont="1" applyBorder="1"/>
    <xf numFmtId="0" fontId="13" fillId="0" borderId="12" xfId="1" applyFont="1" applyBorder="1" applyAlignment="1">
      <alignment horizontal="center" vertical="center"/>
    </xf>
    <xf numFmtId="0" fontId="13" fillId="0" borderId="9" xfId="1" applyFont="1" applyBorder="1"/>
    <xf numFmtId="3" fontId="13" fillId="0" borderId="9" xfId="1" applyNumberFormat="1" applyFont="1" applyBorder="1"/>
    <xf numFmtId="0" fontId="13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vertical="center"/>
    </xf>
    <xf numFmtId="3" fontId="13" fillId="0" borderId="23" xfId="1" applyNumberFormat="1" applyFont="1" applyBorder="1" applyAlignment="1">
      <alignment vertical="center"/>
    </xf>
    <xf numFmtId="0" fontId="14" fillId="0" borderId="23" xfId="1" applyFont="1" applyBorder="1" applyAlignment="1">
      <alignment horizontal="center" vertical="center"/>
    </xf>
    <xf numFmtId="3" fontId="13" fillId="0" borderId="24" xfId="1" applyNumberFormat="1" applyFont="1" applyBorder="1" applyAlignment="1">
      <alignment vertical="center" wrapText="1"/>
    </xf>
    <xf numFmtId="3" fontId="13" fillId="0" borderId="26" xfId="1" applyNumberFormat="1" applyFont="1" applyBorder="1" applyAlignment="1">
      <alignment vertical="center"/>
    </xf>
    <xf numFmtId="0" fontId="14" fillId="7" borderId="0" xfId="1" applyFont="1" applyFill="1"/>
    <xf numFmtId="3" fontId="14" fillId="7" borderId="0" xfId="1" applyNumberFormat="1" applyFont="1" applyFill="1"/>
    <xf numFmtId="3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 wrapText="1"/>
    </xf>
    <xf numFmtId="3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3" fontId="13" fillId="2" borderId="27" xfId="1" applyNumberFormat="1" applyFont="1" applyFill="1" applyBorder="1" applyAlignment="1">
      <alignment horizontal="center" vertical="center" wrapText="1"/>
    </xf>
    <xf numFmtId="3" fontId="13" fillId="2" borderId="9" xfId="1" applyNumberFormat="1" applyFont="1" applyFill="1" applyBorder="1" applyAlignment="1">
      <alignment horizontal="center" vertical="center" wrapText="1"/>
    </xf>
    <xf numFmtId="3" fontId="13" fillId="2" borderId="9" xfId="1" applyNumberFormat="1" applyFont="1" applyFill="1" applyBorder="1" applyAlignment="1">
      <alignment vertical="center"/>
    </xf>
    <xf numFmtId="3" fontId="14" fillId="2" borderId="9" xfId="1" applyNumberFormat="1" applyFont="1" applyFill="1" applyBorder="1" applyAlignment="1">
      <alignment vertical="center"/>
    </xf>
    <xf numFmtId="0" fontId="14" fillId="0" borderId="9" xfId="1" applyFont="1" applyBorder="1" applyAlignment="1">
      <alignment vertical="center" wrapText="1"/>
    </xf>
    <xf numFmtId="3" fontId="14" fillId="0" borderId="9" xfId="1" applyNumberFormat="1" applyFont="1" applyBorder="1" applyAlignment="1">
      <alignment vertical="center"/>
    </xf>
    <xf numFmtId="167" fontId="14" fillId="0" borderId="9" xfId="1" applyNumberFormat="1" applyFont="1" applyBorder="1" applyAlignment="1">
      <alignment vertical="center"/>
    </xf>
    <xf numFmtId="167" fontId="14" fillId="0" borderId="11" xfId="1" applyNumberFormat="1" applyFont="1" applyBorder="1" applyAlignment="1">
      <alignment vertical="center"/>
    </xf>
    <xf numFmtId="49" fontId="14" fillId="0" borderId="9" xfId="1" applyNumberFormat="1" applyFont="1" applyBorder="1" applyAlignment="1">
      <alignment vertical="center" wrapText="1"/>
    </xf>
    <xf numFmtId="0" fontId="13" fillId="0" borderId="9" xfId="1" applyFont="1" applyBorder="1" applyAlignment="1">
      <alignment vertical="center" wrapText="1"/>
    </xf>
    <xf numFmtId="3" fontId="13" fillId="0" borderId="9" xfId="1" applyNumberFormat="1" applyFont="1" applyBorder="1" applyAlignment="1">
      <alignment vertical="center"/>
    </xf>
    <xf numFmtId="167" fontId="13" fillId="0" borderId="9" xfId="1" applyNumberFormat="1" applyFont="1" applyBorder="1" applyAlignment="1">
      <alignment vertical="center"/>
    </xf>
    <xf numFmtId="167" fontId="13" fillId="0" borderId="11" xfId="1" applyNumberFormat="1" applyFont="1" applyBorder="1" applyAlignment="1">
      <alignment vertical="center"/>
    </xf>
    <xf numFmtId="3" fontId="14" fillId="0" borderId="19" xfId="3" applyNumberFormat="1" applyFont="1" applyBorder="1" applyAlignment="1">
      <alignment vertical="center" wrapText="1"/>
    </xf>
    <xf numFmtId="49" fontId="14" fillId="0" borderId="9" xfId="1" applyNumberFormat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23" xfId="1" applyFont="1" applyBorder="1" applyAlignment="1">
      <alignment horizontal="left" vertical="center" wrapText="1"/>
    </xf>
    <xf numFmtId="167" fontId="14" fillId="0" borderId="23" xfId="1" applyNumberFormat="1" applyFont="1" applyBorder="1" applyAlignment="1">
      <alignment vertical="center"/>
    </xf>
    <xf numFmtId="167" fontId="14" fillId="0" borderId="26" xfId="1" applyNumberFormat="1" applyFont="1" applyBorder="1" applyAlignment="1">
      <alignment vertical="center"/>
    </xf>
    <xf numFmtId="0" fontId="13" fillId="4" borderId="138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3" fontId="13" fillId="4" borderId="5" xfId="1" applyNumberFormat="1" applyFont="1" applyFill="1" applyBorder="1" applyAlignment="1">
      <alignment horizontal="center" vertical="center" wrapText="1"/>
    </xf>
    <xf numFmtId="3" fontId="13" fillId="4" borderId="27" xfId="1" applyNumberFormat="1" applyFont="1" applyFill="1" applyBorder="1" applyAlignment="1">
      <alignment horizontal="center" vertical="center" wrapText="1"/>
    </xf>
    <xf numFmtId="3" fontId="13" fillId="4" borderId="70" xfId="1" applyNumberFormat="1" applyFont="1" applyFill="1" applyBorder="1" applyAlignment="1">
      <alignment horizontal="center" vertical="center" wrapText="1"/>
    </xf>
    <xf numFmtId="3" fontId="62" fillId="7" borderId="9" xfId="22" applyFont="1" applyFill="1" applyBorder="1" applyAlignment="1">
      <alignment horizontal="justify" vertical="center" wrapText="1"/>
    </xf>
    <xf numFmtId="3" fontId="14" fillId="0" borderId="9" xfId="22" applyFont="1" applyBorder="1" applyAlignment="1">
      <alignment horizontal="right" vertical="center" wrapText="1"/>
    </xf>
    <xf numFmtId="3" fontId="14" fillId="7" borderId="10" xfId="1" applyNumberFormat="1" applyFont="1" applyFill="1" applyBorder="1" applyAlignment="1">
      <alignment vertical="center"/>
    </xf>
    <xf numFmtId="3" fontId="14" fillId="10" borderId="11" xfId="22" applyFont="1" applyFill="1" applyBorder="1" applyAlignment="1">
      <alignment horizontal="right" vertical="center" wrapText="1"/>
    </xf>
    <xf numFmtId="3" fontId="14" fillId="0" borderId="11" xfId="22" applyFont="1" applyBorder="1" applyAlignment="1">
      <alignment horizontal="right" vertical="center" wrapText="1"/>
    </xf>
    <xf numFmtId="3" fontId="13" fillId="7" borderId="9" xfId="1" applyNumberFormat="1" applyFont="1" applyFill="1" applyBorder="1" applyAlignment="1">
      <alignment vertical="center"/>
    </xf>
    <xf numFmtId="3" fontId="13" fillId="7" borderId="10" xfId="1" applyNumberFormat="1" applyFont="1" applyFill="1" applyBorder="1" applyAlignment="1">
      <alignment vertical="center"/>
    </xf>
    <xf numFmtId="3" fontId="13" fillId="10" borderId="11" xfId="1" applyNumberFormat="1" applyFont="1" applyFill="1" applyBorder="1" applyAlignment="1">
      <alignment vertical="center"/>
    </xf>
    <xf numFmtId="3" fontId="63" fillId="0" borderId="9" xfId="22" applyFont="1" applyBorder="1" applyAlignment="1">
      <alignment horizontal="justify" vertical="center" wrapText="1"/>
    </xf>
    <xf numFmtId="3" fontId="13" fillId="0" borderId="2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3" fontId="62" fillId="0" borderId="9" xfId="22" applyFont="1" applyBorder="1" applyAlignment="1">
      <alignment horizontal="justify" vertical="center" wrapText="1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14" fillId="0" borderId="47" xfId="1" applyFont="1" applyBorder="1" applyAlignment="1">
      <alignment horizontal="center" vertical="center"/>
    </xf>
    <xf numFmtId="3" fontId="62" fillId="0" borderId="48" xfId="22" applyFont="1" applyBorder="1" applyAlignment="1">
      <alignment horizontal="justify" vertical="center" wrapText="1"/>
    </xf>
    <xf numFmtId="3" fontId="13" fillId="0" borderId="48" xfId="1" applyNumberFormat="1" applyFont="1" applyBorder="1" applyAlignment="1">
      <alignment vertical="center"/>
    </xf>
    <xf numFmtId="3" fontId="13" fillId="0" borderId="0" xfId="1" applyNumberFormat="1" applyFont="1" applyAlignment="1">
      <alignment vertical="center"/>
    </xf>
    <xf numFmtId="3" fontId="13" fillId="0" borderId="98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63" fillId="0" borderId="48" xfId="22" applyFont="1" applyBorder="1" applyAlignment="1">
      <alignment horizontal="justify" vertical="center" wrapText="1"/>
    </xf>
    <xf numFmtId="3" fontId="13" fillId="10" borderId="48" xfId="1" applyNumberFormat="1" applyFont="1" applyFill="1" applyBorder="1" applyAlignment="1">
      <alignment vertical="center"/>
    </xf>
    <xf numFmtId="0" fontId="13" fillId="0" borderId="47" xfId="1" applyFont="1" applyBorder="1" applyAlignment="1">
      <alignment horizontal="center" vertical="center"/>
    </xf>
    <xf numFmtId="3" fontId="63" fillId="0" borderId="23" xfId="22" applyFont="1" applyBorder="1" applyAlignment="1">
      <alignment horizontal="justify" vertical="center" wrapText="1"/>
    </xf>
    <xf numFmtId="3" fontId="13" fillId="0" borderId="170" xfId="1" applyNumberFormat="1" applyFont="1" applyBorder="1" applyAlignment="1">
      <alignment vertical="center"/>
    </xf>
    <xf numFmtId="0" fontId="60" fillId="7" borderId="0" xfId="1" applyFont="1" applyFill="1" applyAlignment="1">
      <alignment horizontal="center" vertical="center"/>
    </xf>
    <xf numFmtId="0" fontId="60" fillId="7" borderId="0" xfId="1" applyFont="1" applyFill="1" applyAlignment="1">
      <alignment vertical="center"/>
    </xf>
    <xf numFmtId="3" fontId="60" fillId="7" borderId="0" xfId="1" applyNumberFormat="1" applyFont="1" applyFill="1" applyAlignment="1">
      <alignment vertical="center"/>
    </xf>
    <xf numFmtId="0" fontId="60" fillId="0" borderId="0" xfId="1" applyFont="1" applyAlignment="1">
      <alignment vertical="center"/>
    </xf>
    <xf numFmtId="3" fontId="60" fillId="0" borderId="0" xfId="1" applyNumberFormat="1" applyFont="1" applyAlignment="1">
      <alignment vertical="center"/>
    </xf>
    <xf numFmtId="0" fontId="65" fillId="0" borderId="0" xfId="1" applyFont="1" applyAlignment="1">
      <alignment vertical="center"/>
    </xf>
    <xf numFmtId="3" fontId="65" fillId="0" borderId="0" xfId="1" applyNumberFormat="1" applyFont="1" applyAlignment="1">
      <alignment vertical="center"/>
    </xf>
    <xf numFmtId="3" fontId="18" fillId="0" borderId="0" xfId="1" applyNumberFormat="1" applyFont="1" applyAlignment="1">
      <alignment vertical="center"/>
    </xf>
    <xf numFmtId="0" fontId="5" fillId="4" borderId="138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3" fontId="5" fillId="4" borderId="5" xfId="1" applyNumberFormat="1" applyFont="1" applyFill="1" applyBorder="1" applyAlignment="1">
      <alignment horizontal="center" vertical="center" wrapText="1"/>
    </xf>
    <xf numFmtId="3" fontId="5" fillId="4" borderId="27" xfId="1" applyNumberFormat="1" applyFont="1" applyFill="1" applyBorder="1" applyAlignment="1">
      <alignment horizontal="center" vertical="center" wrapText="1"/>
    </xf>
    <xf numFmtId="3" fontId="5" fillId="4" borderId="70" xfId="1" applyNumberFormat="1" applyFont="1" applyFill="1" applyBorder="1" applyAlignment="1">
      <alignment horizontal="center" vertical="center" wrapText="1"/>
    </xf>
    <xf numFmtId="0" fontId="8" fillId="7" borderId="12" xfId="1" applyFont="1" applyFill="1" applyBorder="1" applyAlignment="1">
      <alignment horizontal="center" vertical="center"/>
    </xf>
    <xf numFmtId="3" fontId="66" fillId="0" borderId="9" xfId="22" applyFont="1" applyBorder="1" applyAlignment="1">
      <alignment horizontal="justify" vertical="center" wrapText="1"/>
    </xf>
    <xf numFmtId="0" fontId="8" fillId="7" borderId="47" xfId="1" applyFont="1" applyFill="1" applyBorder="1" applyAlignment="1">
      <alignment horizontal="center" vertical="center"/>
    </xf>
    <xf numFmtId="3" fontId="67" fillId="0" borderId="0" xfId="22" applyFont="1" applyAlignment="1">
      <alignment horizontal="justify" vertical="center" wrapText="1"/>
    </xf>
    <xf numFmtId="3" fontId="13" fillId="7" borderId="50" xfId="1" applyNumberFormat="1" applyFont="1" applyFill="1" applyBorder="1" applyAlignment="1">
      <alignment vertical="center"/>
    </xf>
    <xf numFmtId="3" fontId="67" fillId="0" borderId="9" xfId="22" applyFont="1" applyBorder="1" applyAlignment="1">
      <alignment horizontal="justify" vertical="center" wrapText="1"/>
    </xf>
    <xf numFmtId="3" fontId="13" fillId="0" borderId="9" xfId="22" applyFont="1" applyBorder="1" applyAlignment="1">
      <alignment horizontal="right" vertical="center" wrapText="1"/>
    </xf>
    <xf numFmtId="3" fontId="13" fillId="0" borderId="11" xfId="22" applyFont="1" applyBorder="1" applyAlignment="1">
      <alignment horizontal="right" vertical="center" wrapText="1"/>
    </xf>
    <xf numFmtId="3" fontId="14" fillId="0" borderId="50" xfId="1" applyNumberFormat="1" applyFont="1" applyBorder="1" applyAlignment="1">
      <alignment vertical="center"/>
    </xf>
    <xf numFmtId="3" fontId="67" fillId="10" borderId="45" xfId="22" applyFont="1" applyFill="1" applyBorder="1" applyAlignment="1">
      <alignment horizontal="justify" vertical="center" wrapText="1"/>
    </xf>
    <xf numFmtId="3" fontId="13" fillId="10" borderId="9" xfId="1" applyNumberFormat="1" applyFont="1" applyFill="1" applyBorder="1" applyAlignment="1">
      <alignment vertical="center"/>
    </xf>
    <xf numFmtId="3" fontId="13" fillId="10" borderId="15" xfId="1" applyNumberFormat="1" applyFont="1" applyFill="1" applyBorder="1" applyAlignment="1">
      <alignment vertical="center"/>
    </xf>
    <xf numFmtId="0" fontId="1" fillId="10" borderId="0" xfId="1" applyFill="1" applyAlignment="1">
      <alignment vertical="center"/>
    </xf>
    <xf numFmtId="3" fontId="66" fillId="0" borderId="9" xfId="22" applyFont="1" applyBorder="1" applyAlignment="1">
      <alignment horizontal="left" vertical="center" wrapText="1"/>
    </xf>
    <xf numFmtId="3" fontId="67" fillId="10" borderId="16" xfId="22" applyFont="1" applyFill="1" applyBorder="1" applyAlignment="1">
      <alignment horizontal="justify" vertical="center" wrapText="1"/>
    </xf>
    <xf numFmtId="3" fontId="13" fillId="10" borderId="10" xfId="1" applyNumberFormat="1" applyFont="1" applyFill="1" applyBorder="1" applyAlignment="1">
      <alignment vertical="center"/>
    </xf>
    <xf numFmtId="0" fontId="8" fillId="10" borderId="22" xfId="1" applyFont="1" applyFill="1" applyBorder="1" applyAlignment="1">
      <alignment horizontal="center" vertical="center"/>
    </xf>
    <xf numFmtId="3" fontId="67" fillId="10" borderId="23" xfId="22" applyFont="1" applyFill="1" applyBorder="1" applyAlignment="1">
      <alignment horizontal="justify" vertical="center" wrapText="1"/>
    </xf>
    <xf numFmtId="3" fontId="13" fillId="10" borderId="23" xfId="1" applyNumberFormat="1" applyFont="1" applyFill="1" applyBorder="1" applyAlignment="1">
      <alignment vertical="center"/>
    </xf>
    <xf numFmtId="3" fontId="13" fillId="10" borderId="24" xfId="1" applyNumberFormat="1" applyFont="1" applyFill="1" applyBorder="1" applyAlignment="1">
      <alignment vertical="center"/>
    </xf>
    <xf numFmtId="0" fontId="14" fillId="0" borderId="0" xfId="8" applyFont="1"/>
    <xf numFmtId="3" fontId="14" fillId="0" borderId="0" xfId="26" applyFont="1">
      <alignment vertical="center"/>
    </xf>
    <xf numFmtId="3" fontId="68" fillId="0" borderId="0" xfId="4" applyFont="1">
      <alignment vertical="center"/>
    </xf>
    <xf numFmtId="0" fontId="14" fillId="0" borderId="53" xfId="8" applyFont="1" applyBorder="1" applyAlignment="1">
      <alignment vertical="center"/>
    </xf>
    <xf numFmtId="0" fontId="14" fillId="0" borderId="4" xfId="8" applyFont="1" applyBorder="1"/>
    <xf numFmtId="0" fontId="14" fillId="0" borderId="5" xfId="8" applyFont="1" applyBorder="1"/>
    <xf numFmtId="3" fontId="14" fillId="0" borderId="4" xfId="26" applyFont="1" applyBorder="1">
      <alignment vertical="center"/>
    </xf>
    <xf numFmtId="3" fontId="14" fillId="0" borderId="56" xfId="26" applyFont="1" applyBorder="1">
      <alignment vertical="center"/>
    </xf>
    <xf numFmtId="3" fontId="13" fillId="0" borderId="67" xfId="8" applyNumberFormat="1" applyFont="1" applyBorder="1" applyAlignment="1">
      <alignment vertical="center"/>
    </xf>
    <xf numFmtId="0" fontId="13" fillId="0" borderId="172" xfId="8" applyFont="1" applyBorder="1" applyAlignment="1">
      <alignment horizontal="left" vertical="center"/>
    </xf>
    <xf numFmtId="0" fontId="13" fillId="0" borderId="66" xfId="8" applyFont="1" applyBorder="1" applyAlignment="1">
      <alignment horizontal="left" vertical="center"/>
    </xf>
    <xf numFmtId="0" fontId="13" fillId="0" borderId="65" xfId="8" applyFont="1" applyBorder="1" applyAlignment="1">
      <alignment horizontal="left" vertical="center"/>
    </xf>
    <xf numFmtId="3" fontId="14" fillId="0" borderId="50" xfId="8" applyNumberFormat="1" applyFont="1" applyBorder="1" applyAlignment="1">
      <alignment vertical="center"/>
    </xf>
    <xf numFmtId="3" fontId="14" fillId="0" borderId="166" xfId="5" applyFont="1" applyBorder="1" applyAlignment="1">
      <alignment vertical="center" wrapText="1"/>
    </xf>
    <xf numFmtId="3" fontId="14" fillId="0" borderId="58" xfId="5" applyFont="1" applyBorder="1" applyAlignment="1">
      <alignment horizontal="center" vertical="center" wrapText="1"/>
    </xf>
    <xf numFmtId="3" fontId="14" fillId="0" borderId="57" xfId="5" applyFont="1" applyBorder="1" applyAlignment="1">
      <alignment horizontal="center" vertical="center" wrapText="1"/>
    </xf>
    <xf numFmtId="3" fontId="14" fillId="0" borderId="89" xfId="5" applyFont="1" applyBorder="1" applyAlignment="1">
      <alignment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7" xfId="5" applyFont="1" applyBorder="1" applyAlignment="1">
      <alignment horizontal="center" vertical="center" wrapText="1"/>
    </xf>
    <xf numFmtId="0" fontId="14" fillId="0" borderId="140" xfId="8" applyFont="1" applyBorder="1" applyAlignment="1">
      <alignment horizontal="left" vertical="center" wrapText="1"/>
    </xf>
    <xf numFmtId="3" fontId="14" fillId="0" borderId="111" xfId="5" applyFont="1" applyBorder="1" applyAlignment="1">
      <alignment horizontal="center" vertical="center"/>
    </xf>
    <xf numFmtId="0" fontId="13" fillId="0" borderId="7" xfId="8" applyFont="1" applyBorder="1" applyAlignment="1">
      <alignment horizontal="center" vertical="center"/>
    </xf>
    <xf numFmtId="3" fontId="13" fillId="0" borderId="107" xfId="8" applyNumberFormat="1" applyFont="1" applyBorder="1" applyAlignment="1">
      <alignment vertical="center"/>
    </xf>
    <xf numFmtId="3" fontId="13" fillId="0" borderId="150" xfId="5" applyFont="1" applyBorder="1" applyAlignment="1">
      <alignment horizontal="center" vertical="center" wrapText="1"/>
    </xf>
    <xf numFmtId="3" fontId="14" fillId="0" borderId="15" xfId="8" applyNumberFormat="1" applyFont="1" applyBorder="1" applyAlignment="1">
      <alignment vertical="center"/>
    </xf>
    <xf numFmtId="3" fontId="14" fillId="0" borderId="58" xfId="5" applyFont="1" applyBorder="1" applyAlignment="1">
      <alignment horizontal="center" vertical="center"/>
    </xf>
    <xf numFmtId="0" fontId="14" fillId="0" borderId="47" xfId="8" applyFont="1" applyBorder="1" applyAlignment="1">
      <alignment horizontal="center"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29" xfId="8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9" xfId="8" applyNumberFormat="1" applyFont="1" applyBorder="1" applyAlignment="1">
      <alignment vertical="center"/>
    </xf>
    <xf numFmtId="3" fontId="14" fillId="0" borderId="101" xfId="5" applyFont="1" applyBorder="1" applyAlignment="1">
      <alignment horizontal="left" vertical="center" wrapText="1"/>
    </xf>
    <xf numFmtId="3" fontId="13" fillId="0" borderId="58" xfId="8" applyNumberFormat="1" applyFont="1" applyBorder="1" applyAlignment="1">
      <alignment vertical="center"/>
    </xf>
    <xf numFmtId="3" fontId="13" fillId="0" borderId="60" xfId="8" applyNumberFormat="1" applyFont="1" applyBorder="1" applyAlignment="1">
      <alignment vertical="center"/>
    </xf>
    <xf numFmtId="0" fontId="13" fillId="0" borderId="44" xfId="8" applyFont="1" applyBorder="1" applyAlignment="1">
      <alignment horizontal="center" vertical="center"/>
    </xf>
    <xf numFmtId="3" fontId="14" fillId="0" borderId="149" xfId="8" applyNumberFormat="1" applyFont="1" applyBorder="1" applyAlignment="1">
      <alignment vertical="center"/>
    </xf>
    <xf numFmtId="3" fontId="13" fillId="0" borderId="167" xfId="5" applyFont="1" applyBorder="1" applyAlignment="1">
      <alignment horizontal="center" vertical="center" wrapText="1"/>
    </xf>
    <xf numFmtId="0" fontId="13" fillId="2" borderId="23" xfId="8" applyFont="1" applyFill="1" applyBorder="1" applyAlignment="1">
      <alignment horizontal="center"/>
    </xf>
    <xf numFmtId="0" fontId="13" fillId="2" borderId="10" xfId="8" applyFont="1" applyFill="1" applyBorder="1" applyAlignment="1">
      <alignment horizontal="center"/>
    </xf>
    <xf numFmtId="0" fontId="13" fillId="2" borderId="126" xfId="8" applyFont="1" applyFill="1" applyBorder="1" applyAlignment="1">
      <alignment horizontal="center"/>
    </xf>
    <xf numFmtId="3" fontId="13" fillId="0" borderId="0" xfId="5" applyFont="1" applyAlignment="1">
      <alignment horizontal="left" vertical="center" wrapText="1"/>
    </xf>
    <xf numFmtId="0" fontId="14" fillId="0" borderId="54" xfId="8" applyFont="1" applyBorder="1" applyAlignment="1">
      <alignment vertical="center"/>
    </xf>
    <xf numFmtId="3" fontId="13" fillId="0" borderId="120" xfId="28" applyNumberFormat="1" applyFont="1" applyBorder="1" applyAlignment="1">
      <alignment vertical="center" wrapText="1"/>
    </xf>
    <xf numFmtId="3" fontId="13" fillId="0" borderId="79" xfId="28" applyNumberFormat="1" applyFont="1" applyBorder="1" applyAlignment="1">
      <alignment vertical="center" wrapText="1"/>
    </xf>
    <xf numFmtId="3" fontId="13" fillId="0" borderId="80" xfId="28" applyNumberFormat="1" applyFont="1" applyBorder="1" applyAlignment="1">
      <alignment vertical="center" wrapText="1"/>
    </xf>
    <xf numFmtId="3" fontId="13" fillId="4" borderId="79" xfId="28" applyNumberFormat="1" applyFont="1" applyFill="1" applyBorder="1" applyAlignment="1">
      <alignment vertical="center" wrapText="1"/>
    </xf>
    <xf numFmtId="3" fontId="13" fillId="0" borderId="26" xfId="28" applyNumberFormat="1" applyFont="1" applyBorder="1" applyAlignment="1">
      <alignment vertical="center" wrapText="1"/>
    </xf>
    <xf numFmtId="3" fontId="13" fillId="0" borderId="43" xfId="28" applyNumberFormat="1" applyFont="1" applyBorder="1" applyAlignment="1">
      <alignment vertical="center" wrapText="1"/>
    </xf>
    <xf numFmtId="3" fontId="22" fillId="0" borderId="15" xfId="28" applyNumberFormat="1" applyFont="1" applyBorder="1" applyAlignment="1">
      <alignment vertical="center" wrapText="1"/>
    </xf>
    <xf numFmtId="3" fontId="13" fillId="4" borderId="43" xfId="28" applyNumberFormat="1" applyFont="1" applyFill="1" applyBorder="1" applyAlignment="1">
      <alignment vertical="center" wrapText="1"/>
    </xf>
    <xf numFmtId="3" fontId="14" fillId="10" borderId="11" xfId="28" applyNumberFormat="1" applyFont="1" applyFill="1" applyBorder="1" applyAlignment="1">
      <alignment vertical="center" wrapText="1"/>
    </xf>
    <xf numFmtId="3" fontId="14" fillId="0" borderId="9" xfId="28" applyNumberFormat="1" applyFont="1" applyBorder="1" applyAlignment="1">
      <alignment vertical="center" wrapText="1"/>
    </xf>
    <xf numFmtId="3" fontId="15" fillId="0" borderId="10" xfId="28" applyNumberFormat="1" applyFont="1" applyBorder="1" applyAlignment="1">
      <alignment vertical="center" wrapText="1"/>
    </xf>
    <xf numFmtId="3" fontId="14" fillId="0" borderId="43" xfId="28" applyNumberFormat="1" applyFont="1" applyBorder="1" applyAlignment="1">
      <alignment horizontal="center" vertical="center" wrapText="1"/>
    </xf>
    <xf numFmtId="3" fontId="14" fillId="0" borderId="43" xfId="28" applyNumberFormat="1" applyFont="1" applyBorder="1" applyAlignment="1">
      <alignment vertical="center" wrapText="1"/>
    </xf>
    <xf numFmtId="0" fontId="14" fillId="0" borderId="15" xfId="28" applyFont="1" applyBorder="1" applyAlignment="1">
      <alignment vertical="center" wrapText="1"/>
    </xf>
    <xf numFmtId="0" fontId="14" fillId="0" borderId="12" xfId="28" applyFont="1" applyBorder="1" applyAlignment="1">
      <alignment horizontal="center" vertical="center" wrapText="1"/>
    </xf>
    <xf numFmtId="3" fontId="14" fillId="0" borderId="9" xfId="28" applyNumberFormat="1" applyFont="1" applyBorder="1" applyAlignment="1">
      <alignment horizontal="center" vertical="center" wrapText="1"/>
    </xf>
    <xf numFmtId="0" fontId="14" fillId="0" borderId="9" xfId="28" applyFont="1" applyBorder="1" applyAlignment="1">
      <alignment vertical="center" wrapText="1"/>
    </xf>
    <xf numFmtId="3" fontId="14" fillId="0" borderId="9" xfId="28" applyNumberFormat="1" applyFont="1" applyBorder="1" applyAlignment="1">
      <alignment horizontal="right" vertical="center" wrapText="1"/>
    </xf>
    <xf numFmtId="0" fontId="14" fillId="0" borderId="9" xfId="28" applyFont="1" applyBorder="1" applyAlignment="1">
      <alignment horizontal="center" vertical="center" wrapText="1"/>
    </xf>
    <xf numFmtId="0" fontId="14" fillId="0" borderId="9" xfId="28" applyFont="1" applyBorder="1" applyAlignment="1">
      <alignment horizontal="left" vertical="center"/>
    </xf>
    <xf numFmtId="3" fontId="13" fillId="0" borderId="161" xfId="28" applyNumberFormat="1" applyFont="1" applyBorder="1" applyAlignment="1">
      <alignment horizontal="right" vertical="center" wrapText="1"/>
    </xf>
    <xf numFmtId="3" fontId="13" fillId="0" borderId="33" xfId="28" applyNumberFormat="1" applyFont="1" applyBorder="1" applyAlignment="1">
      <alignment vertical="center" wrapText="1"/>
    </xf>
    <xf numFmtId="3" fontId="13" fillId="0" borderId="32" xfId="28" applyNumberFormat="1" applyFont="1" applyBorder="1" applyAlignment="1">
      <alignment vertical="center" wrapText="1"/>
    </xf>
    <xf numFmtId="3" fontId="15" fillId="4" borderId="34" xfId="28" applyNumberFormat="1" applyFont="1" applyFill="1" applyBorder="1" applyAlignment="1">
      <alignment vertical="center" wrapText="1"/>
    </xf>
    <xf numFmtId="3" fontId="14" fillId="0" borderId="10" xfId="28" applyNumberFormat="1" applyFont="1" applyBorder="1" applyAlignment="1">
      <alignment vertical="center" wrapText="1"/>
    </xf>
    <xf numFmtId="0" fontId="14" fillId="0" borderId="17" xfId="28" applyFont="1" applyBorder="1" applyAlignment="1">
      <alignment horizontal="center" vertical="center"/>
    </xf>
    <xf numFmtId="0" fontId="14" fillId="0" borderId="28" xfId="28" applyFont="1" applyBorder="1" applyAlignment="1">
      <alignment horizontal="center" vertical="center"/>
    </xf>
    <xf numFmtId="0" fontId="13" fillId="4" borderId="53" xfId="28" applyFont="1" applyFill="1" applyBorder="1" applyAlignment="1">
      <alignment horizontal="center" vertical="center" wrapText="1"/>
    </xf>
    <xf numFmtId="0" fontId="13" fillId="4" borderId="5" xfId="28" applyFont="1" applyFill="1" applyBorder="1" applyAlignment="1">
      <alignment vertical="center"/>
    </xf>
    <xf numFmtId="0" fontId="13" fillId="4" borderId="3" xfId="28" applyFont="1" applyFill="1" applyBorder="1" applyAlignment="1">
      <alignment vertical="center"/>
    </xf>
    <xf numFmtId="0" fontId="13" fillId="0" borderId="54" xfId="28" applyFont="1" applyBorder="1" applyAlignment="1">
      <alignment horizontal="right" vertical="center"/>
    </xf>
    <xf numFmtId="0" fontId="13" fillId="0" borderId="0" xfId="28" applyFont="1" applyAlignment="1">
      <alignment horizontal="right" vertical="center"/>
    </xf>
    <xf numFmtId="0" fontId="14" fillId="0" borderId="0" xfId="28" applyFont="1" applyAlignment="1">
      <alignment vertical="center" wrapText="1"/>
    </xf>
    <xf numFmtId="3" fontId="14" fillId="0" borderId="0" xfId="28" applyNumberFormat="1" applyFont="1" applyAlignment="1">
      <alignment vertical="center" wrapText="1"/>
    </xf>
    <xf numFmtId="3" fontId="13" fillId="0" borderId="79" xfId="4" applyFont="1" applyBorder="1" applyAlignment="1">
      <alignment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horizontal="center" vertical="center"/>
    </xf>
    <xf numFmtId="3" fontId="14" fillId="0" borderId="9" xfId="4" applyFont="1" applyBorder="1" applyAlignment="1">
      <alignment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10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5" xfId="4" applyFont="1" applyBorder="1" applyAlignment="1">
      <alignment horizontal="center" vertical="center"/>
    </xf>
    <xf numFmtId="3" fontId="14" fillId="0" borderId="15" xfId="28" applyNumberFormat="1" applyFont="1" applyBorder="1" applyAlignment="1">
      <alignment vertical="center" wrapText="1"/>
    </xf>
    <xf numFmtId="3" fontId="13" fillId="0" borderId="34" xfId="28" applyNumberFormat="1" applyFont="1" applyBorder="1" applyAlignment="1">
      <alignment vertical="center" wrapText="1"/>
    </xf>
    <xf numFmtId="3" fontId="14" fillId="0" borderId="11" xfId="28" applyNumberFormat="1" applyFont="1" applyFill="1" applyBorder="1" applyAlignment="1">
      <alignment horizontal="right" vertical="center" wrapText="1"/>
    </xf>
    <xf numFmtId="3" fontId="14" fillId="0" borderId="0" xfId="4" applyFont="1" applyAlignment="1">
      <alignment vertical="center"/>
    </xf>
    <xf numFmtId="0" fontId="8" fillId="0" borderId="0" xfId="24" applyFont="1" applyAlignment="1">
      <alignment horizontal="right"/>
    </xf>
    <xf numFmtId="3" fontId="13" fillId="25" borderId="126" xfId="24" applyNumberFormat="1" applyFont="1" applyFill="1" applyBorder="1"/>
    <xf numFmtId="3" fontId="13" fillId="25" borderId="9" xfId="24" applyNumberFormat="1" applyFont="1" applyFill="1" applyBorder="1"/>
    <xf numFmtId="3" fontId="13" fillId="25" borderId="88" xfId="24" applyNumberFormat="1" applyFont="1" applyFill="1" applyBorder="1"/>
    <xf numFmtId="3" fontId="13" fillId="10" borderId="97" xfId="24" applyNumberFormat="1" applyFont="1" applyFill="1" applyBorder="1"/>
    <xf numFmtId="3" fontId="13" fillId="10" borderId="48" xfId="24" applyNumberFormat="1" applyFont="1" applyFill="1" applyBorder="1"/>
    <xf numFmtId="3" fontId="13" fillId="10" borderId="125" xfId="24" applyNumberFormat="1" applyFont="1" applyFill="1" applyBorder="1"/>
    <xf numFmtId="3" fontId="14" fillId="10" borderId="97" xfId="24" applyNumberFormat="1" applyFont="1" applyFill="1" applyBorder="1"/>
    <xf numFmtId="3" fontId="14" fillId="10" borderId="48" xfId="24" applyNumberFormat="1" applyFont="1" applyFill="1" applyBorder="1"/>
    <xf numFmtId="3" fontId="13" fillId="25" borderId="100" xfId="24" applyNumberFormat="1" applyFont="1" applyFill="1" applyBorder="1"/>
    <xf numFmtId="0" fontId="13" fillId="25" borderId="8" xfId="24" applyFont="1" applyFill="1" applyBorder="1"/>
    <xf numFmtId="3" fontId="13" fillId="25" borderId="48" xfId="24" applyNumberFormat="1" applyFont="1" applyFill="1" applyBorder="1"/>
    <xf numFmtId="0" fontId="14" fillId="25" borderId="97" xfId="24" applyFont="1" applyFill="1" applyBorder="1"/>
    <xf numFmtId="0" fontId="14" fillId="25" borderId="48" xfId="24" applyFont="1" applyFill="1" applyBorder="1"/>
    <xf numFmtId="3" fontId="14" fillId="25" borderId="48" xfId="24" applyNumberFormat="1" applyFont="1" applyFill="1" applyBorder="1"/>
    <xf numFmtId="3" fontId="13" fillId="25" borderId="125" xfId="24" applyNumberFormat="1" applyFont="1" applyFill="1" applyBorder="1"/>
    <xf numFmtId="0" fontId="13" fillId="25" borderId="126" xfId="24" applyFont="1" applyFill="1" applyBorder="1"/>
    <xf numFmtId="0" fontId="13" fillId="25" borderId="9" xfId="24" applyFont="1" applyFill="1" applyBorder="1"/>
    <xf numFmtId="0" fontId="13" fillId="25" borderId="152" xfId="24" applyFont="1" applyFill="1" applyBorder="1"/>
    <xf numFmtId="0" fontId="13" fillId="25" borderId="34" xfId="24" applyFont="1" applyFill="1" applyBorder="1"/>
    <xf numFmtId="3" fontId="13" fillId="25" borderId="34" xfId="24" applyNumberFormat="1" applyFont="1" applyFill="1" applyBorder="1"/>
    <xf numFmtId="3" fontId="13" fillId="25" borderId="153" xfId="24" applyNumberFormat="1" applyFont="1" applyFill="1" applyBorder="1"/>
    <xf numFmtId="1" fontId="3" fillId="0" borderId="0" xfId="1" applyNumberFormat="1" applyFont="1" applyAlignment="1">
      <alignment horizontal="right" vertical="center"/>
    </xf>
    <xf numFmtId="0" fontId="14" fillId="0" borderId="124" xfId="24" applyFont="1" applyBorder="1"/>
    <xf numFmtId="0" fontId="14" fillId="0" borderId="49" xfId="24" applyFont="1" applyBorder="1"/>
    <xf numFmtId="0" fontId="14" fillId="0" borderId="0" xfId="24" applyFont="1"/>
    <xf numFmtId="0" fontId="8" fillId="0" borderId="9" xfId="2" quotePrefix="1" applyFont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5" fillId="0" borderId="20" xfId="2" applyFont="1" applyBorder="1" applyAlignment="1">
      <alignment vertical="center" wrapText="1"/>
    </xf>
    <xf numFmtId="3" fontId="3" fillId="0" borderId="36" xfId="11" applyNumberFormat="1" applyFont="1" applyBorder="1">
      <alignment vertical="center"/>
    </xf>
    <xf numFmtId="3" fontId="3" fillId="0" borderId="37" xfId="11" applyNumberFormat="1" applyFont="1" applyBorder="1">
      <alignment vertical="center"/>
    </xf>
    <xf numFmtId="0" fontId="2" fillId="0" borderId="10" xfId="3" applyFont="1" applyBorder="1" applyAlignment="1">
      <alignment vertical="center" wrapText="1"/>
    </xf>
    <xf numFmtId="0" fontId="2" fillId="0" borderId="10" xfId="3" applyFont="1" applyBorder="1" applyAlignment="1">
      <alignment vertical="center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9" fillId="0" borderId="94" xfId="5" applyFont="1" applyBorder="1" applyAlignment="1">
      <alignment horizontal="center" vertical="center"/>
    </xf>
    <xf numFmtId="3" fontId="13" fillId="2" borderId="5" xfId="5" applyFont="1" applyFill="1" applyBorder="1" applyAlignment="1">
      <alignment horizontal="center" vertical="center" wrapText="1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0" fontId="13" fillId="4" borderId="23" xfId="28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8" xfId="5" applyFont="1" applyFill="1" applyBorder="1" applyAlignment="1">
      <alignment horizontal="center" vertical="center" wrapText="1"/>
    </xf>
    <xf numFmtId="0" fontId="13" fillId="2" borderId="53" xfId="14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2" fillId="0" borderId="0" xfId="1" applyNumberFormat="1" applyFont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166" fontId="2" fillId="0" borderId="9" xfId="1" applyNumberFormat="1" applyFont="1" applyBorder="1" applyAlignment="1">
      <alignment horizontal="center" vertical="center"/>
    </xf>
    <xf numFmtId="166" fontId="2" fillId="0" borderId="11" xfId="1" applyNumberFormat="1" applyFont="1" applyBorder="1" applyAlignment="1">
      <alignment horizontal="center" vertical="center"/>
    </xf>
    <xf numFmtId="166" fontId="3" fillId="3" borderId="9" xfId="1" applyNumberFormat="1" applyFont="1" applyFill="1" applyBorder="1" applyAlignment="1">
      <alignment horizontal="center" vertical="center"/>
    </xf>
    <xf numFmtId="166" fontId="3" fillId="3" borderId="11" xfId="1" applyNumberFormat="1" applyFont="1" applyFill="1" applyBorder="1" applyAlignment="1">
      <alignment horizontal="center" vertical="center"/>
    </xf>
    <xf numFmtId="166" fontId="3" fillId="0" borderId="9" xfId="1" applyNumberFormat="1" applyFont="1" applyBorder="1" applyAlignment="1">
      <alignment horizontal="center" vertical="center"/>
    </xf>
    <xf numFmtId="166" fontId="3" fillId="0" borderId="11" xfId="1" applyNumberFormat="1" applyFont="1" applyBorder="1" applyAlignment="1">
      <alignment horizontal="center" vertical="center"/>
    </xf>
    <xf numFmtId="166" fontId="3" fillId="3" borderId="23" xfId="1" applyNumberFormat="1" applyFont="1" applyFill="1" applyBorder="1" applyAlignment="1">
      <alignment horizontal="center" vertical="center"/>
    </xf>
    <xf numFmtId="166" fontId="3" fillId="3" borderId="26" xfId="1" applyNumberFormat="1" applyFont="1" applyFill="1" applyBorder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166" fontId="5" fillId="0" borderId="21" xfId="2" applyNumberFormat="1" applyFont="1" applyBorder="1" applyAlignment="1">
      <alignment horizontal="center" vertical="center" wrapText="1"/>
    </xf>
    <xf numFmtId="166" fontId="8" fillId="0" borderId="21" xfId="2" applyNumberFormat="1" applyFont="1" applyBorder="1" applyAlignment="1">
      <alignment horizontal="center" vertical="center" wrapText="1"/>
    </xf>
    <xf numFmtId="166" fontId="5" fillId="0" borderId="35" xfId="2" applyNumberFormat="1" applyFont="1" applyBorder="1" applyAlignment="1">
      <alignment horizontal="center" vertical="center" wrapText="1"/>
    </xf>
    <xf numFmtId="0" fontId="5" fillId="0" borderId="39" xfId="3" applyFont="1" applyBorder="1" applyAlignment="1">
      <alignment horizontal="center" vertical="center"/>
    </xf>
    <xf numFmtId="166" fontId="9" fillId="0" borderId="21" xfId="2" applyNumberFormat="1" applyFont="1" applyBorder="1" applyAlignment="1">
      <alignment horizontal="center" vertical="center" wrapText="1"/>
    </xf>
    <xf numFmtId="166" fontId="8" fillId="0" borderId="41" xfId="2" applyNumberFormat="1" applyFont="1" applyBorder="1" applyAlignment="1">
      <alignment horizontal="center" vertical="center" wrapText="1"/>
    </xf>
    <xf numFmtId="3" fontId="8" fillId="0" borderId="18" xfId="2" applyNumberFormat="1" applyFont="1" applyBorder="1" applyAlignment="1">
      <alignment vertical="center" wrapText="1"/>
    </xf>
    <xf numFmtId="166" fontId="5" fillId="0" borderId="41" xfId="2" applyNumberFormat="1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 vertical="center"/>
    </xf>
    <xf numFmtId="166" fontId="8" fillId="0" borderId="41" xfId="3" applyNumberFormat="1" applyFont="1" applyBorder="1" applyAlignment="1">
      <alignment horizontal="center" vertical="center" wrapText="1"/>
    </xf>
    <xf numFmtId="166" fontId="9" fillId="0" borderId="41" xfId="3" applyNumberFormat="1" applyFont="1" applyBorder="1" applyAlignment="1">
      <alignment horizontal="center" vertical="center" wrapText="1"/>
    </xf>
    <xf numFmtId="166" fontId="5" fillId="0" borderId="46" xfId="2" applyNumberFormat="1" applyFont="1" applyBorder="1" applyAlignment="1">
      <alignment horizontal="center" vertical="center" wrapText="1"/>
    </xf>
    <xf numFmtId="166" fontId="8" fillId="0" borderId="46" xfId="2" applyNumberFormat="1" applyFont="1" applyBorder="1" applyAlignment="1">
      <alignment horizontal="center" vertical="center" wrapText="1"/>
    </xf>
    <xf numFmtId="166" fontId="9" fillId="0" borderId="41" xfId="2" applyNumberFormat="1" applyFont="1" applyBorder="1" applyAlignment="1">
      <alignment horizontal="center" vertical="center" wrapText="1"/>
    </xf>
    <xf numFmtId="166" fontId="9" fillId="0" borderId="21" xfId="3" applyNumberFormat="1" applyFont="1" applyBorder="1" applyAlignment="1">
      <alignment horizontal="center" vertical="center" wrapText="1"/>
    </xf>
    <xf numFmtId="166" fontId="5" fillId="0" borderId="51" xfId="2" applyNumberFormat="1" applyFont="1" applyBorder="1" applyAlignment="1">
      <alignment horizontal="center" vertical="center" wrapText="1"/>
    </xf>
    <xf numFmtId="166" fontId="5" fillId="0" borderId="55" xfId="2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166" fontId="5" fillId="0" borderId="62" xfId="2" applyNumberFormat="1" applyFont="1" applyBorder="1" applyAlignment="1">
      <alignment horizontal="center" vertical="center" wrapText="1"/>
    </xf>
    <xf numFmtId="3" fontId="5" fillId="0" borderId="62" xfId="2" applyNumberFormat="1" applyFont="1" applyBorder="1" applyAlignment="1">
      <alignment horizontal="center" vertical="center" wrapText="1"/>
    </xf>
    <xf numFmtId="166" fontId="5" fillId="0" borderId="156" xfId="2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66" fontId="3" fillId="0" borderId="0" xfId="11" applyNumberFormat="1" applyFont="1" applyAlignment="1">
      <alignment horizontal="right" vertical="center"/>
    </xf>
    <xf numFmtId="166" fontId="3" fillId="0" borderId="41" xfId="11" applyNumberFormat="1" applyFont="1" applyBorder="1" applyAlignment="1">
      <alignment horizontal="center" vertical="center"/>
    </xf>
    <xf numFmtId="166" fontId="2" fillId="0" borderId="41" xfId="11" applyNumberFormat="1" applyFont="1" applyBorder="1" applyAlignment="1">
      <alignment horizontal="center" vertical="center"/>
    </xf>
    <xf numFmtId="166" fontId="2" fillId="0" borderId="71" xfId="11" applyNumberFormat="1" applyFont="1" applyBorder="1" applyAlignment="1">
      <alignment horizontal="center" vertical="center"/>
    </xf>
    <xf numFmtId="166" fontId="2" fillId="0" borderId="19" xfId="11" applyNumberFormat="1" applyFont="1" applyFill="1" applyBorder="1">
      <alignment vertical="center"/>
    </xf>
    <xf numFmtId="166" fontId="2" fillId="0" borderId="21" xfId="11" applyNumberFormat="1" applyFont="1" applyBorder="1" applyAlignment="1">
      <alignment horizontal="center" vertical="center"/>
    </xf>
    <xf numFmtId="3" fontId="2" fillId="0" borderId="19" xfId="11" applyNumberFormat="1" applyFont="1" applyFill="1" applyBorder="1">
      <alignment vertical="center"/>
    </xf>
    <xf numFmtId="166" fontId="3" fillId="0" borderId="39" xfId="11" applyNumberFormat="1" applyFont="1" applyBorder="1" applyAlignment="1">
      <alignment horizontal="center" vertical="center"/>
    </xf>
    <xf numFmtId="166" fontId="3" fillId="0" borderId="51" xfId="11" applyNumberFormat="1" applyFont="1" applyBorder="1" applyAlignment="1">
      <alignment horizontal="center" vertical="center"/>
    </xf>
    <xf numFmtId="166" fontId="3" fillId="0" borderId="6" xfId="11" applyNumberFormat="1" applyFont="1" applyBorder="1" applyAlignment="1">
      <alignment horizontal="center" vertical="center"/>
    </xf>
    <xf numFmtId="166" fontId="2" fillId="0" borderId="77" xfId="11" applyNumberFormat="1" applyFont="1" applyBorder="1" applyAlignment="1">
      <alignment horizontal="center" vertical="center"/>
    </xf>
    <xf numFmtId="166" fontId="2" fillId="0" borderId="11" xfId="11" applyNumberFormat="1" applyFont="1" applyBorder="1" applyAlignment="1">
      <alignment horizontal="center" vertical="center"/>
    </xf>
    <xf numFmtId="166" fontId="3" fillId="0" borderId="26" xfId="11" applyNumberFormat="1" applyFont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3" fontId="5" fillId="0" borderId="9" xfId="3" applyNumberFormat="1" applyFont="1" applyFill="1" applyBorder="1" applyAlignment="1">
      <alignment vertical="center"/>
    </xf>
    <xf numFmtId="166" fontId="5" fillId="0" borderId="11" xfId="3" applyNumberFormat="1" applyFont="1" applyBorder="1" applyAlignment="1">
      <alignment horizontal="center" vertical="center"/>
    </xf>
    <xf numFmtId="166" fontId="8" fillId="0" borderId="41" xfId="3" applyNumberFormat="1" applyFont="1" applyBorder="1" applyAlignment="1">
      <alignment horizontal="center" vertical="center"/>
    </xf>
    <xf numFmtId="3" fontId="8" fillId="0" borderId="15" xfId="3" applyNumberFormat="1" applyFont="1" applyFill="1" applyBorder="1" applyAlignment="1">
      <alignment vertical="center"/>
    </xf>
    <xf numFmtId="166" fontId="8" fillId="0" borderId="11" xfId="3" applyNumberFormat="1" applyFont="1" applyBorder="1" applyAlignment="1">
      <alignment horizontal="center" vertical="center"/>
    </xf>
    <xf numFmtId="3" fontId="9" fillId="0" borderId="10" xfId="3" applyNumberFormat="1" applyFont="1" applyFill="1" applyBorder="1" applyAlignment="1">
      <alignment vertical="center"/>
    </xf>
    <xf numFmtId="166" fontId="9" fillId="0" borderId="41" xfId="3" applyNumberFormat="1" applyFont="1" applyBorder="1" applyAlignment="1">
      <alignment horizontal="center" vertical="center"/>
    </xf>
    <xf numFmtId="3" fontId="5" fillId="0" borderId="24" xfId="3" applyNumberFormat="1" applyFont="1" applyFill="1" applyBorder="1" applyAlignment="1">
      <alignment vertical="center"/>
    </xf>
    <xf numFmtId="166" fontId="5" fillId="0" borderId="71" xfId="3" applyNumberFormat="1" applyFont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3" fontId="5" fillId="0" borderId="10" xfId="3" applyNumberFormat="1" applyFont="1" applyFill="1" applyBorder="1" applyAlignment="1">
      <alignment vertical="center"/>
    </xf>
    <xf numFmtId="166" fontId="5" fillId="0" borderId="21" xfId="3" applyNumberFormat="1" applyFont="1" applyBorder="1" applyAlignment="1">
      <alignment horizontal="center" vertical="center"/>
    </xf>
    <xf numFmtId="166" fontId="8" fillId="0" borderId="21" xfId="3" applyNumberFormat="1" applyFont="1" applyBorder="1" applyAlignment="1">
      <alignment horizontal="center" vertical="center"/>
    </xf>
    <xf numFmtId="166" fontId="9" fillId="0" borderId="46" xfId="3" applyNumberFormat="1" applyFont="1" applyBorder="1" applyAlignment="1">
      <alignment horizontal="center" vertical="center"/>
    </xf>
    <xf numFmtId="166" fontId="8" fillId="0" borderId="46" xfId="3" applyNumberFormat="1" applyFont="1" applyBorder="1" applyAlignment="1">
      <alignment horizontal="center" vertical="center"/>
    </xf>
    <xf numFmtId="3" fontId="5" fillId="0" borderId="19" xfId="3" applyNumberFormat="1" applyFont="1" applyFill="1" applyBorder="1" applyAlignment="1">
      <alignment vertical="center"/>
    </xf>
    <xf numFmtId="166" fontId="5" fillId="0" borderId="41" xfId="3" applyNumberFormat="1" applyFont="1" applyBorder="1" applyAlignment="1">
      <alignment horizontal="center" vertical="center"/>
    </xf>
    <xf numFmtId="166" fontId="9" fillId="0" borderId="21" xfId="3" applyNumberFormat="1" applyFont="1" applyBorder="1" applyAlignment="1">
      <alignment horizontal="center" vertical="center"/>
    </xf>
    <xf numFmtId="3" fontId="5" fillId="0" borderId="53" xfId="3" applyNumberFormat="1" applyFont="1" applyFill="1" applyBorder="1" applyAlignment="1">
      <alignment vertical="center"/>
    </xf>
    <xf numFmtId="166" fontId="5" fillId="0" borderId="55" xfId="3" applyNumberFormat="1" applyFont="1" applyBorder="1" applyAlignment="1">
      <alignment horizontal="center" vertical="center"/>
    </xf>
    <xf numFmtId="3" fontId="8" fillId="0" borderId="10" xfId="3" applyNumberFormat="1" applyFont="1" applyFill="1" applyBorder="1" applyAlignment="1">
      <alignment vertical="center"/>
    </xf>
    <xf numFmtId="3" fontId="9" fillId="0" borderId="15" xfId="3" applyNumberFormat="1" applyFont="1" applyFill="1" applyBorder="1" applyAlignment="1">
      <alignment vertical="center"/>
    </xf>
    <xf numFmtId="3" fontId="8" fillId="0" borderId="19" xfId="3" applyNumberFormat="1" applyFont="1" applyFill="1" applyBorder="1" applyAlignment="1">
      <alignment vertical="center"/>
    </xf>
    <xf numFmtId="3" fontId="5" fillId="0" borderId="53" xfId="3" applyNumberFormat="1" applyFont="1" applyFill="1" applyBorder="1" applyAlignment="1">
      <alignment horizontal="right" vertical="center"/>
    </xf>
    <xf numFmtId="3" fontId="46" fillId="0" borderId="10" xfId="3" applyNumberFormat="1" applyFont="1" applyFill="1" applyBorder="1" applyAlignment="1">
      <alignment vertical="center"/>
    </xf>
    <xf numFmtId="166" fontId="46" fillId="0" borderId="21" xfId="3" applyNumberFormat="1" applyFont="1" applyBorder="1" applyAlignment="1">
      <alignment horizontal="center" vertical="center"/>
    </xf>
    <xf numFmtId="166" fontId="8" fillId="0" borderId="21" xfId="3" applyNumberFormat="1" applyFont="1" applyFill="1" applyBorder="1" applyAlignment="1">
      <alignment horizontal="center" vertical="center"/>
    </xf>
    <xf numFmtId="3" fontId="8" fillId="0" borderId="9" xfId="3" applyNumberFormat="1" applyFont="1" applyFill="1" applyBorder="1" applyAlignment="1">
      <alignment vertical="center"/>
    </xf>
    <xf numFmtId="0" fontId="2" fillId="0" borderId="74" xfId="3" applyFont="1" applyFill="1" applyBorder="1" applyAlignment="1">
      <alignment horizontal="center" vertical="center"/>
    </xf>
    <xf numFmtId="0" fontId="2" fillId="0" borderId="75" xfId="3" applyFont="1" applyBorder="1" applyAlignment="1">
      <alignment horizontal="center" vertical="center"/>
    </xf>
    <xf numFmtId="3" fontId="5" fillId="0" borderId="67" xfId="3" applyNumberFormat="1" applyFont="1" applyFill="1" applyBorder="1" applyAlignment="1">
      <alignment vertical="center"/>
    </xf>
    <xf numFmtId="166" fontId="5" fillId="0" borderId="69" xfId="3" applyNumberFormat="1" applyFont="1" applyBorder="1" applyAlignment="1">
      <alignment horizontal="center" vertical="center"/>
    </xf>
    <xf numFmtId="3" fontId="8" fillId="0" borderId="0" xfId="3" applyNumberFormat="1" applyFont="1" applyFill="1" applyAlignment="1">
      <alignment vertical="center"/>
    </xf>
    <xf numFmtId="3" fontId="8" fillId="0" borderId="0" xfId="3" applyNumberFormat="1" applyFont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3" fontId="13" fillId="0" borderId="6" xfId="5" applyFont="1" applyBorder="1" applyAlignment="1">
      <alignment horizontal="center" vertical="center"/>
    </xf>
    <xf numFmtId="166" fontId="14" fillId="0" borderId="21" xfId="5" applyNumberFormat="1" applyFont="1" applyBorder="1" applyAlignment="1">
      <alignment horizontal="center" vertical="center"/>
    </xf>
    <xf numFmtId="3" fontId="14" fillId="0" borderId="19" xfId="5" applyFont="1" applyFill="1" applyBorder="1">
      <alignment vertical="center"/>
    </xf>
    <xf numFmtId="166" fontId="14" fillId="0" borderId="41" xfId="5" applyNumberFormat="1" applyFont="1" applyFill="1" applyBorder="1" applyAlignment="1">
      <alignment horizontal="center" vertical="center"/>
    </xf>
    <xf numFmtId="166" fontId="14" fillId="0" borderId="21" xfId="5" applyNumberFormat="1" applyFont="1" applyFill="1" applyBorder="1" applyAlignment="1">
      <alignment horizontal="center" vertical="center"/>
    </xf>
    <xf numFmtId="166" fontId="14" fillId="0" borderId="11" xfId="5" applyNumberFormat="1" applyFont="1" applyBorder="1" applyAlignment="1">
      <alignment horizontal="center" vertical="center"/>
    </xf>
    <xf numFmtId="166" fontId="13" fillId="0" borderId="62" xfId="5" applyNumberFormat="1" applyFont="1" applyBorder="1" applyAlignment="1">
      <alignment horizontal="center" vertical="center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3" fillId="0" borderId="112" xfId="5" applyFont="1" applyBorder="1" applyAlignment="1">
      <alignment horizontal="center" vertical="center"/>
    </xf>
    <xf numFmtId="3" fontId="13" fillId="0" borderId="39" xfId="5" applyFont="1" applyBorder="1" applyAlignment="1">
      <alignment horizontal="center" vertical="center"/>
    </xf>
    <xf numFmtId="166" fontId="14" fillId="0" borderId="41" xfId="5" applyNumberFormat="1" applyFont="1" applyBorder="1" applyAlignment="1">
      <alignment horizontal="center" vertical="center"/>
    </xf>
    <xf numFmtId="3" fontId="14" fillId="0" borderId="16" xfId="4" applyFont="1" applyBorder="1">
      <alignment vertical="center"/>
    </xf>
    <xf numFmtId="3" fontId="14" fillId="0" borderId="16" xfId="5" applyFont="1" applyFill="1" applyBorder="1">
      <alignment vertical="center"/>
    </xf>
    <xf numFmtId="3" fontId="14" fillId="0" borderId="9" xfId="5" applyFont="1" applyFill="1" applyBorder="1">
      <alignment vertical="center"/>
    </xf>
    <xf numFmtId="3" fontId="13" fillId="0" borderId="38" xfId="4" applyFont="1" applyBorder="1">
      <alignment vertical="center"/>
    </xf>
    <xf numFmtId="3" fontId="13" fillId="0" borderId="112" xfId="4" applyFont="1" applyBorder="1">
      <alignment vertical="center"/>
    </xf>
    <xf numFmtId="3" fontId="13" fillId="0" borderId="39" xfId="4" applyFont="1" applyBorder="1" applyAlignment="1">
      <alignment horizontal="center" vertical="center"/>
    </xf>
    <xf numFmtId="166" fontId="14" fillId="0" borderId="77" xfId="5" applyNumberFormat="1" applyFont="1" applyBorder="1" applyAlignment="1">
      <alignment horizontal="center" vertical="center"/>
    </xf>
    <xf numFmtId="3" fontId="14" fillId="0" borderId="8" xfId="5" applyFont="1" applyFill="1" applyBorder="1" applyAlignment="1">
      <alignment horizontal="right" vertical="center"/>
    </xf>
    <xf numFmtId="166" fontId="14" fillId="0" borderId="77" xfId="5" applyNumberFormat="1" applyFont="1" applyFill="1" applyBorder="1" applyAlignment="1">
      <alignment horizontal="center" vertical="center"/>
    </xf>
    <xf numFmtId="166" fontId="13" fillId="0" borderId="51" xfId="5" applyNumberFormat="1" applyFont="1" applyBorder="1" applyAlignment="1">
      <alignment horizontal="center" vertical="center"/>
    </xf>
    <xf numFmtId="166" fontId="14" fillId="0" borderId="21" xfId="4" applyNumberFormat="1" applyFont="1" applyBorder="1" applyAlignment="1">
      <alignment horizontal="center" vertical="center"/>
    </xf>
    <xf numFmtId="166" fontId="14" fillId="0" borderId="41" xfId="4" applyNumberFormat="1" applyFont="1" applyBorder="1" applyAlignment="1">
      <alignment horizontal="center" vertical="center"/>
    </xf>
    <xf numFmtId="166" fontId="13" fillId="0" borderId="35" xfId="4" applyNumberFormat="1" applyFont="1" applyBorder="1" applyAlignment="1">
      <alignment horizontal="center" vertical="center"/>
    </xf>
    <xf numFmtId="166" fontId="14" fillId="0" borderId="77" xfId="4" applyNumberFormat="1" applyFont="1" applyBorder="1" applyAlignment="1">
      <alignment horizontal="center" vertical="center"/>
    </xf>
    <xf numFmtId="3" fontId="13" fillId="0" borderId="23" xfId="4" applyFont="1" applyBorder="1">
      <alignment vertical="center"/>
    </xf>
    <xf numFmtId="166" fontId="13" fillId="0" borderId="51" xfId="4" applyNumberFormat="1" applyFont="1" applyBorder="1" applyAlignment="1">
      <alignment horizontal="center" vertical="center"/>
    </xf>
    <xf numFmtId="166" fontId="13" fillId="0" borderId="82" xfId="4" applyNumberFormat="1" applyFont="1" applyBorder="1" applyAlignment="1">
      <alignment horizontal="center" vertical="center"/>
    </xf>
    <xf numFmtId="3" fontId="14" fillId="0" borderId="0" xfId="4" applyFont="1" applyBorder="1" applyAlignment="1">
      <alignment horizontal="center" vertical="center"/>
    </xf>
    <xf numFmtId="3" fontId="14" fillId="0" borderId="0" xfId="4" applyFont="1" applyAlignment="1">
      <alignment horizontal="right" vertical="center"/>
    </xf>
    <xf numFmtId="3" fontId="13" fillId="5" borderId="6" xfId="5" applyFont="1" applyFill="1" applyBorder="1">
      <alignment vertical="center"/>
    </xf>
    <xf numFmtId="3" fontId="13" fillId="0" borderId="21" xfId="5" applyFont="1" applyBorder="1" applyAlignment="1">
      <alignment vertical="center" wrapText="1"/>
    </xf>
    <xf numFmtId="3" fontId="14" fillId="0" borderId="12" xfId="5" applyFont="1" applyBorder="1" applyAlignment="1">
      <alignment horizontal="right" vertical="center"/>
    </xf>
    <xf numFmtId="166" fontId="13" fillId="0" borderId="102" xfId="4" applyNumberFormat="1" applyFont="1" applyBorder="1" applyAlignment="1">
      <alignment horizontal="center" vertical="center"/>
    </xf>
    <xf numFmtId="3" fontId="13" fillId="0" borderId="39" xfId="5" applyFont="1" applyBorder="1" applyAlignment="1">
      <alignment vertical="center" wrapText="1"/>
    </xf>
    <xf numFmtId="3" fontId="14" fillId="0" borderId="15" xfId="5" applyFont="1" applyBorder="1" applyAlignment="1">
      <alignment vertical="center" wrapText="1"/>
    </xf>
    <xf numFmtId="166" fontId="13" fillId="0" borderId="161" xfId="5" applyNumberFormat="1" applyFont="1" applyBorder="1" applyAlignment="1">
      <alignment horizontal="center" vertical="center"/>
    </xf>
    <xf numFmtId="166" fontId="13" fillId="0" borderId="69" xfId="5" applyNumberFormat="1" applyFont="1" applyBorder="1" applyAlignment="1">
      <alignment horizontal="center" vertical="center"/>
    </xf>
    <xf numFmtId="0" fontId="14" fillId="0" borderId="85" xfId="1" applyFont="1" applyFill="1" applyBorder="1" applyAlignment="1">
      <alignment vertical="center" wrapText="1"/>
    </xf>
    <xf numFmtId="166" fontId="14" fillId="0" borderId="46" xfId="5" applyNumberFormat="1" applyFont="1" applyBorder="1" applyAlignment="1">
      <alignment horizontal="center" vertical="center"/>
    </xf>
    <xf numFmtId="166" fontId="13" fillId="0" borderId="46" xfId="5" applyNumberFormat="1" applyFont="1" applyBorder="1" applyAlignment="1">
      <alignment horizontal="center" vertical="center"/>
    </xf>
    <xf numFmtId="3" fontId="13" fillId="0" borderId="39" xfId="5" quotePrefix="1" applyFont="1" applyBorder="1">
      <alignment vertical="center"/>
    </xf>
    <xf numFmtId="3" fontId="14" fillId="10" borderId="19" xfId="4" applyFont="1" applyFill="1" applyBorder="1">
      <alignment vertical="center"/>
    </xf>
    <xf numFmtId="3" fontId="14" fillId="10" borderId="10" xfId="5" applyFont="1" applyFill="1" applyBorder="1">
      <alignment vertical="center"/>
    </xf>
    <xf numFmtId="3" fontId="14" fillId="10" borderId="19" xfId="5" applyFont="1" applyFill="1" applyBorder="1" applyAlignment="1">
      <alignment horizontal="right" vertical="center"/>
    </xf>
    <xf numFmtId="166" fontId="13" fillId="0" borderId="55" xfId="5" applyNumberFormat="1" applyFont="1" applyBorder="1" applyAlignment="1">
      <alignment horizontal="center" vertical="center"/>
    </xf>
    <xf numFmtId="3" fontId="13" fillId="5" borderId="6" xfId="5" applyFont="1" applyFill="1" applyBorder="1" applyAlignment="1">
      <alignment horizontal="center" vertical="center"/>
    </xf>
    <xf numFmtId="3" fontId="14" fillId="0" borderId="43" xfId="5" applyFont="1" applyBorder="1" applyAlignment="1">
      <alignment horizontal="right" vertical="center"/>
    </xf>
    <xf numFmtId="166" fontId="13" fillId="0" borderId="0" xfId="8" applyNumberFormat="1" applyFont="1" applyAlignment="1">
      <alignment horizontal="right" vertical="center"/>
    </xf>
    <xf numFmtId="3" fontId="19" fillId="0" borderId="18" xfId="5" applyFont="1" applyBorder="1">
      <alignment vertical="center"/>
    </xf>
    <xf numFmtId="166" fontId="19" fillId="0" borderId="77" xfId="5" applyNumberFormat="1" applyFont="1" applyBorder="1" applyAlignment="1">
      <alignment horizontal="center" vertical="center"/>
    </xf>
    <xf numFmtId="166" fontId="19" fillId="0" borderId="11" xfId="5" applyNumberFormat="1" applyFont="1" applyBorder="1" applyAlignment="1">
      <alignment horizontal="center" vertical="center"/>
    </xf>
    <xf numFmtId="3" fontId="19" fillId="0" borderId="9" xfId="5" applyFont="1" applyBorder="1">
      <alignment vertical="center"/>
    </xf>
    <xf numFmtId="166" fontId="19" fillId="0" borderId="96" xfId="5" applyNumberFormat="1" applyFont="1" applyBorder="1" applyAlignment="1">
      <alignment horizontal="center" vertical="center"/>
    </xf>
    <xf numFmtId="3" fontId="19" fillId="0" borderId="43" xfId="5" applyFont="1" applyBorder="1">
      <alignment vertical="center"/>
    </xf>
    <xf numFmtId="3" fontId="18" fillId="0" borderId="107" xfId="5" applyFont="1" applyFill="1" applyBorder="1" applyAlignment="1">
      <alignment vertical="center"/>
    </xf>
    <xf numFmtId="166" fontId="18" fillId="0" borderId="108" xfId="5" applyNumberFormat="1" applyFont="1" applyBorder="1" applyAlignment="1">
      <alignment horizontal="center" vertical="center"/>
    </xf>
    <xf numFmtId="3" fontId="19" fillId="0" borderId="111" xfId="5" applyFont="1" applyBorder="1">
      <alignment vertical="center"/>
    </xf>
    <xf numFmtId="3" fontId="20" fillId="0" borderId="9" xfId="5" applyFont="1" applyBorder="1">
      <alignment vertical="center"/>
    </xf>
    <xf numFmtId="3" fontId="20" fillId="0" borderId="8" xfId="5" applyFont="1" applyBorder="1">
      <alignment vertical="center"/>
    </xf>
    <xf numFmtId="3" fontId="19" fillId="0" borderId="10" xfId="5" applyFont="1" applyBorder="1">
      <alignment vertical="center"/>
    </xf>
    <xf numFmtId="166" fontId="20" fillId="0" borderId="11" xfId="5" applyNumberFormat="1" applyFont="1" applyBorder="1" applyAlignment="1">
      <alignment horizontal="center" vertical="center"/>
    </xf>
    <xf numFmtId="3" fontId="19" fillId="0" borderId="19" xfId="5" applyFont="1" applyBorder="1">
      <alignment vertical="center"/>
    </xf>
    <xf numFmtId="166" fontId="18" fillId="0" borderId="113" xfId="5" applyNumberFormat="1" applyFont="1" applyBorder="1" applyAlignment="1">
      <alignment horizontal="center" vertical="center"/>
    </xf>
    <xf numFmtId="166" fontId="20" fillId="0" borderId="77" xfId="5" applyNumberFormat="1" applyFont="1" applyBorder="1" applyAlignment="1">
      <alignment horizontal="center" vertical="center"/>
    </xf>
    <xf numFmtId="166" fontId="20" fillId="0" borderId="102" xfId="5" applyNumberFormat="1" applyFont="1" applyBorder="1" applyAlignment="1">
      <alignment horizontal="center" vertical="center"/>
    </xf>
    <xf numFmtId="166" fontId="18" fillId="0" borderId="102" xfId="5" applyNumberFormat="1" applyFont="1" applyBorder="1" applyAlignment="1">
      <alignment horizontal="center" vertical="center"/>
    </xf>
    <xf numFmtId="3" fontId="19" fillId="0" borderId="8" xfId="5" applyFont="1" applyBorder="1">
      <alignment vertical="center"/>
    </xf>
    <xf numFmtId="3" fontId="19" fillId="0" borderId="40" xfId="5" applyFont="1" applyBorder="1">
      <alignment vertical="center"/>
    </xf>
    <xf numFmtId="3" fontId="19" fillId="0" borderId="45" xfId="5" applyFont="1" applyBorder="1">
      <alignment vertical="center"/>
    </xf>
    <xf numFmtId="3" fontId="19" fillId="0" borderId="15" xfId="5" applyFont="1" applyBorder="1">
      <alignment vertical="center"/>
    </xf>
    <xf numFmtId="3" fontId="19" fillId="0" borderId="14" xfId="5" applyFont="1" applyBorder="1">
      <alignment vertical="center"/>
    </xf>
    <xf numFmtId="3" fontId="19" fillId="0" borderId="20" xfId="5" applyFont="1" applyBorder="1">
      <alignment vertical="center"/>
    </xf>
    <xf numFmtId="3" fontId="19" fillId="0" borderId="9" xfId="8" applyNumberFormat="1" applyFont="1" applyBorder="1" applyAlignment="1">
      <alignment vertical="center"/>
    </xf>
    <xf numFmtId="3" fontId="19" fillId="0" borderId="10" xfId="8" applyNumberFormat="1" applyFont="1" applyBorder="1" applyAlignment="1">
      <alignment vertical="center"/>
    </xf>
    <xf numFmtId="166" fontId="18" fillId="0" borderId="156" xfId="5" applyNumberFormat="1" applyFont="1" applyBorder="1" applyAlignment="1">
      <alignment horizontal="center" vertical="center"/>
    </xf>
    <xf numFmtId="166" fontId="18" fillId="0" borderId="70" xfId="5" applyNumberFormat="1" applyFont="1" applyBorder="1" applyAlignment="1">
      <alignment horizontal="center" vertical="center"/>
    </xf>
    <xf numFmtId="166" fontId="14" fillId="0" borderId="11" xfId="8" applyNumberFormat="1" applyFont="1" applyBorder="1" applyAlignment="1">
      <alignment horizontal="center" vertical="center"/>
    </xf>
    <xf numFmtId="166" fontId="14" fillId="0" borderId="26" xfId="8" applyNumberFormat="1" applyFont="1" applyBorder="1" applyAlignment="1">
      <alignment horizontal="center" vertical="center"/>
    </xf>
    <xf numFmtId="166" fontId="13" fillId="0" borderId="161" xfId="4" applyNumberFormat="1" applyFont="1" applyBorder="1" applyAlignment="1">
      <alignment horizontal="center" vertical="center"/>
    </xf>
    <xf numFmtId="166" fontId="13" fillId="0" borderId="11" xfId="5" applyNumberFormat="1" applyFont="1" applyBorder="1" applyAlignment="1">
      <alignment horizontal="center" vertical="center"/>
    </xf>
    <xf numFmtId="166" fontId="13" fillId="0" borderId="120" xfId="4" applyNumberFormat="1" applyFont="1" applyBorder="1" applyAlignment="1">
      <alignment horizontal="center" vertical="center"/>
    </xf>
    <xf numFmtId="0" fontId="13" fillId="2" borderId="11" xfId="8" applyFont="1" applyFill="1" applyBorder="1" applyAlignment="1">
      <alignment horizontal="center"/>
    </xf>
    <xf numFmtId="3" fontId="14" fillId="0" borderId="149" xfId="8" applyNumberFormat="1" applyFont="1" applyFill="1" applyBorder="1" applyAlignment="1">
      <alignment vertical="center"/>
    </xf>
    <xf numFmtId="166" fontId="14" fillId="0" borderId="149" xfId="8" applyNumberFormat="1" applyFont="1" applyBorder="1" applyAlignment="1">
      <alignment vertical="center"/>
    </xf>
    <xf numFmtId="166" fontId="14" fillId="0" borderId="169" xfId="8" applyNumberFormat="1" applyFont="1" applyBorder="1" applyAlignment="1">
      <alignment vertical="center"/>
    </xf>
    <xf numFmtId="166" fontId="13" fillId="0" borderId="60" xfId="8" applyNumberFormat="1" applyFont="1" applyBorder="1" applyAlignment="1">
      <alignment vertical="center"/>
    </xf>
    <xf numFmtId="166" fontId="13" fillId="0" borderId="102" xfId="8" applyNumberFormat="1" applyFont="1" applyBorder="1" applyAlignment="1">
      <alignment vertical="center"/>
    </xf>
    <xf numFmtId="166" fontId="14" fillId="0" borderId="19" xfId="8" applyNumberFormat="1" applyFont="1" applyBorder="1" applyAlignment="1">
      <alignment vertical="center"/>
    </xf>
    <xf numFmtId="166" fontId="14" fillId="0" borderId="77" xfId="8" applyNumberFormat="1" applyFont="1" applyBorder="1" applyAlignment="1">
      <alignment vertical="center"/>
    </xf>
    <xf numFmtId="166" fontId="14" fillId="0" borderId="10" xfId="8" applyNumberFormat="1" applyFont="1" applyBorder="1" applyAlignment="1">
      <alignment vertical="center"/>
    </xf>
    <xf numFmtId="166" fontId="14" fillId="0" borderId="11" xfId="8" applyNumberFormat="1" applyFont="1" applyBorder="1" applyAlignment="1">
      <alignment vertical="center"/>
    </xf>
    <xf numFmtId="166" fontId="14" fillId="0" borderId="15" xfId="8" applyNumberFormat="1" applyFont="1" applyBorder="1" applyAlignment="1">
      <alignment vertical="center"/>
    </xf>
    <xf numFmtId="166" fontId="14" fillId="0" borderId="96" xfId="8" applyNumberFormat="1" applyFont="1" applyBorder="1" applyAlignment="1">
      <alignment vertical="center"/>
    </xf>
    <xf numFmtId="166" fontId="13" fillId="0" borderId="107" xfId="8" applyNumberFormat="1" applyFont="1" applyBorder="1" applyAlignment="1">
      <alignment vertical="center"/>
    </xf>
    <xf numFmtId="166" fontId="13" fillId="0" borderId="108" xfId="8" applyNumberFormat="1" applyFont="1" applyBorder="1" applyAlignment="1">
      <alignment vertical="center"/>
    </xf>
    <xf numFmtId="166" fontId="14" fillId="0" borderId="50" xfId="8" applyNumberFormat="1" applyFont="1" applyBorder="1" applyAlignment="1">
      <alignment vertical="center"/>
    </xf>
    <xf numFmtId="166" fontId="14" fillId="0" borderId="98" xfId="8" applyNumberFormat="1" applyFont="1" applyBorder="1" applyAlignment="1">
      <alignment vertical="center"/>
    </xf>
    <xf numFmtId="166" fontId="14" fillId="0" borderId="21" xfId="8" applyNumberFormat="1" applyFont="1" applyBorder="1" applyAlignment="1">
      <alignment vertical="center"/>
    </xf>
    <xf numFmtId="166" fontId="14" fillId="0" borderId="51" xfId="8" applyNumberFormat="1" applyFont="1" applyBorder="1" applyAlignment="1">
      <alignment vertical="center"/>
    </xf>
    <xf numFmtId="166" fontId="13" fillId="0" borderId="67" xfId="8" applyNumberFormat="1" applyFont="1" applyBorder="1" applyAlignment="1">
      <alignment vertical="center"/>
    </xf>
    <xf numFmtId="166" fontId="13" fillId="0" borderId="69" xfId="8" applyNumberFormat="1" applyFont="1" applyBorder="1" applyAlignment="1">
      <alignment vertical="center"/>
    </xf>
    <xf numFmtId="3" fontId="14" fillId="0" borderId="131" xfId="8" applyNumberFormat="1" applyFont="1" applyBorder="1"/>
    <xf numFmtId="3" fontId="14" fillId="0" borderId="171" xfId="8" applyNumberFormat="1" applyFont="1" applyBorder="1"/>
    <xf numFmtId="0" fontId="14" fillId="0" borderId="53" xfId="8" applyFont="1" applyFill="1" applyBorder="1" applyAlignment="1">
      <alignment vertical="center"/>
    </xf>
    <xf numFmtId="166" fontId="14" fillId="0" borderId="23" xfId="8" applyNumberFormat="1" applyFont="1" applyBorder="1" applyAlignment="1">
      <alignment vertical="center"/>
    </xf>
    <xf numFmtId="166" fontId="14" fillId="0" borderId="26" xfId="8" applyNumberFormat="1" applyFont="1" applyBorder="1" applyAlignment="1">
      <alignment vertical="center"/>
    </xf>
    <xf numFmtId="3" fontId="10" fillId="0" borderId="0" xfId="27" applyFont="1">
      <alignment vertical="center"/>
    </xf>
    <xf numFmtId="3" fontId="14" fillId="0" borderId="10" xfId="28" applyNumberFormat="1" applyFont="1" applyFill="1" applyBorder="1" applyAlignment="1">
      <alignment horizontal="right" vertical="center" wrapText="1"/>
    </xf>
    <xf numFmtId="3" fontId="13" fillId="0" borderId="33" xfId="28" applyNumberFormat="1" applyFont="1" applyBorder="1" applyAlignment="1">
      <alignment horizontal="right" vertical="center" wrapText="1"/>
    </xf>
    <xf numFmtId="3" fontId="14" fillId="0" borderId="9" xfId="28" applyNumberFormat="1" applyFont="1" applyFill="1" applyBorder="1" applyAlignment="1">
      <alignment horizontal="right" vertical="center" wrapText="1"/>
    </xf>
    <xf numFmtId="3" fontId="14" fillId="0" borderId="9" xfId="28" applyNumberFormat="1" applyFont="1" applyFill="1" applyBorder="1" applyAlignment="1">
      <alignment vertical="center" wrapText="1"/>
    </xf>
    <xf numFmtId="168" fontId="10" fillId="0" borderId="0" xfId="27" applyNumberFormat="1" applyFont="1">
      <alignment vertical="center"/>
    </xf>
    <xf numFmtId="3" fontId="14" fillId="0" borderId="27" xfId="4" applyFont="1" applyBorder="1" applyAlignment="1">
      <alignment horizontal="center" vertical="center"/>
    </xf>
    <xf numFmtId="166" fontId="14" fillId="0" borderId="70" xfId="4" applyNumberFormat="1" applyFont="1" applyBorder="1" applyAlignment="1">
      <alignment horizontal="center" vertical="center" wrapText="1"/>
    </xf>
    <xf numFmtId="3" fontId="14" fillId="0" borderId="9" xfId="4" applyFont="1" applyBorder="1" applyAlignment="1">
      <alignment horizontal="center" vertical="center"/>
    </xf>
    <xf numFmtId="166" fontId="14" fillId="0" borderId="11" xfId="4" applyNumberFormat="1" applyFont="1" applyBorder="1" applyAlignment="1">
      <alignment horizontal="center" vertical="center" wrapText="1"/>
    </xf>
    <xf numFmtId="3" fontId="14" fillId="0" borderId="43" xfId="4" applyFont="1" applyBorder="1" applyAlignment="1">
      <alignment horizontal="center" vertical="center"/>
    </xf>
    <xf numFmtId="166" fontId="14" fillId="0" borderId="98" xfId="4" applyNumberFormat="1" applyFont="1" applyBorder="1" applyAlignment="1">
      <alignment horizontal="center" vertical="center" wrapText="1"/>
    </xf>
    <xf numFmtId="166" fontId="13" fillId="0" borderId="120" xfId="4" applyNumberFormat="1" applyFont="1" applyBorder="1" applyAlignment="1">
      <alignment horizontal="center" vertical="center" wrapText="1"/>
    </xf>
    <xf numFmtId="166" fontId="14" fillId="0" borderId="21" xfId="12" applyNumberFormat="1" applyFont="1" applyBorder="1" applyAlignment="1">
      <alignment horizontal="center" vertical="center" wrapText="1"/>
    </xf>
    <xf numFmtId="3" fontId="14" fillId="0" borderId="29" xfId="12" applyFont="1" applyBorder="1" applyAlignment="1">
      <alignment vertical="center" wrapText="1"/>
    </xf>
    <xf numFmtId="166" fontId="13" fillId="0" borderId="82" xfId="12" applyNumberFormat="1" applyFont="1" applyBorder="1" applyAlignment="1">
      <alignment horizontal="center" vertical="center" wrapText="1"/>
    </xf>
    <xf numFmtId="3" fontId="13" fillId="4" borderId="23" xfId="4" applyFont="1" applyFill="1" applyBorder="1" applyAlignment="1">
      <alignment horizontal="center" vertical="center" wrapText="1"/>
    </xf>
    <xf numFmtId="3" fontId="14" fillId="0" borderId="138" xfId="4" applyFont="1" applyBorder="1" applyAlignment="1">
      <alignment horizontal="left" vertical="center" wrapText="1"/>
    </xf>
    <xf numFmtId="3" fontId="8" fillId="0" borderId="8" xfId="4" applyFont="1" applyBorder="1" applyAlignment="1">
      <alignment horizontal="center" vertical="center" wrapText="1"/>
    </xf>
    <xf numFmtId="3" fontId="14" fillId="0" borderId="12" xfId="4" applyFont="1" applyBorder="1" applyAlignment="1">
      <alignment horizontal="left" vertical="center" wrapText="1"/>
    </xf>
    <xf numFmtId="3" fontId="8" fillId="0" borderId="9" xfId="4" applyFont="1" applyBorder="1" applyAlignment="1">
      <alignment horizontal="center" vertical="center" wrapText="1"/>
    </xf>
    <xf numFmtId="3" fontId="14" fillId="0" borderId="42" xfId="4" applyFont="1" applyBorder="1" applyAlignment="1">
      <alignment horizontal="left" vertical="center" wrapText="1"/>
    </xf>
    <xf numFmtId="3" fontId="14" fillId="0" borderId="47" xfId="4" applyFont="1" applyBorder="1" applyAlignment="1">
      <alignment horizontal="left" vertical="center" wrapText="1"/>
    </xf>
    <xf numFmtId="3" fontId="8" fillId="0" borderId="48" xfId="4" applyFont="1" applyBorder="1" applyAlignment="1">
      <alignment horizontal="center" vertical="center" wrapText="1"/>
    </xf>
    <xf numFmtId="3" fontId="13" fillId="0" borderId="78" xfId="4" applyFont="1" applyBorder="1" applyAlignment="1">
      <alignment horizontal="left" vertical="center"/>
    </xf>
    <xf numFmtId="3" fontId="13" fillId="4" borderId="80" xfId="4" applyFont="1" applyFill="1" applyBorder="1" applyAlignment="1">
      <alignment horizontal="center" vertical="center"/>
    </xf>
    <xf numFmtId="3" fontId="13" fillId="4" borderId="79" xfId="4" applyFont="1" applyFill="1" applyBorder="1" applyAlignment="1">
      <alignment horizontal="center" vertical="center" wrapText="1"/>
    </xf>
    <xf numFmtId="3" fontId="13" fillId="4" borderId="79" xfId="4" applyFont="1" applyFill="1" applyBorder="1" applyAlignment="1">
      <alignment horizontal="center" vertical="center"/>
    </xf>
    <xf numFmtId="3" fontId="14" fillId="0" borderId="0" xfId="4" applyFont="1" applyAlignment="1">
      <alignment horizontal="left" vertical="center"/>
    </xf>
    <xf numFmtId="3" fontId="14" fillId="0" borderId="0" xfId="4" applyFont="1" applyAlignment="1">
      <alignment horizontal="center" vertical="center" wrapText="1"/>
    </xf>
    <xf numFmtId="0" fontId="14" fillId="0" borderId="0" xfId="21" applyFont="1" applyAlignment="1">
      <alignment horizontal="centerContinuous"/>
    </xf>
    <xf numFmtId="166" fontId="14" fillId="0" borderId="10" xfId="5" applyNumberFormat="1" applyFont="1" applyBorder="1" applyAlignment="1">
      <alignment vertical="center" wrapText="1"/>
    </xf>
    <xf numFmtId="166" fontId="14" fillId="0" borderId="21" xfId="5" applyNumberFormat="1" applyFont="1" applyBorder="1">
      <alignment vertical="center"/>
    </xf>
    <xf numFmtId="166" fontId="14" fillId="0" borderId="50" xfId="5" applyNumberFormat="1" applyFont="1" applyBorder="1" applyAlignment="1">
      <alignment vertical="center" wrapText="1"/>
    </xf>
    <xf numFmtId="166" fontId="14" fillId="0" borderId="51" xfId="5" applyNumberFormat="1" applyFont="1" applyBorder="1">
      <alignment vertical="center"/>
    </xf>
    <xf numFmtId="166" fontId="13" fillId="0" borderId="80" xfId="5" applyNumberFormat="1" applyFont="1" applyBorder="1" applyAlignment="1">
      <alignment vertical="center" wrapText="1"/>
    </xf>
    <xf numFmtId="166" fontId="13" fillId="0" borderId="82" xfId="5" applyNumberFormat="1" applyFont="1" applyBorder="1">
      <alignment vertical="center"/>
    </xf>
    <xf numFmtId="3" fontId="13" fillId="2" borderId="4" xfId="5" applyFont="1" applyFill="1" applyBorder="1" applyAlignment="1">
      <alignment vertical="center"/>
    </xf>
    <xf numFmtId="3" fontId="13" fillId="2" borderId="5" xfId="5" applyFont="1" applyFill="1" applyBorder="1" applyAlignment="1">
      <alignment vertical="center"/>
    </xf>
    <xf numFmtId="0" fontId="13" fillId="0" borderId="16" xfId="3" applyFont="1" applyBorder="1" applyAlignment="1">
      <alignment horizontal="center" vertical="center"/>
    </xf>
    <xf numFmtId="3" fontId="14" fillId="0" borderId="15" xfId="3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0" fontId="13" fillId="2" borderId="10" xfId="3" applyFont="1" applyFill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/>
    </xf>
    <xf numFmtId="3" fontId="14" fillId="0" borderId="10" xfId="3" applyNumberFormat="1" applyFont="1" applyBorder="1" applyAlignment="1">
      <alignment vertical="center"/>
    </xf>
    <xf numFmtId="166" fontId="14" fillId="0" borderId="77" xfId="3" applyNumberFormat="1" applyFont="1" applyBorder="1" applyAlignment="1">
      <alignment vertical="center"/>
    </xf>
    <xf numFmtId="166" fontId="14" fillId="0" borderId="96" xfId="3" applyNumberFormat="1" applyFont="1" applyBorder="1" applyAlignment="1">
      <alignment vertical="center"/>
    </xf>
    <xf numFmtId="3" fontId="13" fillId="0" borderId="24" xfId="0" applyNumberFormat="1" applyFont="1" applyBorder="1"/>
    <xf numFmtId="166" fontId="13" fillId="0" borderId="26" xfId="0" applyNumberFormat="1" applyFont="1" applyBorder="1"/>
    <xf numFmtId="166" fontId="14" fillId="0" borderId="70" xfId="14" applyNumberFormat="1" applyFont="1" applyBorder="1" applyAlignment="1">
      <alignment horizontal="center" vertical="center"/>
    </xf>
    <xf numFmtId="3" fontId="14" fillId="0" borderId="5" xfId="14" applyNumberFormat="1" applyFont="1" applyBorder="1" applyAlignment="1">
      <alignment vertical="center"/>
    </xf>
    <xf numFmtId="166" fontId="14" fillId="0" borderId="11" xfId="14" applyNumberFormat="1" applyFont="1" applyBorder="1" applyAlignment="1">
      <alignment horizontal="center" vertical="center"/>
    </xf>
    <xf numFmtId="166" fontId="13" fillId="0" borderId="21" xfId="14" applyNumberFormat="1" applyFont="1" applyBorder="1" applyAlignment="1">
      <alignment horizontal="center" vertical="center"/>
    </xf>
    <xf numFmtId="3" fontId="14" fillId="0" borderId="10" xfId="14" applyNumberFormat="1" applyFont="1" applyFill="1" applyBorder="1" applyAlignment="1">
      <alignment vertical="center"/>
    </xf>
    <xf numFmtId="3" fontId="14" fillId="0" borderId="9" xfId="14" applyNumberFormat="1" applyFont="1" applyFill="1" applyBorder="1" applyAlignment="1">
      <alignment vertical="center"/>
    </xf>
    <xf numFmtId="166" fontId="14" fillId="0" borderId="21" xfId="14" applyNumberFormat="1" applyFont="1" applyBorder="1" applyAlignment="1">
      <alignment horizontal="center" vertical="center"/>
    </xf>
    <xf numFmtId="166" fontId="22" fillId="0" borderId="11" xfId="14" applyNumberFormat="1" applyFont="1" applyBorder="1" applyAlignment="1">
      <alignment horizontal="center" vertical="center"/>
    </xf>
    <xf numFmtId="3" fontId="14" fillId="0" borderId="9" xfId="4" applyFont="1" applyBorder="1" applyAlignment="1">
      <alignment horizontal="right" vertical="center"/>
    </xf>
    <xf numFmtId="166" fontId="13" fillId="0" borderId="11" xfId="14" applyNumberFormat="1" applyFont="1" applyBorder="1" applyAlignment="1">
      <alignment horizontal="center" vertical="center"/>
    </xf>
    <xf numFmtId="3" fontId="14" fillId="0" borderId="51" xfId="14" applyNumberFormat="1" applyFont="1" applyBorder="1" applyAlignment="1">
      <alignment vertical="center"/>
    </xf>
    <xf numFmtId="166" fontId="15" fillId="0" borderId="41" xfId="14" applyNumberFormat="1" applyFont="1" applyBorder="1" applyAlignment="1">
      <alignment horizontal="center" vertical="center"/>
    </xf>
    <xf numFmtId="166" fontId="14" fillId="0" borderId="41" xfId="14" applyNumberFormat="1" applyFont="1" applyBorder="1" applyAlignment="1">
      <alignment horizontal="center" vertical="center"/>
    </xf>
    <xf numFmtId="0" fontId="14" fillId="0" borderId="51" xfId="14" applyFont="1" applyBorder="1" applyAlignment="1">
      <alignment vertical="center" wrapText="1"/>
    </xf>
    <xf numFmtId="166" fontId="15" fillId="0" borderId="21" xfId="14" applyNumberFormat="1" applyFont="1" applyBorder="1" applyAlignment="1">
      <alignment horizontal="center" vertical="center"/>
    </xf>
    <xf numFmtId="3" fontId="14" fillId="0" borderId="50" xfId="14" applyNumberFormat="1" applyFont="1" applyBorder="1" applyAlignment="1">
      <alignment vertical="center"/>
    </xf>
    <xf numFmtId="166" fontId="13" fillId="0" borderId="120" xfId="14" applyNumberFormat="1" applyFont="1" applyBorder="1" applyAlignment="1">
      <alignment horizontal="center" vertical="center"/>
    </xf>
    <xf numFmtId="3" fontId="14" fillId="0" borderId="97" xfId="24" applyNumberFormat="1" applyFont="1" applyFill="1" applyBorder="1"/>
    <xf numFmtId="3" fontId="14" fillId="0" borderId="48" xfId="24" applyNumberFormat="1" applyFont="1" applyFill="1" applyBorder="1"/>
    <xf numFmtId="3" fontId="13" fillId="0" borderId="125" xfId="24" applyNumberFormat="1" applyFont="1" applyFill="1" applyBorder="1"/>
    <xf numFmtId="3" fontId="14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horizontal="right" vertical="center"/>
    </xf>
    <xf numFmtId="0" fontId="13" fillId="12" borderId="138" xfId="0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3" fontId="13" fillId="12" borderId="27" xfId="0" applyNumberFormat="1" applyFont="1" applyFill="1" applyBorder="1" applyAlignment="1">
      <alignment horizontal="center" vertical="center" wrapText="1"/>
    </xf>
    <xf numFmtId="0" fontId="13" fillId="12" borderId="7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166" fontId="14" fillId="0" borderId="21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/>
    </xf>
    <xf numFmtId="166" fontId="13" fillId="0" borderId="7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166" fontId="14" fillId="0" borderId="11" xfId="0" applyNumberFormat="1" applyFont="1" applyBorder="1" applyAlignment="1">
      <alignment vertical="center"/>
    </xf>
    <xf numFmtId="3" fontId="14" fillId="0" borderId="7" xfId="5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66" fontId="13" fillId="0" borderId="11" xfId="0" applyNumberFormat="1" applyFont="1" applyBorder="1" applyAlignment="1">
      <alignment vertical="center"/>
    </xf>
    <xf numFmtId="0" fontId="13" fillId="0" borderId="133" xfId="0" applyFont="1" applyBorder="1" applyAlignment="1">
      <alignment vertical="center" wrapText="1"/>
    </xf>
    <xf numFmtId="3" fontId="13" fillId="0" borderId="54" xfId="0" applyNumberFormat="1" applyFont="1" applyBorder="1" applyAlignment="1">
      <alignment vertical="center"/>
    </xf>
    <xf numFmtId="166" fontId="13" fillId="0" borderId="55" xfId="0" applyNumberFormat="1" applyFont="1" applyBorder="1" applyAlignment="1">
      <alignment vertical="center"/>
    </xf>
    <xf numFmtId="3" fontId="26" fillId="4" borderId="43" xfId="15" applyFont="1" applyFill="1" applyBorder="1" applyAlignment="1">
      <alignment horizontal="center" vertical="center" textRotation="90" wrapText="1"/>
    </xf>
    <xf numFmtId="3" fontId="26" fillId="4" borderId="8" xfId="15" applyFont="1" applyFill="1" applyBorder="1" applyAlignment="1">
      <alignment horizontal="center" vertical="center" textRotation="90" wrapText="1"/>
    </xf>
    <xf numFmtId="3" fontId="28" fillId="14" borderId="43" xfId="15" applyFont="1" applyFill="1" applyBorder="1" applyAlignment="1">
      <alignment horizontal="center" vertical="center"/>
    </xf>
    <xf numFmtId="3" fontId="28" fillId="14" borderId="8" xfId="15" applyFont="1" applyFill="1" applyBorder="1" applyAlignment="1">
      <alignment horizontal="center" vertical="center"/>
    </xf>
    <xf numFmtId="3" fontId="28" fillId="14" borderId="43" xfId="15" applyFont="1" applyFill="1" applyBorder="1" applyAlignment="1">
      <alignment vertical="center" wrapText="1"/>
    </xf>
    <xf numFmtId="3" fontId="28" fillId="14" borderId="8" xfId="15" applyFont="1" applyFill="1" applyBorder="1" applyAlignment="1">
      <alignment vertical="center" wrapText="1"/>
    </xf>
    <xf numFmtId="49" fontId="21" fillId="14" borderId="43" xfId="15" applyNumberFormat="1" applyFont="1" applyFill="1" applyBorder="1" applyAlignment="1">
      <alignment horizontal="center" vertical="center" wrapText="1"/>
    </xf>
    <xf numFmtId="49" fontId="21" fillId="14" borderId="8" xfId="15" applyNumberFormat="1" applyFont="1" applyFill="1" applyBorder="1" applyAlignment="1">
      <alignment horizontal="center" vertical="center" wrapText="1"/>
    </xf>
    <xf numFmtId="3" fontId="26" fillId="4" borderId="9" xfId="15" applyFont="1" applyFill="1" applyBorder="1" applyAlignment="1">
      <alignment horizontal="center" vertical="center"/>
    </xf>
    <xf numFmtId="3" fontId="26" fillId="4" borderId="9" xfId="15" applyFont="1" applyFill="1" applyBorder="1" applyAlignment="1">
      <alignment horizontal="center" vertical="center" wrapText="1"/>
    </xf>
    <xf numFmtId="3" fontId="26" fillId="4" borderId="43" xfId="15" applyFont="1" applyFill="1" applyBorder="1" applyAlignment="1">
      <alignment horizontal="center" vertical="center" wrapText="1"/>
    </xf>
    <xf numFmtId="3" fontId="26" fillId="4" borderId="8" xfId="15" applyFont="1" applyFill="1" applyBorder="1" applyAlignment="1">
      <alignment horizontal="center" vertical="center" wrapText="1"/>
    </xf>
    <xf numFmtId="3" fontId="28" fillId="14" borderId="48" xfId="15" applyFont="1" applyFill="1" applyBorder="1" applyAlignment="1">
      <alignment horizontal="center" vertical="center"/>
    </xf>
    <xf numFmtId="3" fontId="28" fillId="14" borderId="48" xfId="15" applyFont="1" applyFill="1" applyBorder="1" applyAlignment="1">
      <alignment vertical="center" wrapText="1"/>
    </xf>
    <xf numFmtId="49" fontId="21" fillId="6" borderId="43" xfId="15" applyNumberFormat="1" applyFont="1" applyFill="1" applyBorder="1" applyAlignment="1">
      <alignment horizontal="center" vertical="center"/>
    </xf>
    <xf numFmtId="49" fontId="21" fillId="6" borderId="8" xfId="15" applyNumberFormat="1" applyFont="1" applyFill="1" applyBorder="1" applyAlignment="1">
      <alignment horizontal="center" vertical="center"/>
    </xf>
    <xf numFmtId="3" fontId="28" fillId="6" borderId="9" xfId="15" quotePrefix="1" applyFont="1" applyFill="1" applyBorder="1" applyAlignment="1">
      <alignment vertical="center" wrapText="1"/>
    </xf>
    <xf numFmtId="3" fontId="28" fillId="15" borderId="43" xfId="15" quotePrefix="1" applyFont="1" applyFill="1" applyBorder="1" applyAlignment="1">
      <alignment vertical="center" wrapText="1"/>
    </xf>
    <xf numFmtId="3" fontId="28" fillId="15" borderId="8" xfId="15" quotePrefix="1" applyFont="1" applyFill="1" applyBorder="1" applyAlignment="1">
      <alignment vertical="center" wrapText="1"/>
    </xf>
    <xf numFmtId="49" fontId="21" fillId="15" borderId="43" xfId="15" applyNumberFormat="1" applyFont="1" applyFill="1" applyBorder="1" applyAlignment="1">
      <alignment horizontal="center" vertical="center"/>
    </xf>
    <xf numFmtId="49" fontId="21" fillId="15" borderId="8" xfId="15" applyNumberFormat="1" applyFont="1" applyFill="1" applyBorder="1" applyAlignment="1">
      <alignment horizontal="center" vertical="center"/>
    </xf>
    <xf numFmtId="49" fontId="21" fillId="11" borderId="43" xfId="15" applyNumberFormat="1" applyFont="1" applyFill="1" applyBorder="1" applyAlignment="1">
      <alignment horizontal="center" vertical="center" wrapText="1"/>
    </xf>
    <xf numFmtId="49" fontId="21" fillId="11" borderId="8" xfId="15" applyNumberFormat="1" applyFont="1" applyFill="1" applyBorder="1" applyAlignment="1">
      <alignment horizontal="center" vertical="center" wrapText="1"/>
    </xf>
    <xf numFmtId="3" fontId="28" fillId="11" borderId="43" xfId="15" applyFont="1" applyFill="1" applyBorder="1" applyAlignment="1">
      <alignment vertical="center" wrapText="1"/>
    </xf>
    <xf numFmtId="3" fontId="28" fillId="11" borderId="48" xfId="15" applyFont="1" applyFill="1" applyBorder="1" applyAlignment="1">
      <alignment vertical="center" wrapText="1"/>
    </xf>
    <xf numFmtId="3" fontId="28" fillId="11" borderId="8" xfId="15" applyFont="1" applyFill="1" applyBorder="1" applyAlignment="1">
      <alignment vertical="center" wrapText="1"/>
    </xf>
    <xf numFmtId="49" fontId="21" fillId="11" borderId="48" xfId="15" applyNumberFormat="1" applyFont="1" applyFill="1" applyBorder="1" applyAlignment="1">
      <alignment horizontal="center" vertical="center" wrapText="1"/>
    </xf>
    <xf numFmtId="49" fontId="21" fillId="15" borderId="48" xfId="15" applyNumberFormat="1" applyFont="1" applyFill="1" applyBorder="1" applyAlignment="1">
      <alignment horizontal="center" vertical="center"/>
    </xf>
    <xf numFmtId="3" fontId="39" fillId="14" borderId="43" xfId="15" applyFont="1" applyFill="1" applyBorder="1" applyAlignment="1">
      <alignment horizontal="center" vertical="center"/>
    </xf>
    <xf numFmtId="3" fontId="39" fillId="14" borderId="8" xfId="15" applyFont="1" applyFill="1" applyBorder="1" applyAlignment="1">
      <alignment horizontal="center" vertical="center"/>
    </xf>
    <xf numFmtId="3" fontId="39" fillId="14" borderId="43" xfId="15" applyFont="1" applyFill="1" applyBorder="1" applyAlignment="1">
      <alignment horizontal="center" vertical="center" wrapText="1"/>
    </xf>
    <xf numFmtId="3" fontId="39" fillId="14" borderId="8" xfId="15" applyFont="1" applyFill="1" applyBorder="1" applyAlignment="1">
      <alignment horizontal="center" vertical="center" wrapText="1"/>
    </xf>
    <xf numFmtId="49" fontId="37" fillId="14" borderId="43" xfId="15" applyNumberFormat="1" applyFont="1" applyFill="1" applyBorder="1" applyAlignment="1">
      <alignment horizontal="center" vertical="center" wrapText="1"/>
    </xf>
    <xf numFmtId="49" fontId="37" fillId="14" borderId="48" xfId="15" applyNumberFormat="1" applyFont="1" applyFill="1" applyBorder="1" applyAlignment="1">
      <alignment horizontal="center" vertical="center" wrapText="1"/>
    </xf>
    <xf numFmtId="49" fontId="37" fillId="14" borderId="8" xfId="15" applyNumberFormat="1" applyFont="1" applyFill="1" applyBorder="1" applyAlignment="1">
      <alignment horizontal="center" vertical="center" wrapText="1"/>
    </xf>
    <xf numFmtId="3" fontId="39" fillId="14" borderId="48" xfId="15" applyFont="1" applyFill="1" applyBorder="1" applyAlignment="1">
      <alignment horizontal="center" vertical="center"/>
    </xf>
    <xf numFmtId="3" fontId="39" fillId="21" borderId="43" xfId="15" quotePrefix="1" applyFont="1" applyFill="1" applyBorder="1" applyAlignment="1">
      <alignment horizontal="center" vertical="center" wrapText="1"/>
    </xf>
    <xf numFmtId="3" fontId="39" fillId="21" borderId="8" xfId="15" quotePrefix="1" applyFont="1" applyFill="1" applyBorder="1" applyAlignment="1">
      <alignment horizontal="center" vertical="center" wrapText="1"/>
    </xf>
    <xf numFmtId="49" fontId="37" fillId="21" borderId="43" xfId="15" applyNumberFormat="1" applyFont="1" applyFill="1" applyBorder="1" applyAlignment="1">
      <alignment horizontal="center" vertical="center"/>
    </xf>
    <xf numFmtId="49" fontId="37" fillId="21" borderId="8" xfId="15" applyNumberFormat="1" applyFont="1" applyFill="1" applyBorder="1" applyAlignment="1">
      <alignment horizontal="center" vertical="center"/>
    </xf>
    <xf numFmtId="49" fontId="37" fillId="21" borderId="48" xfId="15" applyNumberFormat="1" applyFont="1" applyFill="1" applyBorder="1" applyAlignment="1">
      <alignment horizontal="center" vertical="center"/>
    </xf>
    <xf numFmtId="3" fontId="39" fillId="6" borderId="43" xfId="15" applyFont="1" applyFill="1" applyBorder="1" applyAlignment="1">
      <alignment horizontal="center" vertical="center" wrapText="1"/>
    </xf>
    <xf numFmtId="3" fontId="39" fillId="6" borderId="48" xfId="15" applyFont="1" applyFill="1" applyBorder="1" applyAlignment="1">
      <alignment horizontal="center" vertical="center" wrapText="1"/>
    </xf>
    <xf numFmtId="3" fontId="39" fillId="6" borderId="8" xfId="15" applyFont="1" applyFill="1" applyBorder="1" applyAlignment="1">
      <alignment horizontal="center" vertical="center" wrapText="1"/>
    </xf>
    <xf numFmtId="49" fontId="37" fillId="9" borderId="43" xfId="15" applyNumberFormat="1" applyFont="1" applyFill="1" applyBorder="1" applyAlignment="1">
      <alignment horizontal="center" vertical="center" wrapText="1"/>
    </xf>
    <xf numFmtId="49" fontId="37" fillId="9" borderId="48" xfId="15" applyNumberFormat="1" applyFont="1" applyFill="1" applyBorder="1" applyAlignment="1">
      <alignment horizontal="center" vertical="center" wrapText="1"/>
    </xf>
    <xf numFmtId="49" fontId="37" fillId="9" borderId="8" xfId="15" applyNumberFormat="1" applyFont="1" applyFill="1" applyBorder="1" applyAlignment="1">
      <alignment horizontal="center" vertical="center" wrapText="1"/>
    </xf>
    <xf numFmtId="3" fontId="39" fillId="21" borderId="48" xfId="15" quotePrefix="1" applyFont="1" applyFill="1" applyBorder="1" applyAlignment="1">
      <alignment horizontal="center" vertical="center" wrapText="1"/>
    </xf>
    <xf numFmtId="3" fontId="39" fillId="14" borderId="48" xfId="15" applyFont="1" applyFill="1" applyBorder="1" applyAlignment="1">
      <alignment horizontal="center" vertical="center" wrapText="1"/>
    </xf>
    <xf numFmtId="3" fontId="39" fillId="6" borderId="43" xfId="15" applyFont="1" applyFill="1" applyBorder="1" applyAlignment="1">
      <alignment vertical="center" wrapText="1"/>
    </xf>
    <xf numFmtId="3" fontId="39" fillId="6" borderId="48" xfId="15" applyFont="1" applyFill="1" applyBorder="1" applyAlignment="1">
      <alignment vertical="center" wrapText="1"/>
    </xf>
    <xf numFmtId="3" fontId="39" fillId="6" borderId="8" xfId="15" applyFont="1" applyFill="1" applyBorder="1" applyAlignment="1">
      <alignment vertical="center" wrapText="1"/>
    </xf>
    <xf numFmtId="3" fontId="39" fillId="15" borderId="43" xfId="15" applyFont="1" applyFill="1" applyBorder="1" applyAlignment="1">
      <alignment horizontal="center" vertical="center" wrapText="1"/>
    </xf>
    <xf numFmtId="3" fontId="39" fillId="15" borderId="8" xfId="15" applyFont="1" applyFill="1" applyBorder="1" applyAlignment="1">
      <alignment horizontal="center" vertical="center" wrapText="1"/>
    </xf>
    <xf numFmtId="3" fontId="39" fillId="11" borderId="43" xfId="15" applyFont="1" applyFill="1" applyBorder="1" applyAlignment="1">
      <alignment vertical="center" wrapText="1"/>
    </xf>
    <xf numFmtId="3" fontId="39" fillId="11" borderId="8" xfId="15" applyFont="1" applyFill="1" applyBorder="1" applyAlignment="1">
      <alignment vertical="center" wrapText="1"/>
    </xf>
    <xf numFmtId="49" fontId="37" fillId="11" borderId="43" xfId="15" applyNumberFormat="1" applyFont="1" applyFill="1" applyBorder="1" applyAlignment="1">
      <alignment horizontal="center" vertical="center" wrapText="1"/>
    </xf>
    <xf numFmtId="49" fontId="37" fillId="11" borderId="8" xfId="15" applyNumberFormat="1" applyFont="1" applyFill="1" applyBorder="1" applyAlignment="1">
      <alignment horizontal="center" vertical="center" wrapText="1"/>
    </xf>
    <xf numFmtId="3" fontId="39" fillId="11" borderId="48" xfId="15" applyFont="1" applyFill="1" applyBorder="1" applyAlignment="1">
      <alignment vertical="center" wrapText="1"/>
    </xf>
    <xf numFmtId="49" fontId="37" fillId="11" borderId="48" xfId="15" applyNumberFormat="1" applyFont="1" applyFill="1" applyBorder="1" applyAlignment="1">
      <alignment horizontal="center" vertical="center" wrapText="1"/>
    </xf>
    <xf numFmtId="49" fontId="37" fillId="15" borderId="43" xfId="15" applyNumberFormat="1" applyFont="1" applyFill="1" applyBorder="1" applyAlignment="1">
      <alignment horizontal="center" vertical="center"/>
    </xf>
    <xf numFmtId="49" fontId="37" fillId="15" borderId="8" xfId="15" applyNumberFormat="1" applyFont="1" applyFill="1" applyBorder="1" applyAlignment="1">
      <alignment horizontal="center" vertical="center"/>
    </xf>
    <xf numFmtId="3" fontId="39" fillId="15" borderId="43" xfId="15" quotePrefix="1" applyFont="1" applyFill="1" applyBorder="1" applyAlignment="1">
      <alignment vertical="center" wrapText="1"/>
    </xf>
    <xf numFmtId="3" fontId="39" fillId="15" borderId="8" xfId="15" quotePrefix="1" applyFont="1" applyFill="1" applyBorder="1" applyAlignment="1">
      <alignment vertical="center" wrapText="1"/>
    </xf>
    <xf numFmtId="49" fontId="37" fillId="15" borderId="48" xfId="15" applyNumberFormat="1" applyFont="1" applyFill="1" applyBorder="1" applyAlignment="1">
      <alignment horizontal="center" vertical="center"/>
    </xf>
    <xf numFmtId="3" fontId="40" fillId="4" borderId="43" xfId="15" applyFont="1" applyFill="1" applyBorder="1" applyAlignment="1">
      <alignment horizontal="center" vertical="center" wrapText="1"/>
    </xf>
    <xf numFmtId="3" fontId="40" fillId="4" borderId="8" xfId="15" applyFont="1" applyFill="1" applyBorder="1" applyAlignment="1">
      <alignment horizontal="center" vertical="center" wrapText="1"/>
    </xf>
    <xf numFmtId="3" fontId="40" fillId="4" borderId="43" xfId="15" applyFont="1" applyFill="1" applyBorder="1" applyAlignment="1">
      <alignment horizontal="center" vertical="center" textRotation="90" wrapText="1"/>
    </xf>
    <xf numFmtId="3" fontId="40" fillId="4" borderId="8" xfId="15" applyFont="1" applyFill="1" applyBorder="1" applyAlignment="1">
      <alignment horizontal="center" vertical="center" textRotation="90" wrapText="1"/>
    </xf>
    <xf numFmtId="3" fontId="40" fillId="4" borderId="9" xfId="15" applyFont="1" applyFill="1" applyBorder="1" applyAlignment="1">
      <alignment horizontal="center" vertical="center"/>
    </xf>
    <xf numFmtId="3" fontId="40" fillId="4" borderId="9" xfId="15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162" xfId="1" applyNumberFormat="1" applyFont="1" applyFill="1" applyBorder="1" applyAlignment="1">
      <alignment horizontal="center" vertical="center" wrapText="1"/>
    </xf>
    <xf numFmtId="3" fontId="3" fillId="2" borderId="77" xfId="1" applyNumberFormat="1" applyFont="1" applyFill="1" applyBorder="1" applyAlignment="1">
      <alignment horizontal="center" vertical="center" wrapText="1"/>
    </xf>
    <xf numFmtId="3" fontId="3" fillId="2" borderId="130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textRotation="90"/>
    </xf>
    <xf numFmtId="0" fontId="5" fillId="2" borderId="7" xfId="2" applyFont="1" applyFill="1" applyBorder="1" applyAlignment="1">
      <alignment horizontal="center" vertical="center" textRotation="90"/>
    </xf>
    <xf numFmtId="0" fontId="5" fillId="2" borderId="2" xfId="2" applyFont="1" applyFill="1" applyBorder="1" applyAlignment="1">
      <alignment horizontal="center" vertical="center" textRotation="90"/>
    </xf>
    <xf numFmtId="0" fontId="5" fillId="2" borderId="8" xfId="2" applyFont="1" applyFill="1" applyBorder="1" applyAlignment="1">
      <alignment horizontal="center" vertical="center" textRotation="90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0" fontId="5" fillId="2" borderId="130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5" fillId="0" borderId="1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162" xfId="3" applyFont="1" applyFill="1" applyBorder="1" applyAlignment="1">
      <alignment horizontal="center" vertical="center" wrapText="1"/>
    </xf>
    <xf numFmtId="0" fontId="5" fillId="2" borderId="77" xfId="3" applyFont="1" applyFill="1" applyBorder="1" applyAlignment="1">
      <alignment horizontal="center" vertical="center" wrapText="1"/>
    </xf>
    <xf numFmtId="3" fontId="2" fillId="0" borderId="42" xfId="11" applyNumberFormat="1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" fillId="0" borderId="117" xfId="11" applyFont="1" applyBorder="1" applyAlignment="1">
      <alignment vertical="center" wrapText="1"/>
    </xf>
    <xf numFmtId="0" fontId="3" fillId="0" borderId="118" xfId="11" applyFont="1" applyBorder="1" applyAlignment="1">
      <alignment vertical="center" wrapText="1"/>
    </xf>
    <xf numFmtId="0" fontId="3" fillId="2" borderId="138" xfId="11" applyFont="1" applyFill="1" applyBorder="1" applyAlignment="1">
      <alignment horizontal="center" vertical="center"/>
    </xf>
    <xf numFmtId="0" fontId="3" fillId="2" borderId="12" xfId="11" applyFont="1" applyFill="1" applyBorder="1" applyAlignment="1">
      <alignment horizontal="center" vertical="center"/>
    </xf>
    <xf numFmtId="0" fontId="3" fillId="2" borderId="132" xfId="11" applyFont="1" applyFill="1" applyBorder="1" applyAlignment="1">
      <alignment horizontal="center" vertical="center" wrapText="1"/>
    </xf>
    <xf numFmtId="0" fontId="3" fillId="2" borderId="89" xfId="11" applyFont="1" applyFill="1" applyBorder="1" applyAlignment="1">
      <alignment horizontal="center" vertical="center" wrapText="1"/>
    </xf>
    <xf numFmtId="0" fontId="3" fillId="2" borderId="130" xfId="11" applyFont="1" applyFill="1" applyBorder="1" applyAlignment="1">
      <alignment horizontal="center" vertical="center" wrapText="1"/>
    </xf>
    <xf numFmtId="0" fontId="3" fillId="2" borderId="19" xfId="11" applyFont="1" applyFill="1" applyBorder="1" applyAlignment="1">
      <alignment horizontal="center" vertical="center" wrapText="1"/>
    </xf>
    <xf numFmtId="3" fontId="3" fillId="0" borderId="36" xfId="11" applyNumberFormat="1" applyFont="1" applyBorder="1">
      <alignment vertical="center"/>
    </xf>
    <xf numFmtId="3" fontId="3" fillId="0" borderId="37" xfId="11" applyNumberFormat="1" applyFont="1" applyBorder="1">
      <alignment vertical="center"/>
    </xf>
    <xf numFmtId="3" fontId="3" fillId="0" borderId="39" xfId="11" applyNumberFormat="1" applyFont="1" applyBorder="1">
      <alignment vertical="center"/>
    </xf>
    <xf numFmtId="0" fontId="3" fillId="0" borderId="36" xfId="11" applyFont="1" applyBorder="1" applyAlignment="1">
      <alignment vertical="center" wrapText="1"/>
    </xf>
    <xf numFmtId="0" fontId="3" fillId="0" borderId="140" xfId="11" applyFont="1" applyBorder="1" applyAlignment="1">
      <alignment vertical="center" wrapText="1"/>
    </xf>
    <xf numFmtId="3" fontId="3" fillId="0" borderId="141" xfId="11" applyNumberFormat="1" applyFont="1" applyBorder="1">
      <alignment vertical="center"/>
    </xf>
    <xf numFmtId="3" fontId="3" fillId="0" borderId="142" xfId="11" applyNumberFormat="1" applyFont="1" applyBorder="1">
      <alignment vertical="center"/>
    </xf>
    <xf numFmtId="0" fontId="3" fillId="2" borderId="4" xfId="11" applyFont="1" applyFill="1" applyBorder="1" applyAlignment="1">
      <alignment horizontal="center" vertical="center" wrapText="1"/>
    </xf>
    <xf numFmtId="0" fontId="3" fillId="2" borderId="5" xfId="11" applyFont="1" applyFill="1" applyBorder="1" applyAlignment="1">
      <alignment horizontal="center" vertical="center" wrapText="1"/>
    </xf>
    <xf numFmtId="0" fontId="3" fillId="0" borderId="63" xfId="11" applyFont="1" applyBorder="1" applyAlignment="1">
      <alignment horizontal="center" vertical="center"/>
    </xf>
    <xf numFmtId="0" fontId="3" fillId="0" borderId="64" xfId="11" applyFont="1" applyBorder="1" applyAlignment="1">
      <alignment horizontal="center" vertical="center"/>
    </xf>
    <xf numFmtId="0" fontId="3" fillId="0" borderId="139" xfId="11" applyFont="1" applyBorder="1" applyAlignment="1">
      <alignment horizontal="center" vertical="center"/>
    </xf>
    <xf numFmtId="0" fontId="3" fillId="2" borderId="3" xfId="11" applyFont="1" applyFill="1" applyBorder="1" applyAlignment="1">
      <alignment horizontal="center" vertical="center" wrapText="1"/>
    </xf>
    <xf numFmtId="0" fontId="3" fillId="0" borderId="30" xfId="11" applyFont="1" applyBorder="1" applyAlignment="1">
      <alignment horizontal="center" vertical="center"/>
    </xf>
    <xf numFmtId="0" fontId="3" fillId="0" borderId="31" xfId="11" applyFont="1" applyBorder="1" applyAlignment="1">
      <alignment horizontal="center" vertical="center"/>
    </xf>
    <xf numFmtId="0" fontId="3" fillId="0" borderId="35" xfId="11" applyFont="1" applyBorder="1" applyAlignment="1">
      <alignment horizontal="center" vertical="center"/>
    </xf>
    <xf numFmtId="0" fontId="3" fillId="2" borderId="162" xfId="11" applyFont="1" applyFill="1" applyBorder="1" applyAlignment="1">
      <alignment horizontal="center" vertical="center" wrapText="1"/>
    </xf>
    <xf numFmtId="0" fontId="3" fillId="2" borderId="102" xfId="11" applyFont="1" applyFill="1" applyBorder="1" applyAlignment="1">
      <alignment horizontal="center" vertical="center" wrapText="1"/>
    </xf>
    <xf numFmtId="0" fontId="2" fillId="0" borderId="16" xfId="3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6" xfId="2" applyFont="1" applyBorder="1" applyAlignment="1">
      <alignment vertical="center" wrapText="1"/>
    </xf>
    <xf numFmtId="0" fontId="2" fillId="0" borderId="20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20" xfId="3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/>
    </xf>
    <xf numFmtId="0" fontId="2" fillId="0" borderId="20" xfId="3" applyFont="1" applyBorder="1" applyAlignment="1">
      <alignment horizontal="left" vertical="center"/>
    </xf>
    <xf numFmtId="0" fontId="2" fillId="0" borderId="10" xfId="3" applyFont="1" applyBorder="1" applyAlignment="1">
      <alignment horizontal="left" vertical="center"/>
    </xf>
    <xf numFmtId="0" fontId="2" fillId="0" borderId="16" xfId="3" quotePrefix="1" applyFont="1" applyBorder="1" applyAlignment="1">
      <alignment vertical="center"/>
    </xf>
    <xf numFmtId="0" fontId="3" fillId="0" borderId="16" xfId="3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0" borderId="65" xfId="3" applyFont="1" applyBorder="1" applyAlignment="1">
      <alignment horizontal="left"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3" fontId="2" fillId="0" borderId="16" xfId="5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13" fillId="2" borderId="162" xfId="6" applyFont="1" applyFill="1" applyBorder="1" applyAlignment="1">
      <alignment horizontal="center" vertical="center" wrapText="1"/>
    </xf>
    <xf numFmtId="3" fontId="13" fillId="2" borderId="77" xfId="6" applyFont="1" applyFill="1" applyBorder="1" applyAlignment="1">
      <alignment horizontal="center"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3" fillId="2" borderId="76" xfId="6" applyFont="1" applyFill="1" applyBorder="1" applyAlignment="1">
      <alignment horizontal="center"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2" xfId="5" applyFont="1" applyFill="1" applyBorder="1" applyAlignment="1">
      <alignment horizontal="center" vertical="center" wrapText="1"/>
    </xf>
    <xf numFmtId="3" fontId="13" fillId="2" borderId="130" xfId="6" applyFont="1" applyFill="1" applyBorder="1" applyAlignment="1">
      <alignment horizontal="center" vertical="center" wrapText="1"/>
    </xf>
    <xf numFmtId="3" fontId="13" fillId="2" borderId="53" xfId="6" applyFont="1" applyFill="1" applyBorder="1" applyAlignment="1">
      <alignment horizontal="center" vertical="center" wrapText="1"/>
    </xf>
    <xf numFmtId="3" fontId="13" fillId="4" borderId="83" xfId="5" applyFont="1" applyFill="1" applyBorder="1" applyAlignment="1">
      <alignment horizontal="center" vertical="center" wrapText="1"/>
    </xf>
    <xf numFmtId="3" fontId="13" fillId="4" borderId="84" xfId="5" applyFont="1" applyFill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130" xfId="6" applyFont="1" applyFill="1" applyBorder="1" applyAlignment="1">
      <alignment horizontal="center" vertical="top" wrapText="1"/>
    </xf>
    <xf numFmtId="3" fontId="13" fillId="2" borderId="53" xfId="6" applyFont="1" applyFill="1" applyBorder="1" applyAlignment="1">
      <alignment horizontal="center" vertical="top" wrapText="1"/>
    </xf>
    <xf numFmtId="3" fontId="13" fillId="2" borderId="162" xfId="5" applyFont="1" applyFill="1" applyBorder="1" applyAlignment="1">
      <alignment horizontal="center" vertical="center" wrapText="1"/>
    </xf>
    <xf numFmtId="3" fontId="13" fillId="2" borderId="98" xfId="5" applyFont="1" applyFill="1" applyBorder="1" applyAlignment="1">
      <alignment horizontal="center" vertical="center" wrapText="1"/>
    </xf>
    <xf numFmtId="3" fontId="13" fillId="2" borderId="77" xfId="5" applyFont="1" applyFill="1" applyBorder="1" applyAlignment="1">
      <alignment horizontal="center" vertical="center" wrapText="1"/>
    </xf>
    <xf numFmtId="3" fontId="14" fillId="0" borderId="141" xfId="9" quotePrefix="1" applyFont="1" applyBorder="1" applyAlignment="1">
      <alignment vertical="center"/>
    </xf>
    <xf numFmtId="3" fontId="14" fillId="0" borderId="142" xfId="9" applyFont="1" applyBorder="1" applyAlignment="1">
      <alignment vertical="center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83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0" xfId="5" applyFont="1" applyFill="1" applyBorder="1" applyAlignment="1">
      <alignment horizontal="center" vertical="center" wrapText="1"/>
    </xf>
    <xf numFmtId="3" fontId="13" fillId="2" borderId="93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9" xfId="5" applyFont="1" applyFill="1" applyBorder="1" applyAlignment="1">
      <alignment horizontal="center" vertical="center" wrapText="1"/>
    </xf>
    <xf numFmtId="3" fontId="19" fillId="0" borderId="87" xfId="5" applyFont="1" applyBorder="1" applyAlignment="1">
      <alignment horizontal="center" vertical="center"/>
    </xf>
    <xf numFmtId="3" fontId="19" fillId="0" borderId="94" xfId="5" applyFont="1" applyBorder="1" applyAlignment="1">
      <alignment horizontal="center" vertical="center"/>
    </xf>
    <xf numFmtId="3" fontId="18" fillId="0" borderId="109" xfId="5" quotePrefix="1" applyFont="1" applyBorder="1" applyAlignment="1">
      <alignment horizontal="center" vertical="center"/>
    </xf>
    <xf numFmtId="3" fontId="18" fillId="0" borderId="94" xfId="5" quotePrefix="1" applyFont="1" applyBorder="1" applyAlignment="1">
      <alignment horizontal="center" vertical="center"/>
    </xf>
    <xf numFmtId="3" fontId="18" fillId="0" borderId="86" xfId="5" quotePrefix="1" applyFont="1" applyBorder="1" applyAlignment="1">
      <alignment horizontal="center" vertical="center"/>
    </xf>
    <xf numFmtId="3" fontId="14" fillId="0" borderId="28" xfId="9" quotePrefix="1" applyFont="1" applyBorder="1" applyAlignment="1">
      <alignment vertical="center"/>
    </xf>
    <xf numFmtId="3" fontId="14" fillId="0" borderId="89" xfId="9" applyFont="1" applyBorder="1" applyAlignment="1">
      <alignment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0" borderId="56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0" fontId="13" fillId="2" borderId="3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4" fillId="0" borderId="72" xfId="5" applyFont="1" applyBorder="1" applyAlignment="1">
      <alignment horizontal="left" vertical="center" wrapText="1"/>
    </xf>
    <xf numFmtId="3" fontId="14" fillId="0" borderId="52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47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/>
    </xf>
    <xf numFmtId="3" fontId="13" fillId="2" borderId="143" xfId="5" applyFont="1" applyFill="1" applyBorder="1" applyAlignment="1">
      <alignment horizontal="center" vertical="center" wrapText="1"/>
    </xf>
    <xf numFmtId="3" fontId="13" fillId="2" borderId="127" xfId="5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3" fontId="13" fillId="0" borderId="147" xfId="5" applyFont="1" applyBorder="1" applyAlignment="1">
      <alignment vertical="center" wrapText="1"/>
    </xf>
    <xf numFmtId="3" fontId="13" fillId="0" borderId="148" xfId="5" applyFont="1" applyBorder="1" applyAlignment="1">
      <alignment vertical="center" wrapText="1"/>
    </xf>
    <xf numFmtId="0" fontId="13" fillId="0" borderId="33" xfId="8" applyFont="1" applyBorder="1" applyAlignment="1">
      <alignment horizontal="left" vertical="center" wrapText="1"/>
    </xf>
    <xf numFmtId="0" fontId="13" fillId="0" borderId="173" xfId="8" applyFont="1" applyBorder="1" applyAlignment="1">
      <alignment horizontal="left" vertical="center" wrapText="1"/>
    </xf>
    <xf numFmtId="0" fontId="13" fillId="0" borderId="105" xfId="8" applyFont="1" applyBorder="1" applyAlignment="1">
      <alignment horizontal="left" vertical="center" wrapText="1"/>
    </xf>
    <xf numFmtId="0" fontId="13" fillId="0" borderId="104" xfId="8" applyFont="1" applyBorder="1" applyAlignment="1">
      <alignment horizontal="left" vertical="center" wrapText="1"/>
    </xf>
    <xf numFmtId="0" fontId="55" fillId="0" borderId="0" xfId="28" applyFont="1" applyAlignment="1">
      <alignment horizontal="center" vertical="center" wrapText="1"/>
    </xf>
    <xf numFmtId="0" fontId="13" fillId="4" borderId="138" xfId="28" applyFont="1" applyFill="1" applyBorder="1" applyAlignment="1">
      <alignment horizontal="center" vertical="center" wrapText="1"/>
    </xf>
    <xf numFmtId="0" fontId="13" fillId="4" borderId="27" xfId="28" applyFont="1" applyFill="1" applyBorder="1" applyAlignment="1">
      <alignment horizontal="center" vertical="center" wrapText="1"/>
    </xf>
    <xf numFmtId="0" fontId="13" fillId="4" borderId="22" xfId="28" applyFont="1" applyFill="1" applyBorder="1" applyAlignment="1">
      <alignment horizontal="center" vertical="center" wrapText="1"/>
    </xf>
    <xf numFmtId="0" fontId="13" fillId="4" borderId="23" xfId="28" applyFont="1" applyFill="1" applyBorder="1" applyAlignment="1">
      <alignment horizontal="center" vertical="center" wrapText="1"/>
    </xf>
    <xf numFmtId="3" fontId="13" fillId="4" borderId="27" xfId="28" applyNumberFormat="1" applyFont="1" applyFill="1" applyBorder="1" applyAlignment="1">
      <alignment horizontal="center" vertical="center" wrapText="1"/>
    </xf>
    <xf numFmtId="3" fontId="13" fillId="4" borderId="23" xfId="28" applyNumberFormat="1" applyFont="1" applyFill="1" applyBorder="1" applyAlignment="1">
      <alignment horizontal="center" vertical="center" wrapText="1"/>
    </xf>
    <xf numFmtId="0" fontId="13" fillId="4" borderId="2" xfId="28" applyFont="1" applyFill="1" applyBorder="1" applyAlignment="1">
      <alignment horizontal="center" vertical="center" wrapText="1"/>
    </xf>
    <xf numFmtId="0" fontId="13" fillId="4" borderId="52" xfId="28" applyFont="1" applyFill="1" applyBorder="1" applyAlignment="1">
      <alignment horizontal="center" vertical="center" wrapText="1"/>
    </xf>
    <xf numFmtId="0" fontId="13" fillId="4" borderId="3" xfId="28" applyFont="1" applyFill="1" applyBorder="1" applyAlignment="1">
      <alignment horizontal="center" vertical="center" wrapText="1"/>
    </xf>
    <xf numFmtId="0" fontId="13" fillId="4" borderId="5" xfId="28" applyFont="1" applyFill="1" applyBorder="1" applyAlignment="1">
      <alignment horizontal="center" vertical="center" wrapText="1"/>
    </xf>
    <xf numFmtId="0" fontId="13" fillId="4" borderId="2" xfId="28" applyFont="1" applyFill="1" applyBorder="1" applyAlignment="1">
      <alignment horizontal="center" vertical="center"/>
    </xf>
    <xf numFmtId="0" fontId="13" fillId="4" borderId="52" xfId="28" applyFont="1" applyFill="1" applyBorder="1" applyAlignment="1">
      <alignment horizontal="center" vertical="center"/>
    </xf>
    <xf numFmtId="0" fontId="13" fillId="4" borderId="171" xfId="28" applyFont="1" applyFill="1" applyBorder="1" applyAlignment="1">
      <alignment horizontal="center" vertical="center" wrapText="1"/>
    </xf>
    <xf numFmtId="0" fontId="13" fillId="4" borderId="55" xfId="28" applyFont="1" applyFill="1" applyBorder="1" applyAlignment="1">
      <alignment horizontal="center" vertical="center" wrapText="1"/>
    </xf>
    <xf numFmtId="3" fontId="10" fillId="0" borderId="0" xfId="27" applyFont="1" applyAlignment="1">
      <alignment horizontal="left" vertical="center"/>
    </xf>
    <xf numFmtId="0" fontId="13" fillId="0" borderId="56" xfId="28" applyFont="1" applyBorder="1" applyAlignment="1">
      <alignment horizontal="left" vertical="center"/>
    </xf>
    <xf numFmtId="0" fontId="13" fillId="0" borderId="4" xfId="28" applyFont="1" applyBorder="1" applyAlignment="1">
      <alignment horizontal="left" vertical="center"/>
    </xf>
    <xf numFmtId="0" fontId="13" fillId="0" borderId="6" xfId="28" applyFont="1" applyBorder="1" applyAlignment="1">
      <alignment horizontal="left" vertical="center"/>
    </xf>
    <xf numFmtId="0" fontId="13" fillId="0" borderId="30" xfId="28" applyFont="1" applyBorder="1" applyAlignment="1">
      <alignment horizontal="left" vertical="center" wrapText="1"/>
    </xf>
    <xf numFmtId="0" fontId="13" fillId="0" borderId="32" xfId="28" applyFont="1" applyBorder="1" applyAlignment="1">
      <alignment horizontal="left" vertical="center" wrapText="1"/>
    </xf>
    <xf numFmtId="0" fontId="13" fillId="0" borderId="17" xfId="28" applyFont="1" applyBorder="1" applyAlignment="1">
      <alignment horizontal="left" vertical="center"/>
    </xf>
    <xf numFmtId="0" fontId="13" fillId="0" borderId="18" xfId="28" applyFont="1" applyBorder="1" applyAlignment="1">
      <alignment horizontal="left" vertical="center"/>
    </xf>
    <xf numFmtId="0" fontId="13" fillId="0" borderId="41" xfId="28" applyFont="1" applyBorder="1" applyAlignment="1">
      <alignment horizontal="left" vertical="center"/>
    </xf>
    <xf numFmtId="0" fontId="13" fillId="0" borderId="29" xfId="28" applyFont="1" applyBorder="1" applyAlignment="1">
      <alignment horizontal="left" vertical="center"/>
    </xf>
    <xf numFmtId="0" fontId="13" fillId="0" borderId="0" xfId="28" applyFont="1" applyAlignment="1">
      <alignment horizontal="left" vertical="center"/>
    </xf>
    <xf numFmtId="0" fontId="13" fillId="0" borderId="51" xfId="28" applyFont="1" applyBorder="1" applyAlignment="1">
      <alignment horizontal="left" vertical="center"/>
    </xf>
    <xf numFmtId="0" fontId="13" fillId="0" borderId="13" xfId="28" applyFont="1" applyBorder="1" applyAlignment="1">
      <alignment vertical="center" wrapText="1"/>
    </xf>
    <xf numFmtId="0" fontId="13" fillId="0" borderId="15" xfId="28" applyFont="1" applyBorder="1" applyAlignment="1">
      <alignment vertical="center" wrapText="1"/>
    </xf>
    <xf numFmtId="0" fontId="13" fillId="0" borderId="117" xfId="28" applyFont="1" applyBorder="1" applyAlignment="1">
      <alignment vertical="center" wrapText="1"/>
    </xf>
    <xf numFmtId="0" fontId="13" fillId="0" borderId="80" xfId="28" applyFont="1" applyBorder="1" applyAlignment="1">
      <alignment vertical="center" wrapText="1"/>
    </xf>
    <xf numFmtId="3" fontId="13" fillId="4" borderId="162" xfId="4" applyFont="1" applyFill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3" fontId="13" fillId="4" borderId="1" xfId="4" applyFont="1" applyFill="1" applyBorder="1" applyAlignment="1">
      <alignment horizontal="center" vertical="center" wrapText="1"/>
    </xf>
    <xf numFmtId="3" fontId="13" fillId="4" borderId="47" xfId="4" applyFont="1" applyFill="1" applyBorder="1" applyAlignment="1">
      <alignment horizontal="center" vertical="center" wrapText="1"/>
    </xf>
    <xf numFmtId="3" fontId="13" fillId="4" borderId="72" xfId="4" applyFont="1" applyFill="1" applyBorder="1" applyAlignment="1">
      <alignment horizontal="center" vertical="center" wrapText="1"/>
    </xf>
    <xf numFmtId="3" fontId="13" fillId="4" borderId="4" xfId="4" applyFont="1" applyFill="1" applyBorder="1" applyAlignment="1">
      <alignment horizontal="center" vertical="center"/>
    </xf>
    <xf numFmtId="3" fontId="13" fillId="4" borderId="5" xfId="4" applyFont="1" applyFill="1" applyBorder="1" applyAlignment="1">
      <alignment horizontal="center" vertical="center"/>
    </xf>
    <xf numFmtId="3" fontId="13" fillId="4" borderId="3" xfId="4" applyFont="1" applyFill="1" applyBorder="1" applyAlignment="1">
      <alignment horizontal="center" vertical="center"/>
    </xf>
    <xf numFmtId="3" fontId="13" fillId="4" borderId="50" xfId="4" applyFont="1" applyFill="1" applyBorder="1" applyAlignment="1">
      <alignment horizontal="center" vertical="center" wrapText="1"/>
    </xf>
    <xf numFmtId="3" fontId="13" fillId="4" borderId="53" xfId="4" applyFont="1" applyFill="1" applyBorder="1" applyAlignment="1">
      <alignment horizontal="center" vertical="center" wrapText="1"/>
    </xf>
    <xf numFmtId="3" fontId="13" fillId="4" borderId="8" xfId="4" applyFont="1" applyFill="1" applyBorder="1" applyAlignment="1">
      <alignment horizontal="center" vertical="center" wrapText="1"/>
    </xf>
    <xf numFmtId="3" fontId="13" fillId="4" borderId="9" xfId="4" applyFont="1" applyFill="1" applyBorder="1" applyAlignment="1">
      <alignment horizontal="center" vertical="center" wrapText="1"/>
    </xf>
    <xf numFmtId="3" fontId="13" fillId="4" borderId="23" xfId="4" applyFont="1" applyFill="1" applyBorder="1" applyAlignment="1">
      <alignment horizontal="center" vertical="center" wrapText="1"/>
    </xf>
    <xf numFmtId="3" fontId="13" fillId="4" borderId="48" xfId="4" applyFont="1" applyFill="1" applyBorder="1" applyAlignment="1">
      <alignment horizontal="center" vertical="center" wrapText="1"/>
    </xf>
    <xf numFmtId="3" fontId="13" fillId="4" borderId="52" xfId="4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8" xfId="5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3" fillId="2" borderId="76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12" borderId="47" xfId="5" applyFont="1" applyFill="1" applyBorder="1" applyAlignment="1">
      <alignment horizontal="center" vertical="center" wrapText="1"/>
    </xf>
    <xf numFmtId="3" fontId="13" fillId="2" borderId="125" xfId="5" applyFont="1" applyFill="1" applyBorder="1" applyAlignment="1">
      <alignment horizontal="center" vertical="center" wrapText="1"/>
    </xf>
    <xf numFmtId="3" fontId="13" fillId="2" borderId="134" xfId="5" applyFont="1" applyFill="1" applyBorder="1" applyAlignment="1">
      <alignment horizontal="center" vertical="center" wrapText="1"/>
    </xf>
    <xf numFmtId="3" fontId="13" fillId="2" borderId="163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5" xfId="5" applyFont="1" applyFill="1" applyBorder="1" applyAlignment="1">
      <alignment horizontal="center" vertical="center"/>
    </xf>
    <xf numFmtId="3" fontId="13" fillId="0" borderId="117" xfId="5" applyFont="1" applyBorder="1" applyAlignment="1">
      <alignment horizontal="left" vertical="center" wrapText="1"/>
    </xf>
    <xf numFmtId="3" fontId="13" fillId="0" borderId="118" xfId="5" applyFont="1" applyBorder="1" applyAlignment="1">
      <alignment horizontal="left" vertical="center" wrapText="1"/>
    </xf>
    <xf numFmtId="3" fontId="13" fillId="2" borderId="6" xfId="5" applyFont="1" applyFill="1" applyBorder="1" applyAlignment="1">
      <alignment horizontal="center" vertical="center"/>
    </xf>
    <xf numFmtId="3" fontId="13" fillId="2" borderId="8" xfId="5" applyFont="1" applyFill="1" applyBorder="1" applyAlignment="1">
      <alignment horizontal="center" vertical="center" wrapText="1"/>
    </xf>
    <xf numFmtId="3" fontId="13" fillId="2" borderId="45" xfId="5" applyFont="1" applyFill="1" applyBorder="1" applyAlignment="1">
      <alignment horizontal="center" vertical="center" wrapText="1"/>
    </xf>
    <xf numFmtId="3" fontId="13" fillId="2" borderId="14" xfId="5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3" xfId="5" applyFont="1" applyFill="1" applyBorder="1" applyAlignment="1">
      <alignment horizontal="center" vertical="center"/>
    </xf>
    <xf numFmtId="3" fontId="13" fillId="2" borderId="125" xfId="5" applyFont="1" applyFill="1" applyBorder="1" applyAlignment="1">
      <alignment horizontal="center" vertical="center"/>
    </xf>
    <xf numFmtId="3" fontId="13" fillId="2" borderId="127" xfId="5" applyFont="1" applyFill="1" applyBorder="1" applyAlignment="1">
      <alignment horizontal="center" vertical="center"/>
    </xf>
    <xf numFmtId="0" fontId="13" fillId="2" borderId="162" xfId="7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23" fillId="4" borderId="3" xfId="10" applyFont="1" applyFill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3" fillId="2" borderId="1" xfId="14" applyFont="1" applyFill="1" applyBorder="1" applyAlignment="1">
      <alignment horizontal="center" vertical="center" wrapText="1"/>
    </xf>
    <xf numFmtId="0" fontId="13" fillId="2" borderId="72" xfId="14" applyFont="1" applyFill="1" applyBorder="1" applyAlignment="1">
      <alignment horizontal="center" vertical="center" wrapText="1"/>
    </xf>
    <xf numFmtId="0" fontId="13" fillId="2" borderId="130" xfId="14" applyFont="1" applyFill="1" applyBorder="1" applyAlignment="1">
      <alignment horizontal="center" vertical="center" wrapText="1"/>
    </xf>
    <xf numFmtId="0" fontId="13" fillId="2" borderId="53" xfId="14" applyFont="1" applyFill="1" applyBorder="1" applyAlignment="1">
      <alignment horizontal="center" vertical="center" wrapText="1"/>
    </xf>
    <xf numFmtId="0" fontId="13" fillId="2" borderId="130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13" fillId="0" borderId="59" xfId="1" applyFont="1" applyBorder="1" applyAlignment="1">
      <alignment horizontal="left"/>
    </xf>
    <xf numFmtId="0" fontId="13" fillId="0" borderId="61" xfId="1" applyFont="1" applyBorder="1" applyAlignment="1">
      <alignment horizontal="left"/>
    </xf>
    <xf numFmtId="0" fontId="13" fillId="0" borderId="166" xfId="1" applyFont="1" applyBorder="1" applyAlignment="1">
      <alignment horizontal="left"/>
    </xf>
    <xf numFmtId="0" fontId="14" fillId="0" borderId="49" xfId="24" applyFont="1" applyBorder="1"/>
    <xf numFmtId="0" fontId="14" fillId="0" borderId="0" xfId="24" applyFont="1"/>
    <xf numFmtId="0" fontId="14" fillId="0" borderId="124" xfId="24" applyFont="1" applyBorder="1"/>
    <xf numFmtId="0" fontId="13" fillId="0" borderId="45" xfId="24" applyFont="1" applyBorder="1" applyAlignment="1">
      <alignment wrapText="1"/>
    </xf>
    <xf numFmtId="0" fontId="14" fillId="0" borderId="14" xfId="24" applyFont="1" applyBorder="1" applyAlignment="1">
      <alignment wrapText="1"/>
    </xf>
    <xf numFmtId="0" fontId="14" fillId="0" borderId="116" xfId="24" applyFont="1" applyBorder="1" applyAlignment="1">
      <alignment wrapText="1"/>
    </xf>
    <xf numFmtId="0" fontId="13" fillId="0" borderId="16" xfId="24" applyFont="1" applyBorder="1" applyAlignment="1">
      <alignment wrapText="1"/>
    </xf>
    <xf numFmtId="0" fontId="14" fillId="0" borderId="20" xfId="24" applyFont="1" applyBorder="1" applyAlignment="1">
      <alignment wrapText="1"/>
    </xf>
    <xf numFmtId="0" fontId="14" fillId="0" borderId="89" xfId="24" applyFont="1" applyBorder="1" applyAlignment="1">
      <alignment wrapText="1"/>
    </xf>
    <xf numFmtId="0" fontId="13" fillId="0" borderId="45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3" fillId="0" borderId="116" xfId="1" applyFont="1" applyBorder="1" applyAlignment="1">
      <alignment horizontal="left"/>
    </xf>
    <xf numFmtId="0" fontId="14" fillId="0" borderId="49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14" fillId="0" borderId="124" xfId="1" applyFont="1" applyBorder="1" applyAlignment="1">
      <alignment horizontal="left"/>
    </xf>
    <xf numFmtId="0" fontId="13" fillId="0" borderId="49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3" fillId="0" borderId="124" xfId="1" applyFont="1" applyBorder="1" applyAlignment="1">
      <alignment horizontal="left"/>
    </xf>
    <xf numFmtId="0" fontId="14" fillId="0" borderId="49" xfId="24" applyFont="1" applyBorder="1" applyAlignment="1">
      <alignment wrapText="1"/>
    </xf>
    <xf numFmtId="0" fontId="14" fillId="0" borderId="0" xfId="24" applyFont="1" applyAlignment="1">
      <alignment wrapText="1"/>
    </xf>
    <xf numFmtId="0" fontId="13" fillId="0" borderId="16" xfId="24" applyFont="1" applyBorder="1" applyAlignment="1">
      <alignment vertical="center" wrapText="1"/>
    </xf>
    <xf numFmtId="0" fontId="14" fillId="0" borderId="40" xfId="24" applyFont="1" applyBorder="1"/>
    <xf numFmtId="0" fontId="14" fillId="0" borderId="18" xfId="24" applyFont="1" applyBorder="1"/>
    <xf numFmtId="0" fontId="14" fillId="0" borderId="101" xfId="24" applyFont="1" applyBorder="1"/>
    <xf numFmtId="0" fontId="13" fillId="0" borderId="49" xfId="24" applyFont="1" applyBorder="1" applyAlignment="1">
      <alignment horizontal="left" vertical="center" wrapText="1"/>
    </xf>
    <xf numFmtId="0" fontId="14" fillId="0" borderId="0" xfId="24" applyFont="1" applyAlignment="1">
      <alignment horizontal="left" vertical="center" wrapText="1"/>
    </xf>
    <xf numFmtId="0" fontId="14" fillId="0" borderId="124" xfId="24" applyFont="1" applyBorder="1" applyAlignment="1">
      <alignment horizontal="left" vertical="center" wrapText="1"/>
    </xf>
    <xf numFmtId="0" fontId="5" fillId="2" borderId="151" xfId="24" applyFont="1" applyFill="1" applyBorder="1" applyAlignment="1">
      <alignment horizontal="center" vertical="center" wrapText="1"/>
    </xf>
    <xf numFmtId="0" fontId="5" fillId="2" borderId="160" xfId="24" applyFont="1" applyFill="1" applyBorder="1" applyAlignment="1">
      <alignment horizontal="center" vertical="center" wrapText="1"/>
    </xf>
    <xf numFmtId="0" fontId="5" fillId="2" borderId="164" xfId="24" applyFont="1" applyFill="1" applyBorder="1" applyAlignment="1">
      <alignment horizontal="center" vertical="center" wrapText="1"/>
    </xf>
    <xf numFmtId="0" fontId="5" fillId="2" borderId="158" xfId="24" applyFont="1" applyFill="1" applyBorder="1" applyAlignment="1">
      <alignment horizontal="center" vertical="center" wrapText="1"/>
    </xf>
    <xf numFmtId="0" fontId="5" fillId="2" borderId="0" xfId="24" applyFont="1" applyFill="1" applyAlignment="1">
      <alignment horizontal="center" vertical="center" wrapText="1"/>
    </xf>
    <xf numFmtId="0" fontId="5" fillId="2" borderId="124" xfId="24" applyFont="1" applyFill="1" applyBorder="1" applyAlignment="1">
      <alignment horizontal="center" vertical="center" wrapText="1"/>
    </xf>
    <xf numFmtId="0" fontId="5" fillId="2" borderId="121" xfId="24" applyFont="1" applyFill="1" applyBorder="1" applyAlignment="1">
      <alignment horizontal="center" vertical="center" wrapText="1"/>
    </xf>
    <xf numFmtId="0" fontId="5" fillId="2" borderId="61" xfId="24" applyFont="1" applyFill="1" applyBorder="1" applyAlignment="1">
      <alignment horizontal="center" vertical="center" wrapText="1"/>
    </xf>
    <xf numFmtId="0" fontId="5" fillId="2" borderId="166" xfId="24" applyFont="1" applyFill="1" applyBorder="1" applyAlignment="1">
      <alignment horizontal="center" vertical="center" wrapText="1"/>
    </xf>
    <xf numFmtId="3" fontId="5" fillId="2" borderId="145" xfId="25" applyFont="1" applyFill="1" applyBorder="1" applyAlignment="1">
      <alignment horizontal="center" vertical="center"/>
    </xf>
    <xf numFmtId="3" fontId="5" fillId="2" borderId="37" xfId="25" applyFont="1" applyFill="1" applyBorder="1" applyAlignment="1">
      <alignment horizontal="center" vertical="center"/>
    </xf>
    <xf numFmtId="3" fontId="5" fillId="2" borderId="112" xfId="25" applyFont="1" applyFill="1" applyBorder="1" applyAlignment="1">
      <alignment horizontal="center" vertical="center"/>
    </xf>
    <xf numFmtId="3" fontId="5" fillId="2" borderId="140" xfId="25" applyFont="1" applyFill="1" applyBorder="1" applyAlignment="1">
      <alignment horizontal="center" vertical="center"/>
    </xf>
    <xf numFmtId="3" fontId="5" fillId="2" borderId="165" xfId="25" applyFont="1" applyFill="1" applyBorder="1" applyAlignment="1">
      <alignment horizontal="center" vertical="center" wrapText="1"/>
    </xf>
    <xf numFmtId="3" fontId="5" fillId="2" borderId="20" xfId="25" applyFont="1" applyFill="1" applyBorder="1" applyAlignment="1">
      <alignment horizontal="center" vertical="center" wrapText="1"/>
    </xf>
    <xf numFmtId="3" fontId="5" fillId="2" borderId="10" xfId="25" applyFont="1" applyFill="1" applyBorder="1" applyAlignment="1">
      <alignment horizontal="center" vertical="center" wrapText="1"/>
    </xf>
    <xf numFmtId="3" fontId="5" fillId="2" borderId="43" xfId="25" applyFont="1" applyFill="1" applyBorder="1" applyAlignment="1">
      <alignment horizontal="center" vertical="center" wrapText="1"/>
    </xf>
    <xf numFmtId="3" fontId="5" fillId="2" borderId="8" xfId="25" applyFont="1" applyFill="1" applyBorder="1" applyAlignment="1">
      <alignment horizontal="center" vertical="center" wrapText="1"/>
    </xf>
    <xf numFmtId="3" fontId="5" fillId="2" borderId="123" xfId="25" applyFont="1" applyFill="1" applyBorder="1" applyAlignment="1">
      <alignment horizontal="center" vertical="center" wrapText="1"/>
    </xf>
    <xf numFmtId="3" fontId="5" fillId="2" borderId="127" xfId="25" applyFont="1" applyFill="1" applyBorder="1" applyAlignment="1">
      <alignment horizontal="center" vertical="center" wrapText="1"/>
    </xf>
    <xf numFmtId="0" fontId="13" fillId="0" borderId="38" xfId="24" applyFont="1" applyBorder="1" applyAlignment="1">
      <alignment vertical="center" wrapText="1"/>
    </xf>
    <xf numFmtId="0" fontId="14" fillId="0" borderId="37" xfId="24" applyFont="1" applyBorder="1" applyAlignment="1">
      <alignment wrapText="1"/>
    </xf>
    <xf numFmtId="0" fontId="14" fillId="0" borderId="140" xfId="24" applyFont="1" applyBorder="1" applyAlignment="1">
      <alignment wrapText="1"/>
    </xf>
    <xf numFmtId="0" fontId="14" fillId="0" borderId="116" xfId="24" applyFont="1" applyBorder="1"/>
    <xf numFmtId="0" fontId="13" fillId="0" borderId="49" xfId="24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24" xfId="0" applyFont="1" applyBorder="1" applyAlignment="1">
      <alignment vertical="center" wrapText="1"/>
    </xf>
    <xf numFmtId="0" fontId="13" fillId="2" borderId="167" xfId="1" applyFont="1" applyFill="1" applyBorder="1" applyAlignment="1">
      <alignment horizontal="center" vertical="center"/>
    </xf>
    <xf numFmtId="0" fontId="14" fillId="2" borderId="168" xfId="1" applyFont="1" applyFill="1" applyBorder="1" applyAlignment="1">
      <alignment horizontal="center" vertical="center"/>
    </xf>
    <xf numFmtId="0" fontId="13" fillId="2" borderId="168" xfId="1" applyFont="1" applyFill="1" applyBorder="1" applyAlignment="1">
      <alignment horizontal="center" vertical="center"/>
    </xf>
    <xf numFmtId="0" fontId="14" fillId="0" borderId="45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46" xfId="1" applyFont="1" applyBorder="1" applyAlignment="1">
      <alignment horizontal="center"/>
    </xf>
    <xf numFmtId="0" fontId="14" fillId="0" borderId="49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51" xfId="1" applyFont="1" applyBorder="1" applyAlignment="1">
      <alignment horizontal="center"/>
    </xf>
    <xf numFmtId="0" fontId="14" fillId="0" borderId="40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14" fillId="0" borderId="41" xfId="1" applyFont="1" applyBorder="1" applyAlignment="1">
      <alignment horizontal="center"/>
    </xf>
    <xf numFmtId="3" fontId="13" fillId="2" borderId="162" xfId="1" applyNumberFormat="1" applyFont="1" applyFill="1" applyBorder="1" applyAlignment="1">
      <alignment horizontal="center" vertical="center" wrapText="1"/>
    </xf>
    <xf numFmtId="3" fontId="13" fillId="2" borderId="98" xfId="1" applyNumberFormat="1" applyFont="1" applyFill="1" applyBorder="1" applyAlignment="1">
      <alignment horizontal="center" vertical="center" wrapText="1"/>
    </xf>
    <xf numFmtId="3" fontId="13" fillId="2" borderId="77" xfId="1" applyNumberFormat="1" applyFont="1" applyFill="1" applyBorder="1" applyAlignment="1">
      <alignment horizontal="center" vertical="center" wrapText="1"/>
    </xf>
    <xf numFmtId="0" fontId="13" fillId="2" borderId="138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3" fontId="13" fillId="2" borderId="27" xfId="1" applyNumberFormat="1" applyFont="1" applyFill="1" applyBorder="1" applyAlignment="1">
      <alignment horizontal="center" vertical="center"/>
    </xf>
    <xf numFmtId="3" fontId="13" fillId="2" borderId="9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 wrapText="1"/>
    </xf>
    <xf numFmtId="3" fontId="13" fillId="2" borderId="48" xfId="1" applyNumberFormat="1" applyFont="1" applyFill="1" applyBorder="1" applyAlignment="1">
      <alignment horizontal="center" vertical="center" wrapText="1"/>
    </xf>
    <xf numFmtId="3" fontId="13" fillId="2" borderId="8" xfId="1" applyNumberFormat="1" applyFont="1" applyFill="1" applyBorder="1" applyAlignment="1">
      <alignment horizontal="center" vertical="center" wrapText="1"/>
    </xf>
    <xf numFmtId="0" fontId="2" fillId="0" borderId="97" xfId="7" applyBorder="1" applyAlignment="1">
      <alignment horizontal="center" vertical="center"/>
    </xf>
    <xf numFmtId="0" fontId="2" fillId="0" borderId="122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100" xfId="7" applyBorder="1" applyAlignment="1">
      <alignment horizontal="center" vertical="center"/>
    </xf>
    <xf numFmtId="0" fontId="2" fillId="0" borderId="122" xfId="7" applyBorder="1" applyAlignment="1">
      <alignment horizontal="center" wrapText="1"/>
    </xf>
    <xf numFmtId="0" fontId="2" fillId="0" borderId="100" xfId="7" applyBorder="1" applyAlignment="1">
      <alignment horizontal="center" wrapText="1"/>
    </xf>
    <xf numFmtId="0" fontId="2" fillId="0" borderId="122" xfId="7" applyBorder="1" applyAlignment="1">
      <alignment horizontal="center" vertical="center" textRotation="90"/>
    </xf>
    <xf numFmtId="0" fontId="2" fillId="0" borderId="97" xfId="7" applyBorder="1" applyAlignment="1">
      <alignment horizontal="center" vertical="center" textRotation="90"/>
    </xf>
    <xf numFmtId="0" fontId="2" fillId="0" borderId="128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Alignment="1">
      <alignment horizontal="center"/>
    </xf>
    <xf numFmtId="0" fontId="2" fillId="0" borderId="50" xfId="7" applyBorder="1" applyAlignment="1">
      <alignment horizontal="center"/>
    </xf>
    <xf numFmtId="0" fontId="2" fillId="0" borderId="59" xfId="7" applyBorder="1" applyAlignment="1">
      <alignment horizontal="center"/>
    </xf>
    <xf numFmtId="0" fontId="2" fillId="0" borderId="61" xfId="7" applyBorder="1" applyAlignment="1">
      <alignment horizontal="center"/>
    </xf>
    <xf numFmtId="0" fontId="2" fillId="0" borderId="60" xfId="7" applyBorder="1" applyAlignment="1">
      <alignment horizontal="center"/>
    </xf>
    <xf numFmtId="0" fontId="5" fillId="4" borderId="151" xfId="7" applyFont="1" applyFill="1" applyBorder="1" applyAlignment="1">
      <alignment horizontal="center" vertical="center"/>
    </xf>
    <xf numFmtId="0" fontId="5" fillId="4" borderId="121" xfId="7" applyFont="1" applyFill="1" applyBorder="1" applyAlignment="1">
      <alignment horizontal="center" vertical="center"/>
    </xf>
    <xf numFmtId="0" fontId="16" fillId="4" borderId="145" xfId="7" applyFont="1" applyFill="1" applyBorder="1" applyAlignment="1">
      <alignment horizontal="center" wrapText="1"/>
    </xf>
    <xf numFmtId="0" fontId="8" fillId="4" borderId="37" xfId="7" applyFont="1" applyFill="1" applyBorder="1" applyAlignment="1">
      <alignment horizontal="center"/>
    </xf>
    <xf numFmtId="0" fontId="8" fillId="4" borderId="140" xfId="7" applyFont="1" applyFill="1" applyBorder="1" applyAlignment="1">
      <alignment horizontal="center"/>
    </xf>
    <xf numFmtId="0" fontId="5" fillId="4" borderId="146" xfId="7" applyFont="1" applyFill="1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123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122" xfId="7" applyBorder="1" applyAlignment="1">
      <alignment horizontal="center" vertical="center" wrapText="1"/>
    </xf>
    <xf numFmtId="0" fontId="2" fillId="0" borderId="100" xfId="7" applyBorder="1" applyAlignment="1">
      <alignment horizontal="center" vertical="center" wrapText="1"/>
    </xf>
    <xf numFmtId="0" fontId="2" fillId="0" borderId="146" xfId="7" applyBorder="1" applyAlignment="1">
      <alignment horizontal="center" vertical="center" wrapText="1"/>
    </xf>
    <xf numFmtId="0" fontId="2" fillId="0" borderId="158" xfId="7" applyBorder="1" applyAlignment="1">
      <alignment horizontal="center" vertical="center" wrapText="1"/>
    </xf>
    <xf numFmtId="0" fontId="2" fillId="0" borderId="121" xfId="7" applyBorder="1" applyAlignment="1">
      <alignment horizontal="center" vertical="center" wrapText="1"/>
    </xf>
    <xf numFmtId="0" fontId="16" fillId="4" borderId="136" xfId="7" applyFont="1" applyFill="1" applyBorder="1" applyAlignment="1">
      <alignment horizont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104" xfId="7" applyFont="1" applyFill="1" applyBorder="1" applyAlignment="1">
      <alignment horizont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162" xfId="0" applyFont="1" applyFill="1" applyBorder="1" applyAlignment="1">
      <alignment horizontal="center" vertical="center" wrapText="1"/>
    </xf>
    <xf numFmtId="0" fontId="13" fillId="2" borderId="77" xfId="0" applyFont="1" applyFill="1" applyBorder="1" applyAlignment="1">
      <alignment horizontal="center" vertical="center" wrapText="1"/>
    </xf>
  </cellXfs>
  <cellStyles count="29">
    <cellStyle name="Ezres 5" xfId="16" xr:uid="{00000000-0005-0000-0000-000001000000}"/>
    <cellStyle name="ktsgv" xfId="5" xr:uid="{00000000-0005-0000-0000-000002000000}"/>
    <cellStyle name="Normál" xfId="0" builtinId="0"/>
    <cellStyle name="Normál 2" xfId="1" xr:uid="{00000000-0005-0000-0000-000004000000}"/>
    <cellStyle name="Normál 2 2 2" xfId="18" xr:uid="{00000000-0005-0000-0000-000005000000}"/>
    <cellStyle name="Normál 3" xfId="2" xr:uid="{00000000-0005-0000-0000-000006000000}"/>
    <cellStyle name="Normál 3 2" xfId="3" xr:uid="{00000000-0005-0000-0000-000007000000}"/>
    <cellStyle name="Normál 4" xfId="17" xr:uid="{00000000-0005-0000-0000-000008000000}"/>
    <cellStyle name="Normál 4 2" xfId="7" xr:uid="{00000000-0005-0000-0000-000009000000}"/>
    <cellStyle name="Normál 4 2 2" xfId="22" xr:uid="{00000000-0005-0000-0000-00000A000000}"/>
    <cellStyle name="Normál 5" xfId="19" xr:uid="{00000000-0005-0000-0000-00000B000000}"/>
    <cellStyle name="Normál 5 2" xfId="23" xr:uid="{00000000-0005-0000-0000-00000C000000}"/>
    <cellStyle name="Normál_2006 évi költségvetés I forduló" xfId="12" xr:uid="{00000000-0005-0000-0000-00000D000000}"/>
    <cellStyle name="Normál_2010 évi költségvetés I forduló KT" xfId="27" xr:uid="{EE01BC62-0BB4-4C5A-998C-DFBCCD9542AD}"/>
    <cellStyle name="Normál_2012 évi költségvetés KT I forduló" xfId="4" xr:uid="{00000000-0005-0000-0000-00000E000000}"/>
    <cellStyle name="Normál_2012 évi normatíva intézményenként" xfId="11" xr:uid="{00000000-0005-0000-0000-00000F000000}"/>
    <cellStyle name="Normál_bevételek" xfId="8" xr:uid="{00000000-0005-0000-0000-000011000000}"/>
    <cellStyle name="Normál_Dologi kiadások 2009" xfId="10" xr:uid="{00000000-0005-0000-0000-000012000000}"/>
    <cellStyle name="Normál_Gy_PH_Mérleg_Analitika2" xfId="24" xr:uid="{00000000-0005-0000-0000-000013000000}"/>
    <cellStyle name="Normál_Költségvetés - Beszámoló MINTA" xfId="25" xr:uid="{00000000-0005-0000-0000-000014000000}"/>
    <cellStyle name="Normál_kötelezettségvállalások" xfId="28" xr:uid="{CBF69334-33C4-4CAA-83E3-B92F1B15F20C}"/>
    <cellStyle name="Normál_Ktgvet rend mód 20111231 KT" xfId="15" xr:uid="{00000000-0005-0000-0000-000015000000}"/>
    <cellStyle name="Normál_Ktgvetrendmód-0615" xfId="26" xr:uid="{5A7C3AE5-B5B3-4BCC-8305-E4D2C1FAF2D1}"/>
    <cellStyle name="Normál_Mátrafüred 2000-2003 költségvetés" xfId="14" xr:uid="{00000000-0005-0000-0000-000016000000}"/>
    <cellStyle name="Normál_mérleg" xfId="21" xr:uid="{00000000-0005-0000-0000-000017000000}"/>
    <cellStyle name="Normál_pmbev" xfId="9" xr:uid="{00000000-0005-0000-0000-000019000000}"/>
    <cellStyle name="Normál_rendelet-módosítás 10-16" xfId="6" xr:uid="{00000000-0005-0000-0000-00001A000000}"/>
    <cellStyle name="Pénznem 2" xfId="20" xr:uid="{00000000-0005-0000-0000-00001B000000}"/>
    <cellStyle name="SIMA" xfId="13" xr:uid="{00000000-0005-0000-0000-00001C000000}"/>
  </cellStyles>
  <dxfs count="0"/>
  <tableStyles count="0" defaultTableStyle="TableStyleMedium2" defaultPivotStyle="PivotStyleLight16"/>
  <colors>
    <mruColors>
      <color rgb="FFFFFF99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CC59642A-82A5-4729-998F-E7340634EC91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31035AE6-0EDD-41B2-A84C-24ABD285C404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203" customWidth="1"/>
    <col min="2" max="2" width="37.5703125" style="203" customWidth="1"/>
    <col min="3" max="3" width="12.5703125" style="203" customWidth="1"/>
    <col min="4" max="4" width="13.42578125" style="203" customWidth="1"/>
    <col min="5" max="5" width="10.7109375" style="203" customWidth="1"/>
    <col min="6" max="8" width="12.42578125" style="203" customWidth="1"/>
    <col min="9" max="9" width="6.7109375" style="209" customWidth="1"/>
    <col min="10" max="10" width="5.85546875" style="209" customWidth="1"/>
    <col min="11" max="11" width="10.28515625" style="202"/>
    <col min="12" max="16384" width="10.28515625" style="203"/>
  </cols>
  <sheetData>
    <row r="1" spans="1:11" ht="16.5" customHeight="1">
      <c r="A1" s="1555" t="s">
        <v>370</v>
      </c>
      <c r="B1" s="1556" t="s">
        <v>150</v>
      </c>
      <c r="C1" s="1557" t="s">
        <v>371</v>
      </c>
      <c r="D1" s="1557" t="s">
        <v>372</v>
      </c>
      <c r="E1" s="1557" t="s">
        <v>373</v>
      </c>
      <c r="F1" s="1556" t="s">
        <v>374</v>
      </c>
      <c r="G1" s="1556"/>
      <c r="H1" s="1556"/>
      <c r="I1" s="1547" t="s">
        <v>375</v>
      </c>
      <c r="J1" s="1547" t="s">
        <v>376</v>
      </c>
    </row>
    <row r="2" spans="1:11" ht="18" customHeight="1">
      <c r="A2" s="1555"/>
      <c r="B2" s="1556"/>
      <c r="C2" s="1558"/>
      <c r="D2" s="1558"/>
      <c r="E2" s="1558"/>
      <c r="F2" s="204" t="s">
        <v>377</v>
      </c>
      <c r="G2" s="204" t="s">
        <v>378</v>
      </c>
      <c r="H2" s="204" t="s">
        <v>318</v>
      </c>
      <c r="I2" s="1548"/>
      <c r="J2" s="1548"/>
    </row>
    <row r="3" spans="1:11" s="209" customFormat="1" ht="13.5" customHeight="1" thickBot="1">
      <c r="A3" s="205"/>
      <c r="B3" s="205" t="s">
        <v>379</v>
      </c>
      <c r="C3" s="205"/>
      <c r="D3" s="205"/>
      <c r="E3" s="205"/>
      <c r="F3" s="205"/>
      <c r="G3" s="206"/>
      <c r="H3" s="205"/>
      <c r="I3" s="207"/>
      <c r="J3" s="207"/>
      <c r="K3" s="208"/>
    </row>
    <row r="4" spans="1:11" s="217" customFormat="1">
      <c r="A4" s="210"/>
      <c r="B4" s="211" t="s">
        <v>380</v>
      </c>
      <c r="C4" s="212"/>
      <c r="D4" s="212"/>
      <c r="E4" s="212"/>
      <c r="F4" s="212"/>
      <c r="G4" s="212"/>
      <c r="H4" s="213">
        <f>SUM(F4:G4)</f>
        <v>0</v>
      </c>
      <c r="I4" s="214"/>
      <c r="J4" s="215"/>
      <c r="K4" s="216"/>
    </row>
    <row r="5" spans="1:11" s="217" customFormat="1">
      <c r="A5" s="219"/>
      <c r="B5" s="278"/>
      <c r="C5" s="212"/>
      <c r="D5" s="212"/>
      <c r="E5" s="212"/>
      <c r="F5" s="212"/>
      <c r="G5" s="212"/>
      <c r="H5" s="212">
        <f>SUM(F5:G5)</f>
        <v>0</v>
      </c>
      <c r="I5" s="220" t="s">
        <v>423</v>
      </c>
      <c r="J5" s="215"/>
      <c r="K5" s="216"/>
    </row>
    <row r="6" spans="1:11" s="217" customFormat="1">
      <c r="A6" s="1549"/>
      <c r="B6" s="1551"/>
      <c r="C6" s="212"/>
      <c r="D6" s="212"/>
      <c r="E6" s="212"/>
      <c r="F6" s="212"/>
      <c r="G6" s="212"/>
      <c r="H6" s="212">
        <f t="shared" ref="H6:H43" si="0">SUM(F6:G6)</f>
        <v>0</v>
      </c>
      <c r="I6" s="1553" t="s">
        <v>381</v>
      </c>
      <c r="J6" s="215"/>
      <c r="K6" s="216"/>
    </row>
    <row r="7" spans="1:11" s="217" customFormat="1">
      <c r="A7" s="1550"/>
      <c r="B7" s="1552"/>
      <c r="C7" s="212"/>
      <c r="D7" s="212"/>
      <c r="E7" s="212"/>
      <c r="F7" s="212"/>
      <c r="G7" s="212"/>
      <c r="H7" s="212">
        <f t="shared" si="0"/>
        <v>0</v>
      </c>
      <c r="I7" s="1554"/>
      <c r="J7" s="215"/>
      <c r="K7" s="216"/>
    </row>
    <row r="8" spans="1:11" s="217" customFormat="1" ht="24" customHeight="1">
      <c r="A8" s="1549"/>
      <c r="B8" s="1551"/>
      <c r="C8" s="212"/>
      <c r="D8" s="212"/>
      <c r="E8" s="212"/>
      <c r="F8" s="212"/>
      <c r="G8" s="212"/>
      <c r="H8" s="212">
        <f t="shared" si="0"/>
        <v>0</v>
      </c>
      <c r="I8" s="1553" t="s">
        <v>382</v>
      </c>
      <c r="J8" s="215"/>
      <c r="K8" s="216"/>
    </row>
    <row r="9" spans="1:11" s="217" customFormat="1" ht="20.25" customHeight="1">
      <c r="A9" s="1550"/>
      <c r="B9" s="1552"/>
      <c r="C9" s="212"/>
      <c r="D9" s="212"/>
      <c r="E9" s="212"/>
      <c r="F9" s="212"/>
      <c r="G9" s="212"/>
      <c r="H9" s="212">
        <f t="shared" si="0"/>
        <v>0</v>
      </c>
      <c r="I9" s="1554"/>
      <c r="J9" s="215"/>
      <c r="K9" s="216"/>
    </row>
    <row r="10" spans="1:11" s="217" customFormat="1" ht="20.25" customHeight="1">
      <c r="A10" s="219"/>
      <c r="B10" s="1551"/>
      <c r="C10" s="212"/>
      <c r="D10" s="212"/>
      <c r="E10" s="212"/>
      <c r="F10" s="212"/>
      <c r="G10" s="212"/>
      <c r="H10" s="212">
        <f t="shared" si="0"/>
        <v>0</v>
      </c>
      <c r="I10" s="220" t="s">
        <v>383</v>
      </c>
      <c r="J10" s="215"/>
      <c r="K10" s="216"/>
    </row>
    <row r="11" spans="1:11" s="217" customFormat="1" ht="23.25" customHeight="1">
      <c r="A11" s="219"/>
      <c r="B11" s="1552"/>
      <c r="C11" s="212"/>
      <c r="D11" s="212"/>
      <c r="E11" s="212"/>
      <c r="F11" s="212"/>
      <c r="G11" s="212"/>
      <c r="H11" s="212">
        <f t="shared" si="0"/>
        <v>0</v>
      </c>
      <c r="I11" s="221"/>
      <c r="J11" s="215"/>
      <c r="K11" s="216"/>
    </row>
    <row r="12" spans="1:11" s="217" customFormat="1">
      <c r="A12" s="1549"/>
      <c r="B12" s="1551"/>
      <c r="C12" s="212"/>
      <c r="D12" s="212"/>
      <c r="E12" s="212"/>
      <c r="F12" s="212"/>
      <c r="G12" s="212"/>
      <c r="H12" s="212">
        <f t="shared" si="0"/>
        <v>0</v>
      </c>
      <c r="I12" s="222" t="s">
        <v>384</v>
      </c>
      <c r="J12" s="215"/>
      <c r="K12" s="216"/>
    </row>
    <row r="13" spans="1:11" s="217" customFormat="1">
      <c r="A13" s="1550"/>
      <c r="B13" s="1552"/>
      <c r="C13" s="212"/>
      <c r="D13" s="212"/>
      <c r="E13" s="212"/>
      <c r="F13" s="212"/>
      <c r="G13" s="212"/>
      <c r="H13" s="212">
        <f t="shared" si="0"/>
        <v>0</v>
      </c>
      <c r="I13" s="221"/>
      <c r="J13" s="215"/>
      <c r="K13" s="216"/>
    </row>
    <row r="14" spans="1:11" s="217" customFormat="1" ht="15.75" customHeight="1">
      <c r="A14" s="1549"/>
      <c r="B14" s="1551"/>
      <c r="C14" s="212"/>
      <c r="D14" s="223"/>
      <c r="E14" s="212"/>
      <c r="F14" s="212"/>
      <c r="G14" s="212"/>
      <c r="H14" s="212">
        <f t="shared" si="0"/>
        <v>0</v>
      </c>
      <c r="I14" s="220" t="s">
        <v>385</v>
      </c>
      <c r="J14" s="215"/>
      <c r="K14" s="216"/>
    </row>
    <row r="15" spans="1:11" s="217" customFormat="1">
      <c r="A15" s="1550"/>
      <c r="B15" s="1552"/>
      <c r="C15" s="212"/>
      <c r="D15" s="212"/>
      <c r="E15" s="212"/>
      <c r="F15" s="212"/>
      <c r="G15" s="212"/>
      <c r="H15" s="212">
        <f t="shared" si="0"/>
        <v>0</v>
      </c>
      <c r="I15" s="221"/>
      <c r="J15" s="215"/>
      <c r="K15" s="216"/>
    </row>
    <row r="16" spans="1:11" s="217" customFormat="1" ht="15.75" customHeight="1">
      <c r="A16" s="1549"/>
      <c r="B16" s="1551"/>
      <c r="C16" s="212"/>
      <c r="D16" s="223"/>
      <c r="E16" s="212"/>
      <c r="F16" s="212"/>
      <c r="G16" s="212"/>
      <c r="H16" s="212">
        <f t="shared" si="0"/>
        <v>0</v>
      </c>
      <c r="I16" s="220" t="s">
        <v>386</v>
      </c>
      <c r="J16" s="215"/>
      <c r="K16" s="216"/>
    </row>
    <row r="17" spans="1:11" s="217" customFormat="1">
      <c r="A17" s="1550"/>
      <c r="B17" s="1552"/>
      <c r="C17" s="212"/>
      <c r="D17" s="212"/>
      <c r="E17" s="212"/>
      <c r="F17" s="212"/>
      <c r="G17" s="212"/>
      <c r="H17" s="212">
        <f t="shared" si="0"/>
        <v>0</v>
      </c>
      <c r="I17" s="221"/>
      <c r="J17" s="215"/>
      <c r="K17" s="216"/>
    </row>
    <row r="18" spans="1:11" s="217" customFormat="1" ht="15.75" customHeight="1">
      <c r="A18" s="1549"/>
      <c r="B18" s="1551"/>
      <c r="C18" s="212"/>
      <c r="D18" s="223"/>
      <c r="E18" s="212"/>
      <c r="F18" s="212"/>
      <c r="G18" s="212"/>
      <c r="H18" s="212">
        <f t="shared" si="0"/>
        <v>0</v>
      </c>
      <c r="I18" s="220" t="s">
        <v>387</v>
      </c>
      <c r="J18" s="215"/>
      <c r="K18" s="216"/>
    </row>
    <row r="19" spans="1:11" s="217" customFormat="1">
      <c r="A19" s="1550"/>
      <c r="B19" s="1552"/>
      <c r="C19" s="212"/>
      <c r="D19" s="212"/>
      <c r="E19" s="212"/>
      <c r="F19" s="212"/>
      <c r="G19" s="212"/>
      <c r="H19" s="212">
        <f t="shared" si="0"/>
        <v>0</v>
      </c>
      <c r="I19" s="221"/>
      <c r="J19" s="215"/>
      <c r="K19" s="216"/>
    </row>
    <row r="20" spans="1:11" s="217" customFormat="1">
      <c r="A20" s="1549"/>
      <c r="B20" s="1551"/>
      <c r="C20" s="212"/>
      <c r="D20" s="212"/>
      <c r="E20" s="212"/>
      <c r="F20" s="212"/>
      <c r="G20" s="212"/>
      <c r="H20" s="212">
        <f t="shared" si="0"/>
        <v>0</v>
      </c>
      <c r="I20" s="220" t="s">
        <v>388</v>
      </c>
      <c r="J20" s="215"/>
      <c r="K20" s="216"/>
    </row>
    <row r="21" spans="1:11" s="217" customFormat="1">
      <c r="A21" s="1550"/>
      <c r="B21" s="1552"/>
      <c r="C21" s="212"/>
      <c r="D21" s="212"/>
      <c r="E21" s="212"/>
      <c r="F21" s="212"/>
      <c r="G21" s="212"/>
      <c r="H21" s="212">
        <f t="shared" si="0"/>
        <v>0</v>
      </c>
      <c r="I21" s="221"/>
      <c r="J21" s="215"/>
      <c r="K21" s="216"/>
    </row>
    <row r="22" spans="1:11" s="217" customFormat="1" ht="24.75" customHeight="1">
      <c r="A22" s="1549"/>
      <c r="B22" s="1551"/>
      <c r="C22" s="212"/>
      <c r="D22" s="212"/>
      <c r="E22" s="212"/>
      <c r="F22" s="212"/>
      <c r="G22" s="212"/>
      <c r="H22" s="212">
        <f t="shared" si="0"/>
        <v>0</v>
      </c>
      <c r="I22" s="220" t="s">
        <v>389</v>
      </c>
      <c r="J22" s="215"/>
      <c r="K22" s="216"/>
    </row>
    <row r="23" spans="1:11" s="217" customFormat="1" ht="20.25" customHeight="1">
      <c r="A23" s="1550"/>
      <c r="B23" s="1552"/>
      <c r="C23" s="212"/>
      <c r="D23" s="212"/>
      <c r="E23" s="212"/>
      <c r="F23" s="212"/>
      <c r="G23" s="212"/>
      <c r="H23" s="212">
        <f t="shared" si="0"/>
        <v>0</v>
      </c>
      <c r="I23" s="221"/>
      <c r="J23" s="215"/>
      <c r="K23" s="216"/>
    </row>
    <row r="24" spans="1:11" s="217" customFormat="1">
      <c r="A24" s="224"/>
      <c r="B24" s="213"/>
      <c r="C24" s="212"/>
      <c r="D24" s="212"/>
      <c r="E24" s="212"/>
      <c r="F24" s="212"/>
      <c r="G24" s="212"/>
      <c r="H24" s="212">
        <f t="shared" si="0"/>
        <v>0</v>
      </c>
      <c r="I24" s="220" t="s">
        <v>390</v>
      </c>
      <c r="J24" s="215"/>
      <c r="K24" s="216"/>
    </row>
    <row r="25" spans="1:11" s="217" customFormat="1" ht="20.25" customHeight="1">
      <c r="A25" s="1549"/>
      <c r="B25" s="1551"/>
      <c r="C25" s="212"/>
      <c r="D25" s="212"/>
      <c r="E25" s="212"/>
      <c r="F25" s="212"/>
      <c r="G25" s="212"/>
      <c r="H25" s="212">
        <f t="shared" si="0"/>
        <v>0</v>
      </c>
      <c r="I25" s="221"/>
      <c r="J25" s="215"/>
      <c r="K25" s="216"/>
    </row>
    <row r="26" spans="1:11" s="217" customFormat="1" ht="23.25" customHeight="1">
      <c r="A26" s="1550"/>
      <c r="B26" s="1552"/>
      <c r="C26" s="212"/>
      <c r="D26" s="212"/>
      <c r="E26" s="212"/>
      <c r="F26" s="212"/>
      <c r="G26" s="212"/>
      <c r="H26" s="212">
        <f t="shared" si="0"/>
        <v>0</v>
      </c>
      <c r="I26" s="214" t="s">
        <v>391</v>
      </c>
      <c r="J26" s="215"/>
      <c r="K26" s="216"/>
    </row>
    <row r="27" spans="1:11" s="217" customFormat="1" ht="14.25" customHeight="1">
      <c r="A27" s="1549"/>
      <c r="B27" s="1551"/>
      <c r="C27" s="212"/>
      <c r="D27" s="212"/>
      <c r="E27" s="212"/>
      <c r="F27" s="225"/>
      <c r="G27" s="225"/>
      <c r="H27" s="212">
        <f t="shared" si="0"/>
        <v>0</v>
      </c>
      <c r="I27" s="220" t="s">
        <v>392</v>
      </c>
      <c r="J27" s="214"/>
      <c r="K27" s="216"/>
    </row>
    <row r="28" spans="1:11" s="217" customFormat="1" ht="14.25" customHeight="1">
      <c r="A28" s="1559"/>
      <c r="B28" s="1560"/>
      <c r="C28" s="212"/>
      <c r="D28" s="212"/>
      <c r="E28" s="212"/>
      <c r="F28" s="226"/>
      <c r="G28" s="226"/>
      <c r="H28" s="212">
        <f t="shared" si="0"/>
        <v>0</v>
      </c>
      <c r="I28" s="221"/>
      <c r="J28" s="220"/>
      <c r="K28" s="216"/>
    </row>
    <row r="29" spans="1:11" s="217" customFormat="1">
      <c r="A29" s="1550"/>
      <c r="B29" s="1552"/>
      <c r="C29" s="212"/>
      <c r="D29" s="212"/>
      <c r="E29" s="212"/>
      <c r="F29" s="212"/>
      <c r="G29" s="212"/>
      <c r="H29" s="212">
        <f t="shared" si="0"/>
        <v>0</v>
      </c>
      <c r="I29" s="220" t="s">
        <v>393</v>
      </c>
      <c r="J29" s="215"/>
      <c r="K29" s="216"/>
    </row>
    <row r="30" spans="1:11" s="217" customFormat="1" ht="18" customHeight="1">
      <c r="A30" s="1549"/>
      <c r="B30" s="1551"/>
      <c r="C30" s="212"/>
      <c r="D30" s="212"/>
      <c r="E30" s="212"/>
      <c r="F30" s="212"/>
      <c r="G30" s="212"/>
      <c r="H30" s="212">
        <f t="shared" si="0"/>
        <v>0</v>
      </c>
      <c r="I30" s="222"/>
      <c r="J30" s="215"/>
      <c r="K30" s="216"/>
    </row>
    <row r="31" spans="1:11" s="217" customFormat="1">
      <c r="A31" s="1550"/>
      <c r="B31" s="1552"/>
      <c r="C31" s="212"/>
      <c r="D31" s="212"/>
      <c r="E31" s="212"/>
      <c r="F31" s="212"/>
      <c r="G31" s="212"/>
      <c r="H31" s="212">
        <f t="shared" si="0"/>
        <v>0</v>
      </c>
      <c r="I31" s="222"/>
      <c r="J31" s="215"/>
      <c r="K31" s="216"/>
    </row>
    <row r="32" spans="1:11" s="217" customFormat="1" ht="14.25" customHeight="1">
      <c r="A32" s="1549"/>
      <c r="B32" s="1551"/>
      <c r="C32" s="212"/>
      <c r="D32" s="212"/>
      <c r="E32" s="212"/>
      <c r="F32" s="212"/>
      <c r="G32" s="212"/>
      <c r="H32" s="212">
        <f t="shared" si="0"/>
        <v>0</v>
      </c>
      <c r="I32" s="222"/>
      <c r="J32" s="215"/>
      <c r="K32" s="216"/>
    </row>
    <row r="33" spans="1:11" s="217" customFormat="1" ht="18" customHeight="1">
      <c r="A33" s="1550"/>
      <c r="B33" s="1552"/>
      <c r="C33" s="212"/>
      <c r="D33" s="212"/>
      <c r="E33" s="212"/>
      <c r="F33" s="212"/>
      <c r="G33" s="212"/>
      <c r="H33" s="212">
        <f t="shared" si="0"/>
        <v>0</v>
      </c>
      <c r="I33" s="221"/>
      <c r="J33" s="215"/>
      <c r="K33" s="216"/>
    </row>
    <row r="34" spans="1:11" s="217" customFormat="1" ht="18" customHeight="1">
      <c r="A34" s="1549"/>
      <c r="B34" s="1551"/>
      <c r="C34" s="212"/>
      <c r="D34" s="212"/>
      <c r="E34" s="212"/>
      <c r="F34" s="212"/>
      <c r="G34" s="212"/>
      <c r="H34" s="212">
        <f t="shared" si="0"/>
        <v>0</v>
      </c>
      <c r="I34" s="220" t="s">
        <v>394</v>
      </c>
      <c r="J34" s="215"/>
      <c r="K34" s="216"/>
    </row>
    <row r="35" spans="1:11" s="217" customFormat="1" ht="18" customHeight="1">
      <c r="A35" s="1550"/>
      <c r="B35" s="1552"/>
      <c r="C35" s="212"/>
      <c r="D35" s="212"/>
      <c r="E35" s="212"/>
      <c r="F35" s="212"/>
      <c r="G35" s="212"/>
      <c r="H35" s="212">
        <f t="shared" si="0"/>
        <v>0</v>
      </c>
      <c r="I35" s="221"/>
      <c r="J35" s="215"/>
      <c r="K35" s="216"/>
    </row>
    <row r="36" spans="1:11" s="217" customFormat="1" ht="18" customHeight="1">
      <c r="A36" s="1549"/>
      <c r="B36" s="1551"/>
      <c r="C36" s="212"/>
      <c r="D36" s="212"/>
      <c r="E36" s="212"/>
      <c r="F36" s="212"/>
      <c r="G36" s="212"/>
      <c r="H36" s="212">
        <f t="shared" si="0"/>
        <v>0</v>
      </c>
      <c r="I36" s="220" t="s">
        <v>395</v>
      </c>
      <c r="J36" s="215"/>
      <c r="K36" s="216"/>
    </row>
    <row r="37" spans="1:11" s="217" customFormat="1" ht="18" customHeight="1">
      <c r="A37" s="1550"/>
      <c r="B37" s="1552"/>
      <c r="C37" s="212"/>
      <c r="D37" s="212"/>
      <c r="E37" s="212"/>
      <c r="F37" s="212"/>
      <c r="G37" s="212"/>
      <c r="H37" s="212">
        <f t="shared" si="0"/>
        <v>0</v>
      </c>
      <c r="I37" s="221"/>
      <c r="J37" s="215"/>
      <c r="K37" s="216"/>
    </row>
    <row r="38" spans="1:11" s="217" customFormat="1" ht="16.5" customHeight="1">
      <c r="A38" s="1549"/>
      <c r="B38" s="1551"/>
      <c r="C38" s="212"/>
      <c r="D38" s="212"/>
      <c r="E38" s="212"/>
      <c r="F38" s="212"/>
      <c r="G38" s="212"/>
      <c r="H38" s="212">
        <f t="shared" si="0"/>
        <v>0</v>
      </c>
      <c r="I38" s="220" t="s">
        <v>396</v>
      </c>
      <c r="J38" s="215"/>
      <c r="K38" s="216"/>
    </row>
    <row r="39" spans="1:11" s="217" customFormat="1">
      <c r="A39" s="1550"/>
      <c r="B39" s="1552"/>
      <c r="C39" s="212"/>
      <c r="D39" s="212"/>
      <c r="E39" s="212"/>
      <c r="F39" s="212"/>
      <c r="G39" s="212"/>
      <c r="H39" s="212">
        <f t="shared" si="0"/>
        <v>0</v>
      </c>
      <c r="I39" s="221"/>
      <c r="J39" s="215"/>
      <c r="K39" s="216"/>
    </row>
    <row r="40" spans="1:11" s="217" customFormat="1">
      <c r="A40" s="1549"/>
      <c r="B40" s="1551"/>
      <c r="C40" s="212"/>
      <c r="D40" s="212"/>
      <c r="E40" s="212"/>
      <c r="F40" s="212"/>
      <c r="G40" s="212"/>
      <c r="H40" s="212">
        <f t="shared" si="0"/>
        <v>0</v>
      </c>
      <c r="I40" s="220" t="s">
        <v>397</v>
      </c>
      <c r="J40" s="215"/>
      <c r="K40" s="216"/>
    </row>
    <row r="41" spans="1:11" s="217" customFormat="1">
      <c r="A41" s="1550"/>
      <c r="B41" s="1552"/>
      <c r="C41" s="212"/>
      <c r="D41" s="212"/>
      <c r="E41" s="212"/>
      <c r="F41" s="225"/>
      <c r="G41" s="225"/>
      <c r="H41" s="212">
        <f t="shared" si="0"/>
        <v>0</v>
      </c>
      <c r="I41" s="221"/>
      <c r="J41" s="214"/>
      <c r="K41" s="216"/>
    </row>
    <row r="42" spans="1:11" s="217" customFormat="1" ht="18" customHeight="1">
      <c r="A42" s="1549"/>
      <c r="B42" s="1551"/>
      <c r="C42" s="212"/>
      <c r="D42" s="212"/>
      <c r="E42" s="212"/>
      <c r="F42" s="212"/>
      <c r="G42" s="212"/>
      <c r="H42" s="212">
        <f t="shared" si="0"/>
        <v>0</v>
      </c>
      <c r="I42" s="220" t="s">
        <v>398</v>
      </c>
      <c r="J42" s="215"/>
      <c r="K42" s="216"/>
    </row>
    <row r="43" spans="1:11" s="217" customFormat="1">
      <c r="A43" s="1550"/>
      <c r="B43" s="1552"/>
      <c r="C43" s="212"/>
      <c r="D43" s="212"/>
      <c r="E43" s="212"/>
      <c r="F43" s="212"/>
      <c r="G43" s="212"/>
      <c r="H43" s="212">
        <f t="shared" si="0"/>
        <v>0</v>
      </c>
      <c r="I43" s="221"/>
      <c r="J43" s="215"/>
      <c r="K43" s="216"/>
    </row>
    <row r="44" spans="1:11" s="217" customFormat="1" ht="21.75" customHeight="1">
      <c r="A44" s="1549"/>
      <c r="B44" s="1551"/>
      <c r="C44" s="212"/>
      <c r="D44" s="212"/>
      <c r="E44" s="212"/>
      <c r="F44" s="212"/>
      <c r="G44" s="212"/>
      <c r="H44" s="212"/>
      <c r="I44" s="220" t="s">
        <v>399</v>
      </c>
      <c r="J44" s="215"/>
      <c r="K44" s="216"/>
    </row>
    <row r="45" spans="1:11" s="217" customFormat="1">
      <c r="A45" s="1550"/>
      <c r="B45" s="1552"/>
      <c r="C45" s="212"/>
      <c r="D45" s="212"/>
      <c r="E45" s="212"/>
      <c r="F45" s="212"/>
      <c r="G45" s="212"/>
      <c r="H45" s="212"/>
      <c r="I45" s="221"/>
      <c r="J45" s="215"/>
      <c r="K45" s="216"/>
    </row>
    <row r="46" spans="1:11" s="217" customFormat="1" ht="25.5" customHeight="1">
      <c r="A46" s="1549"/>
      <c r="B46" s="1551"/>
      <c r="C46" s="212"/>
      <c r="D46" s="212"/>
      <c r="E46" s="212"/>
      <c r="F46" s="225"/>
      <c r="G46" s="225"/>
      <c r="H46" s="226"/>
      <c r="I46" s="220" t="s">
        <v>400</v>
      </c>
      <c r="J46" s="214"/>
      <c r="K46" s="216"/>
    </row>
    <row r="47" spans="1:11" s="217" customFormat="1" ht="25.5" customHeight="1">
      <c r="A47" s="1550"/>
      <c r="B47" s="1552"/>
      <c r="C47" s="212"/>
      <c r="D47" s="212"/>
      <c r="E47" s="212"/>
      <c r="F47" s="225"/>
      <c r="G47" s="225"/>
      <c r="H47" s="226"/>
      <c r="I47" s="221"/>
      <c r="J47" s="214"/>
      <c r="K47" s="216"/>
    </row>
    <row r="48" spans="1:11" s="217" customFormat="1" ht="22.5" customHeight="1">
      <c r="A48" s="1549"/>
      <c r="B48" s="1551"/>
      <c r="C48" s="212"/>
      <c r="D48" s="212"/>
      <c r="E48" s="212"/>
      <c r="F48" s="225"/>
      <c r="G48" s="225"/>
      <c r="H48" s="226"/>
      <c r="I48" s="220" t="s">
        <v>401</v>
      </c>
      <c r="J48" s="214"/>
      <c r="K48" s="216"/>
    </row>
    <row r="49" spans="1:11" s="217" customFormat="1" ht="24" customHeight="1">
      <c r="A49" s="1550"/>
      <c r="B49" s="1552"/>
      <c r="C49" s="212"/>
      <c r="D49" s="212"/>
      <c r="E49" s="212"/>
      <c r="F49" s="225"/>
      <c r="G49" s="225"/>
      <c r="H49" s="226"/>
      <c r="I49" s="221"/>
      <c r="J49" s="214"/>
      <c r="K49" s="216"/>
    </row>
    <row r="50" spans="1:11" s="217" customFormat="1" ht="22.5" customHeight="1">
      <c r="A50" s="1549"/>
      <c r="B50" s="1551"/>
      <c r="C50" s="212"/>
      <c r="D50" s="212"/>
      <c r="E50" s="212"/>
      <c r="F50" s="226"/>
      <c r="G50" s="226"/>
      <c r="H50" s="226"/>
      <c r="I50" s="220" t="s">
        <v>402</v>
      </c>
      <c r="J50" s="214"/>
      <c r="K50" s="216"/>
    </row>
    <row r="51" spans="1:11" s="217" customFormat="1" ht="21.75" customHeight="1">
      <c r="A51" s="1550"/>
      <c r="B51" s="1552"/>
      <c r="C51" s="212"/>
      <c r="D51" s="212"/>
      <c r="E51" s="213"/>
      <c r="F51" s="225"/>
      <c r="G51" s="225"/>
      <c r="H51" s="226"/>
      <c r="I51" s="221"/>
      <c r="J51" s="214"/>
      <c r="K51" s="216"/>
    </row>
    <row r="52" spans="1:11" s="217" customFormat="1" ht="20.25" customHeight="1">
      <c r="A52" s="1549"/>
      <c r="B52" s="1551"/>
      <c r="C52" s="212"/>
      <c r="D52" s="212"/>
      <c r="E52" s="212"/>
      <c r="F52" s="226"/>
      <c r="G52" s="226"/>
      <c r="H52" s="226"/>
      <c r="I52" s="222" t="s">
        <v>403</v>
      </c>
      <c r="J52" s="220"/>
      <c r="K52" s="216"/>
    </row>
    <row r="53" spans="1:11" s="217" customFormat="1" ht="24" customHeight="1">
      <c r="A53" s="1550"/>
      <c r="B53" s="1552"/>
      <c r="C53" s="212"/>
      <c r="D53" s="212"/>
      <c r="E53" s="212"/>
      <c r="F53" s="226"/>
      <c r="G53" s="226"/>
      <c r="H53" s="226"/>
      <c r="I53" s="221"/>
      <c r="J53" s="220"/>
      <c r="K53" s="216"/>
    </row>
    <row r="54" spans="1:11" s="217" customFormat="1" ht="24" customHeight="1">
      <c r="A54" s="1549"/>
      <c r="B54" s="1551"/>
      <c r="C54" s="212"/>
      <c r="D54" s="212"/>
      <c r="E54" s="212"/>
      <c r="F54" s="226"/>
      <c r="G54" s="226"/>
      <c r="H54" s="226"/>
      <c r="I54" s="220" t="s">
        <v>404</v>
      </c>
      <c r="J54" s="220"/>
      <c r="K54" s="216"/>
    </row>
    <row r="55" spans="1:11" s="217" customFormat="1" ht="24" customHeight="1">
      <c r="A55" s="1559"/>
      <c r="B55" s="1560"/>
      <c r="C55" s="212"/>
      <c r="D55" s="212"/>
      <c r="E55" s="212"/>
      <c r="F55" s="226"/>
      <c r="G55" s="226"/>
      <c r="H55" s="226"/>
      <c r="I55" s="221"/>
      <c r="J55" s="220"/>
      <c r="K55" s="216"/>
    </row>
    <row r="56" spans="1:11" s="217" customFormat="1" ht="24" customHeight="1">
      <c r="A56" s="1559"/>
      <c r="B56" s="1560"/>
      <c r="C56" s="212"/>
      <c r="D56" s="212"/>
      <c r="E56" s="212"/>
      <c r="F56" s="226"/>
      <c r="G56" s="226"/>
      <c r="H56" s="226"/>
      <c r="I56" s="220" t="s">
        <v>405</v>
      </c>
      <c r="J56" s="220"/>
      <c r="K56" s="216"/>
    </row>
    <row r="57" spans="1:11" s="217" customFormat="1" ht="24" customHeight="1">
      <c r="A57" s="1550"/>
      <c r="B57" s="1552"/>
      <c r="C57" s="212"/>
      <c r="D57" s="212"/>
      <c r="E57" s="212"/>
      <c r="F57" s="226"/>
      <c r="G57" s="226"/>
      <c r="H57" s="226"/>
      <c r="I57" s="222"/>
      <c r="J57" s="220"/>
      <c r="K57" s="216"/>
    </row>
    <row r="58" spans="1:11" s="217" customFormat="1">
      <c r="A58" s="224"/>
      <c r="B58" s="227"/>
      <c r="C58" s="212"/>
      <c r="D58" s="212"/>
      <c r="E58" s="212"/>
      <c r="F58" s="226"/>
      <c r="G58" s="226"/>
      <c r="H58" s="226"/>
      <c r="I58" s="222"/>
      <c r="J58" s="220"/>
      <c r="K58" s="216"/>
    </row>
    <row r="59" spans="1:11" s="217" customFormat="1">
      <c r="A59" s="218"/>
      <c r="B59" s="212"/>
      <c r="C59" s="212"/>
      <c r="D59" s="212"/>
      <c r="E59" s="212"/>
      <c r="F59" s="226"/>
      <c r="G59" s="226"/>
      <c r="H59" s="226"/>
      <c r="I59" s="222"/>
      <c r="J59" s="220"/>
      <c r="K59" s="216"/>
    </row>
    <row r="60" spans="1:11" s="234" customFormat="1" ht="16.5" customHeight="1">
      <c r="A60" s="228"/>
      <c r="B60" s="229" t="s">
        <v>406</v>
      </c>
      <c r="C60" s="230"/>
      <c r="D60" s="230"/>
      <c r="E60" s="230"/>
      <c r="F60" s="231"/>
      <c r="G60" s="231"/>
      <c r="H60" s="231">
        <f>SUM(F60:G60)</f>
        <v>0</v>
      </c>
      <c r="I60" s="232"/>
      <c r="J60" s="232"/>
      <c r="K60" s="233"/>
    </row>
    <row r="61" spans="1:11" s="217" customFormat="1">
      <c r="A61" s="228"/>
      <c r="B61" s="235"/>
      <c r="C61" s="235"/>
      <c r="D61" s="235"/>
      <c r="E61" s="235"/>
      <c r="F61" s="236"/>
      <c r="G61" s="236"/>
      <c r="H61" s="237">
        <f>SUM(F61:G61)</f>
        <v>0</v>
      </c>
      <c r="I61" s="238" t="s">
        <v>407</v>
      </c>
      <c r="J61" s="232"/>
      <c r="K61" s="216"/>
    </row>
    <row r="62" spans="1:11" s="234" customFormat="1">
      <c r="A62" s="228"/>
      <c r="B62" s="239"/>
      <c r="C62" s="235"/>
      <c r="D62" s="235"/>
      <c r="E62" s="235"/>
      <c r="F62" s="236"/>
      <c r="G62" s="236"/>
      <c r="H62" s="237">
        <f t="shared" ref="H62:H97" si="1">SUM(F62:G62)</f>
        <v>0</v>
      </c>
      <c r="I62" s="240"/>
      <c r="J62" s="232"/>
      <c r="K62" s="233"/>
    </row>
    <row r="63" spans="1:11" s="234" customFormat="1">
      <c r="A63" s="228"/>
      <c r="B63" s="239"/>
      <c r="C63" s="235"/>
      <c r="D63" s="235"/>
      <c r="E63" s="235"/>
      <c r="F63" s="236"/>
      <c r="G63" s="236"/>
      <c r="H63" s="237">
        <f t="shared" si="1"/>
        <v>0</v>
      </c>
      <c r="I63" s="240"/>
      <c r="J63" s="232"/>
      <c r="K63" s="233"/>
    </row>
    <row r="64" spans="1:11" s="217" customFormat="1" ht="15" customHeight="1">
      <c r="A64" s="228"/>
      <c r="B64" s="239"/>
      <c r="C64" s="235"/>
      <c r="D64" s="235"/>
      <c r="E64" s="235"/>
      <c r="F64" s="236"/>
      <c r="G64" s="236"/>
      <c r="H64" s="237">
        <f t="shared" si="1"/>
        <v>0</v>
      </c>
      <c r="I64" s="240"/>
      <c r="J64" s="232"/>
      <c r="K64" s="216"/>
    </row>
    <row r="65" spans="1:11" s="217" customFormat="1" ht="15" customHeight="1">
      <c r="A65" s="228"/>
      <c r="B65" s="239"/>
      <c r="C65" s="235"/>
      <c r="D65" s="235"/>
      <c r="E65" s="235"/>
      <c r="F65" s="236"/>
      <c r="G65" s="236"/>
      <c r="H65" s="237">
        <f t="shared" si="1"/>
        <v>0</v>
      </c>
      <c r="I65" s="240"/>
      <c r="J65" s="232"/>
      <c r="K65" s="216"/>
    </row>
    <row r="66" spans="1:11" s="234" customFormat="1">
      <c r="A66" s="228"/>
      <c r="B66" s="239"/>
      <c r="C66" s="235"/>
      <c r="D66" s="235"/>
      <c r="E66" s="235"/>
      <c r="F66" s="236"/>
      <c r="G66" s="236"/>
      <c r="H66" s="237">
        <f t="shared" si="1"/>
        <v>0</v>
      </c>
      <c r="I66" s="240"/>
      <c r="J66" s="232"/>
      <c r="K66" s="233"/>
    </row>
    <row r="67" spans="1:11" s="234" customFormat="1">
      <c r="A67" s="228"/>
      <c r="B67" s="239"/>
      <c r="C67" s="235"/>
      <c r="D67" s="235"/>
      <c r="E67" s="235"/>
      <c r="F67" s="236"/>
      <c r="G67" s="236"/>
      <c r="H67" s="237">
        <f t="shared" si="1"/>
        <v>0</v>
      </c>
      <c r="I67" s="240"/>
      <c r="J67" s="232"/>
      <c r="K67" s="233"/>
    </row>
    <row r="68" spans="1:11" s="234" customFormat="1">
      <c r="A68" s="228"/>
      <c r="B68" s="239"/>
      <c r="C68" s="235"/>
      <c r="D68" s="235"/>
      <c r="E68" s="235"/>
      <c r="F68" s="236"/>
      <c r="G68" s="236"/>
      <c r="H68" s="237">
        <f t="shared" si="1"/>
        <v>0</v>
      </c>
      <c r="I68" s="240"/>
      <c r="J68" s="232"/>
      <c r="K68" s="233"/>
    </row>
    <row r="69" spans="1:11" s="217" customFormat="1">
      <c r="A69" s="228"/>
      <c r="B69" s="239"/>
      <c r="C69" s="235"/>
      <c r="D69" s="235"/>
      <c r="E69" s="235"/>
      <c r="F69" s="236"/>
      <c r="G69" s="236"/>
      <c r="H69" s="237">
        <f t="shared" si="1"/>
        <v>0</v>
      </c>
      <c r="I69" s="240"/>
      <c r="J69" s="232"/>
      <c r="K69" s="216"/>
    </row>
    <row r="70" spans="1:11" s="217" customFormat="1">
      <c r="A70" s="228"/>
      <c r="B70" s="239"/>
      <c r="C70" s="235"/>
      <c r="D70" s="235"/>
      <c r="E70" s="235"/>
      <c r="F70" s="236"/>
      <c r="G70" s="236"/>
      <c r="H70" s="237">
        <f t="shared" si="1"/>
        <v>0</v>
      </c>
      <c r="I70" s="240"/>
      <c r="J70" s="232"/>
      <c r="K70" s="216"/>
    </row>
    <row r="71" spans="1:11" s="217" customFormat="1">
      <c r="A71" s="228"/>
      <c r="B71" s="239"/>
      <c r="C71" s="235"/>
      <c r="D71" s="235"/>
      <c r="E71" s="235"/>
      <c r="F71" s="236"/>
      <c r="G71" s="236"/>
      <c r="H71" s="237">
        <f t="shared" si="1"/>
        <v>0</v>
      </c>
      <c r="I71" s="240"/>
      <c r="J71" s="232"/>
      <c r="K71" s="216"/>
    </row>
    <row r="72" spans="1:11" s="217" customFormat="1">
      <c r="A72" s="228"/>
      <c r="B72" s="239"/>
      <c r="C72" s="235"/>
      <c r="D72" s="235"/>
      <c r="E72" s="235"/>
      <c r="F72" s="236"/>
      <c r="G72" s="236"/>
      <c r="H72" s="237">
        <f t="shared" si="1"/>
        <v>0</v>
      </c>
      <c r="I72" s="240"/>
      <c r="J72" s="232"/>
      <c r="K72" s="216"/>
    </row>
    <row r="73" spans="1:11" s="217" customFormat="1">
      <c r="A73" s="228"/>
      <c r="B73" s="239"/>
      <c r="C73" s="235"/>
      <c r="D73" s="235"/>
      <c r="E73" s="235"/>
      <c r="F73" s="236"/>
      <c r="G73" s="236"/>
      <c r="H73" s="237">
        <f t="shared" si="1"/>
        <v>0</v>
      </c>
      <c r="I73" s="240"/>
      <c r="J73" s="232"/>
      <c r="K73" s="216"/>
    </row>
    <row r="74" spans="1:11" s="217" customFormat="1">
      <c r="A74" s="228"/>
      <c r="B74" s="239"/>
      <c r="C74" s="235"/>
      <c r="D74" s="235"/>
      <c r="E74" s="235"/>
      <c r="F74" s="236"/>
      <c r="G74" s="236"/>
      <c r="H74" s="237">
        <f t="shared" si="1"/>
        <v>0</v>
      </c>
      <c r="I74" s="240"/>
      <c r="J74" s="232"/>
      <c r="K74" s="216"/>
    </row>
    <row r="75" spans="1:11" s="217" customFormat="1">
      <c r="A75" s="228"/>
      <c r="B75" s="239"/>
      <c r="C75" s="235"/>
      <c r="D75" s="235"/>
      <c r="E75" s="235"/>
      <c r="F75" s="236"/>
      <c r="G75" s="236"/>
      <c r="H75" s="237">
        <f t="shared" si="1"/>
        <v>0</v>
      </c>
      <c r="I75" s="240"/>
      <c r="J75" s="232"/>
      <c r="K75" s="216"/>
    </row>
    <row r="76" spans="1:11" s="217" customFormat="1">
      <c r="A76" s="228"/>
      <c r="B76" s="239"/>
      <c r="C76" s="235"/>
      <c r="D76" s="235"/>
      <c r="E76" s="235"/>
      <c r="F76" s="236"/>
      <c r="G76" s="236"/>
      <c r="H76" s="237">
        <f t="shared" si="1"/>
        <v>0</v>
      </c>
      <c r="I76" s="240"/>
      <c r="J76" s="232"/>
      <c r="K76" s="216"/>
    </row>
    <row r="77" spans="1:11" s="217" customFormat="1">
      <c r="A77" s="228"/>
      <c r="B77" s="239"/>
      <c r="C77" s="235"/>
      <c r="D77" s="235"/>
      <c r="E77" s="235"/>
      <c r="F77" s="236"/>
      <c r="G77" s="236"/>
      <c r="H77" s="237">
        <f t="shared" si="1"/>
        <v>0</v>
      </c>
      <c r="I77" s="240"/>
      <c r="J77" s="232"/>
      <c r="K77" s="216"/>
    </row>
    <row r="78" spans="1:11" s="217" customFormat="1">
      <c r="A78" s="228"/>
      <c r="B78" s="239"/>
      <c r="C78" s="235"/>
      <c r="D78" s="235"/>
      <c r="E78" s="235"/>
      <c r="F78" s="236"/>
      <c r="G78" s="236"/>
      <c r="H78" s="237">
        <f t="shared" si="1"/>
        <v>0</v>
      </c>
      <c r="I78" s="240"/>
      <c r="J78" s="232"/>
      <c r="K78" s="216"/>
    </row>
    <row r="79" spans="1:11" s="217" customFormat="1">
      <c r="A79" s="228"/>
      <c r="B79" s="239"/>
      <c r="C79" s="235"/>
      <c r="D79" s="235"/>
      <c r="E79" s="235"/>
      <c r="F79" s="236"/>
      <c r="G79" s="236"/>
      <c r="H79" s="237">
        <f t="shared" si="1"/>
        <v>0</v>
      </c>
      <c r="I79" s="240"/>
      <c r="J79" s="232"/>
      <c r="K79" s="216"/>
    </row>
    <row r="80" spans="1:11" s="217" customFormat="1">
      <c r="A80" s="228"/>
      <c r="B80" s="239"/>
      <c r="C80" s="235"/>
      <c r="D80" s="235"/>
      <c r="E80" s="235"/>
      <c r="F80" s="236"/>
      <c r="G80" s="236"/>
      <c r="H80" s="237">
        <f t="shared" si="1"/>
        <v>0</v>
      </c>
      <c r="I80" s="240"/>
      <c r="J80" s="232"/>
      <c r="K80" s="216"/>
    </row>
    <row r="81" spans="1:11" s="217" customFormat="1">
      <c r="A81" s="228"/>
      <c r="B81" s="239"/>
      <c r="C81" s="235"/>
      <c r="D81" s="235"/>
      <c r="E81" s="235"/>
      <c r="F81" s="236"/>
      <c r="G81" s="236"/>
      <c r="H81" s="237">
        <f t="shared" si="1"/>
        <v>0</v>
      </c>
      <c r="I81" s="241"/>
      <c r="J81" s="232"/>
      <c r="K81" s="216"/>
    </row>
    <row r="82" spans="1:11" s="217" customFormat="1">
      <c r="A82" s="228"/>
      <c r="B82" s="1563"/>
      <c r="C82" s="235"/>
      <c r="D82" s="235"/>
      <c r="E82" s="235"/>
      <c r="F82" s="236"/>
      <c r="G82" s="236"/>
      <c r="H82" s="237">
        <f t="shared" si="1"/>
        <v>0</v>
      </c>
      <c r="I82" s="1561"/>
      <c r="J82" s="232"/>
      <c r="K82" s="216"/>
    </row>
    <row r="83" spans="1:11" s="217" customFormat="1">
      <c r="A83" s="228"/>
      <c r="B83" s="1563"/>
      <c r="C83" s="235"/>
      <c r="D83" s="235"/>
      <c r="E83" s="235"/>
      <c r="F83" s="236"/>
      <c r="G83" s="236"/>
      <c r="H83" s="237">
        <f t="shared" si="1"/>
        <v>0</v>
      </c>
      <c r="I83" s="1562"/>
      <c r="J83" s="232"/>
      <c r="K83" s="216"/>
    </row>
    <row r="84" spans="1:11" s="217" customFormat="1">
      <c r="A84" s="242"/>
      <c r="B84" s="1564"/>
      <c r="C84" s="243"/>
      <c r="D84" s="243"/>
      <c r="E84" s="243"/>
      <c r="F84" s="244"/>
      <c r="G84" s="244"/>
      <c r="H84" s="245">
        <f t="shared" si="1"/>
        <v>0</v>
      </c>
      <c r="I84" s="1566" t="s">
        <v>408</v>
      </c>
      <c r="J84" s="246"/>
      <c r="K84" s="216"/>
    </row>
    <row r="85" spans="1:11" s="217" customFormat="1">
      <c r="A85" s="242"/>
      <c r="B85" s="1565"/>
      <c r="C85" s="243"/>
      <c r="D85" s="243"/>
      <c r="E85" s="243"/>
      <c r="F85" s="244"/>
      <c r="G85" s="244"/>
      <c r="H85" s="245">
        <f t="shared" si="1"/>
        <v>0</v>
      </c>
      <c r="I85" s="1567"/>
      <c r="J85" s="246"/>
      <c r="K85" s="216"/>
    </row>
    <row r="86" spans="1:11" s="217" customFormat="1">
      <c r="A86" s="242"/>
      <c r="B86" s="1564"/>
      <c r="C86" s="243"/>
      <c r="D86" s="243"/>
      <c r="E86" s="243"/>
      <c r="F86" s="244"/>
      <c r="G86" s="244"/>
      <c r="H86" s="245">
        <f t="shared" si="1"/>
        <v>0</v>
      </c>
      <c r="I86" s="1566" t="s">
        <v>409</v>
      </c>
      <c r="J86" s="246"/>
      <c r="K86" s="216"/>
    </row>
    <row r="87" spans="1:11" s="217" customFormat="1">
      <c r="A87" s="242"/>
      <c r="B87" s="1565"/>
      <c r="C87" s="243"/>
      <c r="D87" s="243"/>
      <c r="E87" s="243"/>
      <c r="F87" s="244"/>
      <c r="G87" s="244"/>
      <c r="H87" s="245">
        <f t="shared" si="1"/>
        <v>0</v>
      </c>
      <c r="I87" s="1567"/>
      <c r="J87" s="246"/>
      <c r="K87" s="216"/>
    </row>
    <row r="88" spans="1:11" s="217" customFormat="1" ht="15" customHeight="1">
      <c r="A88" s="242"/>
      <c r="B88" s="1564"/>
      <c r="C88" s="243"/>
      <c r="D88" s="243"/>
      <c r="E88" s="243"/>
      <c r="F88" s="244"/>
      <c r="G88" s="244"/>
      <c r="H88" s="245">
        <f t="shared" si="1"/>
        <v>0</v>
      </c>
      <c r="I88" s="1566" t="s">
        <v>410</v>
      </c>
      <c r="J88" s="246"/>
      <c r="K88" s="216"/>
    </row>
    <row r="89" spans="1:11" s="217" customFormat="1">
      <c r="A89" s="242"/>
      <c r="B89" s="1565"/>
      <c r="C89" s="243"/>
      <c r="D89" s="243"/>
      <c r="E89" s="243"/>
      <c r="F89" s="244"/>
      <c r="G89" s="244"/>
      <c r="H89" s="245">
        <f t="shared" si="1"/>
        <v>0</v>
      </c>
      <c r="I89" s="1567"/>
      <c r="J89" s="246"/>
      <c r="K89" s="216"/>
    </row>
    <row r="90" spans="1:11" s="217" customFormat="1">
      <c r="A90" s="242"/>
      <c r="B90" s="1564"/>
      <c r="C90" s="243"/>
      <c r="D90" s="243"/>
      <c r="E90" s="243"/>
      <c r="F90" s="244"/>
      <c r="G90" s="244"/>
      <c r="H90" s="245">
        <f t="shared" si="1"/>
        <v>0</v>
      </c>
      <c r="I90" s="1566" t="s">
        <v>411</v>
      </c>
      <c r="J90" s="246"/>
      <c r="K90" s="216"/>
    </row>
    <row r="91" spans="1:11" s="217" customFormat="1">
      <c r="A91" s="242"/>
      <c r="B91" s="1565"/>
      <c r="C91" s="243"/>
      <c r="D91" s="243"/>
      <c r="E91" s="243"/>
      <c r="F91" s="244"/>
      <c r="G91" s="244"/>
      <c r="H91" s="245">
        <f t="shared" si="1"/>
        <v>0</v>
      </c>
      <c r="I91" s="1567"/>
      <c r="J91" s="246"/>
      <c r="K91" s="216"/>
    </row>
    <row r="92" spans="1:11" s="217" customFormat="1">
      <c r="A92" s="242"/>
      <c r="B92" s="247"/>
      <c r="C92" s="243"/>
      <c r="D92" s="243"/>
      <c r="E92" s="243"/>
      <c r="F92" s="244"/>
      <c r="G92" s="244"/>
      <c r="H92" s="245">
        <f t="shared" si="1"/>
        <v>0</v>
      </c>
      <c r="I92" s="1566" t="s">
        <v>412</v>
      </c>
      <c r="J92" s="246"/>
      <c r="K92" s="216"/>
    </row>
    <row r="93" spans="1:11" s="217" customFormat="1">
      <c r="A93" s="242"/>
      <c r="B93" s="247"/>
      <c r="C93" s="243"/>
      <c r="D93" s="243"/>
      <c r="E93" s="243"/>
      <c r="F93" s="244"/>
      <c r="G93" s="244"/>
      <c r="H93" s="245">
        <f t="shared" si="1"/>
        <v>0</v>
      </c>
      <c r="I93" s="1574"/>
      <c r="J93" s="246"/>
      <c r="K93" s="216"/>
    </row>
    <row r="94" spans="1:11" s="217" customFormat="1">
      <c r="A94" s="242"/>
      <c r="B94" s="247"/>
      <c r="C94" s="243"/>
      <c r="D94" s="243"/>
      <c r="E94" s="243"/>
      <c r="F94" s="244"/>
      <c r="G94" s="244"/>
      <c r="H94" s="245">
        <f t="shared" si="1"/>
        <v>0</v>
      </c>
      <c r="I94" s="1574"/>
      <c r="J94" s="246"/>
      <c r="K94" s="216"/>
    </row>
    <row r="95" spans="1:11" s="217" customFormat="1">
      <c r="A95" s="242"/>
      <c r="B95" s="247"/>
      <c r="C95" s="243"/>
      <c r="D95" s="243"/>
      <c r="E95" s="243"/>
      <c r="F95" s="244"/>
      <c r="G95" s="244"/>
      <c r="H95" s="245">
        <f t="shared" si="1"/>
        <v>0</v>
      </c>
      <c r="I95" s="1567"/>
      <c r="J95" s="246"/>
      <c r="K95" s="216"/>
    </row>
    <row r="96" spans="1:11" s="217" customFormat="1">
      <c r="A96" s="228"/>
      <c r="B96" s="248"/>
      <c r="C96" s="235"/>
      <c r="D96" s="235"/>
      <c r="E96" s="235"/>
      <c r="F96" s="236"/>
      <c r="G96" s="236"/>
      <c r="H96" s="237"/>
      <c r="I96" s="249"/>
      <c r="J96" s="232"/>
      <c r="K96" s="216"/>
    </row>
    <row r="97" spans="1:46" s="217" customFormat="1">
      <c r="A97" s="228"/>
      <c r="B97" s="235"/>
      <c r="C97" s="235"/>
      <c r="D97" s="235"/>
      <c r="E97" s="235"/>
      <c r="F97" s="236"/>
      <c r="G97" s="236"/>
      <c r="H97" s="237">
        <f t="shared" si="1"/>
        <v>0</v>
      </c>
      <c r="I97" s="249"/>
      <c r="J97" s="232"/>
      <c r="K97" s="216"/>
    </row>
    <row r="98" spans="1:46" s="256" customFormat="1">
      <c r="A98" s="250"/>
      <c r="B98" s="251" t="s">
        <v>413</v>
      </c>
      <c r="C98" s="252"/>
      <c r="D98" s="252"/>
      <c r="E98" s="252"/>
      <c r="F98" s="253"/>
      <c r="G98" s="253"/>
      <c r="H98" s="254"/>
      <c r="I98" s="255"/>
      <c r="J98" s="255"/>
      <c r="K98" s="216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</row>
    <row r="99" spans="1:46" s="256" customFormat="1">
      <c r="A99" s="257"/>
      <c r="B99" s="258"/>
      <c r="C99" s="252"/>
      <c r="D99" s="252"/>
      <c r="E99" s="252"/>
      <c r="F99" s="253"/>
      <c r="G99" s="253"/>
      <c r="H99" s="254"/>
      <c r="I99" s="255" t="s">
        <v>414</v>
      </c>
      <c r="J99" s="255"/>
      <c r="K99" s="216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</row>
    <row r="100" spans="1:46" s="256" customFormat="1">
      <c r="A100" s="257"/>
      <c r="B100" s="258"/>
      <c r="C100" s="252"/>
      <c r="D100" s="252"/>
      <c r="E100" s="252"/>
      <c r="F100" s="253"/>
      <c r="G100" s="253"/>
      <c r="H100" s="254">
        <f t="shared" ref="H100:H110" si="2">SUM(F100:G100)</f>
        <v>0</v>
      </c>
      <c r="I100" s="255" t="s">
        <v>415</v>
      </c>
      <c r="J100" s="255"/>
      <c r="K100" s="216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</row>
    <row r="101" spans="1:46" s="256" customFormat="1">
      <c r="A101" s="257"/>
      <c r="B101" s="1570"/>
      <c r="C101" s="252"/>
      <c r="D101" s="252"/>
      <c r="E101" s="252"/>
      <c r="F101" s="253"/>
      <c r="G101" s="253"/>
      <c r="H101" s="254">
        <f t="shared" si="2"/>
        <v>0</v>
      </c>
      <c r="I101" s="1568" t="s">
        <v>416</v>
      </c>
      <c r="J101" s="255"/>
      <c r="K101" s="216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</row>
    <row r="102" spans="1:46" s="256" customFormat="1">
      <c r="A102" s="257"/>
      <c r="B102" s="1572"/>
      <c r="C102" s="252"/>
      <c r="D102" s="252"/>
      <c r="E102" s="252"/>
      <c r="F102" s="253"/>
      <c r="G102" s="253"/>
      <c r="H102" s="254">
        <f t="shared" si="2"/>
        <v>0</v>
      </c>
      <c r="I102" s="1569"/>
      <c r="J102" s="255"/>
      <c r="K102" s="216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</row>
    <row r="103" spans="1:46" s="256" customFormat="1">
      <c r="A103" s="257"/>
      <c r="B103" s="1570"/>
      <c r="C103" s="252"/>
      <c r="D103" s="252"/>
      <c r="E103" s="252"/>
      <c r="F103" s="253"/>
      <c r="G103" s="253"/>
      <c r="H103" s="254">
        <f t="shared" si="2"/>
        <v>0</v>
      </c>
      <c r="I103" s="1568" t="s">
        <v>417</v>
      </c>
      <c r="J103" s="255"/>
      <c r="K103" s="216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</row>
    <row r="104" spans="1:46" s="256" customFormat="1">
      <c r="A104" s="257"/>
      <c r="B104" s="1572"/>
      <c r="C104" s="252"/>
      <c r="D104" s="252"/>
      <c r="E104" s="252"/>
      <c r="F104" s="253"/>
      <c r="G104" s="253"/>
      <c r="H104" s="254">
        <f t="shared" si="2"/>
        <v>0</v>
      </c>
      <c r="I104" s="1569"/>
      <c r="J104" s="255"/>
      <c r="K104" s="216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</row>
    <row r="105" spans="1:46" s="256" customFormat="1">
      <c r="A105" s="259"/>
      <c r="B105" s="258"/>
      <c r="C105" s="252"/>
      <c r="D105" s="252"/>
      <c r="E105" s="252"/>
      <c r="F105" s="253"/>
      <c r="G105" s="253"/>
      <c r="H105" s="254">
        <f t="shared" si="2"/>
        <v>0</v>
      </c>
      <c r="I105" s="1568"/>
      <c r="J105" s="255"/>
      <c r="K105" s="216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</row>
    <row r="106" spans="1:46" s="256" customFormat="1">
      <c r="A106" s="260"/>
      <c r="B106" s="258"/>
      <c r="C106" s="252"/>
      <c r="D106" s="252"/>
      <c r="E106" s="252"/>
      <c r="F106" s="253"/>
      <c r="G106" s="253"/>
      <c r="H106" s="254">
        <f t="shared" si="2"/>
        <v>0</v>
      </c>
      <c r="I106" s="1569"/>
      <c r="J106" s="255"/>
      <c r="K106" s="216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</row>
    <row r="107" spans="1:46" s="256" customFormat="1">
      <c r="A107" s="257"/>
      <c r="B107" s="1570"/>
      <c r="C107" s="252"/>
      <c r="D107" s="252"/>
      <c r="E107" s="252"/>
      <c r="F107" s="253"/>
      <c r="G107" s="253"/>
      <c r="H107" s="254">
        <f t="shared" si="2"/>
        <v>0</v>
      </c>
      <c r="I107" s="1568"/>
      <c r="J107" s="255"/>
      <c r="K107" s="216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</row>
    <row r="108" spans="1:46" s="256" customFormat="1">
      <c r="A108" s="257"/>
      <c r="B108" s="1571"/>
      <c r="C108" s="252"/>
      <c r="D108" s="252"/>
      <c r="E108" s="252"/>
      <c r="F108" s="253"/>
      <c r="G108" s="253"/>
      <c r="H108" s="254">
        <f t="shared" si="2"/>
        <v>0</v>
      </c>
      <c r="I108" s="1573"/>
      <c r="J108" s="255"/>
      <c r="K108" s="216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</row>
    <row r="109" spans="1:46" s="256" customFormat="1">
      <c r="A109" s="257"/>
      <c r="B109" s="1572"/>
      <c r="C109" s="252"/>
      <c r="D109" s="252"/>
      <c r="E109" s="252"/>
      <c r="F109" s="253"/>
      <c r="G109" s="253"/>
      <c r="H109" s="254">
        <f t="shared" si="2"/>
        <v>0</v>
      </c>
      <c r="I109" s="1569"/>
      <c r="J109" s="255"/>
      <c r="K109" s="216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</row>
    <row r="110" spans="1:46" s="264" customFormat="1" ht="31.5">
      <c r="A110" s="261"/>
      <c r="B110" s="262" t="s">
        <v>418</v>
      </c>
      <c r="C110" s="263"/>
      <c r="D110" s="263"/>
      <c r="E110" s="263"/>
      <c r="F110" s="225"/>
      <c r="G110" s="225"/>
      <c r="H110" s="226">
        <f t="shared" si="2"/>
        <v>0</v>
      </c>
      <c r="I110" s="214"/>
      <c r="J110" s="214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</row>
    <row r="111" spans="1:46" s="264" customFormat="1">
      <c r="A111" s="261"/>
      <c r="B111" s="225"/>
      <c r="C111" s="263"/>
      <c r="D111" s="263"/>
      <c r="E111" s="263"/>
      <c r="F111" s="225"/>
      <c r="G111" s="225"/>
      <c r="H111" s="226"/>
      <c r="I111" s="214"/>
      <c r="J111" s="214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</row>
    <row r="112" spans="1:46" s="264" customFormat="1">
      <c r="A112" s="261"/>
      <c r="B112" s="225"/>
      <c r="C112" s="263"/>
      <c r="D112" s="263"/>
      <c r="E112" s="263"/>
      <c r="F112" s="225"/>
      <c r="G112" s="225"/>
      <c r="H112" s="226"/>
      <c r="I112" s="214"/>
      <c r="J112" s="214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</row>
    <row r="113" spans="1:46" s="264" customFormat="1">
      <c r="A113" s="261"/>
      <c r="B113" s="225"/>
      <c r="C113" s="263"/>
      <c r="D113" s="263"/>
      <c r="E113" s="263"/>
      <c r="F113" s="225"/>
      <c r="G113" s="225"/>
      <c r="H113" s="226"/>
      <c r="I113" s="214"/>
      <c r="J113" s="214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</row>
    <row r="114" spans="1:46" s="217" customFormat="1">
      <c r="A114" s="265"/>
      <c r="B114" s="265" t="s">
        <v>419</v>
      </c>
      <c r="C114" s="266"/>
      <c r="D114" s="266"/>
      <c r="E114" s="266"/>
      <c r="F114" s="265">
        <f>SUM(F4:F113)</f>
        <v>0</v>
      </c>
      <c r="G114" s="265">
        <f>SUM(G4:G113)</f>
        <v>0</v>
      </c>
      <c r="H114" s="265">
        <f>SUM(F114:G114)</f>
        <v>0</v>
      </c>
      <c r="I114" s="267"/>
      <c r="J114" s="267"/>
      <c r="K114" s="216"/>
    </row>
    <row r="115" spans="1:46" s="269" customFormat="1">
      <c r="A115" s="265"/>
      <c r="B115" s="265" t="s">
        <v>420</v>
      </c>
      <c r="C115" s="266"/>
      <c r="D115" s="266"/>
      <c r="E115" s="266"/>
      <c r="F115" s="265">
        <f>F3+F114</f>
        <v>0</v>
      </c>
      <c r="G115" s="265">
        <f>G3+G114</f>
        <v>0</v>
      </c>
      <c r="H115" s="265">
        <f>H3+H114</f>
        <v>0</v>
      </c>
      <c r="I115" s="267"/>
      <c r="J115" s="267"/>
      <c r="K115" s="268"/>
    </row>
    <row r="116" spans="1:46" s="269" customFormat="1" ht="18.75">
      <c r="A116" s="203"/>
      <c r="B116" s="203"/>
      <c r="C116" s="270" t="s">
        <v>421</v>
      </c>
      <c r="D116" s="270"/>
      <c r="E116" s="270"/>
      <c r="F116" s="270" t="e">
        <f>'1-Mérleg'!#REF!</f>
        <v>#REF!</v>
      </c>
      <c r="G116" s="270">
        <f>'1-Mérleg'!D26</f>
        <v>0</v>
      </c>
      <c r="H116" s="270">
        <v>0</v>
      </c>
      <c r="I116" s="271"/>
      <c r="J116" s="271"/>
      <c r="K116" s="268"/>
    </row>
    <row r="117" spans="1:46" s="217" customFormat="1" ht="18.75">
      <c r="A117" s="203"/>
      <c r="B117" s="203"/>
      <c r="C117" s="272" t="s">
        <v>422</v>
      </c>
      <c r="D117" s="272"/>
      <c r="E117" s="272"/>
      <c r="F117" s="273" t="e">
        <f>F114-F116</f>
        <v>#REF!</v>
      </c>
      <c r="G117" s="273">
        <f>G114-G116</f>
        <v>0</v>
      </c>
      <c r="H117" s="273">
        <f>H114-H116</f>
        <v>0</v>
      </c>
      <c r="I117" s="274"/>
      <c r="J117" s="274"/>
      <c r="K117" s="216"/>
    </row>
    <row r="118" spans="1:46" s="217" customFormat="1">
      <c r="A118" s="203"/>
      <c r="B118" s="203"/>
      <c r="C118" s="203"/>
      <c r="D118" s="203"/>
      <c r="E118" s="203"/>
      <c r="F118" s="203"/>
      <c r="G118" s="203"/>
      <c r="H118" s="203"/>
      <c r="I118" s="275"/>
      <c r="J118" s="275"/>
      <c r="K118" s="216"/>
    </row>
    <row r="119" spans="1:46" s="217" customFormat="1">
      <c r="A119" s="203"/>
      <c r="B119" s="203"/>
      <c r="C119" s="203"/>
      <c r="D119" s="203"/>
      <c r="E119" s="203"/>
      <c r="F119" s="203"/>
      <c r="G119" s="203"/>
      <c r="H119" s="203"/>
      <c r="I119" s="275"/>
      <c r="J119" s="275"/>
      <c r="K119" s="216"/>
    </row>
    <row r="120" spans="1:46" s="217" customFormat="1">
      <c r="A120" s="203"/>
      <c r="B120" s="203"/>
      <c r="C120" s="203"/>
      <c r="D120" s="203"/>
      <c r="E120" s="203"/>
      <c r="F120" s="203"/>
      <c r="G120" s="203"/>
      <c r="H120" s="203"/>
      <c r="I120" s="275"/>
      <c r="J120" s="275"/>
      <c r="K120" s="216"/>
    </row>
    <row r="121" spans="1:46" s="217" customFormat="1">
      <c r="A121" s="203"/>
      <c r="B121" s="203"/>
      <c r="C121" s="203"/>
      <c r="D121" s="203"/>
      <c r="E121" s="203"/>
      <c r="F121" s="203"/>
      <c r="G121" s="203"/>
      <c r="H121" s="203"/>
      <c r="I121" s="275"/>
      <c r="J121" s="275"/>
      <c r="K121" s="216"/>
    </row>
    <row r="122" spans="1:46" s="217" customFormat="1">
      <c r="A122" s="203"/>
      <c r="B122" s="203"/>
      <c r="C122" s="203"/>
      <c r="D122" s="203"/>
      <c r="E122" s="203"/>
      <c r="F122" s="203"/>
      <c r="G122" s="203"/>
      <c r="H122" s="203"/>
      <c r="I122" s="275"/>
      <c r="J122" s="275"/>
      <c r="K122" s="216"/>
    </row>
    <row r="123" spans="1:46" s="217" customFormat="1">
      <c r="A123" s="203"/>
      <c r="B123" s="203"/>
      <c r="C123" s="203"/>
      <c r="D123" s="203"/>
      <c r="E123" s="203"/>
      <c r="F123" s="203"/>
      <c r="G123" s="203"/>
      <c r="H123" s="203"/>
      <c r="I123" s="275"/>
      <c r="J123" s="275"/>
      <c r="K123" s="216"/>
    </row>
    <row r="124" spans="1:46" s="217" customFormat="1">
      <c r="A124" s="203"/>
      <c r="B124" s="203"/>
      <c r="C124" s="203"/>
      <c r="D124" s="203"/>
      <c r="E124" s="203"/>
      <c r="F124" s="203"/>
      <c r="G124" s="203"/>
      <c r="H124" s="203"/>
      <c r="I124" s="275"/>
      <c r="J124" s="275"/>
      <c r="K124" s="216"/>
    </row>
    <row r="125" spans="1:46" s="217" customFormat="1">
      <c r="A125" s="203"/>
      <c r="B125" s="203"/>
      <c r="C125" s="203"/>
      <c r="D125" s="203"/>
      <c r="E125" s="203"/>
      <c r="F125" s="203"/>
      <c r="G125" s="203"/>
      <c r="H125" s="203"/>
      <c r="I125" s="275"/>
      <c r="J125" s="275"/>
      <c r="K125" s="216"/>
    </row>
    <row r="126" spans="1:46" s="277" customFormat="1">
      <c r="A126" s="203"/>
      <c r="B126" s="203"/>
      <c r="C126" s="203"/>
      <c r="D126" s="203"/>
      <c r="E126" s="203"/>
      <c r="F126" s="203"/>
      <c r="G126" s="203"/>
      <c r="H126" s="203"/>
      <c r="I126" s="275"/>
      <c r="J126" s="275"/>
      <c r="K126" s="276"/>
    </row>
    <row r="127" spans="1:46" s="277" customFormat="1">
      <c r="A127" s="203"/>
      <c r="B127" s="203"/>
      <c r="C127" s="203"/>
      <c r="D127" s="203"/>
      <c r="E127" s="203"/>
      <c r="F127" s="203"/>
      <c r="G127" s="203"/>
      <c r="H127" s="203"/>
      <c r="I127" s="275"/>
      <c r="J127" s="275"/>
      <c r="K127" s="276"/>
    </row>
    <row r="128" spans="1:46" hidden="1">
      <c r="I128" s="275"/>
      <c r="J128" s="275"/>
      <c r="K128" s="203"/>
    </row>
    <row r="129" spans="1:11" hidden="1">
      <c r="I129" s="275"/>
      <c r="J129" s="275"/>
      <c r="K129" s="203"/>
    </row>
    <row r="130" spans="1:11">
      <c r="I130" s="275"/>
      <c r="J130" s="275"/>
    </row>
    <row r="131" spans="1:11">
      <c r="I131" s="275"/>
      <c r="J131" s="275"/>
    </row>
    <row r="132" spans="1:11">
      <c r="I132" s="275"/>
      <c r="J132" s="275"/>
    </row>
    <row r="133" spans="1:11" s="202" customFormat="1">
      <c r="A133" s="203"/>
      <c r="B133" s="203"/>
      <c r="C133" s="203"/>
      <c r="D133" s="203"/>
      <c r="E133" s="203"/>
      <c r="F133" s="203"/>
      <c r="G133" s="203"/>
      <c r="H133" s="203"/>
      <c r="I133" s="275"/>
      <c r="J133" s="275"/>
    </row>
    <row r="134" spans="1:11" s="202" customFormat="1">
      <c r="A134" s="203"/>
      <c r="B134" s="203"/>
      <c r="C134" s="203"/>
      <c r="D134" s="203"/>
      <c r="E134" s="203"/>
      <c r="F134" s="203"/>
      <c r="G134" s="203"/>
      <c r="H134" s="203"/>
      <c r="I134" s="275"/>
      <c r="J134" s="275"/>
    </row>
    <row r="135" spans="1:11" s="202" customFormat="1">
      <c r="A135" s="203"/>
      <c r="B135" s="203"/>
      <c r="C135" s="203"/>
      <c r="D135" s="203"/>
      <c r="E135" s="203"/>
      <c r="F135" s="203"/>
      <c r="G135" s="203"/>
      <c r="H135" s="203"/>
      <c r="I135" s="275"/>
      <c r="J135" s="275"/>
    </row>
    <row r="136" spans="1:11" s="202" customFormat="1">
      <c r="A136" s="203"/>
      <c r="B136" s="203"/>
      <c r="C136" s="203"/>
      <c r="D136" s="203"/>
      <c r="E136" s="203"/>
      <c r="F136" s="203"/>
      <c r="G136" s="203"/>
      <c r="H136" s="203"/>
      <c r="I136" s="275"/>
      <c r="J136" s="275"/>
    </row>
    <row r="137" spans="1:11" s="202" customFormat="1">
      <c r="A137" s="203"/>
      <c r="B137" s="203"/>
      <c r="C137" s="203"/>
      <c r="D137" s="203"/>
      <c r="E137" s="203"/>
      <c r="F137" s="203"/>
      <c r="G137" s="203"/>
      <c r="H137" s="203"/>
      <c r="I137" s="275"/>
      <c r="J137" s="275"/>
    </row>
    <row r="138" spans="1:11" s="202" customFormat="1">
      <c r="A138" s="203"/>
      <c r="B138" s="203"/>
      <c r="C138" s="203"/>
      <c r="D138" s="203"/>
      <c r="E138" s="203"/>
      <c r="F138" s="203"/>
      <c r="G138" s="203"/>
      <c r="H138" s="203"/>
      <c r="I138" s="275"/>
      <c r="J138" s="275"/>
    </row>
    <row r="139" spans="1:11" s="202" customFormat="1">
      <c r="A139" s="203"/>
      <c r="B139" s="203"/>
      <c r="C139" s="203"/>
      <c r="D139" s="203"/>
      <c r="E139" s="203"/>
      <c r="F139" s="203"/>
      <c r="G139" s="203"/>
      <c r="H139" s="203"/>
      <c r="I139" s="275"/>
      <c r="J139" s="275"/>
    </row>
    <row r="140" spans="1:11" s="202" customFormat="1">
      <c r="A140" s="203"/>
      <c r="B140" s="203"/>
      <c r="C140" s="203"/>
      <c r="D140" s="203"/>
      <c r="E140" s="203"/>
      <c r="F140" s="203"/>
      <c r="G140" s="203"/>
      <c r="H140" s="203"/>
      <c r="I140" s="275"/>
      <c r="J140" s="275"/>
    </row>
    <row r="141" spans="1:11" s="202" customFormat="1">
      <c r="A141" s="203"/>
      <c r="B141" s="203"/>
      <c r="C141" s="203"/>
      <c r="D141" s="203"/>
      <c r="E141" s="203"/>
      <c r="F141" s="203"/>
      <c r="G141" s="203"/>
      <c r="H141" s="203"/>
      <c r="I141" s="209"/>
      <c r="J141" s="209"/>
    </row>
    <row r="142" spans="1:11" s="202" customFormat="1">
      <c r="A142" s="203"/>
      <c r="B142" s="203"/>
      <c r="C142" s="203"/>
      <c r="D142" s="203"/>
      <c r="E142" s="203"/>
      <c r="F142" s="203"/>
      <c r="G142" s="203"/>
      <c r="H142" s="203"/>
      <c r="I142" s="209"/>
      <c r="J142" s="209"/>
    </row>
    <row r="143" spans="1:11" s="202" customFormat="1">
      <c r="A143" s="203"/>
      <c r="B143" s="203"/>
      <c r="C143" s="203"/>
      <c r="D143" s="203"/>
      <c r="E143" s="203"/>
      <c r="F143" s="203"/>
      <c r="G143" s="203"/>
      <c r="H143" s="203"/>
      <c r="I143" s="209"/>
      <c r="J143" s="209"/>
    </row>
    <row r="144" spans="1:11" s="202" customFormat="1">
      <c r="A144" s="203"/>
      <c r="B144" s="203"/>
      <c r="C144" s="203"/>
      <c r="D144" s="203"/>
      <c r="E144" s="203"/>
      <c r="F144" s="203"/>
      <c r="G144" s="203"/>
      <c r="H144" s="203"/>
      <c r="I144" s="209"/>
      <c r="J144" s="209"/>
    </row>
    <row r="145" spans="1:10" s="202" customFormat="1">
      <c r="A145" s="203"/>
      <c r="B145" s="203"/>
      <c r="C145" s="203"/>
      <c r="D145" s="203"/>
      <c r="E145" s="203"/>
      <c r="F145" s="203"/>
      <c r="G145" s="203"/>
      <c r="H145" s="203"/>
      <c r="I145" s="209"/>
      <c r="J145" s="209"/>
    </row>
    <row r="146" spans="1:10" s="202" customFormat="1">
      <c r="A146" s="203"/>
      <c r="B146" s="203"/>
      <c r="C146" s="203"/>
      <c r="D146" s="203"/>
      <c r="E146" s="203"/>
      <c r="F146" s="203"/>
      <c r="G146" s="203"/>
      <c r="H146" s="203"/>
      <c r="I146" s="209"/>
      <c r="J146" s="209"/>
    </row>
    <row r="147" spans="1:10" s="202" customFormat="1">
      <c r="A147" s="203"/>
      <c r="B147" s="203"/>
      <c r="C147" s="203"/>
      <c r="D147" s="203"/>
      <c r="E147" s="203"/>
      <c r="F147" s="203"/>
      <c r="G147" s="203"/>
      <c r="H147" s="203"/>
      <c r="I147" s="209"/>
      <c r="J147" s="209"/>
    </row>
    <row r="148" spans="1:10" s="202" customFormat="1">
      <c r="A148" s="203"/>
      <c r="B148" s="203"/>
      <c r="C148" s="203"/>
      <c r="D148" s="203"/>
      <c r="E148" s="203"/>
      <c r="F148" s="203"/>
      <c r="G148" s="203"/>
      <c r="H148" s="203"/>
      <c r="I148" s="209"/>
      <c r="J148" s="209"/>
    </row>
    <row r="149" spans="1:10" s="202" customFormat="1">
      <c r="A149" s="203"/>
      <c r="B149" s="203"/>
      <c r="C149" s="203"/>
      <c r="D149" s="203"/>
      <c r="E149" s="203"/>
      <c r="F149" s="203"/>
      <c r="G149" s="203"/>
      <c r="H149" s="203"/>
      <c r="I149" s="209"/>
      <c r="J149" s="209"/>
    </row>
    <row r="150" spans="1:10" s="202" customFormat="1">
      <c r="A150" s="203"/>
      <c r="B150" s="203"/>
      <c r="C150" s="203"/>
      <c r="D150" s="203"/>
      <c r="E150" s="203"/>
      <c r="F150" s="203"/>
      <c r="G150" s="203"/>
      <c r="H150" s="203"/>
      <c r="I150" s="209"/>
      <c r="J150" s="209"/>
    </row>
    <row r="151" spans="1:10" s="202" customFormat="1">
      <c r="A151" s="203"/>
      <c r="B151" s="203"/>
      <c r="C151" s="203"/>
      <c r="D151" s="203"/>
      <c r="E151" s="203"/>
      <c r="F151" s="203"/>
      <c r="G151" s="203"/>
      <c r="H151" s="203"/>
      <c r="I151" s="209"/>
      <c r="J151" s="209"/>
    </row>
    <row r="152" spans="1:10" s="202" customFormat="1">
      <c r="A152" s="203"/>
      <c r="B152" s="203"/>
      <c r="C152" s="203"/>
      <c r="D152" s="203"/>
      <c r="E152" s="203"/>
      <c r="F152" s="203"/>
      <c r="G152" s="203"/>
      <c r="H152" s="203"/>
      <c r="I152" s="209"/>
      <c r="J152" s="209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9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:I4"/>
    </sheetView>
  </sheetViews>
  <sheetFormatPr defaultColWidth="10.28515625" defaultRowHeight="15"/>
  <cols>
    <col min="1" max="1" width="39.28515625" style="80" customWidth="1"/>
    <col min="2" max="2" width="12.85546875" style="80" customWidth="1"/>
    <col min="3" max="5" width="11.42578125" style="80" bestFit="1" customWidth="1"/>
    <col min="6" max="8" width="11.42578125" style="80" customWidth="1"/>
    <col min="9" max="9" width="9" style="80" customWidth="1"/>
    <col min="10" max="16384" width="10.28515625" style="80"/>
  </cols>
  <sheetData>
    <row r="1" spans="1:9" ht="17.25" customHeight="1" thickBot="1">
      <c r="A1" s="118"/>
      <c r="B1" s="131"/>
      <c r="C1" s="131"/>
      <c r="D1" s="131"/>
      <c r="E1" s="131"/>
      <c r="F1" s="131"/>
      <c r="G1" s="131"/>
      <c r="H1" s="131"/>
      <c r="I1" s="131" t="s">
        <v>437</v>
      </c>
    </row>
    <row r="2" spans="1:9" ht="39" customHeight="1" thickTop="1">
      <c r="A2" s="1771" t="s">
        <v>150</v>
      </c>
      <c r="B2" s="1749" t="s">
        <v>1078</v>
      </c>
      <c r="C2" s="1744" t="s">
        <v>1082</v>
      </c>
      <c r="D2" s="1745"/>
      <c r="E2" s="1746"/>
      <c r="F2" s="1756" t="s">
        <v>775</v>
      </c>
      <c r="G2" s="1756"/>
      <c r="H2" s="1757"/>
      <c r="I2" s="1739" t="s">
        <v>1164</v>
      </c>
    </row>
    <row r="3" spans="1:9" ht="31.5" customHeight="1" thickBot="1">
      <c r="A3" s="1787"/>
      <c r="B3" s="1750"/>
      <c r="C3" s="351" t="s">
        <v>44</v>
      </c>
      <c r="D3" s="332" t="s">
        <v>45</v>
      </c>
      <c r="E3" s="332" t="s">
        <v>46</v>
      </c>
      <c r="F3" s="351" t="s">
        <v>44</v>
      </c>
      <c r="G3" s="332" t="s">
        <v>45</v>
      </c>
      <c r="H3" s="332" t="s">
        <v>46</v>
      </c>
      <c r="I3" s="1743"/>
    </row>
    <row r="4" spans="1:9" ht="24.95" customHeight="1" thickTop="1">
      <c r="A4" s="1788" t="s">
        <v>230</v>
      </c>
      <c r="B4" s="1789"/>
      <c r="C4" s="1789"/>
      <c r="D4" s="1789"/>
      <c r="E4" s="1789"/>
      <c r="F4" s="1789"/>
      <c r="G4" s="1789"/>
      <c r="H4" s="1789"/>
      <c r="I4" s="1790"/>
    </row>
    <row r="5" spans="1:9" ht="24.95" customHeight="1">
      <c r="A5" s="132" t="s">
        <v>231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1354">
        <v>0</v>
      </c>
    </row>
    <row r="6" spans="1:9" s="86" customFormat="1" ht="21.75" customHeight="1" thickBot="1">
      <c r="A6" s="133" t="s">
        <v>3</v>
      </c>
      <c r="B6" s="107">
        <v>0</v>
      </c>
      <c r="C6" s="108">
        <v>0</v>
      </c>
      <c r="D6" s="107">
        <v>0</v>
      </c>
      <c r="E6" s="107">
        <v>0</v>
      </c>
      <c r="F6" s="108">
        <v>0</v>
      </c>
      <c r="G6" s="107">
        <v>0</v>
      </c>
      <c r="H6" s="107">
        <v>0</v>
      </c>
      <c r="I6" s="1386">
        <v>0</v>
      </c>
    </row>
    <row r="7" spans="1:9" ht="24.95" customHeight="1">
      <c r="A7" s="1791" t="s">
        <v>232</v>
      </c>
      <c r="B7" s="1792"/>
      <c r="C7" s="1792"/>
      <c r="D7" s="1792"/>
      <c r="E7" s="1792"/>
      <c r="F7" s="1792"/>
      <c r="G7" s="1792"/>
      <c r="H7" s="1792"/>
      <c r="I7" s="1793"/>
    </row>
    <row r="8" spans="1:9" ht="24.95" customHeight="1">
      <c r="A8" s="132" t="s">
        <v>978</v>
      </c>
      <c r="B8" s="91">
        <v>1748784</v>
      </c>
      <c r="C8" s="91">
        <v>1376995</v>
      </c>
      <c r="D8" s="91">
        <v>371789</v>
      </c>
      <c r="E8" s="91">
        <v>1748784</v>
      </c>
      <c r="F8" s="91">
        <v>0</v>
      </c>
      <c r="G8" s="91">
        <v>0</v>
      </c>
      <c r="H8" s="91">
        <v>0</v>
      </c>
      <c r="I8" s="1354">
        <v>0</v>
      </c>
    </row>
    <row r="9" spans="1:9" ht="24.95" customHeight="1">
      <c r="A9" s="132" t="s">
        <v>233</v>
      </c>
      <c r="B9" s="91">
        <v>0</v>
      </c>
      <c r="C9" s="91">
        <v>0</v>
      </c>
      <c r="D9" s="91">
        <v>0</v>
      </c>
      <c r="E9" s="91">
        <v>0</v>
      </c>
      <c r="F9" s="90">
        <v>0</v>
      </c>
      <c r="G9" s="91">
        <v>0</v>
      </c>
      <c r="H9" s="91">
        <v>0</v>
      </c>
      <c r="I9" s="1354">
        <v>0</v>
      </c>
    </row>
    <row r="10" spans="1:9" ht="24.95" customHeight="1">
      <c r="A10" s="132" t="s">
        <v>234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1367">
        <v>0</v>
      </c>
    </row>
    <row r="11" spans="1:9" ht="24.95" customHeight="1" thickBot="1">
      <c r="A11" s="134" t="s">
        <v>3</v>
      </c>
      <c r="B11" s="94">
        <v>1748784</v>
      </c>
      <c r="C11" s="350">
        <v>1376995</v>
      </c>
      <c r="D11" s="94">
        <v>371789</v>
      </c>
      <c r="E11" s="94">
        <v>1748784</v>
      </c>
      <c r="F11" s="350">
        <v>0</v>
      </c>
      <c r="G11" s="94">
        <v>0</v>
      </c>
      <c r="H11" s="94">
        <v>0</v>
      </c>
      <c r="I11" s="1429">
        <v>0</v>
      </c>
    </row>
    <row r="12" spans="1:9" ht="24.95" customHeight="1" thickTop="1">
      <c r="A12" s="1788" t="s">
        <v>787</v>
      </c>
      <c r="B12" s="1789"/>
      <c r="C12" s="1789"/>
      <c r="D12" s="1789"/>
      <c r="E12" s="1789"/>
      <c r="F12" s="1789"/>
      <c r="G12" s="1789"/>
      <c r="H12" s="1789"/>
      <c r="I12" s="1790"/>
    </row>
    <row r="13" spans="1:9" ht="24.95" customHeight="1">
      <c r="A13" s="132" t="s">
        <v>788</v>
      </c>
      <c r="B13" s="91">
        <v>300000</v>
      </c>
      <c r="C13" s="91">
        <v>300000</v>
      </c>
      <c r="D13" s="91">
        <v>0</v>
      </c>
      <c r="E13" s="91">
        <v>300000</v>
      </c>
      <c r="F13" s="91">
        <v>0</v>
      </c>
      <c r="G13" s="91">
        <v>0</v>
      </c>
      <c r="H13" s="91">
        <v>0</v>
      </c>
      <c r="I13" s="1354">
        <v>0</v>
      </c>
    </row>
    <row r="14" spans="1:9" s="86" customFormat="1" ht="21.75" customHeight="1" thickBot="1">
      <c r="A14" s="133" t="s">
        <v>3</v>
      </c>
      <c r="B14" s="107">
        <v>300000</v>
      </c>
      <c r="C14" s="108">
        <v>300000</v>
      </c>
      <c r="D14" s="107">
        <v>0</v>
      </c>
      <c r="E14" s="107">
        <v>300000</v>
      </c>
      <c r="F14" s="108">
        <v>0</v>
      </c>
      <c r="G14" s="107">
        <v>0</v>
      </c>
      <c r="H14" s="107">
        <v>0</v>
      </c>
      <c r="I14" s="1386">
        <v>0</v>
      </c>
    </row>
    <row r="15" spans="1:9" s="135" customFormat="1" ht="24.95" customHeight="1">
      <c r="A15" s="1784" t="s">
        <v>789</v>
      </c>
      <c r="B15" s="1785"/>
      <c r="C15" s="1785"/>
      <c r="D15" s="1785"/>
      <c r="E15" s="1785"/>
      <c r="F15" s="1785"/>
      <c r="G15" s="1785"/>
      <c r="H15" s="1785"/>
      <c r="I15" s="1786"/>
    </row>
    <row r="16" spans="1:9" ht="24.95" customHeight="1">
      <c r="A16" s="136" t="s">
        <v>235</v>
      </c>
      <c r="B16" s="91">
        <v>220000</v>
      </c>
      <c r="C16" s="91">
        <v>220000</v>
      </c>
      <c r="D16" s="91">
        <v>0</v>
      </c>
      <c r="E16" s="91">
        <v>220000</v>
      </c>
      <c r="F16" s="91">
        <v>185640</v>
      </c>
      <c r="G16" s="91">
        <v>50123</v>
      </c>
      <c r="H16" s="91">
        <v>235763</v>
      </c>
      <c r="I16" s="1354">
        <v>107.16499999999999</v>
      </c>
    </row>
    <row r="17" spans="1:9" ht="24.95" customHeight="1">
      <c r="A17" s="137" t="s">
        <v>236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1367">
        <v>0</v>
      </c>
    </row>
    <row r="18" spans="1:9" ht="24.95" customHeight="1" thickBot="1">
      <c r="A18" s="134" t="s">
        <v>3</v>
      </c>
      <c r="B18" s="94">
        <v>220000</v>
      </c>
      <c r="C18" s="350">
        <v>220000</v>
      </c>
      <c r="D18" s="94">
        <v>0</v>
      </c>
      <c r="E18" s="94">
        <v>220000</v>
      </c>
      <c r="F18" s="350">
        <v>185640</v>
      </c>
      <c r="G18" s="94">
        <v>50123</v>
      </c>
      <c r="H18" s="94">
        <v>235763</v>
      </c>
      <c r="I18" s="1429">
        <v>107.16499999999999</v>
      </c>
    </row>
    <row r="19" spans="1:9" ht="24.95" customHeight="1">
      <c r="A19" s="1249" t="s">
        <v>790</v>
      </c>
      <c r="B19" s="1250"/>
      <c r="C19" s="1250"/>
      <c r="D19" s="1250"/>
      <c r="E19" s="1250"/>
      <c r="F19" s="1250"/>
      <c r="G19" s="1250"/>
      <c r="H19" s="1250"/>
      <c r="I19" s="1251"/>
    </row>
    <row r="20" spans="1:9" ht="30">
      <c r="A20" s="661" t="s">
        <v>979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1354">
        <v>0</v>
      </c>
    </row>
    <row r="21" spans="1:9">
      <c r="A21" s="138" t="s">
        <v>980</v>
      </c>
      <c r="B21" s="91">
        <v>200000</v>
      </c>
      <c r="C21" s="91">
        <v>200000</v>
      </c>
      <c r="D21" s="91">
        <v>0</v>
      </c>
      <c r="E21" s="91">
        <v>200000</v>
      </c>
      <c r="F21" s="91">
        <v>0</v>
      </c>
      <c r="G21" s="91">
        <v>0</v>
      </c>
      <c r="H21" s="91">
        <v>0</v>
      </c>
      <c r="I21" s="1354">
        <v>0</v>
      </c>
    </row>
    <row r="22" spans="1:9" ht="30">
      <c r="A22" s="138" t="s">
        <v>237</v>
      </c>
      <c r="B22" s="91">
        <v>1080000</v>
      </c>
      <c r="C22" s="91">
        <v>1080000</v>
      </c>
      <c r="D22" s="91">
        <v>0</v>
      </c>
      <c r="E22" s="91">
        <v>1080000</v>
      </c>
      <c r="F22" s="91">
        <v>0</v>
      </c>
      <c r="G22" s="91">
        <v>0</v>
      </c>
      <c r="H22" s="91">
        <v>0</v>
      </c>
      <c r="I22" s="1354">
        <v>0</v>
      </c>
    </row>
    <row r="23" spans="1:9" ht="23.25" customHeight="1" thickBot="1">
      <c r="A23" s="625" t="s">
        <v>3</v>
      </c>
      <c r="B23" s="113">
        <v>1280000</v>
      </c>
      <c r="C23" s="113">
        <v>1280000</v>
      </c>
      <c r="D23" s="91">
        <v>0</v>
      </c>
      <c r="E23" s="113">
        <v>1280000</v>
      </c>
      <c r="F23" s="91">
        <v>0</v>
      </c>
      <c r="G23" s="91">
        <v>0</v>
      </c>
      <c r="H23" s="91">
        <v>0</v>
      </c>
      <c r="I23" s="1430">
        <v>0</v>
      </c>
    </row>
    <row r="24" spans="1:9" ht="24.95" customHeight="1">
      <c r="A24" s="1784" t="s">
        <v>866</v>
      </c>
      <c r="B24" s="1785"/>
      <c r="C24" s="1785"/>
      <c r="D24" s="1785"/>
      <c r="E24" s="1785"/>
      <c r="F24" s="1785"/>
      <c r="G24" s="1785"/>
      <c r="H24" s="1785"/>
      <c r="I24" s="1786"/>
    </row>
    <row r="25" spans="1:9" ht="24.95" customHeight="1">
      <c r="A25" s="136" t="s">
        <v>238</v>
      </c>
      <c r="B25" s="91">
        <v>450000</v>
      </c>
      <c r="C25" s="91">
        <v>450000</v>
      </c>
      <c r="D25" s="91">
        <v>0</v>
      </c>
      <c r="E25" s="91">
        <v>450000</v>
      </c>
      <c r="F25" s="91">
        <v>0</v>
      </c>
      <c r="G25" s="91">
        <v>0</v>
      </c>
      <c r="H25" s="91">
        <v>0</v>
      </c>
      <c r="I25" s="1354">
        <v>0</v>
      </c>
    </row>
    <row r="26" spans="1:9" ht="30">
      <c r="A26" s="102" t="s">
        <v>981</v>
      </c>
      <c r="B26" s="90">
        <v>500000</v>
      </c>
      <c r="C26" s="90">
        <v>500000</v>
      </c>
      <c r="D26" s="90">
        <v>0</v>
      </c>
      <c r="E26" s="90">
        <v>500000</v>
      </c>
      <c r="F26" s="90">
        <v>0</v>
      </c>
      <c r="G26" s="90">
        <v>0</v>
      </c>
      <c r="H26" s="90">
        <v>0</v>
      </c>
      <c r="I26" s="1367">
        <v>0</v>
      </c>
    </row>
    <row r="27" spans="1:9" ht="24.95" customHeight="1">
      <c r="A27" s="136" t="s">
        <v>519</v>
      </c>
      <c r="B27" s="90">
        <v>300000</v>
      </c>
      <c r="C27" s="90">
        <v>2747035</v>
      </c>
      <c r="D27" s="90">
        <v>0</v>
      </c>
      <c r="E27" s="90">
        <v>2747035</v>
      </c>
      <c r="F27" s="90">
        <v>0</v>
      </c>
      <c r="G27" s="90">
        <v>0</v>
      </c>
      <c r="H27" s="90">
        <v>0</v>
      </c>
      <c r="I27" s="1367">
        <v>0</v>
      </c>
    </row>
    <row r="28" spans="1:9" s="135" customFormat="1" ht="24.95" customHeight="1" thickBot="1">
      <c r="A28" s="139" t="s">
        <v>3</v>
      </c>
      <c r="B28" s="94">
        <v>1250000</v>
      </c>
      <c r="C28" s="350">
        <v>3697035</v>
      </c>
      <c r="D28" s="94">
        <v>0</v>
      </c>
      <c r="E28" s="94">
        <v>3697035</v>
      </c>
      <c r="F28" s="350">
        <v>0</v>
      </c>
      <c r="G28" s="94">
        <v>0</v>
      </c>
      <c r="H28" s="94">
        <v>0</v>
      </c>
      <c r="I28" s="1429">
        <v>0</v>
      </c>
    </row>
    <row r="29" spans="1:9" s="86" customFormat="1" ht="35.1" customHeight="1" thickTop="1" thickBot="1">
      <c r="A29" s="140" t="s">
        <v>2</v>
      </c>
      <c r="B29" s="97">
        <v>4798784</v>
      </c>
      <c r="C29" s="98">
        <v>6874030</v>
      </c>
      <c r="D29" s="97">
        <v>371789</v>
      </c>
      <c r="E29" s="97">
        <v>7245819</v>
      </c>
      <c r="F29" s="98">
        <v>185640</v>
      </c>
      <c r="G29" s="97">
        <v>50123</v>
      </c>
      <c r="H29" s="97">
        <v>235763</v>
      </c>
      <c r="I29" s="1431">
        <v>3.2537798694667921</v>
      </c>
    </row>
    <row r="30" spans="1:9" s="86" customFormat="1" ht="35.1" customHeight="1" thickTop="1">
      <c r="A30" s="118"/>
    </row>
    <row r="31" spans="1:9" s="86" customFormat="1" ht="35.1" customHeight="1">
      <c r="A31" s="118"/>
    </row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10">
    <mergeCell ref="A24:I24"/>
    <mergeCell ref="A2:A3"/>
    <mergeCell ref="C2:E2"/>
    <mergeCell ref="F2:H2"/>
    <mergeCell ref="A4:I4"/>
    <mergeCell ref="A7:I7"/>
    <mergeCell ref="A12:I12"/>
    <mergeCell ref="A15:I15"/>
    <mergeCell ref="I2:I3"/>
    <mergeCell ref="B2:B3"/>
  </mergeCells>
  <printOptions horizontalCentered="1"/>
  <pageMargins left="0.55118110236220474" right="0.55118110236220474" top="1.299212598425197" bottom="0.98425196850393704" header="0.59055118110236227" footer="0.51181102362204722"/>
  <pageSetup paperSize="9" scale="60" orientation="portrait" r:id="rId1"/>
  <headerFooter alignWithMargins="0">
    <oddHeader>&amp;C&amp;"Arial,Félkövér"&amp;16
KÖRNYEZETVÉDELMI ALAP 2020. ÉVI 
ELŐIRÁNYZATA&amp;R&amp;"Times New Roman CE,Félkövér"&amp;16 &amp;"Arial,Félkövér"&amp;12 3/D. melléklet a 15/2021. (V.28.) önkormányzati rendelethez</oddHeader>
    <oddFooter xml:space="preserve">&amp;R&amp;"Arial,Normál"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69F4-9DEE-4E79-95BB-3418F3914EAC}">
  <sheetPr>
    <tabColor theme="0" tint="-0.14999847407452621"/>
  </sheetPr>
  <dimension ref="A1:K27"/>
  <sheetViews>
    <sheetView showGridLines="0" zoomScale="80" zoomScaleNormal="80" workbookViewId="0">
      <selection activeCell="C7" sqref="C7"/>
    </sheetView>
  </sheetViews>
  <sheetFormatPr defaultColWidth="10.28515625" defaultRowHeight="15"/>
  <cols>
    <col min="1" max="1" width="8" style="1117" customWidth="1"/>
    <col min="2" max="2" width="7.140625" style="1117" customWidth="1"/>
    <col min="3" max="3" width="47.42578125" style="1117" customWidth="1"/>
    <col min="4" max="4" width="7.28515625" style="1116" bestFit="1" customWidth="1"/>
    <col min="5" max="5" width="7.140625" style="1116" customWidth="1"/>
    <col min="6" max="6" width="8.5703125" style="1116" customWidth="1"/>
    <col min="7" max="7" width="8" style="1116" customWidth="1"/>
    <col min="8" max="9" width="7.140625" style="1116" customWidth="1"/>
    <col min="10" max="10" width="8.7109375" style="1116" customWidth="1"/>
    <col min="11" max="11" width="8.28515625" style="1116" customWidth="1"/>
    <col min="12" max="16384" width="10.28515625" style="80"/>
  </cols>
  <sheetData>
    <row r="1" spans="1:11" ht="18" customHeight="1" thickBot="1">
      <c r="A1" s="1157"/>
      <c r="B1" s="118"/>
      <c r="C1" s="1156"/>
      <c r="D1" s="131"/>
      <c r="E1" s="131"/>
      <c r="F1" s="131"/>
      <c r="G1" s="131"/>
      <c r="H1" s="131"/>
      <c r="I1" s="131"/>
      <c r="J1" s="131"/>
      <c r="K1" s="131"/>
    </row>
    <row r="2" spans="1:11" ht="68.25" customHeight="1" thickTop="1">
      <c r="A2" s="1799" t="s">
        <v>1502</v>
      </c>
      <c r="B2" s="1801" t="s">
        <v>38</v>
      </c>
      <c r="C2" s="1803" t="s">
        <v>1501</v>
      </c>
      <c r="D2" s="1805" t="s">
        <v>1078</v>
      </c>
      <c r="E2" s="1795"/>
      <c r="F2" s="1794" t="s">
        <v>1079</v>
      </c>
      <c r="G2" s="1795"/>
      <c r="H2" s="1794" t="s">
        <v>775</v>
      </c>
      <c r="I2" s="1795"/>
      <c r="J2" s="1794" t="s">
        <v>1164</v>
      </c>
      <c r="K2" s="1796"/>
    </row>
    <row r="3" spans="1:11" ht="16.5" thickBot="1">
      <c r="A3" s="1800"/>
      <c r="B3" s="1802"/>
      <c r="C3" s="1804"/>
      <c r="D3" s="1155" t="s">
        <v>1500</v>
      </c>
      <c r="E3" s="1153" t="s">
        <v>1499</v>
      </c>
      <c r="F3" s="1154" t="s">
        <v>1500</v>
      </c>
      <c r="G3" s="1153" t="s">
        <v>1499</v>
      </c>
      <c r="H3" s="1154" t="s">
        <v>1500</v>
      </c>
      <c r="I3" s="1154" t="s">
        <v>1499</v>
      </c>
      <c r="J3" s="1154" t="s">
        <v>1500</v>
      </c>
      <c r="K3" s="1432" t="s">
        <v>1499</v>
      </c>
    </row>
    <row r="4" spans="1:11" ht="34.5" customHeight="1" thickTop="1" thickBot="1">
      <c r="A4" s="1152" t="s">
        <v>1498</v>
      </c>
      <c r="B4" s="1806" t="s">
        <v>1539</v>
      </c>
      <c r="C4" s="1807"/>
      <c r="D4" s="1151">
        <v>147</v>
      </c>
      <c r="E4" s="1151">
        <v>9</v>
      </c>
      <c r="F4" s="1151">
        <v>144</v>
      </c>
      <c r="G4" s="1151">
        <v>9</v>
      </c>
      <c r="H4" s="1433">
        <v>131</v>
      </c>
      <c r="I4" s="1433">
        <v>7</v>
      </c>
      <c r="J4" s="1434">
        <v>90.972222222222214</v>
      </c>
      <c r="K4" s="1435">
        <v>77.777777777777786</v>
      </c>
    </row>
    <row r="5" spans="1:11" ht="34.5" customHeight="1" thickBot="1">
      <c r="A5" s="1150" t="s">
        <v>1497</v>
      </c>
      <c r="B5" s="1808" t="s">
        <v>1496</v>
      </c>
      <c r="C5" s="1809"/>
      <c r="D5" s="1149">
        <v>251</v>
      </c>
      <c r="E5" s="1148">
        <v>13</v>
      </c>
      <c r="F5" s="1149">
        <v>251</v>
      </c>
      <c r="G5" s="1149">
        <v>13</v>
      </c>
      <c r="H5" s="1149">
        <v>251</v>
      </c>
      <c r="I5" s="1148">
        <v>13</v>
      </c>
      <c r="J5" s="1436">
        <v>100</v>
      </c>
      <c r="K5" s="1437">
        <v>100</v>
      </c>
    </row>
    <row r="6" spans="1:11" ht="34.5" customHeight="1">
      <c r="A6" s="1145"/>
      <c r="B6" s="1136">
        <v>1</v>
      </c>
      <c r="C6" s="1147" t="s">
        <v>52</v>
      </c>
      <c r="D6" s="1146">
        <v>24</v>
      </c>
      <c r="E6" s="1146">
        <v>0</v>
      </c>
      <c r="F6" s="1146">
        <v>24</v>
      </c>
      <c r="G6" s="1146">
        <v>0</v>
      </c>
      <c r="H6" s="1146">
        <v>24</v>
      </c>
      <c r="I6" s="1146">
        <v>0</v>
      </c>
      <c r="J6" s="1438">
        <v>100</v>
      </c>
      <c r="K6" s="1439">
        <v>0</v>
      </c>
    </row>
    <row r="7" spans="1:11" ht="34.5" customHeight="1">
      <c r="A7" s="1145"/>
      <c r="B7" s="1133">
        <v>2</v>
      </c>
      <c r="C7" s="896" t="s">
        <v>54</v>
      </c>
      <c r="D7" s="298">
        <v>40</v>
      </c>
      <c r="E7" s="298">
        <v>3</v>
      </c>
      <c r="F7" s="298">
        <v>40</v>
      </c>
      <c r="G7" s="298">
        <v>3</v>
      </c>
      <c r="H7" s="298">
        <v>40</v>
      </c>
      <c r="I7" s="298">
        <v>3</v>
      </c>
      <c r="J7" s="1440">
        <v>100</v>
      </c>
      <c r="K7" s="1441">
        <v>100</v>
      </c>
    </row>
    <row r="8" spans="1:11" ht="34.5" customHeight="1">
      <c r="A8" s="1144"/>
      <c r="B8" s="1143">
        <v>3</v>
      </c>
      <c r="C8" s="896" t="s">
        <v>55</v>
      </c>
      <c r="D8" s="298">
        <v>172</v>
      </c>
      <c r="E8" s="298">
        <v>10</v>
      </c>
      <c r="F8" s="298">
        <v>172</v>
      </c>
      <c r="G8" s="298">
        <v>10</v>
      </c>
      <c r="H8" s="298">
        <v>172</v>
      </c>
      <c r="I8" s="298">
        <v>10</v>
      </c>
      <c r="J8" s="1440">
        <v>100</v>
      </c>
      <c r="K8" s="1441">
        <v>100</v>
      </c>
    </row>
    <row r="9" spans="1:11" ht="34.5" customHeight="1" thickBot="1">
      <c r="A9" s="1142"/>
      <c r="B9" s="1141">
        <v>4</v>
      </c>
      <c r="C9" s="905" t="s">
        <v>57</v>
      </c>
      <c r="D9" s="1140">
        <v>15</v>
      </c>
      <c r="E9" s="1140">
        <v>0</v>
      </c>
      <c r="F9" s="1140">
        <v>15</v>
      </c>
      <c r="G9" s="1140">
        <v>0</v>
      </c>
      <c r="H9" s="1140">
        <v>15</v>
      </c>
      <c r="I9" s="1140">
        <v>0</v>
      </c>
      <c r="J9" s="1442">
        <v>100</v>
      </c>
      <c r="K9" s="1443">
        <v>0</v>
      </c>
    </row>
    <row r="10" spans="1:11" ht="34.5" customHeight="1" thickBot="1">
      <c r="A10" s="1139" t="s">
        <v>1358</v>
      </c>
      <c r="B10" s="1810" t="s">
        <v>1495</v>
      </c>
      <c r="C10" s="1811"/>
      <c r="D10" s="1138">
        <v>26</v>
      </c>
      <c r="E10" s="1138">
        <v>4</v>
      </c>
      <c r="F10" s="1138">
        <v>26</v>
      </c>
      <c r="G10" s="1138">
        <v>4</v>
      </c>
      <c r="H10" s="1138">
        <v>26</v>
      </c>
      <c r="I10" s="1138">
        <v>4</v>
      </c>
      <c r="J10" s="1444">
        <v>100</v>
      </c>
      <c r="K10" s="1445">
        <v>100</v>
      </c>
    </row>
    <row r="11" spans="1:11" ht="34.5" customHeight="1">
      <c r="A11" s="1137"/>
      <c r="B11" s="1136">
        <v>1</v>
      </c>
      <c r="C11" s="1135" t="s">
        <v>1494</v>
      </c>
      <c r="D11" s="1128">
        <v>3</v>
      </c>
      <c r="E11" s="1128">
        <v>0</v>
      </c>
      <c r="F11" s="1128">
        <v>3</v>
      </c>
      <c r="G11" s="1128">
        <v>0</v>
      </c>
      <c r="H11" s="1128">
        <v>3</v>
      </c>
      <c r="I11" s="1128">
        <v>0</v>
      </c>
      <c r="J11" s="1446">
        <v>100</v>
      </c>
      <c r="K11" s="1447">
        <v>0</v>
      </c>
    </row>
    <row r="12" spans="1:11" ht="34.5" customHeight="1">
      <c r="A12" s="1134"/>
      <c r="B12" s="1133">
        <v>2</v>
      </c>
      <c r="C12" s="1132" t="s">
        <v>114</v>
      </c>
      <c r="D12" s="298">
        <v>17</v>
      </c>
      <c r="E12" s="298">
        <v>1</v>
      </c>
      <c r="F12" s="298">
        <v>17</v>
      </c>
      <c r="G12" s="298">
        <v>1</v>
      </c>
      <c r="H12" s="298">
        <v>17</v>
      </c>
      <c r="I12" s="298">
        <v>1</v>
      </c>
      <c r="J12" s="1440">
        <v>100</v>
      </c>
      <c r="K12" s="1441">
        <v>100</v>
      </c>
    </row>
    <row r="13" spans="1:11" ht="34.5" customHeight="1">
      <c r="A13" s="895"/>
      <c r="B13" s="1133">
        <v>3</v>
      </c>
      <c r="C13" s="1132" t="s">
        <v>1493</v>
      </c>
      <c r="D13" s="298">
        <v>6</v>
      </c>
      <c r="E13" s="298">
        <v>0</v>
      </c>
      <c r="F13" s="298">
        <v>6</v>
      </c>
      <c r="G13" s="298">
        <v>0</v>
      </c>
      <c r="H13" s="298">
        <v>6</v>
      </c>
      <c r="I13" s="298">
        <v>0</v>
      </c>
      <c r="J13" s="1440">
        <v>100</v>
      </c>
      <c r="K13" s="1448">
        <v>0</v>
      </c>
    </row>
    <row r="14" spans="1:11" ht="34.5" customHeight="1">
      <c r="A14" s="895"/>
      <c r="B14" s="1133">
        <v>4</v>
      </c>
      <c r="C14" s="1132" t="s">
        <v>473</v>
      </c>
      <c r="D14" s="298">
        <v>0</v>
      </c>
      <c r="E14" s="298">
        <v>1</v>
      </c>
      <c r="F14" s="298">
        <v>0</v>
      </c>
      <c r="G14" s="298">
        <v>1</v>
      </c>
      <c r="H14" s="298">
        <v>0</v>
      </c>
      <c r="I14" s="298">
        <v>1</v>
      </c>
      <c r="J14" s="1440">
        <v>0</v>
      </c>
      <c r="K14" s="1448">
        <v>100</v>
      </c>
    </row>
    <row r="15" spans="1:11" ht="45">
      <c r="A15" s="895"/>
      <c r="B15" s="1133">
        <v>5</v>
      </c>
      <c r="C15" s="1132" t="s">
        <v>1492</v>
      </c>
      <c r="D15" s="298">
        <v>0</v>
      </c>
      <c r="E15" s="298">
        <v>1</v>
      </c>
      <c r="F15" s="298">
        <v>0</v>
      </c>
      <c r="G15" s="298">
        <v>1</v>
      </c>
      <c r="H15" s="298">
        <v>0</v>
      </c>
      <c r="I15" s="298">
        <v>1</v>
      </c>
      <c r="J15" s="1440">
        <v>0</v>
      </c>
      <c r="K15" s="1448">
        <v>100</v>
      </c>
    </row>
    <row r="16" spans="1:11" ht="34.5" customHeight="1" thickBot="1">
      <c r="A16" s="1131"/>
      <c r="B16" s="1130">
        <v>6</v>
      </c>
      <c r="C16" s="1129" t="s">
        <v>1491</v>
      </c>
      <c r="D16" s="1128">
        <v>0</v>
      </c>
      <c r="E16" s="1128">
        <v>1</v>
      </c>
      <c r="F16" s="1128">
        <v>0</v>
      </c>
      <c r="G16" s="1128">
        <v>1</v>
      </c>
      <c r="H16" s="1128">
        <v>0</v>
      </c>
      <c r="I16" s="1128">
        <v>1</v>
      </c>
      <c r="J16" s="1446">
        <v>0</v>
      </c>
      <c r="K16" s="1449">
        <v>100</v>
      </c>
    </row>
    <row r="17" spans="1:11" ht="39.950000000000003" customHeight="1" thickBot="1">
      <c r="A17" s="1127" t="s">
        <v>1490</v>
      </c>
      <c r="B17" s="1126"/>
      <c r="C17" s="1125"/>
      <c r="D17" s="1124">
        <v>424</v>
      </c>
      <c r="E17" s="1124">
        <v>26</v>
      </c>
      <c r="F17" s="1124">
        <v>421</v>
      </c>
      <c r="G17" s="1124">
        <v>26</v>
      </c>
      <c r="H17" s="1124">
        <v>408</v>
      </c>
      <c r="I17" s="1124">
        <v>24</v>
      </c>
      <c r="J17" s="1450">
        <v>96.912114014251785</v>
      </c>
      <c r="K17" s="1451">
        <v>92.307692307692307</v>
      </c>
    </row>
    <row r="18" spans="1:11" ht="9" customHeight="1" thickTop="1">
      <c r="A18" s="1123"/>
      <c r="B18" s="1122"/>
      <c r="C18" s="1122"/>
      <c r="D18" s="1121"/>
      <c r="E18" s="1121"/>
      <c r="F18" s="1120"/>
      <c r="G18" s="1120"/>
      <c r="H18" s="1120"/>
      <c r="I18" s="1120"/>
      <c r="J18" s="1452"/>
      <c r="K18" s="1453"/>
    </row>
    <row r="19" spans="1:11" ht="34.5" customHeight="1" thickBot="1">
      <c r="A19" s="1797" t="s">
        <v>1489</v>
      </c>
      <c r="B19" s="1798"/>
      <c r="C19" s="1798"/>
      <c r="D19" s="1119">
        <v>37</v>
      </c>
      <c r="E19" s="1119">
        <v>0</v>
      </c>
      <c r="F19" s="1119">
        <v>37</v>
      </c>
      <c r="G19" s="1119">
        <v>0</v>
      </c>
      <c r="H19" s="1454">
        <v>24</v>
      </c>
      <c r="I19" s="1119">
        <v>0</v>
      </c>
      <c r="J19" s="1455">
        <v>64.86486486486487</v>
      </c>
      <c r="K19" s="1456">
        <v>0</v>
      </c>
    </row>
    <row r="20" spans="1:11" ht="21" thickTop="1">
      <c r="A20" s="1118"/>
    </row>
    <row r="21" spans="1:11" ht="20.25">
      <c r="A21" s="1118"/>
    </row>
    <row r="22" spans="1:11" ht="20.25">
      <c r="A22" s="1118"/>
    </row>
    <row r="23" spans="1:11" ht="20.25">
      <c r="A23" s="1118"/>
    </row>
    <row r="24" spans="1:11" ht="20.25">
      <c r="A24" s="1118"/>
    </row>
    <row r="25" spans="1:11" ht="20.25">
      <c r="A25" s="1118"/>
    </row>
    <row r="26" spans="1:11" ht="20.25">
      <c r="A26" s="1118"/>
    </row>
    <row r="27" spans="1:11" ht="20.25">
      <c r="A27" s="1118"/>
    </row>
  </sheetData>
  <mergeCells count="11">
    <mergeCell ref="F2:G2"/>
    <mergeCell ref="H2:I2"/>
    <mergeCell ref="J2:K2"/>
    <mergeCell ref="A19:C19"/>
    <mergeCell ref="A2:A3"/>
    <mergeCell ref="B2:B3"/>
    <mergeCell ref="C2:C3"/>
    <mergeCell ref="D2:E2"/>
    <mergeCell ref="B4:C4"/>
    <mergeCell ref="B5:C5"/>
    <mergeCell ref="B10:C10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2020. ÉVI LÉTSZÁM-ELŐIRÁNYZATAI&amp;R&amp;"Arial,Félkövér"&amp;12 4.  melléklet a 15/2021. (V.28.) önkormányzati rendelethez</oddHeader>
    <oddFooter xml:space="preserve">&amp;R&amp;"Arial,Normál" 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604BD-7367-4A2B-9F07-B513823AA1D9}">
  <sheetPr>
    <tabColor theme="0" tint="-0.14999847407452621"/>
  </sheetPr>
  <dimension ref="A1:J21"/>
  <sheetViews>
    <sheetView showGridLines="0" zoomScale="80" zoomScaleNormal="80" workbookViewId="0">
      <pane xSplit="5" ySplit="8" topLeftCell="F9" activePane="bottomRight" state="frozen"/>
      <selection activeCell="O8" sqref="O8"/>
      <selection pane="topRight" activeCell="O8" sqref="O8"/>
      <selection pane="bottomLeft" activeCell="O8" sqref="O8"/>
      <selection pane="bottomRight" activeCell="F14" sqref="F14"/>
    </sheetView>
  </sheetViews>
  <sheetFormatPr defaultColWidth="10.28515625" defaultRowHeight="15.75"/>
  <cols>
    <col min="1" max="1" width="5.42578125" style="1457" customWidth="1"/>
    <col min="2" max="2" width="47.85546875" style="1457" customWidth="1"/>
    <col min="3" max="3" width="16.140625" style="1457" customWidth="1"/>
    <col min="4" max="4" width="11.5703125" style="1457" customWidth="1"/>
    <col min="5" max="5" width="16.85546875" style="1457" bestFit="1" customWidth="1"/>
    <col min="6" max="6" width="17.85546875" style="1457" customWidth="1"/>
    <col min="7" max="7" width="18" style="1457" customWidth="1"/>
    <col min="8" max="8" width="18.5703125" style="1457" customWidth="1"/>
    <col min="9" max="9" width="14.28515625" style="1457" customWidth="1"/>
    <col min="10" max="10" width="19" style="1457" customWidth="1"/>
    <col min="11" max="11" width="12.42578125" style="1457" bestFit="1" customWidth="1"/>
    <col min="12" max="243" width="10.28515625" style="1457"/>
    <col min="244" max="244" width="5.42578125" style="1457" customWidth="1"/>
    <col min="245" max="245" width="47.85546875" style="1457" customWidth="1"/>
    <col min="246" max="246" width="13.85546875" style="1457" customWidth="1"/>
    <col min="247" max="247" width="10.140625" style="1457" customWidth="1"/>
    <col min="248" max="249" width="0" style="1457" hidden="1" customWidth="1"/>
    <col min="250" max="250" width="19.5703125" style="1457" customWidth="1"/>
    <col min="251" max="251" width="13" style="1457" customWidth="1"/>
    <col min="252" max="252" width="15" style="1457" customWidth="1"/>
    <col min="253" max="258" width="17.85546875" style="1457" customWidth="1"/>
    <col min="259" max="499" width="10.28515625" style="1457"/>
    <col min="500" max="500" width="5.42578125" style="1457" customWidth="1"/>
    <col min="501" max="501" width="47.85546875" style="1457" customWidth="1"/>
    <col min="502" max="502" width="13.85546875" style="1457" customWidth="1"/>
    <col min="503" max="503" width="10.140625" style="1457" customWidth="1"/>
    <col min="504" max="505" width="0" style="1457" hidden="1" customWidth="1"/>
    <col min="506" max="506" width="19.5703125" style="1457" customWidth="1"/>
    <col min="507" max="507" width="13" style="1457" customWidth="1"/>
    <col min="508" max="508" width="15" style="1457" customWidth="1"/>
    <col min="509" max="514" width="17.85546875" style="1457" customWidth="1"/>
    <col min="515" max="755" width="10.28515625" style="1457"/>
    <col min="756" max="756" width="5.42578125" style="1457" customWidth="1"/>
    <col min="757" max="757" width="47.85546875" style="1457" customWidth="1"/>
    <col min="758" max="758" width="13.85546875" style="1457" customWidth="1"/>
    <col min="759" max="759" width="10.140625" style="1457" customWidth="1"/>
    <col min="760" max="761" width="0" style="1457" hidden="1" customWidth="1"/>
    <col min="762" max="762" width="19.5703125" style="1457" customWidth="1"/>
    <col min="763" max="763" width="13" style="1457" customWidth="1"/>
    <col min="764" max="764" width="15" style="1457" customWidth="1"/>
    <col min="765" max="770" width="17.85546875" style="1457" customWidth="1"/>
    <col min="771" max="1011" width="10.28515625" style="1457"/>
    <col min="1012" max="1012" width="5.42578125" style="1457" customWidth="1"/>
    <col min="1013" max="1013" width="47.85546875" style="1457" customWidth="1"/>
    <col min="1014" max="1014" width="13.85546875" style="1457" customWidth="1"/>
    <col min="1015" max="1015" width="10.140625" style="1457" customWidth="1"/>
    <col min="1016" max="1017" width="0" style="1457" hidden="1" customWidth="1"/>
    <col min="1018" max="1018" width="19.5703125" style="1457" customWidth="1"/>
    <col min="1019" max="1019" width="13" style="1457" customWidth="1"/>
    <col min="1020" max="1020" width="15" style="1457" customWidth="1"/>
    <col min="1021" max="1026" width="17.85546875" style="1457" customWidth="1"/>
    <col min="1027" max="1267" width="10.28515625" style="1457"/>
    <col min="1268" max="1268" width="5.42578125" style="1457" customWidth="1"/>
    <col min="1269" max="1269" width="47.85546875" style="1457" customWidth="1"/>
    <col min="1270" max="1270" width="13.85546875" style="1457" customWidth="1"/>
    <col min="1271" max="1271" width="10.140625" style="1457" customWidth="1"/>
    <col min="1272" max="1273" width="0" style="1457" hidden="1" customWidth="1"/>
    <col min="1274" max="1274" width="19.5703125" style="1457" customWidth="1"/>
    <col min="1275" max="1275" width="13" style="1457" customWidth="1"/>
    <col min="1276" max="1276" width="15" style="1457" customWidth="1"/>
    <col min="1277" max="1282" width="17.85546875" style="1457" customWidth="1"/>
    <col min="1283" max="1523" width="10.28515625" style="1457"/>
    <col min="1524" max="1524" width="5.42578125" style="1457" customWidth="1"/>
    <col min="1525" max="1525" width="47.85546875" style="1457" customWidth="1"/>
    <col min="1526" max="1526" width="13.85546875" style="1457" customWidth="1"/>
    <col min="1527" max="1527" width="10.140625" style="1457" customWidth="1"/>
    <col min="1528" max="1529" width="0" style="1457" hidden="1" customWidth="1"/>
    <col min="1530" max="1530" width="19.5703125" style="1457" customWidth="1"/>
    <col min="1531" max="1531" width="13" style="1457" customWidth="1"/>
    <col min="1532" max="1532" width="15" style="1457" customWidth="1"/>
    <col min="1533" max="1538" width="17.85546875" style="1457" customWidth="1"/>
    <col min="1539" max="1779" width="10.28515625" style="1457"/>
    <col min="1780" max="1780" width="5.42578125" style="1457" customWidth="1"/>
    <col min="1781" max="1781" width="47.85546875" style="1457" customWidth="1"/>
    <col min="1782" max="1782" width="13.85546875" style="1457" customWidth="1"/>
    <col min="1783" max="1783" width="10.140625" style="1457" customWidth="1"/>
    <col min="1784" max="1785" width="0" style="1457" hidden="1" customWidth="1"/>
    <col min="1786" max="1786" width="19.5703125" style="1457" customWidth="1"/>
    <col min="1787" max="1787" width="13" style="1457" customWidth="1"/>
    <col min="1788" max="1788" width="15" style="1457" customWidth="1"/>
    <col min="1789" max="1794" width="17.85546875" style="1457" customWidth="1"/>
    <col min="1795" max="2035" width="10.28515625" style="1457"/>
    <col min="2036" max="2036" width="5.42578125" style="1457" customWidth="1"/>
    <col min="2037" max="2037" width="47.85546875" style="1457" customWidth="1"/>
    <col min="2038" max="2038" width="13.85546875" style="1457" customWidth="1"/>
    <col min="2039" max="2039" width="10.140625" style="1457" customWidth="1"/>
    <col min="2040" max="2041" width="0" style="1457" hidden="1" customWidth="1"/>
    <col min="2042" max="2042" width="19.5703125" style="1457" customWidth="1"/>
    <col min="2043" max="2043" width="13" style="1457" customWidth="1"/>
    <col min="2044" max="2044" width="15" style="1457" customWidth="1"/>
    <col min="2045" max="2050" width="17.85546875" style="1457" customWidth="1"/>
    <col min="2051" max="2291" width="10.28515625" style="1457"/>
    <col min="2292" max="2292" width="5.42578125" style="1457" customWidth="1"/>
    <col min="2293" max="2293" width="47.85546875" style="1457" customWidth="1"/>
    <col min="2294" max="2294" width="13.85546875" style="1457" customWidth="1"/>
    <col min="2295" max="2295" width="10.140625" style="1457" customWidth="1"/>
    <col min="2296" max="2297" width="0" style="1457" hidden="1" customWidth="1"/>
    <col min="2298" max="2298" width="19.5703125" style="1457" customWidth="1"/>
    <col min="2299" max="2299" width="13" style="1457" customWidth="1"/>
    <col min="2300" max="2300" width="15" style="1457" customWidth="1"/>
    <col min="2301" max="2306" width="17.85546875" style="1457" customWidth="1"/>
    <col min="2307" max="2547" width="10.28515625" style="1457"/>
    <col min="2548" max="2548" width="5.42578125" style="1457" customWidth="1"/>
    <col min="2549" max="2549" width="47.85546875" style="1457" customWidth="1"/>
    <col min="2550" max="2550" width="13.85546875" style="1457" customWidth="1"/>
    <col min="2551" max="2551" width="10.140625" style="1457" customWidth="1"/>
    <col min="2552" max="2553" width="0" style="1457" hidden="1" customWidth="1"/>
    <col min="2554" max="2554" width="19.5703125" style="1457" customWidth="1"/>
    <col min="2555" max="2555" width="13" style="1457" customWidth="1"/>
    <col min="2556" max="2556" width="15" style="1457" customWidth="1"/>
    <col min="2557" max="2562" width="17.85546875" style="1457" customWidth="1"/>
    <col min="2563" max="2803" width="10.28515625" style="1457"/>
    <col min="2804" max="2804" width="5.42578125" style="1457" customWidth="1"/>
    <col min="2805" max="2805" width="47.85546875" style="1457" customWidth="1"/>
    <col min="2806" max="2806" width="13.85546875" style="1457" customWidth="1"/>
    <col min="2807" max="2807" width="10.140625" style="1457" customWidth="1"/>
    <col min="2808" max="2809" width="0" style="1457" hidden="1" customWidth="1"/>
    <col min="2810" max="2810" width="19.5703125" style="1457" customWidth="1"/>
    <col min="2811" max="2811" width="13" style="1457" customWidth="1"/>
    <col min="2812" max="2812" width="15" style="1457" customWidth="1"/>
    <col min="2813" max="2818" width="17.85546875" style="1457" customWidth="1"/>
    <col min="2819" max="3059" width="10.28515625" style="1457"/>
    <col min="3060" max="3060" width="5.42578125" style="1457" customWidth="1"/>
    <col min="3061" max="3061" width="47.85546875" style="1457" customWidth="1"/>
    <col min="3062" max="3062" width="13.85546875" style="1457" customWidth="1"/>
    <col min="3063" max="3063" width="10.140625" style="1457" customWidth="1"/>
    <col min="3064" max="3065" width="0" style="1457" hidden="1" customWidth="1"/>
    <col min="3066" max="3066" width="19.5703125" style="1457" customWidth="1"/>
    <col min="3067" max="3067" width="13" style="1457" customWidth="1"/>
    <col min="3068" max="3068" width="15" style="1457" customWidth="1"/>
    <col min="3069" max="3074" width="17.85546875" style="1457" customWidth="1"/>
    <col min="3075" max="3315" width="10.28515625" style="1457"/>
    <col min="3316" max="3316" width="5.42578125" style="1457" customWidth="1"/>
    <col min="3317" max="3317" width="47.85546875" style="1457" customWidth="1"/>
    <col min="3318" max="3318" width="13.85546875" style="1457" customWidth="1"/>
    <col min="3319" max="3319" width="10.140625" style="1457" customWidth="1"/>
    <col min="3320" max="3321" width="0" style="1457" hidden="1" customWidth="1"/>
    <col min="3322" max="3322" width="19.5703125" style="1457" customWidth="1"/>
    <col min="3323" max="3323" width="13" style="1457" customWidth="1"/>
    <col min="3324" max="3324" width="15" style="1457" customWidth="1"/>
    <col min="3325" max="3330" width="17.85546875" style="1457" customWidth="1"/>
    <col min="3331" max="3571" width="10.28515625" style="1457"/>
    <col min="3572" max="3572" width="5.42578125" style="1457" customWidth="1"/>
    <col min="3573" max="3573" width="47.85546875" style="1457" customWidth="1"/>
    <col min="3574" max="3574" width="13.85546875" style="1457" customWidth="1"/>
    <col min="3575" max="3575" width="10.140625" style="1457" customWidth="1"/>
    <col min="3576" max="3577" width="0" style="1457" hidden="1" customWidth="1"/>
    <col min="3578" max="3578" width="19.5703125" style="1457" customWidth="1"/>
    <col min="3579" max="3579" width="13" style="1457" customWidth="1"/>
    <col min="3580" max="3580" width="15" style="1457" customWidth="1"/>
    <col min="3581" max="3586" width="17.85546875" style="1457" customWidth="1"/>
    <col min="3587" max="3827" width="10.28515625" style="1457"/>
    <col min="3828" max="3828" width="5.42578125" style="1457" customWidth="1"/>
    <col min="3829" max="3829" width="47.85546875" style="1457" customWidth="1"/>
    <col min="3830" max="3830" width="13.85546875" style="1457" customWidth="1"/>
    <col min="3831" max="3831" width="10.140625" style="1457" customWidth="1"/>
    <col min="3832" max="3833" width="0" style="1457" hidden="1" customWidth="1"/>
    <col min="3834" max="3834" width="19.5703125" style="1457" customWidth="1"/>
    <col min="3835" max="3835" width="13" style="1457" customWidth="1"/>
    <col min="3836" max="3836" width="15" style="1457" customWidth="1"/>
    <col min="3837" max="3842" width="17.85546875" style="1457" customWidth="1"/>
    <col min="3843" max="4083" width="10.28515625" style="1457"/>
    <col min="4084" max="4084" width="5.42578125" style="1457" customWidth="1"/>
    <col min="4085" max="4085" width="47.85546875" style="1457" customWidth="1"/>
    <col min="4086" max="4086" width="13.85546875" style="1457" customWidth="1"/>
    <col min="4087" max="4087" width="10.140625" style="1457" customWidth="1"/>
    <col min="4088" max="4089" width="0" style="1457" hidden="1" customWidth="1"/>
    <col min="4090" max="4090" width="19.5703125" style="1457" customWidth="1"/>
    <col min="4091" max="4091" width="13" style="1457" customWidth="1"/>
    <col min="4092" max="4092" width="15" style="1457" customWidth="1"/>
    <col min="4093" max="4098" width="17.85546875" style="1457" customWidth="1"/>
    <col min="4099" max="4339" width="10.28515625" style="1457"/>
    <col min="4340" max="4340" width="5.42578125" style="1457" customWidth="1"/>
    <col min="4341" max="4341" width="47.85546875" style="1457" customWidth="1"/>
    <col min="4342" max="4342" width="13.85546875" style="1457" customWidth="1"/>
    <col min="4343" max="4343" width="10.140625" style="1457" customWidth="1"/>
    <col min="4344" max="4345" width="0" style="1457" hidden="1" customWidth="1"/>
    <col min="4346" max="4346" width="19.5703125" style="1457" customWidth="1"/>
    <col min="4347" max="4347" width="13" style="1457" customWidth="1"/>
    <col min="4348" max="4348" width="15" style="1457" customWidth="1"/>
    <col min="4349" max="4354" width="17.85546875" style="1457" customWidth="1"/>
    <col min="4355" max="4595" width="10.28515625" style="1457"/>
    <col min="4596" max="4596" width="5.42578125" style="1457" customWidth="1"/>
    <col min="4597" max="4597" width="47.85546875" style="1457" customWidth="1"/>
    <col min="4598" max="4598" width="13.85546875" style="1457" customWidth="1"/>
    <col min="4599" max="4599" width="10.140625" style="1457" customWidth="1"/>
    <col min="4600" max="4601" width="0" style="1457" hidden="1" customWidth="1"/>
    <col min="4602" max="4602" width="19.5703125" style="1457" customWidth="1"/>
    <col min="4603" max="4603" width="13" style="1457" customWidth="1"/>
    <col min="4604" max="4604" width="15" style="1457" customWidth="1"/>
    <col min="4605" max="4610" width="17.85546875" style="1457" customWidth="1"/>
    <col min="4611" max="4851" width="10.28515625" style="1457"/>
    <col min="4852" max="4852" width="5.42578125" style="1457" customWidth="1"/>
    <col min="4853" max="4853" width="47.85546875" style="1457" customWidth="1"/>
    <col min="4854" max="4854" width="13.85546875" style="1457" customWidth="1"/>
    <col min="4855" max="4855" width="10.140625" style="1457" customWidth="1"/>
    <col min="4856" max="4857" width="0" style="1457" hidden="1" customWidth="1"/>
    <col min="4858" max="4858" width="19.5703125" style="1457" customWidth="1"/>
    <col min="4859" max="4859" width="13" style="1457" customWidth="1"/>
    <col min="4860" max="4860" width="15" style="1457" customWidth="1"/>
    <col min="4861" max="4866" width="17.85546875" style="1457" customWidth="1"/>
    <col min="4867" max="5107" width="10.28515625" style="1457"/>
    <col min="5108" max="5108" width="5.42578125" style="1457" customWidth="1"/>
    <col min="5109" max="5109" width="47.85546875" style="1457" customWidth="1"/>
    <col min="5110" max="5110" width="13.85546875" style="1457" customWidth="1"/>
    <col min="5111" max="5111" width="10.140625" style="1457" customWidth="1"/>
    <col min="5112" max="5113" width="0" style="1457" hidden="1" customWidth="1"/>
    <col min="5114" max="5114" width="19.5703125" style="1457" customWidth="1"/>
    <col min="5115" max="5115" width="13" style="1457" customWidth="1"/>
    <col min="5116" max="5116" width="15" style="1457" customWidth="1"/>
    <col min="5117" max="5122" width="17.85546875" style="1457" customWidth="1"/>
    <col min="5123" max="5363" width="10.28515625" style="1457"/>
    <col min="5364" max="5364" width="5.42578125" style="1457" customWidth="1"/>
    <col min="5365" max="5365" width="47.85546875" style="1457" customWidth="1"/>
    <col min="5366" max="5366" width="13.85546875" style="1457" customWidth="1"/>
    <col min="5367" max="5367" width="10.140625" style="1457" customWidth="1"/>
    <col min="5368" max="5369" width="0" style="1457" hidden="1" customWidth="1"/>
    <col min="5370" max="5370" width="19.5703125" style="1457" customWidth="1"/>
    <col min="5371" max="5371" width="13" style="1457" customWidth="1"/>
    <col min="5372" max="5372" width="15" style="1457" customWidth="1"/>
    <col min="5373" max="5378" width="17.85546875" style="1457" customWidth="1"/>
    <col min="5379" max="5619" width="10.28515625" style="1457"/>
    <col min="5620" max="5620" width="5.42578125" style="1457" customWidth="1"/>
    <col min="5621" max="5621" width="47.85546875" style="1457" customWidth="1"/>
    <col min="5622" max="5622" width="13.85546875" style="1457" customWidth="1"/>
    <col min="5623" max="5623" width="10.140625" style="1457" customWidth="1"/>
    <col min="5624" max="5625" width="0" style="1457" hidden="1" customWidth="1"/>
    <col min="5626" max="5626" width="19.5703125" style="1457" customWidth="1"/>
    <col min="5627" max="5627" width="13" style="1457" customWidth="1"/>
    <col min="5628" max="5628" width="15" style="1457" customWidth="1"/>
    <col min="5629" max="5634" width="17.85546875" style="1457" customWidth="1"/>
    <col min="5635" max="5875" width="10.28515625" style="1457"/>
    <col min="5876" max="5876" width="5.42578125" style="1457" customWidth="1"/>
    <col min="5877" max="5877" width="47.85546875" style="1457" customWidth="1"/>
    <col min="5878" max="5878" width="13.85546875" style="1457" customWidth="1"/>
    <col min="5879" max="5879" width="10.140625" style="1457" customWidth="1"/>
    <col min="5880" max="5881" width="0" style="1457" hidden="1" customWidth="1"/>
    <col min="5882" max="5882" width="19.5703125" style="1457" customWidth="1"/>
    <col min="5883" max="5883" width="13" style="1457" customWidth="1"/>
    <col min="5884" max="5884" width="15" style="1457" customWidth="1"/>
    <col min="5885" max="5890" width="17.85546875" style="1457" customWidth="1"/>
    <col min="5891" max="6131" width="10.28515625" style="1457"/>
    <col min="6132" max="6132" width="5.42578125" style="1457" customWidth="1"/>
    <col min="6133" max="6133" width="47.85546875" style="1457" customWidth="1"/>
    <col min="6134" max="6134" width="13.85546875" style="1457" customWidth="1"/>
    <col min="6135" max="6135" width="10.140625" style="1457" customWidth="1"/>
    <col min="6136" max="6137" width="0" style="1457" hidden="1" customWidth="1"/>
    <col min="6138" max="6138" width="19.5703125" style="1457" customWidth="1"/>
    <col min="6139" max="6139" width="13" style="1457" customWidth="1"/>
    <col min="6140" max="6140" width="15" style="1457" customWidth="1"/>
    <col min="6141" max="6146" width="17.85546875" style="1457" customWidth="1"/>
    <col min="6147" max="6387" width="10.28515625" style="1457"/>
    <col min="6388" max="6388" width="5.42578125" style="1457" customWidth="1"/>
    <col min="6389" max="6389" width="47.85546875" style="1457" customWidth="1"/>
    <col min="6390" max="6390" width="13.85546875" style="1457" customWidth="1"/>
    <col min="6391" max="6391" width="10.140625" style="1457" customWidth="1"/>
    <col min="6392" max="6393" width="0" style="1457" hidden="1" customWidth="1"/>
    <col min="6394" max="6394" width="19.5703125" style="1457" customWidth="1"/>
    <col min="6395" max="6395" width="13" style="1457" customWidth="1"/>
    <col min="6396" max="6396" width="15" style="1457" customWidth="1"/>
    <col min="6397" max="6402" width="17.85546875" style="1457" customWidth="1"/>
    <col min="6403" max="6643" width="10.28515625" style="1457"/>
    <col min="6644" max="6644" width="5.42578125" style="1457" customWidth="1"/>
    <col min="6645" max="6645" width="47.85546875" style="1457" customWidth="1"/>
    <col min="6646" max="6646" width="13.85546875" style="1457" customWidth="1"/>
    <col min="6647" max="6647" width="10.140625" style="1457" customWidth="1"/>
    <col min="6648" max="6649" width="0" style="1457" hidden="1" customWidth="1"/>
    <col min="6650" max="6650" width="19.5703125" style="1457" customWidth="1"/>
    <col min="6651" max="6651" width="13" style="1457" customWidth="1"/>
    <col min="6652" max="6652" width="15" style="1457" customWidth="1"/>
    <col min="6653" max="6658" width="17.85546875" style="1457" customWidth="1"/>
    <col min="6659" max="6899" width="10.28515625" style="1457"/>
    <col min="6900" max="6900" width="5.42578125" style="1457" customWidth="1"/>
    <col min="6901" max="6901" width="47.85546875" style="1457" customWidth="1"/>
    <col min="6902" max="6902" width="13.85546875" style="1457" customWidth="1"/>
    <col min="6903" max="6903" width="10.140625" style="1457" customWidth="1"/>
    <col min="6904" max="6905" width="0" style="1457" hidden="1" customWidth="1"/>
    <col min="6906" max="6906" width="19.5703125" style="1457" customWidth="1"/>
    <col min="6907" max="6907" width="13" style="1457" customWidth="1"/>
    <col min="6908" max="6908" width="15" style="1457" customWidth="1"/>
    <col min="6909" max="6914" width="17.85546875" style="1457" customWidth="1"/>
    <col min="6915" max="7155" width="10.28515625" style="1457"/>
    <col min="7156" max="7156" width="5.42578125" style="1457" customWidth="1"/>
    <col min="7157" max="7157" width="47.85546875" style="1457" customWidth="1"/>
    <col min="7158" max="7158" width="13.85546875" style="1457" customWidth="1"/>
    <col min="7159" max="7159" width="10.140625" style="1457" customWidth="1"/>
    <col min="7160" max="7161" width="0" style="1457" hidden="1" customWidth="1"/>
    <col min="7162" max="7162" width="19.5703125" style="1457" customWidth="1"/>
    <col min="7163" max="7163" width="13" style="1457" customWidth="1"/>
    <col min="7164" max="7164" width="15" style="1457" customWidth="1"/>
    <col min="7165" max="7170" width="17.85546875" style="1457" customWidth="1"/>
    <col min="7171" max="7411" width="10.28515625" style="1457"/>
    <col min="7412" max="7412" width="5.42578125" style="1457" customWidth="1"/>
    <col min="7413" max="7413" width="47.85546875" style="1457" customWidth="1"/>
    <col min="7414" max="7414" width="13.85546875" style="1457" customWidth="1"/>
    <col min="7415" max="7415" width="10.140625" style="1457" customWidth="1"/>
    <col min="7416" max="7417" width="0" style="1457" hidden="1" customWidth="1"/>
    <col min="7418" max="7418" width="19.5703125" style="1457" customWidth="1"/>
    <col min="7419" max="7419" width="13" style="1457" customWidth="1"/>
    <col min="7420" max="7420" width="15" style="1457" customWidth="1"/>
    <col min="7421" max="7426" width="17.85546875" style="1457" customWidth="1"/>
    <col min="7427" max="7667" width="10.28515625" style="1457"/>
    <col min="7668" max="7668" width="5.42578125" style="1457" customWidth="1"/>
    <col min="7669" max="7669" width="47.85546875" style="1457" customWidth="1"/>
    <col min="7670" max="7670" width="13.85546875" style="1457" customWidth="1"/>
    <col min="7671" max="7671" width="10.140625" style="1457" customWidth="1"/>
    <col min="7672" max="7673" width="0" style="1457" hidden="1" customWidth="1"/>
    <col min="7674" max="7674" width="19.5703125" style="1457" customWidth="1"/>
    <col min="7675" max="7675" width="13" style="1457" customWidth="1"/>
    <col min="7676" max="7676" width="15" style="1457" customWidth="1"/>
    <col min="7677" max="7682" width="17.85546875" style="1457" customWidth="1"/>
    <col min="7683" max="7923" width="10.28515625" style="1457"/>
    <col min="7924" max="7924" width="5.42578125" style="1457" customWidth="1"/>
    <col min="7925" max="7925" width="47.85546875" style="1457" customWidth="1"/>
    <col min="7926" max="7926" width="13.85546875" style="1457" customWidth="1"/>
    <col min="7927" max="7927" width="10.140625" style="1457" customWidth="1"/>
    <col min="7928" max="7929" width="0" style="1457" hidden="1" customWidth="1"/>
    <col min="7930" max="7930" width="19.5703125" style="1457" customWidth="1"/>
    <col min="7931" max="7931" width="13" style="1457" customWidth="1"/>
    <col min="7932" max="7932" width="15" style="1457" customWidth="1"/>
    <col min="7933" max="7938" width="17.85546875" style="1457" customWidth="1"/>
    <col min="7939" max="8179" width="10.28515625" style="1457"/>
    <col min="8180" max="8180" width="5.42578125" style="1457" customWidth="1"/>
    <col min="8181" max="8181" width="47.85546875" style="1457" customWidth="1"/>
    <col min="8182" max="8182" width="13.85546875" style="1457" customWidth="1"/>
    <col min="8183" max="8183" width="10.140625" style="1457" customWidth="1"/>
    <col min="8184" max="8185" width="0" style="1457" hidden="1" customWidth="1"/>
    <col min="8186" max="8186" width="19.5703125" style="1457" customWidth="1"/>
    <col min="8187" max="8187" width="13" style="1457" customWidth="1"/>
    <col min="8188" max="8188" width="15" style="1457" customWidth="1"/>
    <col min="8189" max="8194" width="17.85546875" style="1457" customWidth="1"/>
    <col min="8195" max="8435" width="10.28515625" style="1457"/>
    <col min="8436" max="8436" width="5.42578125" style="1457" customWidth="1"/>
    <col min="8437" max="8437" width="47.85546875" style="1457" customWidth="1"/>
    <col min="8438" max="8438" width="13.85546875" style="1457" customWidth="1"/>
    <col min="8439" max="8439" width="10.140625" style="1457" customWidth="1"/>
    <col min="8440" max="8441" width="0" style="1457" hidden="1" customWidth="1"/>
    <col min="8442" max="8442" width="19.5703125" style="1457" customWidth="1"/>
    <col min="8443" max="8443" width="13" style="1457" customWidth="1"/>
    <col min="8444" max="8444" width="15" style="1457" customWidth="1"/>
    <col min="8445" max="8450" width="17.85546875" style="1457" customWidth="1"/>
    <col min="8451" max="8691" width="10.28515625" style="1457"/>
    <col min="8692" max="8692" width="5.42578125" style="1457" customWidth="1"/>
    <col min="8693" max="8693" width="47.85546875" style="1457" customWidth="1"/>
    <col min="8694" max="8694" width="13.85546875" style="1457" customWidth="1"/>
    <col min="8695" max="8695" width="10.140625" style="1457" customWidth="1"/>
    <col min="8696" max="8697" width="0" style="1457" hidden="1" customWidth="1"/>
    <col min="8698" max="8698" width="19.5703125" style="1457" customWidth="1"/>
    <col min="8699" max="8699" width="13" style="1457" customWidth="1"/>
    <col min="8700" max="8700" width="15" style="1457" customWidth="1"/>
    <col min="8701" max="8706" width="17.85546875" style="1457" customWidth="1"/>
    <col min="8707" max="8947" width="10.28515625" style="1457"/>
    <col min="8948" max="8948" width="5.42578125" style="1457" customWidth="1"/>
    <col min="8949" max="8949" width="47.85546875" style="1457" customWidth="1"/>
    <col min="8950" max="8950" width="13.85546875" style="1457" customWidth="1"/>
    <col min="8951" max="8951" width="10.140625" style="1457" customWidth="1"/>
    <col min="8952" max="8953" width="0" style="1457" hidden="1" customWidth="1"/>
    <col min="8954" max="8954" width="19.5703125" style="1457" customWidth="1"/>
    <col min="8955" max="8955" width="13" style="1457" customWidth="1"/>
    <col min="8956" max="8956" width="15" style="1457" customWidth="1"/>
    <col min="8957" max="8962" width="17.85546875" style="1457" customWidth="1"/>
    <col min="8963" max="9203" width="10.28515625" style="1457"/>
    <col min="9204" max="9204" width="5.42578125" style="1457" customWidth="1"/>
    <col min="9205" max="9205" width="47.85546875" style="1457" customWidth="1"/>
    <col min="9206" max="9206" width="13.85546875" style="1457" customWidth="1"/>
    <col min="9207" max="9207" width="10.140625" style="1457" customWidth="1"/>
    <col min="9208" max="9209" width="0" style="1457" hidden="1" customWidth="1"/>
    <col min="9210" max="9210" width="19.5703125" style="1457" customWidth="1"/>
    <col min="9211" max="9211" width="13" style="1457" customWidth="1"/>
    <col min="9212" max="9212" width="15" style="1457" customWidth="1"/>
    <col min="9213" max="9218" width="17.85546875" style="1457" customWidth="1"/>
    <col min="9219" max="9459" width="10.28515625" style="1457"/>
    <col min="9460" max="9460" width="5.42578125" style="1457" customWidth="1"/>
    <col min="9461" max="9461" width="47.85546875" style="1457" customWidth="1"/>
    <col min="9462" max="9462" width="13.85546875" style="1457" customWidth="1"/>
    <col min="9463" max="9463" width="10.140625" style="1457" customWidth="1"/>
    <col min="9464" max="9465" width="0" style="1457" hidden="1" customWidth="1"/>
    <col min="9466" max="9466" width="19.5703125" style="1457" customWidth="1"/>
    <col min="9467" max="9467" width="13" style="1457" customWidth="1"/>
    <col min="9468" max="9468" width="15" style="1457" customWidth="1"/>
    <col min="9469" max="9474" width="17.85546875" style="1457" customWidth="1"/>
    <col min="9475" max="9715" width="10.28515625" style="1457"/>
    <col min="9716" max="9716" width="5.42578125" style="1457" customWidth="1"/>
    <col min="9717" max="9717" width="47.85546875" style="1457" customWidth="1"/>
    <col min="9718" max="9718" width="13.85546875" style="1457" customWidth="1"/>
    <col min="9719" max="9719" width="10.140625" style="1457" customWidth="1"/>
    <col min="9720" max="9721" width="0" style="1457" hidden="1" customWidth="1"/>
    <col min="9722" max="9722" width="19.5703125" style="1457" customWidth="1"/>
    <col min="9723" max="9723" width="13" style="1457" customWidth="1"/>
    <col min="9724" max="9724" width="15" style="1457" customWidth="1"/>
    <col min="9725" max="9730" width="17.85546875" style="1457" customWidth="1"/>
    <col min="9731" max="9971" width="10.28515625" style="1457"/>
    <col min="9972" max="9972" width="5.42578125" style="1457" customWidth="1"/>
    <col min="9973" max="9973" width="47.85546875" style="1457" customWidth="1"/>
    <col min="9974" max="9974" width="13.85546875" style="1457" customWidth="1"/>
    <col min="9975" max="9975" width="10.140625" style="1457" customWidth="1"/>
    <col min="9976" max="9977" width="0" style="1457" hidden="1" customWidth="1"/>
    <col min="9978" max="9978" width="19.5703125" style="1457" customWidth="1"/>
    <col min="9979" max="9979" width="13" style="1457" customWidth="1"/>
    <col min="9980" max="9980" width="15" style="1457" customWidth="1"/>
    <col min="9981" max="9986" width="17.85546875" style="1457" customWidth="1"/>
    <col min="9987" max="10227" width="10.28515625" style="1457"/>
    <col min="10228" max="10228" width="5.42578125" style="1457" customWidth="1"/>
    <col min="10229" max="10229" width="47.85546875" style="1457" customWidth="1"/>
    <col min="10230" max="10230" width="13.85546875" style="1457" customWidth="1"/>
    <col min="10231" max="10231" width="10.140625" style="1457" customWidth="1"/>
    <col min="10232" max="10233" width="0" style="1457" hidden="1" customWidth="1"/>
    <col min="10234" max="10234" width="19.5703125" style="1457" customWidth="1"/>
    <col min="10235" max="10235" width="13" style="1457" customWidth="1"/>
    <col min="10236" max="10236" width="15" style="1457" customWidth="1"/>
    <col min="10237" max="10242" width="17.85546875" style="1457" customWidth="1"/>
    <col min="10243" max="10483" width="10.28515625" style="1457"/>
    <col min="10484" max="10484" width="5.42578125" style="1457" customWidth="1"/>
    <col min="10485" max="10485" width="47.85546875" style="1457" customWidth="1"/>
    <col min="10486" max="10486" width="13.85546875" style="1457" customWidth="1"/>
    <col min="10487" max="10487" width="10.140625" style="1457" customWidth="1"/>
    <col min="10488" max="10489" width="0" style="1457" hidden="1" customWidth="1"/>
    <col min="10490" max="10490" width="19.5703125" style="1457" customWidth="1"/>
    <col min="10491" max="10491" width="13" style="1457" customWidth="1"/>
    <col min="10492" max="10492" width="15" style="1457" customWidth="1"/>
    <col min="10493" max="10498" width="17.85546875" style="1457" customWidth="1"/>
    <col min="10499" max="10739" width="10.28515625" style="1457"/>
    <col min="10740" max="10740" width="5.42578125" style="1457" customWidth="1"/>
    <col min="10741" max="10741" width="47.85546875" style="1457" customWidth="1"/>
    <col min="10742" max="10742" width="13.85546875" style="1457" customWidth="1"/>
    <col min="10743" max="10743" width="10.140625" style="1457" customWidth="1"/>
    <col min="10744" max="10745" width="0" style="1457" hidden="1" customWidth="1"/>
    <col min="10746" max="10746" width="19.5703125" style="1457" customWidth="1"/>
    <col min="10747" max="10747" width="13" style="1457" customWidth="1"/>
    <col min="10748" max="10748" width="15" style="1457" customWidth="1"/>
    <col min="10749" max="10754" width="17.85546875" style="1457" customWidth="1"/>
    <col min="10755" max="10995" width="10.28515625" style="1457"/>
    <col min="10996" max="10996" width="5.42578125" style="1457" customWidth="1"/>
    <col min="10997" max="10997" width="47.85546875" style="1457" customWidth="1"/>
    <col min="10998" max="10998" width="13.85546875" style="1457" customWidth="1"/>
    <col min="10999" max="10999" width="10.140625" style="1457" customWidth="1"/>
    <col min="11000" max="11001" width="0" style="1457" hidden="1" customWidth="1"/>
    <col min="11002" max="11002" width="19.5703125" style="1457" customWidth="1"/>
    <col min="11003" max="11003" width="13" style="1457" customWidth="1"/>
    <col min="11004" max="11004" width="15" style="1457" customWidth="1"/>
    <col min="11005" max="11010" width="17.85546875" style="1457" customWidth="1"/>
    <col min="11011" max="11251" width="10.28515625" style="1457"/>
    <col min="11252" max="11252" width="5.42578125" style="1457" customWidth="1"/>
    <col min="11253" max="11253" width="47.85546875" style="1457" customWidth="1"/>
    <col min="11254" max="11254" width="13.85546875" style="1457" customWidth="1"/>
    <col min="11255" max="11255" width="10.140625" style="1457" customWidth="1"/>
    <col min="11256" max="11257" width="0" style="1457" hidden="1" customWidth="1"/>
    <col min="11258" max="11258" width="19.5703125" style="1457" customWidth="1"/>
    <col min="11259" max="11259" width="13" style="1457" customWidth="1"/>
    <col min="11260" max="11260" width="15" style="1457" customWidth="1"/>
    <col min="11261" max="11266" width="17.85546875" style="1457" customWidth="1"/>
    <col min="11267" max="11507" width="10.28515625" style="1457"/>
    <col min="11508" max="11508" width="5.42578125" style="1457" customWidth="1"/>
    <col min="11509" max="11509" width="47.85546875" style="1457" customWidth="1"/>
    <col min="11510" max="11510" width="13.85546875" style="1457" customWidth="1"/>
    <col min="11511" max="11511" width="10.140625" style="1457" customWidth="1"/>
    <col min="11512" max="11513" width="0" style="1457" hidden="1" customWidth="1"/>
    <col min="11514" max="11514" width="19.5703125" style="1457" customWidth="1"/>
    <col min="11515" max="11515" width="13" style="1457" customWidth="1"/>
    <col min="11516" max="11516" width="15" style="1457" customWidth="1"/>
    <col min="11517" max="11522" width="17.85546875" style="1457" customWidth="1"/>
    <col min="11523" max="11763" width="10.28515625" style="1457"/>
    <col min="11764" max="11764" width="5.42578125" style="1457" customWidth="1"/>
    <col min="11765" max="11765" width="47.85546875" style="1457" customWidth="1"/>
    <col min="11766" max="11766" width="13.85546875" style="1457" customWidth="1"/>
    <col min="11767" max="11767" width="10.140625" style="1457" customWidth="1"/>
    <col min="11768" max="11769" width="0" style="1457" hidden="1" customWidth="1"/>
    <col min="11770" max="11770" width="19.5703125" style="1457" customWidth="1"/>
    <col min="11771" max="11771" width="13" style="1457" customWidth="1"/>
    <col min="11772" max="11772" width="15" style="1457" customWidth="1"/>
    <col min="11773" max="11778" width="17.85546875" style="1457" customWidth="1"/>
    <col min="11779" max="12019" width="10.28515625" style="1457"/>
    <col min="12020" max="12020" width="5.42578125" style="1457" customWidth="1"/>
    <col min="12021" max="12021" width="47.85546875" style="1457" customWidth="1"/>
    <col min="12022" max="12022" width="13.85546875" style="1457" customWidth="1"/>
    <col min="12023" max="12023" width="10.140625" style="1457" customWidth="1"/>
    <col min="12024" max="12025" width="0" style="1457" hidden="1" customWidth="1"/>
    <col min="12026" max="12026" width="19.5703125" style="1457" customWidth="1"/>
    <col min="12027" max="12027" width="13" style="1457" customWidth="1"/>
    <col min="12028" max="12028" width="15" style="1457" customWidth="1"/>
    <col min="12029" max="12034" width="17.85546875" style="1457" customWidth="1"/>
    <col min="12035" max="12275" width="10.28515625" style="1457"/>
    <col min="12276" max="12276" width="5.42578125" style="1457" customWidth="1"/>
    <col min="12277" max="12277" width="47.85546875" style="1457" customWidth="1"/>
    <col min="12278" max="12278" width="13.85546875" style="1457" customWidth="1"/>
    <col min="12279" max="12279" width="10.140625" style="1457" customWidth="1"/>
    <col min="12280" max="12281" width="0" style="1457" hidden="1" customWidth="1"/>
    <col min="12282" max="12282" width="19.5703125" style="1457" customWidth="1"/>
    <col min="12283" max="12283" width="13" style="1457" customWidth="1"/>
    <col min="12284" max="12284" width="15" style="1457" customWidth="1"/>
    <col min="12285" max="12290" width="17.85546875" style="1457" customWidth="1"/>
    <col min="12291" max="12531" width="10.28515625" style="1457"/>
    <col min="12532" max="12532" width="5.42578125" style="1457" customWidth="1"/>
    <col min="12533" max="12533" width="47.85546875" style="1457" customWidth="1"/>
    <col min="12534" max="12534" width="13.85546875" style="1457" customWidth="1"/>
    <col min="12535" max="12535" width="10.140625" style="1457" customWidth="1"/>
    <col min="12536" max="12537" width="0" style="1457" hidden="1" customWidth="1"/>
    <col min="12538" max="12538" width="19.5703125" style="1457" customWidth="1"/>
    <col min="12539" max="12539" width="13" style="1457" customWidth="1"/>
    <col min="12540" max="12540" width="15" style="1457" customWidth="1"/>
    <col min="12541" max="12546" width="17.85546875" style="1457" customWidth="1"/>
    <col min="12547" max="12787" width="10.28515625" style="1457"/>
    <col min="12788" max="12788" width="5.42578125" style="1457" customWidth="1"/>
    <col min="12789" max="12789" width="47.85546875" style="1457" customWidth="1"/>
    <col min="12790" max="12790" width="13.85546875" style="1457" customWidth="1"/>
    <col min="12791" max="12791" width="10.140625" style="1457" customWidth="1"/>
    <col min="12792" max="12793" width="0" style="1457" hidden="1" customWidth="1"/>
    <col min="12794" max="12794" width="19.5703125" style="1457" customWidth="1"/>
    <col min="12795" max="12795" width="13" style="1457" customWidth="1"/>
    <col min="12796" max="12796" width="15" style="1457" customWidth="1"/>
    <col min="12797" max="12802" width="17.85546875" style="1457" customWidth="1"/>
    <col min="12803" max="13043" width="10.28515625" style="1457"/>
    <col min="13044" max="13044" width="5.42578125" style="1457" customWidth="1"/>
    <col min="13045" max="13045" width="47.85546875" style="1457" customWidth="1"/>
    <col min="13046" max="13046" width="13.85546875" style="1457" customWidth="1"/>
    <col min="13047" max="13047" width="10.140625" style="1457" customWidth="1"/>
    <col min="13048" max="13049" width="0" style="1457" hidden="1" customWidth="1"/>
    <col min="13050" max="13050" width="19.5703125" style="1457" customWidth="1"/>
    <col min="13051" max="13051" width="13" style="1457" customWidth="1"/>
    <col min="13052" max="13052" width="15" style="1457" customWidth="1"/>
    <col min="13053" max="13058" width="17.85546875" style="1457" customWidth="1"/>
    <col min="13059" max="13299" width="10.28515625" style="1457"/>
    <col min="13300" max="13300" width="5.42578125" style="1457" customWidth="1"/>
    <col min="13301" max="13301" width="47.85546875" style="1457" customWidth="1"/>
    <col min="13302" max="13302" width="13.85546875" style="1457" customWidth="1"/>
    <col min="13303" max="13303" width="10.140625" style="1457" customWidth="1"/>
    <col min="13304" max="13305" width="0" style="1457" hidden="1" customWidth="1"/>
    <col min="13306" max="13306" width="19.5703125" style="1457" customWidth="1"/>
    <col min="13307" max="13307" width="13" style="1457" customWidth="1"/>
    <col min="13308" max="13308" width="15" style="1457" customWidth="1"/>
    <col min="13309" max="13314" width="17.85546875" style="1457" customWidth="1"/>
    <col min="13315" max="13555" width="10.28515625" style="1457"/>
    <col min="13556" max="13556" width="5.42578125" style="1457" customWidth="1"/>
    <col min="13557" max="13557" width="47.85546875" style="1457" customWidth="1"/>
    <col min="13558" max="13558" width="13.85546875" style="1457" customWidth="1"/>
    <col min="13559" max="13559" width="10.140625" style="1457" customWidth="1"/>
    <col min="13560" max="13561" width="0" style="1457" hidden="1" customWidth="1"/>
    <col min="13562" max="13562" width="19.5703125" style="1457" customWidth="1"/>
    <col min="13563" max="13563" width="13" style="1457" customWidth="1"/>
    <col min="13564" max="13564" width="15" style="1457" customWidth="1"/>
    <col min="13565" max="13570" width="17.85546875" style="1457" customWidth="1"/>
    <col min="13571" max="13811" width="10.28515625" style="1457"/>
    <col min="13812" max="13812" width="5.42578125" style="1457" customWidth="1"/>
    <col min="13813" max="13813" width="47.85546875" style="1457" customWidth="1"/>
    <col min="13814" max="13814" width="13.85546875" style="1457" customWidth="1"/>
    <col min="13815" max="13815" width="10.140625" style="1457" customWidth="1"/>
    <col min="13816" max="13817" width="0" style="1457" hidden="1" customWidth="1"/>
    <col min="13818" max="13818" width="19.5703125" style="1457" customWidth="1"/>
    <col min="13819" max="13819" width="13" style="1457" customWidth="1"/>
    <col min="13820" max="13820" width="15" style="1457" customWidth="1"/>
    <col min="13821" max="13826" width="17.85546875" style="1457" customWidth="1"/>
    <col min="13827" max="14067" width="10.28515625" style="1457"/>
    <col min="14068" max="14068" width="5.42578125" style="1457" customWidth="1"/>
    <col min="14069" max="14069" width="47.85546875" style="1457" customWidth="1"/>
    <col min="14070" max="14070" width="13.85546875" style="1457" customWidth="1"/>
    <col min="14071" max="14071" width="10.140625" style="1457" customWidth="1"/>
    <col min="14072" max="14073" width="0" style="1457" hidden="1" customWidth="1"/>
    <col min="14074" max="14074" width="19.5703125" style="1457" customWidth="1"/>
    <col min="14075" max="14075" width="13" style="1457" customWidth="1"/>
    <col min="14076" max="14076" width="15" style="1457" customWidth="1"/>
    <col min="14077" max="14082" width="17.85546875" style="1457" customWidth="1"/>
    <col min="14083" max="14323" width="10.28515625" style="1457"/>
    <col min="14324" max="14324" width="5.42578125" style="1457" customWidth="1"/>
    <col min="14325" max="14325" width="47.85546875" style="1457" customWidth="1"/>
    <col min="14326" max="14326" width="13.85546875" style="1457" customWidth="1"/>
    <col min="14327" max="14327" width="10.140625" style="1457" customWidth="1"/>
    <col min="14328" max="14329" width="0" style="1457" hidden="1" customWidth="1"/>
    <col min="14330" max="14330" width="19.5703125" style="1457" customWidth="1"/>
    <col min="14331" max="14331" width="13" style="1457" customWidth="1"/>
    <col min="14332" max="14332" width="15" style="1457" customWidth="1"/>
    <col min="14333" max="14338" width="17.85546875" style="1457" customWidth="1"/>
    <col min="14339" max="14579" width="10.28515625" style="1457"/>
    <col min="14580" max="14580" width="5.42578125" style="1457" customWidth="1"/>
    <col min="14581" max="14581" width="47.85546875" style="1457" customWidth="1"/>
    <col min="14582" max="14582" width="13.85546875" style="1457" customWidth="1"/>
    <col min="14583" max="14583" width="10.140625" style="1457" customWidth="1"/>
    <col min="14584" max="14585" width="0" style="1457" hidden="1" customWidth="1"/>
    <col min="14586" max="14586" width="19.5703125" style="1457" customWidth="1"/>
    <col min="14587" max="14587" width="13" style="1457" customWidth="1"/>
    <col min="14588" max="14588" width="15" style="1457" customWidth="1"/>
    <col min="14589" max="14594" width="17.85546875" style="1457" customWidth="1"/>
    <col min="14595" max="14835" width="10.28515625" style="1457"/>
    <col min="14836" max="14836" width="5.42578125" style="1457" customWidth="1"/>
    <col min="14837" max="14837" width="47.85546875" style="1457" customWidth="1"/>
    <col min="14838" max="14838" width="13.85546875" style="1457" customWidth="1"/>
    <col min="14839" max="14839" width="10.140625" style="1457" customWidth="1"/>
    <col min="14840" max="14841" width="0" style="1457" hidden="1" customWidth="1"/>
    <col min="14842" max="14842" width="19.5703125" style="1457" customWidth="1"/>
    <col min="14843" max="14843" width="13" style="1457" customWidth="1"/>
    <col min="14844" max="14844" width="15" style="1457" customWidth="1"/>
    <col min="14845" max="14850" width="17.85546875" style="1457" customWidth="1"/>
    <col min="14851" max="15091" width="10.28515625" style="1457"/>
    <col min="15092" max="15092" width="5.42578125" style="1457" customWidth="1"/>
    <col min="15093" max="15093" width="47.85546875" style="1457" customWidth="1"/>
    <col min="15094" max="15094" width="13.85546875" style="1457" customWidth="1"/>
    <col min="15095" max="15095" width="10.140625" style="1457" customWidth="1"/>
    <col min="15096" max="15097" width="0" style="1457" hidden="1" customWidth="1"/>
    <col min="15098" max="15098" width="19.5703125" style="1457" customWidth="1"/>
    <col min="15099" max="15099" width="13" style="1457" customWidth="1"/>
    <col min="15100" max="15100" width="15" style="1457" customWidth="1"/>
    <col min="15101" max="15106" width="17.85546875" style="1457" customWidth="1"/>
    <col min="15107" max="15347" width="10.28515625" style="1457"/>
    <col min="15348" max="15348" width="5.42578125" style="1457" customWidth="1"/>
    <col min="15349" max="15349" width="47.85546875" style="1457" customWidth="1"/>
    <col min="15350" max="15350" width="13.85546875" style="1457" customWidth="1"/>
    <col min="15351" max="15351" width="10.140625" style="1457" customWidth="1"/>
    <col min="15352" max="15353" width="0" style="1457" hidden="1" customWidth="1"/>
    <col min="15354" max="15354" width="19.5703125" style="1457" customWidth="1"/>
    <col min="15355" max="15355" width="13" style="1457" customWidth="1"/>
    <col min="15356" max="15356" width="15" style="1457" customWidth="1"/>
    <col min="15357" max="15362" width="17.85546875" style="1457" customWidth="1"/>
    <col min="15363" max="15603" width="10.28515625" style="1457"/>
    <col min="15604" max="15604" width="5.42578125" style="1457" customWidth="1"/>
    <col min="15605" max="15605" width="47.85546875" style="1457" customWidth="1"/>
    <col min="15606" max="15606" width="13.85546875" style="1457" customWidth="1"/>
    <col min="15607" max="15607" width="10.140625" style="1457" customWidth="1"/>
    <col min="15608" max="15609" width="0" style="1457" hidden="1" customWidth="1"/>
    <col min="15610" max="15610" width="19.5703125" style="1457" customWidth="1"/>
    <col min="15611" max="15611" width="13" style="1457" customWidth="1"/>
    <col min="15612" max="15612" width="15" style="1457" customWidth="1"/>
    <col min="15613" max="15618" width="17.85546875" style="1457" customWidth="1"/>
    <col min="15619" max="15859" width="10.28515625" style="1457"/>
    <col min="15860" max="15860" width="5.42578125" style="1457" customWidth="1"/>
    <col min="15861" max="15861" width="47.85546875" style="1457" customWidth="1"/>
    <col min="15862" max="15862" width="13.85546875" style="1457" customWidth="1"/>
    <col min="15863" max="15863" width="10.140625" style="1457" customWidth="1"/>
    <col min="15864" max="15865" width="0" style="1457" hidden="1" customWidth="1"/>
    <col min="15866" max="15866" width="19.5703125" style="1457" customWidth="1"/>
    <col min="15867" max="15867" width="13" style="1457" customWidth="1"/>
    <col min="15868" max="15868" width="15" style="1457" customWidth="1"/>
    <col min="15869" max="15874" width="17.85546875" style="1457" customWidth="1"/>
    <col min="15875" max="16115" width="10.28515625" style="1457"/>
    <col min="16116" max="16116" width="5.42578125" style="1457" customWidth="1"/>
    <col min="16117" max="16117" width="47.85546875" style="1457" customWidth="1"/>
    <col min="16118" max="16118" width="13.85546875" style="1457" customWidth="1"/>
    <col min="16119" max="16119" width="10.140625" style="1457" customWidth="1"/>
    <col min="16120" max="16121" width="0" style="1457" hidden="1" customWidth="1"/>
    <col min="16122" max="16122" width="19.5703125" style="1457" customWidth="1"/>
    <col min="16123" max="16123" width="13" style="1457" customWidth="1"/>
    <col min="16124" max="16124" width="15" style="1457" customWidth="1"/>
    <col min="16125" max="16130" width="17.85546875" style="1457" customWidth="1"/>
    <col min="16131" max="16384" width="10.28515625" style="1457"/>
  </cols>
  <sheetData>
    <row r="1" spans="1:10" ht="20.25">
      <c r="A1" s="1812" t="s">
        <v>1554</v>
      </c>
      <c r="B1" s="1812"/>
      <c r="C1" s="1812"/>
      <c r="D1" s="1812"/>
      <c r="E1" s="1812"/>
      <c r="F1" s="1812"/>
      <c r="G1" s="1812"/>
      <c r="H1" s="1812"/>
      <c r="I1" s="1812"/>
      <c r="J1" s="1812"/>
    </row>
    <row r="2" spans="1:10" ht="20.25">
      <c r="A2" s="1812"/>
      <c r="B2" s="1812"/>
      <c r="C2" s="1812"/>
      <c r="D2" s="1812"/>
      <c r="E2" s="1812"/>
      <c r="F2" s="1812"/>
      <c r="G2" s="1812"/>
      <c r="H2" s="1812"/>
      <c r="I2" s="1812"/>
      <c r="J2" s="1812"/>
    </row>
    <row r="3" spans="1:10" ht="16.5" thickBot="1">
      <c r="A3" s="1190"/>
      <c r="B3" s="1190"/>
      <c r="C3" s="1191"/>
      <c r="D3" s="1190"/>
      <c r="E3" s="1189"/>
      <c r="F3" s="1189"/>
      <c r="G3" s="1189"/>
      <c r="H3" s="1189"/>
      <c r="J3" s="1188"/>
    </row>
    <row r="4" spans="1:10" ht="19.5" customHeight="1" thickTop="1">
      <c r="A4" s="1813" t="s">
        <v>150</v>
      </c>
      <c r="B4" s="1814"/>
      <c r="C4" s="1817" t="s">
        <v>1521</v>
      </c>
      <c r="D4" s="1819" t="s">
        <v>1520</v>
      </c>
      <c r="E4" s="1821" t="s">
        <v>895</v>
      </c>
      <c r="F4" s="1822"/>
      <c r="G4" s="1187" t="s">
        <v>1080</v>
      </c>
      <c r="H4" s="1186"/>
      <c r="I4" s="1823" t="s">
        <v>775</v>
      </c>
      <c r="J4" s="1825" t="s">
        <v>1538</v>
      </c>
    </row>
    <row r="5" spans="1:10" ht="36" customHeight="1" thickBot="1">
      <c r="A5" s="1815"/>
      <c r="B5" s="1816"/>
      <c r="C5" s="1818"/>
      <c r="D5" s="1820"/>
      <c r="E5" s="1185" t="s">
        <v>1519</v>
      </c>
      <c r="F5" s="1253" t="s">
        <v>1518</v>
      </c>
      <c r="G5" s="1185" t="s">
        <v>1519</v>
      </c>
      <c r="H5" s="1253" t="s">
        <v>1518</v>
      </c>
      <c r="I5" s="1824"/>
      <c r="J5" s="1826"/>
    </row>
    <row r="6" spans="1:10" ht="41.25" customHeight="1" thickTop="1">
      <c r="A6" s="1828" t="s">
        <v>1517</v>
      </c>
      <c r="B6" s="1829"/>
      <c r="C6" s="1829"/>
      <c r="D6" s="1829"/>
      <c r="E6" s="1829"/>
      <c r="F6" s="1829"/>
      <c r="G6" s="1829"/>
      <c r="H6" s="1829"/>
      <c r="I6" s="1829"/>
      <c r="J6" s="1830"/>
    </row>
    <row r="7" spans="1:10" ht="32.25" customHeight="1">
      <c r="A7" s="1184">
        <v>1</v>
      </c>
      <c r="B7" s="1174" t="s">
        <v>1516</v>
      </c>
      <c r="C7" s="1167">
        <v>300000000</v>
      </c>
      <c r="D7" s="1176" t="s">
        <v>1514</v>
      </c>
      <c r="E7" s="1182">
        <v>262500000</v>
      </c>
      <c r="F7" s="1182">
        <v>34469427.083333336</v>
      </c>
      <c r="G7" s="1182">
        <v>262500000</v>
      </c>
      <c r="H7" s="1182">
        <v>34469427.083333336</v>
      </c>
      <c r="I7" s="1458">
        <v>35253490</v>
      </c>
      <c r="J7" s="1206">
        <v>232500000</v>
      </c>
    </row>
    <row r="8" spans="1:10" ht="23.25" customHeight="1">
      <c r="A8" s="1183">
        <v>2</v>
      </c>
      <c r="B8" s="1174" t="s">
        <v>1515</v>
      </c>
      <c r="C8" s="1167">
        <v>300000000</v>
      </c>
      <c r="D8" s="1176" t="s">
        <v>1514</v>
      </c>
      <c r="E8" s="1204">
        <v>282352942</v>
      </c>
      <c r="F8" s="1204">
        <v>40081309.653131947</v>
      </c>
      <c r="G8" s="1204">
        <v>282352942</v>
      </c>
      <c r="H8" s="1204">
        <v>40081309.653131947</v>
      </c>
      <c r="I8" s="1458">
        <v>40919363</v>
      </c>
      <c r="J8" s="1206">
        <v>247058826</v>
      </c>
    </row>
    <row r="9" spans="1:10" ht="27.75" customHeight="1" thickBot="1">
      <c r="A9" s="1831" t="s">
        <v>1513</v>
      </c>
      <c r="B9" s="1832"/>
      <c r="C9" s="1181"/>
      <c r="D9" s="1181"/>
      <c r="E9" s="1180">
        <v>544852942</v>
      </c>
      <c r="F9" s="1205">
        <v>74550736.736465275</v>
      </c>
      <c r="G9" s="1180">
        <v>544852942</v>
      </c>
      <c r="H9" s="1179">
        <v>74550736.736465275</v>
      </c>
      <c r="I9" s="1459">
        <v>76172853</v>
      </c>
      <c r="J9" s="1178">
        <v>479558826</v>
      </c>
    </row>
    <row r="10" spans="1:10" ht="23.25" customHeight="1">
      <c r="A10" s="1833" t="s">
        <v>1512</v>
      </c>
      <c r="B10" s="1834"/>
      <c r="C10" s="1834"/>
      <c r="D10" s="1834"/>
      <c r="E10" s="1834"/>
      <c r="F10" s="1834"/>
      <c r="G10" s="1834"/>
      <c r="H10" s="1834"/>
      <c r="I10" s="1834"/>
      <c r="J10" s="1835"/>
    </row>
    <row r="11" spans="1:10" ht="36" customHeight="1">
      <c r="A11" s="1172">
        <v>1</v>
      </c>
      <c r="B11" s="1177" t="s">
        <v>1511</v>
      </c>
      <c r="C11" s="1175">
        <v>150000000</v>
      </c>
      <c r="D11" s="1176" t="s">
        <v>1510</v>
      </c>
      <c r="E11" s="1175">
        <v>150000000</v>
      </c>
      <c r="F11" s="1167">
        <v>9569063</v>
      </c>
      <c r="G11" s="1175">
        <v>150000000</v>
      </c>
      <c r="H11" s="1167">
        <v>9569063</v>
      </c>
      <c r="I11" s="1460">
        <v>375000</v>
      </c>
      <c r="J11" s="1206">
        <v>150000000</v>
      </c>
    </row>
    <row r="12" spans="1:10" ht="36" customHeight="1">
      <c r="A12" s="1836" t="s">
        <v>1509</v>
      </c>
      <c r="B12" s="1837"/>
      <c r="C12" s="1837"/>
      <c r="D12" s="1837"/>
      <c r="E12" s="1837"/>
      <c r="F12" s="1837"/>
      <c r="G12" s="1837"/>
      <c r="H12" s="1837"/>
      <c r="I12" s="1837"/>
      <c r="J12" s="1838"/>
    </row>
    <row r="13" spans="1:10" ht="36" customHeight="1">
      <c r="A13" s="1172">
        <v>1</v>
      </c>
      <c r="B13" s="1174" t="s">
        <v>1508</v>
      </c>
      <c r="C13" s="1167">
        <v>711000000</v>
      </c>
      <c r="D13" s="1173" t="s">
        <v>1507</v>
      </c>
      <c r="E13" s="1168">
        <v>722895000</v>
      </c>
      <c r="F13" s="1167">
        <v>100133681</v>
      </c>
      <c r="G13" s="1168">
        <v>722895000</v>
      </c>
      <c r="H13" s="1167">
        <v>100133681</v>
      </c>
      <c r="I13" s="1461">
        <v>0</v>
      </c>
      <c r="J13" s="1166">
        <v>722895000</v>
      </c>
    </row>
    <row r="14" spans="1:10" ht="36" customHeight="1">
      <c r="A14" s="1172">
        <v>2</v>
      </c>
      <c r="B14" s="1171" t="s">
        <v>1506</v>
      </c>
      <c r="C14" s="1170">
        <v>755830000</v>
      </c>
      <c r="D14" s="1169" t="s">
        <v>1505</v>
      </c>
      <c r="E14" s="1168">
        <v>570978000</v>
      </c>
      <c r="F14" s="1167">
        <v>79185162</v>
      </c>
      <c r="G14" s="1168">
        <v>570978000</v>
      </c>
      <c r="H14" s="1167">
        <v>79185162</v>
      </c>
      <c r="I14" s="1461">
        <v>0</v>
      </c>
      <c r="J14" s="1166">
        <v>570978000</v>
      </c>
    </row>
    <row r="15" spans="1:10" ht="36" customHeight="1" thickBot="1">
      <c r="A15" s="1839" t="s">
        <v>1504</v>
      </c>
      <c r="B15" s="1840"/>
      <c r="C15" s="1165"/>
      <c r="D15" s="1165"/>
      <c r="E15" s="1164">
        <v>1293873000</v>
      </c>
      <c r="F15" s="1163">
        <v>179318843</v>
      </c>
      <c r="G15" s="1164">
        <v>1293873000</v>
      </c>
      <c r="H15" s="1163">
        <v>179318843</v>
      </c>
      <c r="I15" s="1163">
        <v>0</v>
      </c>
      <c r="J15" s="1162">
        <v>1293873000</v>
      </c>
    </row>
    <row r="16" spans="1:10" ht="36" customHeight="1" thickTop="1" thickBot="1">
      <c r="A16" s="1841" t="s">
        <v>1503</v>
      </c>
      <c r="B16" s="1842"/>
      <c r="C16" s="1161"/>
      <c r="D16" s="1161"/>
      <c r="E16" s="1160">
        <v>1988725942</v>
      </c>
      <c r="F16" s="1159">
        <v>263438642.73646528</v>
      </c>
      <c r="G16" s="1160">
        <v>1988725942</v>
      </c>
      <c r="H16" s="1159">
        <v>263438642.73646528</v>
      </c>
      <c r="I16" s="1159">
        <v>76547853</v>
      </c>
      <c r="J16" s="1158">
        <v>1923431826</v>
      </c>
    </row>
    <row r="17" spans="1:8" ht="36" customHeight="1" thickTop="1"/>
    <row r="18" spans="1:8" ht="36" customHeight="1">
      <c r="A18" s="1827"/>
      <c r="B18" s="1827"/>
      <c r="C18" s="1827"/>
      <c r="D18" s="1827"/>
    </row>
    <row r="19" spans="1:8" ht="36" customHeight="1"/>
    <row r="20" spans="1:8" ht="36" customHeight="1"/>
    <row r="21" spans="1:8" ht="27.75" customHeight="1">
      <c r="E21" s="1462"/>
      <c r="F21" s="1462"/>
      <c r="G21" s="1462"/>
      <c r="H21" s="1462"/>
    </row>
  </sheetData>
  <mergeCells count="15">
    <mergeCell ref="A18:D18"/>
    <mergeCell ref="A6:J6"/>
    <mergeCell ref="A9:B9"/>
    <mergeCell ref="A10:J10"/>
    <mergeCell ref="A12:J12"/>
    <mergeCell ref="A15:B15"/>
    <mergeCell ref="A16:B16"/>
    <mergeCell ref="A1:J1"/>
    <mergeCell ref="A2:J2"/>
    <mergeCell ref="A4:B5"/>
    <mergeCell ref="C4:C5"/>
    <mergeCell ref="D4:D5"/>
    <mergeCell ref="E4:F4"/>
    <mergeCell ref="I4:I5"/>
    <mergeCell ref="J4:J5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0" orientation="portrait" r:id="rId1"/>
  <headerFooter alignWithMargins="0">
    <oddHeader>&amp;R&amp;"Arial,Félkövér"&amp;12 5. melléklet a 15/2021. (V.28.)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48BA-4F92-4AC5-9316-4779FA358EAB}">
  <sheetPr>
    <tabColor theme="0" tint="-0.14999847407452621"/>
  </sheetPr>
  <dimension ref="A1:N74"/>
  <sheetViews>
    <sheetView showGridLines="0" zoomScale="80" zoomScaleNormal="80" workbookViewId="0">
      <pane xSplit="1" ySplit="3" topLeftCell="B4" activePane="bottomRight" state="frozen"/>
      <selection activeCell="O8" sqref="O8"/>
      <selection pane="topRight" activeCell="O8" sqref="O8"/>
      <selection pane="bottomLeft" activeCell="O8" sqref="O8"/>
      <selection pane="bottomRight" activeCell="E6" sqref="E6"/>
    </sheetView>
  </sheetViews>
  <sheetFormatPr defaultColWidth="10.28515625" defaultRowHeight="15"/>
  <cols>
    <col min="1" max="1" width="41.42578125" style="911" customWidth="1"/>
    <col min="2" max="2" width="6.85546875" style="911" customWidth="1"/>
    <col min="3" max="3" width="15.85546875" style="297" customWidth="1"/>
    <col min="4" max="4" width="9.42578125" style="297" bestFit="1" customWidth="1"/>
    <col min="5" max="5" width="13.7109375" style="297" customWidth="1"/>
    <col min="6" max="6" width="6.85546875" style="911" customWidth="1"/>
    <col min="7" max="7" width="15.5703125" style="297" customWidth="1"/>
    <col min="8" max="8" width="9.42578125" style="297" bestFit="1" customWidth="1"/>
    <col min="9" max="9" width="13.5703125" style="297" customWidth="1"/>
    <col min="10" max="10" width="6.85546875" style="911" customWidth="1"/>
    <col min="11" max="11" width="15.5703125" style="297" customWidth="1"/>
    <col min="12" max="12" width="10.28515625" style="297" customWidth="1"/>
    <col min="13" max="13" width="13.7109375" style="297" customWidth="1"/>
    <col min="14" max="14" width="8" style="80" customWidth="1"/>
    <col min="15" max="249" width="10.28515625" style="80"/>
    <col min="250" max="250" width="51.28515625" style="80" customWidth="1"/>
    <col min="251" max="251" width="6.85546875" style="80" customWidth="1"/>
    <col min="252" max="252" width="15.85546875" style="80" customWidth="1"/>
    <col min="253" max="253" width="10.28515625" style="80" customWidth="1"/>
    <col min="254" max="254" width="13.7109375" style="80" customWidth="1"/>
    <col min="255" max="255" width="6.85546875" style="80" customWidth="1"/>
    <col min="256" max="256" width="15.5703125" style="80" customWidth="1"/>
    <col min="257" max="257" width="10.28515625" style="80" customWidth="1"/>
    <col min="258" max="258" width="11.140625" style="80" customWidth="1"/>
    <col min="259" max="259" width="6.85546875" style="80" customWidth="1"/>
    <col min="260" max="260" width="15.5703125" style="80" customWidth="1"/>
    <col min="261" max="261" width="10.28515625" style="80" customWidth="1"/>
    <col min="262" max="262" width="11.140625" style="80" customWidth="1"/>
    <col min="263" max="263" width="10.28515625" style="80"/>
    <col min="264" max="264" width="17.5703125" style="80" customWidth="1"/>
    <col min="265" max="265" width="10.28515625" style="80"/>
    <col min="266" max="266" width="11.85546875" style="80" customWidth="1"/>
    <col min="267" max="505" width="10.28515625" style="80"/>
    <col min="506" max="506" width="51.28515625" style="80" customWidth="1"/>
    <col min="507" max="507" width="6.85546875" style="80" customWidth="1"/>
    <col min="508" max="508" width="15.85546875" style="80" customWidth="1"/>
    <col min="509" max="509" width="10.28515625" style="80" customWidth="1"/>
    <col min="510" max="510" width="13.7109375" style="80" customWidth="1"/>
    <col min="511" max="511" width="6.85546875" style="80" customWidth="1"/>
    <col min="512" max="512" width="15.5703125" style="80" customWidth="1"/>
    <col min="513" max="513" width="10.28515625" style="80" customWidth="1"/>
    <col min="514" max="514" width="11.140625" style="80" customWidth="1"/>
    <col min="515" max="515" width="6.85546875" style="80" customWidth="1"/>
    <col min="516" max="516" width="15.5703125" style="80" customWidth="1"/>
    <col min="517" max="517" width="10.28515625" style="80" customWidth="1"/>
    <col min="518" max="518" width="11.140625" style="80" customWidth="1"/>
    <col min="519" max="519" width="10.28515625" style="80"/>
    <col min="520" max="520" width="17.5703125" style="80" customWidth="1"/>
    <col min="521" max="521" width="10.28515625" style="80"/>
    <col min="522" max="522" width="11.85546875" style="80" customWidth="1"/>
    <col min="523" max="761" width="10.28515625" style="80"/>
    <col min="762" max="762" width="51.28515625" style="80" customWidth="1"/>
    <col min="763" max="763" width="6.85546875" style="80" customWidth="1"/>
    <col min="764" max="764" width="15.85546875" style="80" customWidth="1"/>
    <col min="765" max="765" width="10.28515625" style="80" customWidth="1"/>
    <col min="766" max="766" width="13.7109375" style="80" customWidth="1"/>
    <col min="767" max="767" width="6.85546875" style="80" customWidth="1"/>
    <col min="768" max="768" width="15.5703125" style="80" customWidth="1"/>
    <col min="769" max="769" width="10.28515625" style="80" customWidth="1"/>
    <col min="770" max="770" width="11.140625" style="80" customWidth="1"/>
    <col min="771" max="771" width="6.85546875" style="80" customWidth="1"/>
    <col min="772" max="772" width="15.5703125" style="80" customWidth="1"/>
    <col min="773" max="773" width="10.28515625" style="80" customWidth="1"/>
    <col min="774" max="774" width="11.140625" style="80" customWidth="1"/>
    <col min="775" max="775" width="10.28515625" style="80"/>
    <col min="776" max="776" width="17.5703125" style="80" customWidth="1"/>
    <col min="777" max="777" width="10.28515625" style="80"/>
    <col min="778" max="778" width="11.85546875" style="80" customWidth="1"/>
    <col min="779" max="1017" width="10.28515625" style="80"/>
    <col min="1018" max="1018" width="51.28515625" style="80" customWidth="1"/>
    <col min="1019" max="1019" width="6.85546875" style="80" customWidth="1"/>
    <col min="1020" max="1020" width="15.85546875" style="80" customWidth="1"/>
    <col min="1021" max="1021" width="10.28515625" style="80" customWidth="1"/>
    <col min="1022" max="1022" width="13.7109375" style="80" customWidth="1"/>
    <col min="1023" max="1023" width="6.85546875" style="80" customWidth="1"/>
    <col min="1024" max="1024" width="15.5703125" style="80" customWidth="1"/>
    <col min="1025" max="1025" width="10.28515625" style="80" customWidth="1"/>
    <col min="1026" max="1026" width="11.140625" style="80" customWidth="1"/>
    <col min="1027" max="1027" width="6.85546875" style="80" customWidth="1"/>
    <col min="1028" max="1028" width="15.5703125" style="80" customWidth="1"/>
    <col min="1029" max="1029" width="10.28515625" style="80" customWidth="1"/>
    <col min="1030" max="1030" width="11.140625" style="80" customWidth="1"/>
    <col min="1031" max="1031" width="10.28515625" style="80"/>
    <col min="1032" max="1032" width="17.5703125" style="80" customWidth="1"/>
    <col min="1033" max="1033" width="10.28515625" style="80"/>
    <col min="1034" max="1034" width="11.85546875" style="80" customWidth="1"/>
    <col min="1035" max="1273" width="10.28515625" style="80"/>
    <col min="1274" max="1274" width="51.28515625" style="80" customWidth="1"/>
    <col min="1275" max="1275" width="6.85546875" style="80" customWidth="1"/>
    <col min="1276" max="1276" width="15.85546875" style="80" customWidth="1"/>
    <col min="1277" max="1277" width="10.28515625" style="80" customWidth="1"/>
    <col min="1278" max="1278" width="13.7109375" style="80" customWidth="1"/>
    <col min="1279" max="1279" width="6.85546875" style="80" customWidth="1"/>
    <col min="1280" max="1280" width="15.5703125" style="80" customWidth="1"/>
    <col min="1281" max="1281" width="10.28515625" style="80" customWidth="1"/>
    <col min="1282" max="1282" width="11.140625" style="80" customWidth="1"/>
    <col min="1283" max="1283" width="6.85546875" style="80" customWidth="1"/>
    <col min="1284" max="1284" width="15.5703125" style="80" customWidth="1"/>
    <col min="1285" max="1285" width="10.28515625" style="80" customWidth="1"/>
    <col min="1286" max="1286" width="11.140625" style="80" customWidth="1"/>
    <col min="1287" max="1287" width="10.28515625" style="80"/>
    <col min="1288" max="1288" width="17.5703125" style="80" customWidth="1"/>
    <col min="1289" max="1289" width="10.28515625" style="80"/>
    <col min="1290" max="1290" width="11.85546875" style="80" customWidth="1"/>
    <col min="1291" max="1529" width="10.28515625" style="80"/>
    <col min="1530" max="1530" width="51.28515625" style="80" customWidth="1"/>
    <col min="1531" max="1531" width="6.85546875" style="80" customWidth="1"/>
    <col min="1532" max="1532" width="15.85546875" style="80" customWidth="1"/>
    <col min="1533" max="1533" width="10.28515625" style="80" customWidth="1"/>
    <col min="1534" max="1534" width="13.7109375" style="80" customWidth="1"/>
    <col min="1535" max="1535" width="6.85546875" style="80" customWidth="1"/>
    <col min="1536" max="1536" width="15.5703125" style="80" customWidth="1"/>
    <col min="1537" max="1537" width="10.28515625" style="80" customWidth="1"/>
    <col min="1538" max="1538" width="11.140625" style="80" customWidth="1"/>
    <col min="1539" max="1539" width="6.85546875" style="80" customWidth="1"/>
    <col min="1540" max="1540" width="15.5703125" style="80" customWidth="1"/>
    <col min="1541" max="1541" width="10.28515625" style="80" customWidth="1"/>
    <col min="1542" max="1542" width="11.140625" style="80" customWidth="1"/>
    <col min="1543" max="1543" width="10.28515625" style="80"/>
    <col min="1544" max="1544" width="17.5703125" style="80" customWidth="1"/>
    <col min="1545" max="1545" width="10.28515625" style="80"/>
    <col min="1546" max="1546" width="11.85546875" style="80" customWidth="1"/>
    <col min="1547" max="1785" width="10.28515625" style="80"/>
    <col min="1786" max="1786" width="51.28515625" style="80" customWidth="1"/>
    <col min="1787" max="1787" width="6.85546875" style="80" customWidth="1"/>
    <col min="1788" max="1788" width="15.85546875" style="80" customWidth="1"/>
    <col min="1789" max="1789" width="10.28515625" style="80" customWidth="1"/>
    <col min="1790" max="1790" width="13.7109375" style="80" customWidth="1"/>
    <col min="1791" max="1791" width="6.85546875" style="80" customWidth="1"/>
    <col min="1792" max="1792" width="15.5703125" style="80" customWidth="1"/>
    <col min="1793" max="1793" width="10.28515625" style="80" customWidth="1"/>
    <col min="1794" max="1794" width="11.140625" style="80" customWidth="1"/>
    <col min="1795" max="1795" width="6.85546875" style="80" customWidth="1"/>
    <col min="1796" max="1796" width="15.5703125" style="80" customWidth="1"/>
    <col min="1797" max="1797" width="10.28515625" style="80" customWidth="1"/>
    <col min="1798" max="1798" width="11.140625" style="80" customWidth="1"/>
    <col min="1799" max="1799" width="10.28515625" style="80"/>
    <col min="1800" max="1800" width="17.5703125" style="80" customWidth="1"/>
    <col min="1801" max="1801" width="10.28515625" style="80"/>
    <col min="1802" max="1802" width="11.85546875" style="80" customWidth="1"/>
    <col min="1803" max="2041" width="10.28515625" style="80"/>
    <col min="2042" max="2042" width="51.28515625" style="80" customWidth="1"/>
    <col min="2043" max="2043" width="6.85546875" style="80" customWidth="1"/>
    <col min="2044" max="2044" width="15.85546875" style="80" customWidth="1"/>
    <col min="2045" max="2045" width="10.28515625" style="80" customWidth="1"/>
    <col min="2046" max="2046" width="13.7109375" style="80" customWidth="1"/>
    <col min="2047" max="2047" width="6.85546875" style="80" customWidth="1"/>
    <col min="2048" max="2048" width="15.5703125" style="80" customWidth="1"/>
    <col min="2049" max="2049" width="10.28515625" style="80" customWidth="1"/>
    <col min="2050" max="2050" width="11.140625" style="80" customWidth="1"/>
    <col min="2051" max="2051" width="6.85546875" style="80" customWidth="1"/>
    <col min="2052" max="2052" width="15.5703125" style="80" customWidth="1"/>
    <col min="2053" max="2053" width="10.28515625" style="80" customWidth="1"/>
    <col min="2054" max="2054" width="11.140625" style="80" customWidth="1"/>
    <col min="2055" max="2055" width="10.28515625" style="80"/>
    <col min="2056" max="2056" width="17.5703125" style="80" customWidth="1"/>
    <col min="2057" max="2057" width="10.28515625" style="80"/>
    <col min="2058" max="2058" width="11.85546875" style="80" customWidth="1"/>
    <col min="2059" max="2297" width="10.28515625" style="80"/>
    <col min="2298" max="2298" width="51.28515625" style="80" customWidth="1"/>
    <col min="2299" max="2299" width="6.85546875" style="80" customWidth="1"/>
    <col min="2300" max="2300" width="15.85546875" style="80" customWidth="1"/>
    <col min="2301" max="2301" width="10.28515625" style="80" customWidth="1"/>
    <col min="2302" max="2302" width="13.7109375" style="80" customWidth="1"/>
    <col min="2303" max="2303" width="6.85546875" style="80" customWidth="1"/>
    <col min="2304" max="2304" width="15.5703125" style="80" customWidth="1"/>
    <col min="2305" max="2305" width="10.28515625" style="80" customWidth="1"/>
    <col min="2306" max="2306" width="11.140625" style="80" customWidth="1"/>
    <col min="2307" max="2307" width="6.85546875" style="80" customWidth="1"/>
    <col min="2308" max="2308" width="15.5703125" style="80" customWidth="1"/>
    <col min="2309" max="2309" width="10.28515625" style="80" customWidth="1"/>
    <col min="2310" max="2310" width="11.140625" style="80" customWidth="1"/>
    <col min="2311" max="2311" width="10.28515625" style="80"/>
    <col min="2312" max="2312" width="17.5703125" style="80" customWidth="1"/>
    <col min="2313" max="2313" width="10.28515625" style="80"/>
    <col min="2314" max="2314" width="11.85546875" style="80" customWidth="1"/>
    <col min="2315" max="2553" width="10.28515625" style="80"/>
    <col min="2554" max="2554" width="51.28515625" style="80" customWidth="1"/>
    <col min="2555" max="2555" width="6.85546875" style="80" customWidth="1"/>
    <col min="2556" max="2556" width="15.85546875" style="80" customWidth="1"/>
    <col min="2557" max="2557" width="10.28515625" style="80" customWidth="1"/>
    <col min="2558" max="2558" width="13.7109375" style="80" customWidth="1"/>
    <col min="2559" max="2559" width="6.85546875" style="80" customWidth="1"/>
    <col min="2560" max="2560" width="15.5703125" style="80" customWidth="1"/>
    <col min="2561" max="2561" width="10.28515625" style="80" customWidth="1"/>
    <col min="2562" max="2562" width="11.140625" style="80" customWidth="1"/>
    <col min="2563" max="2563" width="6.85546875" style="80" customWidth="1"/>
    <col min="2564" max="2564" width="15.5703125" style="80" customWidth="1"/>
    <col min="2565" max="2565" width="10.28515625" style="80" customWidth="1"/>
    <col min="2566" max="2566" width="11.140625" style="80" customWidth="1"/>
    <col min="2567" max="2567" width="10.28515625" style="80"/>
    <col min="2568" max="2568" width="17.5703125" style="80" customWidth="1"/>
    <col min="2569" max="2569" width="10.28515625" style="80"/>
    <col min="2570" max="2570" width="11.85546875" style="80" customWidth="1"/>
    <col min="2571" max="2809" width="10.28515625" style="80"/>
    <col min="2810" max="2810" width="51.28515625" style="80" customWidth="1"/>
    <col min="2811" max="2811" width="6.85546875" style="80" customWidth="1"/>
    <col min="2812" max="2812" width="15.85546875" style="80" customWidth="1"/>
    <col min="2813" max="2813" width="10.28515625" style="80" customWidth="1"/>
    <col min="2814" max="2814" width="13.7109375" style="80" customWidth="1"/>
    <col min="2815" max="2815" width="6.85546875" style="80" customWidth="1"/>
    <col min="2816" max="2816" width="15.5703125" style="80" customWidth="1"/>
    <col min="2817" max="2817" width="10.28515625" style="80" customWidth="1"/>
    <col min="2818" max="2818" width="11.140625" style="80" customWidth="1"/>
    <col min="2819" max="2819" width="6.85546875" style="80" customWidth="1"/>
    <col min="2820" max="2820" width="15.5703125" style="80" customWidth="1"/>
    <col min="2821" max="2821" width="10.28515625" style="80" customWidth="1"/>
    <col min="2822" max="2822" width="11.140625" style="80" customWidth="1"/>
    <col min="2823" max="2823" width="10.28515625" style="80"/>
    <col min="2824" max="2824" width="17.5703125" style="80" customWidth="1"/>
    <col min="2825" max="2825" width="10.28515625" style="80"/>
    <col min="2826" max="2826" width="11.85546875" style="80" customWidth="1"/>
    <col min="2827" max="3065" width="10.28515625" style="80"/>
    <col min="3066" max="3066" width="51.28515625" style="80" customWidth="1"/>
    <col min="3067" max="3067" width="6.85546875" style="80" customWidth="1"/>
    <col min="3068" max="3068" width="15.85546875" style="80" customWidth="1"/>
    <col min="3069" max="3069" width="10.28515625" style="80" customWidth="1"/>
    <col min="3070" max="3070" width="13.7109375" style="80" customWidth="1"/>
    <col min="3071" max="3071" width="6.85546875" style="80" customWidth="1"/>
    <col min="3072" max="3072" width="15.5703125" style="80" customWidth="1"/>
    <col min="3073" max="3073" width="10.28515625" style="80" customWidth="1"/>
    <col min="3074" max="3074" width="11.140625" style="80" customWidth="1"/>
    <col min="3075" max="3075" width="6.85546875" style="80" customWidth="1"/>
    <col min="3076" max="3076" width="15.5703125" style="80" customWidth="1"/>
    <col min="3077" max="3077" width="10.28515625" style="80" customWidth="1"/>
    <col min="3078" max="3078" width="11.140625" style="80" customWidth="1"/>
    <col min="3079" max="3079" width="10.28515625" style="80"/>
    <col min="3080" max="3080" width="17.5703125" style="80" customWidth="1"/>
    <col min="3081" max="3081" width="10.28515625" style="80"/>
    <col min="3082" max="3082" width="11.85546875" style="80" customWidth="1"/>
    <col min="3083" max="3321" width="10.28515625" style="80"/>
    <col min="3322" max="3322" width="51.28515625" style="80" customWidth="1"/>
    <col min="3323" max="3323" width="6.85546875" style="80" customWidth="1"/>
    <col min="3324" max="3324" width="15.85546875" style="80" customWidth="1"/>
    <col min="3325" max="3325" width="10.28515625" style="80" customWidth="1"/>
    <col min="3326" max="3326" width="13.7109375" style="80" customWidth="1"/>
    <col min="3327" max="3327" width="6.85546875" style="80" customWidth="1"/>
    <col min="3328" max="3328" width="15.5703125" style="80" customWidth="1"/>
    <col min="3329" max="3329" width="10.28515625" style="80" customWidth="1"/>
    <col min="3330" max="3330" width="11.140625" style="80" customWidth="1"/>
    <col min="3331" max="3331" width="6.85546875" style="80" customWidth="1"/>
    <col min="3332" max="3332" width="15.5703125" style="80" customWidth="1"/>
    <col min="3333" max="3333" width="10.28515625" style="80" customWidth="1"/>
    <col min="3334" max="3334" width="11.140625" style="80" customWidth="1"/>
    <col min="3335" max="3335" width="10.28515625" style="80"/>
    <col min="3336" max="3336" width="17.5703125" style="80" customWidth="1"/>
    <col min="3337" max="3337" width="10.28515625" style="80"/>
    <col min="3338" max="3338" width="11.85546875" style="80" customWidth="1"/>
    <col min="3339" max="3577" width="10.28515625" style="80"/>
    <col min="3578" max="3578" width="51.28515625" style="80" customWidth="1"/>
    <col min="3579" max="3579" width="6.85546875" style="80" customWidth="1"/>
    <col min="3580" max="3580" width="15.85546875" style="80" customWidth="1"/>
    <col min="3581" max="3581" width="10.28515625" style="80" customWidth="1"/>
    <col min="3582" max="3582" width="13.7109375" style="80" customWidth="1"/>
    <col min="3583" max="3583" width="6.85546875" style="80" customWidth="1"/>
    <col min="3584" max="3584" width="15.5703125" style="80" customWidth="1"/>
    <col min="3585" max="3585" width="10.28515625" style="80" customWidth="1"/>
    <col min="3586" max="3586" width="11.140625" style="80" customWidth="1"/>
    <col min="3587" max="3587" width="6.85546875" style="80" customWidth="1"/>
    <col min="3588" max="3588" width="15.5703125" style="80" customWidth="1"/>
    <col min="3589" max="3589" width="10.28515625" style="80" customWidth="1"/>
    <col min="3590" max="3590" width="11.140625" style="80" customWidth="1"/>
    <col min="3591" max="3591" width="10.28515625" style="80"/>
    <col min="3592" max="3592" width="17.5703125" style="80" customWidth="1"/>
    <col min="3593" max="3593" width="10.28515625" style="80"/>
    <col min="3594" max="3594" width="11.85546875" style="80" customWidth="1"/>
    <col min="3595" max="3833" width="10.28515625" style="80"/>
    <col min="3834" max="3834" width="51.28515625" style="80" customWidth="1"/>
    <col min="3835" max="3835" width="6.85546875" style="80" customWidth="1"/>
    <col min="3836" max="3836" width="15.85546875" style="80" customWidth="1"/>
    <col min="3837" max="3837" width="10.28515625" style="80" customWidth="1"/>
    <col min="3838" max="3838" width="13.7109375" style="80" customWidth="1"/>
    <col min="3839" max="3839" width="6.85546875" style="80" customWidth="1"/>
    <col min="3840" max="3840" width="15.5703125" style="80" customWidth="1"/>
    <col min="3841" max="3841" width="10.28515625" style="80" customWidth="1"/>
    <col min="3842" max="3842" width="11.140625" style="80" customWidth="1"/>
    <col min="3843" max="3843" width="6.85546875" style="80" customWidth="1"/>
    <col min="3844" max="3844" width="15.5703125" style="80" customWidth="1"/>
    <col min="3845" max="3845" width="10.28515625" style="80" customWidth="1"/>
    <col min="3846" max="3846" width="11.140625" style="80" customWidth="1"/>
    <col min="3847" max="3847" width="10.28515625" style="80"/>
    <col min="3848" max="3848" width="17.5703125" style="80" customWidth="1"/>
    <col min="3849" max="3849" width="10.28515625" style="80"/>
    <col min="3850" max="3850" width="11.85546875" style="80" customWidth="1"/>
    <col min="3851" max="4089" width="10.28515625" style="80"/>
    <col min="4090" max="4090" width="51.28515625" style="80" customWidth="1"/>
    <col min="4091" max="4091" width="6.85546875" style="80" customWidth="1"/>
    <col min="4092" max="4092" width="15.85546875" style="80" customWidth="1"/>
    <col min="4093" max="4093" width="10.28515625" style="80" customWidth="1"/>
    <col min="4094" max="4094" width="13.7109375" style="80" customWidth="1"/>
    <col min="4095" max="4095" width="6.85546875" style="80" customWidth="1"/>
    <col min="4096" max="4096" width="15.5703125" style="80" customWidth="1"/>
    <col min="4097" max="4097" width="10.28515625" style="80" customWidth="1"/>
    <col min="4098" max="4098" width="11.140625" style="80" customWidth="1"/>
    <col min="4099" max="4099" width="6.85546875" style="80" customWidth="1"/>
    <col min="4100" max="4100" width="15.5703125" style="80" customWidth="1"/>
    <col min="4101" max="4101" width="10.28515625" style="80" customWidth="1"/>
    <col min="4102" max="4102" width="11.140625" style="80" customWidth="1"/>
    <col min="4103" max="4103" width="10.28515625" style="80"/>
    <col min="4104" max="4104" width="17.5703125" style="80" customWidth="1"/>
    <col min="4105" max="4105" width="10.28515625" style="80"/>
    <col min="4106" max="4106" width="11.85546875" style="80" customWidth="1"/>
    <col min="4107" max="4345" width="10.28515625" style="80"/>
    <col min="4346" max="4346" width="51.28515625" style="80" customWidth="1"/>
    <col min="4347" max="4347" width="6.85546875" style="80" customWidth="1"/>
    <col min="4348" max="4348" width="15.85546875" style="80" customWidth="1"/>
    <col min="4349" max="4349" width="10.28515625" style="80" customWidth="1"/>
    <col min="4350" max="4350" width="13.7109375" style="80" customWidth="1"/>
    <col min="4351" max="4351" width="6.85546875" style="80" customWidth="1"/>
    <col min="4352" max="4352" width="15.5703125" style="80" customWidth="1"/>
    <col min="4353" max="4353" width="10.28515625" style="80" customWidth="1"/>
    <col min="4354" max="4354" width="11.140625" style="80" customWidth="1"/>
    <col min="4355" max="4355" width="6.85546875" style="80" customWidth="1"/>
    <col min="4356" max="4356" width="15.5703125" style="80" customWidth="1"/>
    <col min="4357" max="4357" width="10.28515625" style="80" customWidth="1"/>
    <col min="4358" max="4358" width="11.140625" style="80" customWidth="1"/>
    <col min="4359" max="4359" width="10.28515625" style="80"/>
    <col min="4360" max="4360" width="17.5703125" style="80" customWidth="1"/>
    <col min="4361" max="4361" width="10.28515625" style="80"/>
    <col min="4362" max="4362" width="11.85546875" style="80" customWidth="1"/>
    <col min="4363" max="4601" width="10.28515625" style="80"/>
    <col min="4602" max="4602" width="51.28515625" style="80" customWidth="1"/>
    <col min="4603" max="4603" width="6.85546875" style="80" customWidth="1"/>
    <col min="4604" max="4604" width="15.85546875" style="80" customWidth="1"/>
    <col min="4605" max="4605" width="10.28515625" style="80" customWidth="1"/>
    <col min="4606" max="4606" width="13.7109375" style="80" customWidth="1"/>
    <col min="4607" max="4607" width="6.85546875" style="80" customWidth="1"/>
    <col min="4608" max="4608" width="15.5703125" style="80" customWidth="1"/>
    <col min="4609" max="4609" width="10.28515625" style="80" customWidth="1"/>
    <col min="4610" max="4610" width="11.140625" style="80" customWidth="1"/>
    <col min="4611" max="4611" width="6.85546875" style="80" customWidth="1"/>
    <col min="4612" max="4612" width="15.5703125" style="80" customWidth="1"/>
    <col min="4613" max="4613" width="10.28515625" style="80" customWidth="1"/>
    <col min="4614" max="4614" width="11.140625" style="80" customWidth="1"/>
    <col min="4615" max="4615" width="10.28515625" style="80"/>
    <col min="4616" max="4616" width="17.5703125" style="80" customWidth="1"/>
    <col min="4617" max="4617" width="10.28515625" style="80"/>
    <col min="4618" max="4618" width="11.85546875" style="80" customWidth="1"/>
    <col min="4619" max="4857" width="10.28515625" style="80"/>
    <col min="4858" max="4858" width="51.28515625" style="80" customWidth="1"/>
    <col min="4859" max="4859" width="6.85546875" style="80" customWidth="1"/>
    <col min="4860" max="4860" width="15.85546875" style="80" customWidth="1"/>
    <col min="4861" max="4861" width="10.28515625" style="80" customWidth="1"/>
    <col min="4862" max="4862" width="13.7109375" style="80" customWidth="1"/>
    <col min="4863" max="4863" width="6.85546875" style="80" customWidth="1"/>
    <col min="4864" max="4864" width="15.5703125" style="80" customWidth="1"/>
    <col min="4865" max="4865" width="10.28515625" style="80" customWidth="1"/>
    <col min="4866" max="4866" width="11.140625" style="80" customWidth="1"/>
    <col min="4867" max="4867" width="6.85546875" style="80" customWidth="1"/>
    <col min="4868" max="4868" width="15.5703125" style="80" customWidth="1"/>
    <col min="4869" max="4869" width="10.28515625" style="80" customWidth="1"/>
    <col min="4870" max="4870" width="11.140625" style="80" customWidth="1"/>
    <col min="4871" max="4871" width="10.28515625" style="80"/>
    <col min="4872" max="4872" width="17.5703125" style="80" customWidth="1"/>
    <col min="4873" max="4873" width="10.28515625" style="80"/>
    <col min="4874" max="4874" width="11.85546875" style="80" customWidth="1"/>
    <col min="4875" max="5113" width="10.28515625" style="80"/>
    <col min="5114" max="5114" width="51.28515625" style="80" customWidth="1"/>
    <col min="5115" max="5115" width="6.85546875" style="80" customWidth="1"/>
    <col min="5116" max="5116" width="15.85546875" style="80" customWidth="1"/>
    <col min="5117" max="5117" width="10.28515625" style="80" customWidth="1"/>
    <col min="5118" max="5118" width="13.7109375" style="80" customWidth="1"/>
    <col min="5119" max="5119" width="6.85546875" style="80" customWidth="1"/>
    <col min="5120" max="5120" width="15.5703125" style="80" customWidth="1"/>
    <col min="5121" max="5121" width="10.28515625" style="80" customWidth="1"/>
    <col min="5122" max="5122" width="11.140625" style="80" customWidth="1"/>
    <col min="5123" max="5123" width="6.85546875" style="80" customWidth="1"/>
    <col min="5124" max="5124" width="15.5703125" style="80" customWidth="1"/>
    <col min="5125" max="5125" width="10.28515625" style="80" customWidth="1"/>
    <col min="5126" max="5126" width="11.140625" style="80" customWidth="1"/>
    <col min="5127" max="5127" width="10.28515625" style="80"/>
    <col min="5128" max="5128" width="17.5703125" style="80" customWidth="1"/>
    <col min="5129" max="5129" width="10.28515625" style="80"/>
    <col min="5130" max="5130" width="11.85546875" style="80" customWidth="1"/>
    <col min="5131" max="5369" width="10.28515625" style="80"/>
    <col min="5370" max="5370" width="51.28515625" style="80" customWidth="1"/>
    <col min="5371" max="5371" width="6.85546875" style="80" customWidth="1"/>
    <col min="5372" max="5372" width="15.85546875" style="80" customWidth="1"/>
    <col min="5373" max="5373" width="10.28515625" style="80" customWidth="1"/>
    <col min="5374" max="5374" width="13.7109375" style="80" customWidth="1"/>
    <col min="5375" max="5375" width="6.85546875" style="80" customWidth="1"/>
    <col min="5376" max="5376" width="15.5703125" style="80" customWidth="1"/>
    <col min="5377" max="5377" width="10.28515625" style="80" customWidth="1"/>
    <col min="5378" max="5378" width="11.140625" style="80" customWidth="1"/>
    <col min="5379" max="5379" width="6.85546875" style="80" customWidth="1"/>
    <col min="5380" max="5380" width="15.5703125" style="80" customWidth="1"/>
    <col min="5381" max="5381" width="10.28515625" style="80" customWidth="1"/>
    <col min="5382" max="5382" width="11.140625" style="80" customWidth="1"/>
    <col min="5383" max="5383" width="10.28515625" style="80"/>
    <col min="5384" max="5384" width="17.5703125" style="80" customWidth="1"/>
    <col min="5385" max="5385" width="10.28515625" style="80"/>
    <col min="5386" max="5386" width="11.85546875" style="80" customWidth="1"/>
    <col min="5387" max="5625" width="10.28515625" style="80"/>
    <col min="5626" max="5626" width="51.28515625" style="80" customWidth="1"/>
    <col min="5627" max="5627" width="6.85546875" style="80" customWidth="1"/>
    <col min="5628" max="5628" width="15.85546875" style="80" customWidth="1"/>
    <col min="5629" max="5629" width="10.28515625" style="80" customWidth="1"/>
    <col min="5630" max="5630" width="13.7109375" style="80" customWidth="1"/>
    <col min="5631" max="5631" width="6.85546875" style="80" customWidth="1"/>
    <col min="5632" max="5632" width="15.5703125" style="80" customWidth="1"/>
    <col min="5633" max="5633" width="10.28515625" style="80" customWidth="1"/>
    <col min="5634" max="5634" width="11.140625" style="80" customWidth="1"/>
    <col min="5635" max="5635" width="6.85546875" style="80" customWidth="1"/>
    <col min="5636" max="5636" width="15.5703125" style="80" customWidth="1"/>
    <col min="5637" max="5637" width="10.28515625" style="80" customWidth="1"/>
    <col min="5638" max="5638" width="11.140625" style="80" customWidth="1"/>
    <col min="5639" max="5639" width="10.28515625" style="80"/>
    <col min="5640" max="5640" width="17.5703125" style="80" customWidth="1"/>
    <col min="5641" max="5641" width="10.28515625" style="80"/>
    <col min="5642" max="5642" width="11.85546875" style="80" customWidth="1"/>
    <col min="5643" max="5881" width="10.28515625" style="80"/>
    <col min="5882" max="5882" width="51.28515625" style="80" customWidth="1"/>
    <col min="5883" max="5883" width="6.85546875" style="80" customWidth="1"/>
    <col min="5884" max="5884" width="15.85546875" style="80" customWidth="1"/>
    <col min="5885" max="5885" width="10.28515625" style="80" customWidth="1"/>
    <col min="5886" max="5886" width="13.7109375" style="80" customWidth="1"/>
    <col min="5887" max="5887" width="6.85546875" style="80" customWidth="1"/>
    <col min="5888" max="5888" width="15.5703125" style="80" customWidth="1"/>
    <col min="5889" max="5889" width="10.28515625" style="80" customWidth="1"/>
    <col min="5890" max="5890" width="11.140625" style="80" customWidth="1"/>
    <col min="5891" max="5891" width="6.85546875" style="80" customWidth="1"/>
    <col min="5892" max="5892" width="15.5703125" style="80" customWidth="1"/>
    <col min="5893" max="5893" width="10.28515625" style="80" customWidth="1"/>
    <col min="5894" max="5894" width="11.140625" style="80" customWidth="1"/>
    <col min="5895" max="5895" width="10.28515625" style="80"/>
    <col min="5896" max="5896" width="17.5703125" style="80" customWidth="1"/>
    <col min="5897" max="5897" width="10.28515625" style="80"/>
    <col min="5898" max="5898" width="11.85546875" style="80" customWidth="1"/>
    <col min="5899" max="6137" width="10.28515625" style="80"/>
    <col min="6138" max="6138" width="51.28515625" style="80" customWidth="1"/>
    <col min="6139" max="6139" width="6.85546875" style="80" customWidth="1"/>
    <col min="6140" max="6140" width="15.85546875" style="80" customWidth="1"/>
    <col min="6141" max="6141" width="10.28515625" style="80" customWidth="1"/>
    <col min="6142" max="6142" width="13.7109375" style="80" customWidth="1"/>
    <col min="6143" max="6143" width="6.85546875" style="80" customWidth="1"/>
    <col min="6144" max="6144" width="15.5703125" style="80" customWidth="1"/>
    <col min="6145" max="6145" width="10.28515625" style="80" customWidth="1"/>
    <col min="6146" max="6146" width="11.140625" style="80" customWidth="1"/>
    <col min="6147" max="6147" width="6.85546875" style="80" customWidth="1"/>
    <col min="6148" max="6148" width="15.5703125" style="80" customWidth="1"/>
    <col min="6149" max="6149" width="10.28515625" style="80" customWidth="1"/>
    <col min="6150" max="6150" width="11.140625" style="80" customWidth="1"/>
    <col min="6151" max="6151" width="10.28515625" style="80"/>
    <col min="6152" max="6152" width="17.5703125" style="80" customWidth="1"/>
    <col min="6153" max="6153" width="10.28515625" style="80"/>
    <col min="6154" max="6154" width="11.85546875" style="80" customWidth="1"/>
    <col min="6155" max="6393" width="10.28515625" style="80"/>
    <col min="6394" max="6394" width="51.28515625" style="80" customWidth="1"/>
    <col min="6395" max="6395" width="6.85546875" style="80" customWidth="1"/>
    <col min="6396" max="6396" width="15.85546875" style="80" customWidth="1"/>
    <col min="6397" max="6397" width="10.28515625" style="80" customWidth="1"/>
    <col min="6398" max="6398" width="13.7109375" style="80" customWidth="1"/>
    <col min="6399" max="6399" width="6.85546875" style="80" customWidth="1"/>
    <col min="6400" max="6400" width="15.5703125" style="80" customWidth="1"/>
    <col min="6401" max="6401" width="10.28515625" style="80" customWidth="1"/>
    <col min="6402" max="6402" width="11.140625" style="80" customWidth="1"/>
    <col min="6403" max="6403" width="6.85546875" style="80" customWidth="1"/>
    <col min="6404" max="6404" width="15.5703125" style="80" customWidth="1"/>
    <col min="6405" max="6405" width="10.28515625" style="80" customWidth="1"/>
    <col min="6406" max="6406" width="11.140625" style="80" customWidth="1"/>
    <col min="6407" max="6407" width="10.28515625" style="80"/>
    <col min="6408" max="6408" width="17.5703125" style="80" customWidth="1"/>
    <col min="6409" max="6409" width="10.28515625" style="80"/>
    <col min="6410" max="6410" width="11.85546875" style="80" customWidth="1"/>
    <col min="6411" max="6649" width="10.28515625" style="80"/>
    <col min="6650" max="6650" width="51.28515625" style="80" customWidth="1"/>
    <col min="6651" max="6651" width="6.85546875" style="80" customWidth="1"/>
    <col min="6652" max="6652" width="15.85546875" style="80" customWidth="1"/>
    <col min="6653" max="6653" width="10.28515625" style="80" customWidth="1"/>
    <col min="6654" max="6654" width="13.7109375" style="80" customWidth="1"/>
    <col min="6655" max="6655" width="6.85546875" style="80" customWidth="1"/>
    <col min="6656" max="6656" width="15.5703125" style="80" customWidth="1"/>
    <col min="6657" max="6657" width="10.28515625" style="80" customWidth="1"/>
    <col min="6658" max="6658" width="11.140625" style="80" customWidth="1"/>
    <col min="6659" max="6659" width="6.85546875" style="80" customWidth="1"/>
    <col min="6660" max="6660" width="15.5703125" style="80" customWidth="1"/>
    <col min="6661" max="6661" width="10.28515625" style="80" customWidth="1"/>
    <col min="6662" max="6662" width="11.140625" style="80" customWidth="1"/>
    <col min="6663" max="6663" width="10.28515625" style="80"/>
    <col min="6664" max="6664" width="17.5703125" style="80" customWidth="1"/>
    <col min="6665" max="6665" width="10.28515625" style="80"/>
    <col min="6666" max="6666" width="11.85546875" style="80" customWidth="1"/>
    <col min="6667" max="6905" width="10.28515625" style="80"/>
    <col min="6906" max="6906" width="51.28515625" style="80" customWidth="1"/>
    <col min="6907" max="6907" width="6.85546875" style="80" customWidth="1"/>
    <col min="6908" max="6908" width="15.85546875" style="80" customWidth="1"/>
    <col min="6909" max="6909" width="10.28515625" style="80" customWidth="1"/>
    <col min="6910" max="6910" width="13.7109375" style="80" customWidth="1"/>
    <col min="6911" max="6911" width="6.85546875" style="80" customWidth="1"/>
    <col min="6912" max="6912" width="15.5703125" style="80" customWidth="1"/>
    <col min="6913" max="6913" width="10.28515625" style="80" customWidth="1"/>
    <col min="6914" max="6914" width="11.140625" style="80" customWidth="1"/>
    <col min="6915" max="6915" width="6.85546875" style="80" customWidth="1"/>
    <col min="6916" max="6916" width="15.5703125" style="80" customWidth="1"/>
    <col min="6917" max="6917" width="10.28515625" style="80" customWidth="1"/>
    <col min="6918" max="6918" width="11.140625" style="80" customWidth="1"/>
    <col min="6919" max="6919" width="10.28515625" style="80"/>
    <col min="6920" max="6920" width="17.5703125" style="80" customWidth="1"/>
    <col min="6921" max="6921" width="10.28515625" style="80"/>
    <col min="6922" max="6922" width="11.85546875" style="80" customWidth="1"/>
    <col min="6923" max="7161" width="10.28515625" style="80"/>
    <col min="7162" max="7162" width="51.28515625" style="80" customWidth="1"/>
    <col min="7163" max="7163" width="6.85546875" style="80" customWidth="1"/>
    <col min="7164" max="7164" width="15.85546875" style="80" customWidth="1"/>
    <col min="7165" max="7165" width="10.28515625" style="80" customWidth="1"/>
    <col min="7166" max="7166" width="13.7109375" style="80" customWidth="1"/>
    <col min="7167" max="7167" width="6.85546875" style="80" customWidth="1"/>
    <col min="7168" max="7168" width="15.5703125" style="80" customWidth="1"/>
    <col min="7169" max="7169" width="10.28515625" style="80" customWidth="1"/>
    <col min="7170" max="7170" width="11.140625" style="80" customWidth="1"/>
    <col min="7171" max="7171" width="6.85546875" style="80" customWidth="1"/>
    <col min="7172" max="7172" width="15.5703125" style="80" customWidth="1"/>
    <col min="7173" max="7173" width="10.28515625" style="80" customWidth="1"/>
    <col min="7174" max="7174" width="11.140625" style="80" customWidth="1"/>
    <col min="7175" max="7175" width="10.28515625" style="80"/>
    <col min="7176" max="7176" width="17.5703125" style="80" customWidth="1"/>
    <col min="7177" max="7177" width="10.28515625" style="80"/>
    <col min="7178" max="7178" width="11.85546875" style="80" customWidth="1"/>
    <col min="7179" max="7417" width="10.28515625" style="80"/>
    <col min="7418" max="7418" width="51.28515625" style="80" customWidth="1"/>
    <col min="7419" max="7419" width="6.85546875" style="80" customWidth="1"/>
    <col min="7420" max="7420" width="15.85546875" style="80" customWidth="1"/>
    <col min="7421" max="7421" width="10.28515625" style="80" customWidth="1"/>
    <col min="7422" max="7422" width="13.7109375" style="80" customWidth="1"/>
    <col min="7423" max="7423" width="6.85546875" style="80" customWidth="1"/>
    <col min="7424" max="7424" width="15.5703125" style="80" customWidth="1"/>
    <col min="7425" max="7425" width="10.28515625" style="80" customWidth="1"/>
    <col min="7426" max="7426" width="11.140625" style="80" customWidth="1"/>
    <col min="7427" max="7427" width="6.85546875" style="80" customWidth="1"/>
    <col min="7428" max="7428" width="15.5703125" style="80" customWidth="1"/>
    <col min="7429" max="7429" width="10.28515625" style="80" customWidth="1"/>
    <col min="7430" max="7430" width="11.140625" style="80" customWidth="1"/>
    <col min="7431" max="7431" width="10.28515625" style="80"/>
    <col min="7432" max="7432" width="17.5703125" style="80" customWidth="1"/>
    <col min="7433" max="7433" width="10.28515625" style="80"/>
    <col min="7434" max="7434" width="11.85546875" style="80" customWidth="1"/>
    <col min="7435" max="7673" width="10.28515625" style="80"/>
    <col min="7674" max="7674" width="51.28515625" style="80" customWidth="1"/>
    <col min="7675" max="7675" width="6.85546875" style="80" customWidth="1"/>
    <col min="7676" max="7676" width="15.85546875" style="80" customWidth="1"/>
    <col min="7677" max="7677" width="10.28515625" style="80" customWidth="1"/>
    <col min="7678" max="7678" width="13.7109375" style="80" customWidth="1"/>
    <col min="7679" max="7679" width="6.85546875" style="80" customWidth="1"/>
    <col min="7680" max="7680" width="15.5703125" style="80" customWidth="1"/>
    <col min="7681" max="7681" width="10.28515625" style="80" customWidth="1"/>
    <col min="7682" max="7682" width="11.140625" style="80" customWidth="1"/>
    <col min="7683" max="7683" width="6.85546875" style="80" customWidth="1"/>
    <col min="7684" max="7684" width="15.5703125" style="80" customWidth="1"/>
    <col min="7685" max="7685" width="10.28515625" style="80" customWidth="1"/>
    <col min="7686" max="7686" width="11.140625" style="80" customWidth="1"/>
    <col min="7687" max="7687" width="10.28515625" style="80"/>
    <col min="7688" max="7688" width="17.5703125" style="80" customWidth="1"/>
    <col min="7689" max="7689" width="10.28515625" style="80"/>
    <col min="7690" max="7690" width="11.85546875" style="80" customWidth="1"/>
    <col min="7691" max="7929" width="10.28515625" style="80"/>
    <col min="7930" max="7930" width="51.28515625" style="80" customWidth="1"/>
    <col min="7931" max="7931" width="6.85546875" style="80" customWidth="1"/>
    <col min="7932" max="7932" width="15.85546875" style="80" customWidth="1"/>
    <col min="7933" max="7933" width="10.28515625" style="80" customWidth="1"/>
    <col min="7934" max="7934" width="13.7109375" style="80" customWidth="1"/>
    <col min="7935" max="7935" width="6.85546875" style="80" customWidth="1"/>
    <col min="7936" max="7936" width="15.5703125" style="80" customWidth="1"/>
    <col min="7937" max="7937" width="10.28515625" style="80" customWidth="1"/>
    <col min="7938" max="7938" width="11.140625" style="80" customWidth="1"/>
    <col min="7939" max="7939" width="6.85546875" style="80" customWidth="1"/>
    <col min="7940" max="7940" width="15.5703125" style="80" customWidth="1"/>
    <col min="7941" max="7941" width="10.28515625" style="80" customWidth="1"/>
    <col min="7942" max="7942" width="11.140625" style="80" customWidth="1"/>
    <col min="7943" max="7943" width="10.28515625" style="80"/>
    <col min="7944" max="7944" width="17.5703125" style="80" customWidth="1"/>
    <col min="7945" max="7945" width="10.28515625" style="80"/>
    <col min="7946" max="7946" width="11.85546875" style="80" customWidth="1"/>
    <col min="7947" max="8185" width="10.28515625" style="80"/>
    <col min="8186" max="8186" width="51.28515625" style="80" customWidth="1"/>
    <col min="8187" max="8187" width="6.85546875" style="80" customWidth="1"/>
    <col min="8188" max="8188" width="15.85546875" style="80" customWidth="1"/>
    <col min="8189" max="8189" width="10.28515625" style="80" customWidth="1"/>
    <col min="8190" max="8190" width="13.7109375" style="80" customWidth="1"/>
    <col min="8191" max="8191" width="6.85546875" style="80" customWidth="1"/>
    <col min="8192" max="8192" width="15.5703125" style="80" customWidth="1"/>
    <col min="8193" max="8193" width="10.28515625" style="80" customWidth="1"/>
    <col min="8194" max="8194" width="11.140625" style="80" customWidth="1"/>
    <col min="8195" max="8195" width="6.85546875" style="80" customWidth="1"/>
    <col min="8196" max="8196" width="15.5703125" style="80" customWidth="1"/>
    <col min="8197" max="8197" width="10.28515625" style="80" customWidth="1"/>
    <col min="8198" max="8198" width="11.140625" style="80" customWidth="1"/>
    <col min="8199" max="8199" width="10.28515625" style="80"/>
    <col min="8200" max="8200" width="17.5703125" style="80" customWidth="1"/>
    <col min="8201" max="8201" width="10.28515625" style="80"/>
    <col min="8202" max="8202" width="11.85546875" style="80" customWidth="1"/>
    <col min="8203" max="8441" width="10.28515625" style="80"/>
    <col min="8442" max="8442" width="51.28515625" style="80" customWidth="1"/>
    <col min="8443" max="8443" width="6.85546875" style="80" customWidth="1"/>
    <col min="8444" max="8444" width="15.85546875" style="80" customWidth="1"/>
    <col min="8445" max="8445" width="10.28515625" style="80" customWidth="1"/>
    <col min="8446" max="8446" width="13.7109375" style="80" customWidth="1"/>
    <col min="8447" max="8447" width="6.85546875" style="80" customWidth="1"/>
    <col min="8448" max="8448" width="15.5703125" style="80" customWidth="1"/>
    <col min="8449" max="8449" width="10.28515625" style="80" customWidth="1"/>
    <col min="8450" max="8450" width="11.140625" style="80" customWidth="1"/>
    <col min="8451" max="8451" width="6.85546875" style="80" customWidth="1"/>
    <col min="8452" max="8452" width="15.5703125" style="80" customWidth="1"/>
    <col min="8453" max="8453" width="10.28515625" style="80" customWidth="1"/>
    <col min="8454" max="8454" width="11.140625" style="80" customWidth="1"/>
    <col min="8455" max="8455" width="10.28515625" style="80"/>
    <col min="8456" max="8456" width="17.5703125" style="80" customWidth="1"/>
    <col min="8457" max="8457" width="10.28515625" style="80"/>
    <col min="8458" max="8458" width="11.85546875" style="80" customWidth="1"/>
    <col min="8459" max="8697" width="10.28515625" style="80"/>
    <col min="8698" max="8698" width="51.28515625" style="80" customWidth="1"/>
    <col min="8699" max="8699" width="6.85546875" style="80" customWidth="1"/>
    <col min="8700" max="8700" width="15.85546875" style="80" customWidth="1"/>
    <col min="8701" max="8701" width="10.28515625" style="80" customWidth="1"/>
    <col min="8702" max="8702" width="13.7109375" style="80" customWidth="1"/>
    <col min="8703" max="8703" width="6.85546875" style="80" customWidth="1"/>
    <col min="8704" max="8704" width="15.5703125" style="80" customWidth="1"/>
    <col min="8705" max="8705" width="10.28515625" style="80" customWidth="1"/>
    <col min="8706" max="8706" width="11.140625" style="80" customWidth="1"/>
    <col min="8707" max="8707" width="6.85546875" style="80" customWidth="1"/>
    <col min="8708" max="8708" width="15.5703125" style="80" customWidth="1"/>
    <col min="8709" max="8709" width="10.28515625" style="80" customWidth="1"/>
    <col min="8710" max="8710" width="11.140625" style="80" customWidth="1"/>
    <col min="8711" max="8711" width="10.28515625" style="80"/>
    <col min="8712" max="8712" width="17.5703125" style="80" customWidth="1"/>
    <col min="8713" max="8713" width="10.28515625" style="80"/>
    <col min="8714" max="8714" width="11.85546875" style="80" customWidth="1"/>
    <col min="8715" max="8953" width="10.28515625" style="80"/>
    <col min="8954" max="8954" width="51.28515625" style="80" customWidth="1"/>
    <col min="8955" max="8955" width="6.85546875" style="80" customWidth="1"/>
    <col min="8956" max="8956" width="15.85546875" style="80" customWidth="1"/>
    <col min="8957" max="8957" width="10.28515625" style="80" customWidth="1"/>
    <col min="8958" max="8958" width="13.7109375" style="80" customWidth="1"/>
    <col min="8959" max="8959" width="6.85546875" style="80" customWidth="1"/>
    <col min="8960" max="8960" width="15.5703125" style="80" customWidth="1"/>
    <col min="8961" max="8961" width="10.28515625" style="80" customWidth="1"/>
    <col min="8962" max="8962" width="11.140625" style="80" customWidth="1"/>
    <col min="8963" max="8963" width="6.85546875" style="80" customWidth="1"/>
    <col min="8964" max="8964" width="15.5703125" style="80" customWidth="1"/>
    <col min="8965" max="8965" width="10.28515625" style="80" customWidth="1"/>
    <col min="8966" max="8966" width="11.140625" style="80" customWidth="1"/>
    <col min="8967" max="8967" width="10.28515625" style="80"/>
    <col min="8968" max="8968" width="17.5703125" style="80" customWidth="1"/>
    <col min="8969" max="8969" width="10.28515625" style="80"/>
    <col min="8970" max="8970" width="11.85546875" style="80" customWidth="1"/>
    <col min="8971" max="9209" width="10.28515625" style="80"/>
    <col min="9210" max="9210" width="51.28515625" style="80" customWidth="1"/>
    <col min="9211" max="9211" width="6.85546875" style="80" customWidth="1"/>
    <col min="9212" max="9212" width="15.85546875" style="80" customWidth="1"/>
    <col min="9213" max="9213" width="10.28515625" style="80" customWidth="1"/>
    <col min="9214" max="9214" width="13.7109375" style="80" customWidth="1"/>
    <col min="9215" max="9215" width="6.85546875" style="80" customWidth="1"/>
    <col min="9216" max="9216" width="15.5703125" style="80" customWidth="1"/>
    <col min="9217" max="9217" width="10.28515625" style="80" customWidth="1"/>
    <col min="9218" max="9218" width="11.140625" style="80" customWidth="1"/>
    <col min="9219" max="9219" width="6.85546875" style="80" customWidth="1"/>
    <col min="9220" max="9220" width="15.5703125" style="80" customWidth="1"/>
    <col min="9221" max="9221" width="10.28515625" style="80" customWidth="1"/>
    <col min="9222" max="9222" width="11.140625" style="80" customWidth="1"/>
    <col min="9223" max="9223" width="10.28515625" style="80"/>
    <col min="9224" max="9224" width="17.5703125" style="80" customWidth="1"/>
    <col min="9225" max="9225" width="10.28515625" style="80"/>
    <col min="9226" max="9226" width="11.85546875" style="80" customWidth="1"/>
    <col min="9227" max="9465" width="10.28515625" style="80"/>
    <col min="9466" max="9466" width="51.28515625" style="80" customWidth="1"/>
    <col min="9467" max="9467" width="6.85546875" style="80" customWidth="1"/>
    <col min="9468" max="9468" width="15.85546875" style="80" customWidth="1"/>
    <col min="9469" max="9469" width="10.28515625" style="80" customWidth="1"/>
    <col min="9470" max="9470" width="13.7109375" style="80" customWidth="1"/>
    <col min="9471" max="9471" width="6.85546875" style="80" customWidth="1"/>
    <col min="9472" max="9472" width="15.5703125" style="80" customWidth="1"/>
    <col min="9473" max="9473" width="10.28515625" style="80" customWidth="1"/>
    <col min="9474" max="9474" width="11.140625" style="80" customWidth="1"/>
    <col min="9475" max="9475" width="6.85546875" style="80" customWidth="1"/>
    <col min="9476" max="9476" width="15.5703125" style="80" customWidth="1"/>
    <col min="9477" max="9477" width="10.28515625" style="80" customWidth="1"/>
    <col min="9478" max="9478" width="11.140625" style="80" customWidth="1"/>
    <col min="9479" max="9479" width="10.28515625" style="80"/>
    <col min="9480" max="9480" width="17.5703125" style="80" customWidth="1"/>
    <col min="9481" max="9481" width="10.28515625" style="80"/>
    <col min="9482" max="9482" width="11.85546875" style="80" customWidth="1"/>
    <col min="9483" max="9721" width="10.28515625" style="80"/>
    <col min="9722" max="9722" width="51.28515625" style="80" customWidth="1"/>
    <col min="9723" max="9723" width="6.85546875" style="80" customWidth="1"/>
    <col min="9724" max="9724" width="15.85546875" style="80" customWidth="1"/>
    <col min="9725" max="9725" width="10.28515625" style="80" customWidth="1"/>
    <col min="9726" max="9726" width="13.7109375" style="80" customWidth="1"/>
    <col min="9727" max="9727" width="6.85546875" style="80" customWidth="1"/>
    <col min="9728" max="9728" width="15.5703125" style="80" customWidth="1"/>
    <col min="9729" max="9729" width="10.28515625" style="80" customWidth="1"/>
    <col min="9730" max="9730" width="11.140625" style="80" customWidth="1"/>
    <col min="9731" max="9731" width="6.85546875" style="80" customWidth="1"/>
    <col min="9732" max="9732" width="15.5703125" style="80" customWidth="1"/>
    <col min="9733" max="9733" width="10.28515625" style="80" customWidth="1"/>
    <col min="9734" max="9734" width="11.140625" style="80" customWidth="1"/>
    <col min="9735" max="9735" width="10.28515625" style="80"/>
    <col min="9736" max="9736" width="17.5703125" style="80" customWidth="1"/>
    <col min="9737" max="9737" width="10.28515625" style="80"/>
    <col min="9738" max="9738" width="11.85546875" style="80" customWidth="1"/>
    <col min="9739" max="9977" width="10.28515625" style="80"/>
    <col min="9978" max="9978" width="51.28515625" style="80" customWidth="1"/>
    <col min="9979" max="9979" width="6.85546875" style="80" customWidth="1"/>
    <col min="9980" max="9980" width="15.85546875" style="80" customWidth="1"/>
    <col min="9981" max="9981" width="10.28515625" style="80" customWidth="1"/>
    <col min="9982" max="9982" width="13.7109375" style="80" customWidth="1"/>
    <col min="9983" max="9983" width="6.85546875" style="80" customWidth="1"/>
    <col min="9984" max="9984" width="15.5703125" style="80" customWidth="1"/>
    <col min="9985" max="9985" width="10.28515625" style="80" customWidth="1"/>
    <col min="9986" max="9986" width="11.140625" style="80" customWidth="1"/>
    <col min="9987" max="9987" width="6.85546875" style="80" customWidth="1"/>
    <col min="9988" max="9988" width="15.5703125" style="80" customWidth="1"/>
    <col min="9989" max="9989" width="10.28515625" style="80" customWidth="1"/>
    <col min="9990" max="9990" width="11.140625" style="80" customWidth="1"/>
    <col min="9991" max="9991" width="10.28515625" style="80"/>
    <col min="9992" max="9992" width="17.5703125" style="80" customWidth="1"/>
    <col min="9993" max="9993" width="10.28515625" style="80"/>
    <col min="9994" max="9994" width="11.85546875" style="80" customWidth="1"/>
    <col min="9995" max="10233" width="10.28515625" style="80"/>
    <col min="10234" max="10234" width="51.28515625" style="80" customWidth="1"/>
    <col min="10235" max="10235" width="6.85546875" style="80" customWidth="1"/>
    <col min="10236" max="10236" width="15.85546875" style="80" customWidth="1"/>
    <col min="10237" max="10237" width="10.28515625" style="80" customWidth="1"/>
    <col min="10238" max="10238" width="13.7109375" style="80" customWidth="1"/>
    <col min="10239" max="10239" width="6.85546875" style="80" customWidth="1"/>
    <col min="10240" max="10240" width="15.5703125" style="80" customWidth="1"/>
    <col min="10241" max="10241" width="10.28515625" style="80" customWidth="1"/>
    <col min="10242" max="10242" width="11.140625" style="80" customWidth="1"/>
    <col min="10243" max="10243" width="6.85546875" style="80" customWidth="1"/>
    <col min="10244" max="10244" width="15.5703125" style="80" customWidth="1"/>
    <col min="10245" max="10245" width="10.28515625" style="80" customWidth="1"/>
    <col min="10246" max="10246" width="11.140625" style="80" customWidth="1"/>
    <col min="10247" max="10247" width="10.28515625" style="80"/>
    <col min="10248" max="10248" width="17.5703125" style="80" customWidth="1"/>
    <col min="10249" max="10249" width="10.28515625" style="80"/>
    <col min="10250" max="10250" width="11.85546875" style="80" customWidth="1"/>
    <col min="10251" max="10489" width="10.28515625" style="80"/>
    <col min="10490" max="10490" width="51.28515625" style="80" customWidth="1"/>
    <col min="10491" max="10491" width="6.85546875" style="80" customWidth="1"/>
    <col min="10492" max="10492" width="15.85546875" style="80" customWidth="1"/>
    <col min="10493" max="10493" width="10.28515625" style="80" customWidth="1"/>
    <col min="10494" max="10494" width="13.7109375" style="80" customWidth="1"/>
    <col min="10495" max="10495" width="6.85546875" style="80" customWidth="1"/>
    <col min="10496" max="10496" width="15.5703125" style="80" customWidth="1"/>
    <col min="10497" max="10497" width="10.28515625" style="80" customWidth="1"/>
    <col min="10498" max="10498" width="11.140625" style="80" customWidth="1"/>
    <col min="10499" max="10499" width="6.85546875" style="80" customWidth="1"/>
    <col min="10500" max="10500" width="15.5703125" style="80" customWidth="1"/>
    <col min="10501" max="10501" width="10.28515625" style="80" customWidth="1"/>
    <col min="10502" max="10502" width="11.140625" style="80" customWidth="1"/>
    <col min="10503" max="10503" width="10.28515625" style="80"/>
    <col min="10504" max="10504" width="17.5703125" style="80" customWidth="1"/>
    <col min="10505" max="10505" width="10.28515625" style="80"/>
    <col min="10506" max="10506" width="11.85546875" style="80" customWidth="1"/>
    <col min="10507" max="10745" width="10.28515625" style="80"/>
    <col min="10746" max="10746" width="51.28515625" style="80" customWidth="1"/>
    <col min="10747" max="10747" width="6.85546875" style="80" customWidth="1"/>
    <col min="10748" max="10748" width="15.85546875" style="80" customWidth="1"/>
    <col min="10749" max="10749" width="10.28515625" style="80" customWidth="1"/>
    <col min="10750" max="10750" width="13.7109375" style="80" customWidth="1"/>
    <col min="10751" max="10751" width="6.85546875" style="80" customWidth="1"/>
    <col min="10752" max="10752" width="15.5703125" style="80" customWidth="1"/>
    <col min="10753" max="10753" width="10.28515625" style="80" customWidth="1"/>
    <col min="10754" max="10754" width="11.140625" style="80" customWidth="1"/>
    <col min="10755" max="10755" width="6.85546875" style="80" customWidth="1"/>
    <col min="10756" max="10756" width="15.5703125" style="80" customWidth="1"/>
    <col min="10757" max="10757" width="10.28515625" style="80" customWidth="1"/>
    <col min="10758" max="10758" width="11.140625" style="80" customWidth="1"/>
    <col min="10759" max="10759" width="10.28515625" style="80"/>
    <col min="10760" max="10760" width="17.5703125" style="80" customWidth="1"/>
    <col min="10761" max="10761" width="10.28515625" style="80"/>
    <col min="10762" max="10762" width="11.85546875" style="80" customWidth="1"/>
    <col min="10763" max="11001" width="10.28515625" style="80"/>
    <col min="11002" max="11002" width="51.28515625" style="80" customWidth="1"/>
    <col min="11003" max="11003" width="6.85546875" style="80" customWidth="1"/>
    <col min="11004" max="11004" width="15.85546875" style="80" customWidth="1"/>
    <col min="11005" max="11005" width="10.28515625" style="80" customWidth="1"/>
    <col min="11006" max="11006" width="13.7109375" style="80" customWidth="1"/>
    <col min="11007" max="11007" width="6.85546875" style="80" customWidth="1"/>
    <col min="11008" max="11008" width="15.5703125" style="80" customWidth="1"/>
    <col min="11009" max="11009" width="10.28515625" style="80" customWidth="1"/>
    <col min="11010" max="11010" width="11.140625" style="80" customWidth="1"/>
    <col min="11011" max="11011" width="6.85546875" style="80" customWidth="1"/>
    <col min="11012" max="11012" width="15.5703125" style="80" customWidth="1"/>
    <col min="11013" max="11013" width="10.28515625" style="80" customWidth="1"/>
    <col min="11014" max="11014" width="11.140625" style="80" customWidth="1"/>
    <col min="11015" max="11015" width="10.28515625" style="80"/>
    <col min="11016" max="11016" width="17.5703125" style="80" customWidth="1"/>
    <col min="11017" max="11017" width="10.28515625" style="80"/>
    <col min="11018" max="11018" width="11.85546875" style="80" customWidth="1"/>
    <col min="11019" max="11257" width="10.28515625" style="80"/>
    <col min="11258" max="11258" width="51.28515625" style="80" customWidth="1"/>
    <col min="11259" max="11259" width="6.85546875" style="80" customWidth="1"/>
    <col min="11260" max="11260" width="15.85546875" style="80" customWidth="1"/>
    <col min="11261" max="11261" width="10.28515625" style="80" customWidth="1"/>
    <col min="11262" max="11262" width="13.7109375" style="80" customWidth="1"/>
    <col min="11263" max="11263" width="6.85546875" style="80" customWidth="1"/>
    <col min="11264" max="11264" width="15.5703125" style="80" customWidth="1"/>
    <col min="11265" max="11265" width="10.28515625" style="80" customWidth="1"/>
    <col min="11266" max="11266" width="11.140625" style="80" customWidth="1"/>
    <col min="11267" max="11267" width="6.85546875" style="80" customWidth="1"/>
    <col min="11268" max="11268" width="15.5703125" style="80" customWidth="1"/>
    <col min="11269" max="11269" width="10.28515625" style="80" customWidth="1"/>
    <col min="11270" max="11270" width="11.140625" style="80" customWidth="1"/>
    <col min="11271" max="11271" width="10.28515625" style="80"/>
    <col min="11272" max="11272" width="17.5703125" style="80" customWidth="1"/>
    <col min="11273" max="11273" width="10.28515625" style="80"/>
    <col min="11274" max="11274" width="11.85546875" style="80" customWidth="1"/>
    <col min="11275" max="11513" width="10.28515625" style="80"/>
    <col min="11514" max="11514" width="51.28515625" style="80" customWidth="1"/>
    <col min="11515" max="11515" width="6.85546875" style="80" customWidth="1"/>
    <col min="11516" max="11516" width="15.85546875" style="80" customWidth="1"/>
    <col min="11517" max="11517" width="10.28515625" style="80" customWidth="1"/>
    <col min="11518" max="11518" width="13.7109375" style="80" customWidth="1"/>
    <col min="11519" max="11519" width="6.85546875" style="80" customWidth="1"/>
    <col min="11520" max="11520" width="15.5703125" style="80" customWidth="1"/>
    <col min="11521" max="11521" width="10.28515625" style="80" customWidth="1"/>
    <col min="11522" max="11522" width="11.140625" style="80" customWidth="1"/>
    <col min="11523" max="11523" width="6.85546875" style="80" customWidth="1"/>
    <col min="11524" max="11524" width="15.5703125" style="80" customWidth="1"/>
    <col min="11525" max="11525" width="10.28515625" style="80" customWidth="1"/>
    <col min="11526" max="11526" width="11.140625" style="80" customWidth="1"/>
    <col min="11527" max="11527" width="10.28515625" style="80"/>
    <col min="11528" max="11528" width="17.5703125" style="80" customWidth="1"/>
    <col min="11529" max="11529" width="10.28515625" style="80"/>
    <col min="11530" max="11530" width="11.85546875" style="80" customWidth="1"/>
    <col min="11531" max="11769" width="10.28515625" style="80"/>
    <col min="11770" max="11770" width="51.28515625" style="80" customWidth="1"/>
    <col min="11771" max="11771" width="6.85546875" style="80" customWidth="1"/>
    <col min="11772" max="11772" width="15.85546875" style="80" customWidth="1"/>
    <col min="11773" max="11773" width="10.28515625" style="80" customWidth="1"/>
    <col min="11774" max="11774" width="13.7109375" style="80" customWidth="1"/>
    <col min="11775" max="11775" width="6.85546875" style="80" customWidth="1"/>
    <col min="11776" max="11776" width="15.5703125" style="80" customWidth="1"/>
    <col min="11777" max="11777" width="10.28515625" style="80" customWidth="1"/>
    <col min="11778" max="11778" width="11.140625" style="80" customWidth="1"/>
    <col min="11779" max="11779" width="6.85546875" style="80" customWidth="1"/>
    <col min="11780" max="11780" width="15.5703125" style="80" customWidth="1"/>
    <col min="11781" max="11781" width="10.28515625" style="80" customWidth="1"/>
    <col min="11782" max="11782" width="11.140625" style="80" customWidth="1"/>
    <col min="11783" max="11783" width="10.28515625" style="80"/>
    <col min="11784" max="11784" width="17.5703125" style="80" customWidth="1"/>
    <col min="11785" max="11785" width="10.28515625" style="80"/>
    <col min="11786" max="11786" width="11.85546875" style="80" customWidth="1"/>
    <col min="11787" max="12025" width="10.28515625" style="80"/>
    <col min="12026" max="12026" width="51.28515625" style="80" customWidth="1"/>
    <col min="12027" max="12027" width="6.85546875" style="80" customWidth="1"/>
    <col min="12028" max="12028" width="15.85546875" style="80" customWidth="1"/>
    <col min="12029" max="12029" width="10.28515625" style="80" customWidth="1"/>
    <col min="12030" max="12030" width="13.7109375" style="80" customWidth="1"/>
    <col min="12031" max="12031" width="6.85546875" style="80" customWidth="1"/>
    <col min="12032" max="12032" width="15.5703125" style="80" customWidth="1"/>
    <col min="12033" max="12033" width="10.28515625" style="80" customWidth="1"/>
    <col min="12034" max="12034" width="11.140625" style="80" customWidth="1"/>
    <col min="12035" max="12035" width="6.85546875" style="80" customWidth="1"/>
    <col min="12036" max="12036" width="15.5703125" style="80" customWidth="1"/>
    <col min="12037" max="12037" width="10.28515625" style="80" customWidth="1"/>
    <col min="12038" max="12038" width="11.140625" style="80" customWidth="1"/>
    <col min="12039" max="12039" width="10.28515625" style="80"/>
    <col min="12040" max="12040" width="17.5703125" style="80" customWidth="1"/>
    <col min="12041" max="12041" width="10.28515625" style="80"/>
    <col min="12042" max="12042" width="11.85546875" style="80" customWidth="1"/>
    <col min="12043" max="12281" width="10.28515625" style="80"/>
    <col min="12282" max="12282" width="51.28515625" style="80" customWidth="1"/>
    <col min="12283" max="12283" width="6.85546875" style="80" customWidth="1"/>
    <col min="12284" max="12284" width="15.85546875" style="80" customWidth="1"/>
    <col min="12285" max="12285" width="10.28515625" style="80" customWidth="1"/>
    <col min="12286" max="12286" width="13.7109375" style="80" customWidth="1"/>
    <col min="12287" max="12287" width="6.85546875" style="80" customWidth="1"/>
    <col min="12288" max="12288" width="15.5703125" style="80" customWidth="1"/>
    <col min="12289" max="12289" width="10.28515625" style="80" customWidth="1"/>
    <col min="12290" max="12290" width="11.140625" style="80" customWidth="1"/>
    <col min="12291" max="12291" width="6.85546875" style="80" customWidth="1"/>
    <col min="12292" max="12292" width="15.5703125" style="80" customWidth="1"/>
    <col min="12293" max="12293" width="10.28515625" style="80" customWidth="1"/>
    <col min="12294" max="12294" width="11.140625" style="80" customWidth="1"/>
    <col min="12295" max="12295" width="10.28515625" style="80"/>
    <col min="12296" max="12296" width="17.5703125" style="80" customWidth="1"/>
    <col min="12297" max="12297" width="10.28515625" style="80"/>
    <col min="12298" max="12298" width="11.85546875" style="80" customWidth="1"/>
    <col min="12299" max="12537" width="10.28515625" style="80"/>
    <col min="12538" max="12538" width="51.28515625" style="80" customWidth="1"/>
    <col min="12539" max="12539" width="6.85546875" style="80" customWidth="1"/>
    <col min="12540" max="12540" width="15.85546875" style="80" customWidth="1"/>
    <col min="12541" max="12541" width="10.28515625" style="80" customWidth="1"/>
    <col min="12542" max="12542" width="13.7109375" style="80" customWidth="1"/>
    <col min="12543" max="12543" width="6.85546875" style="80" customWidth="1"/>
    <col min="12544" max="12544" width="15.5703125" style="80" customWidth="1"/>
    <col min="12545" max="12545" width="10.28515625" style="80" customWidth="1"/>
    <col min="12546" max="12546" width="11.140625" style="80" customWidth="1"/>
    <col min="12547" max="12547" width="6.85546875" style="80" customWidth="1"/>
    <col min="12548" max="12548" width="15.5703125" style="80" customWidth="1"/>
    <col min="12549" max="12549" width="10.28515625" style="80" customWidth="1"/>
    <col min="12550" max="12550" width="11.140625" style="80" customWidth="1"/>
    <col min="12551" max="12551" width="10.28515625" style="80"/>
    <col min="12552" max="12552" width="17.5703125" style="80" customWidth="1"/>
    <col min="12553" max="12553" width="10.28515625" style="80"/>
    <col min="12554" max="12554" width="11.85546875" style="80" customWidth="1"/>
    <col min="12555" max="12793" width="10.28515625" style="80"/>
    <col min="12794" max="12794" width="51.28515625" style="80" customWidth="1"/>
    <col min="12795" max="12795" width="6.85546875" style="80" customWidth="1"/>
    <col min="12796" max="12796" width="15.85546875" style="80" customWidth="1"/>
    <col min="12797" max="12797" width="10.28515625" style="80" customWidth="1"/>
    <col min="12798" max="12798" width="13.7109375" style="80" customWidth="1"/>
    <col min="12799" max="12799" width="6.85546875" style="80" customWidth="1"/>
    <col min="12800" max="12800" width="15.5703125" style="80" customWidth="1"/>
    <col min="12801" max="12801" width="10.28515625" style="80" customWidth="1"/>
    <col min="12802" max="12802" width="11.140625" style="80" customWidth="1"/>
    <col min="12803" max="12803" width="6.85546875" style="80" customWidth="1"/>
    <col min="12804" max="12804" width="15.5703125" style="80" customWidth="1"/>
    <col min="12805" max="12805" width="10.28515625" style="80" customWidth="1"/>
    <col min="12806" max="12806" width="11.140625" style="80" customWidth="1"/>
    <col min="12807" max="12807" width="10.28515625" style="80"/>
    <col min="12808" max="12808" width="17.5703125" style="80" customWidth="1"/>
    <col min="12809" max="12809" width="10.28515625" style="80"/>
    <col min="12810" max="12810" width="11.85546875" style="80" customWidth="1"/>
    <col min="12811" max="13049" width="10.28515625" style="80"/>
    <col min="13050" max="13050" width="51.28515625" style="80" customWidth="1"/>
    <col min="13051" max="13051" width="6.85546875" style="80" customWidth="1"/>
    <col min="13052" max="13052" width="15.85546875" style="80" customWidth="1"/>
    <col min="13053" max="13053" width="10.28515625" style="80" customWidth="1"/>
    <col min="13054" max="13054" width="13.7109375" style="80" customWidth="1"/>
    <col min="13055" max="13055" width="6.85546875" style="80" customWidth="1"/>
    <col min="13056" max="13056" width="15.5703125" style="80" customWidth="1"/>
    <col min="13057" max="13057" width="10.28515625" style="80" customWidth="1"/>
    <col min="13058" max="13058" width="11.140625" style="80" customWidth="1"/>
    <col min="13059" max="13059" width="6.85546875" style="80" customWidth="1"/>
    <col min="13060" max="13060" width="15.5703125" style="80" customWidth="1"/>
    <col min="13061" max="13061" width="10.28515625" style="80" customWidth="1"/>
    <col min="13062" max="13062" width="11.140625" style="80" customWidth="1"/>
    <col min="13063" max="13063" width="10.28515625" style="80"/>
    <col min="13064" max="13064" width="17.5703125" style="80" customWidth="1"/>
    <col min="13065" max="13065" width="10.28515625" style="80"/>
    <col min="13066" max="13066" width="11.85546875" style="80" customWidth="1"/>
    <col min="13067" max="13305" width="10.28515625" style="80"/>
    <col min="13306" max="13306" width="51.28515625" style="80" customWidth="1"/>
    <col min="13307" max="13307" width="6.85546875" style="80" customWidth="1"/>
    <col min="13308" max="13308" width="15.85546875" style="80" customWidth="1"/>
    <col min="13309" max="13309" width="10.28515625" style="80" customWidth="1"/>
    <col min="13310" max="13310" width="13.7109375" style="80" customWidth="1"/>
    <col min="13311" max="13311" width="6.85546875" style="80" customWidth="1"/>
    <col min="13312" max="13312" width="15.5703125" style="80" customWidth="1"/>
    <col min="13313" max="13313" width="10.28515625" style="80" customWidth="1"/>
    <col min="13314" max="13314" width="11.140625" style="80" customWidth="1"/>
    <col min="13315" max="13315" width="6.85546875" style="80" customWidth="1"/>
    <col min="13316" max="13316" width="15.5703125" style="80" customWidth="1"/>
    <col min="13317" max="13317" width="10.28515625" style="80" customWidth="1"/>
    <col min="13318" max="13318" width="11.140625" style="80" customWidth="1"/>
    <col min="13319" max="13319" width="10.28515625" style="80"/>
    <col min="13320" max="13320" width="17.5703125" style="80" customWidth="1"/>
    <col min="13321" max="13321" width="10.28515625" style="80"/>
    <col min="13322" max="13322" width="11.85546875" style="80" customWidth="1"/>
    <col min="13323" max="13561" width="10.28515625" style="80"/>
    <col min="13562" max="13562" width="51.28515625" style="80" customWidth="1"/>
    <col min="13563" max="13563" width="6.85546875" style="80" customWidth="1"/>
    <col min="13564" max="13564" width="15.85546875" style="80" customWidth="1"/>
    <col min="13565" max="13565" width="10.28515625" style="80" customWidth="1"/>
    <col min="13566" max="13566" width="13.7109375" style="80" customWidth="1"/>
    <col min="13567" max="13567" width="6.85546875" style="80" customWidth="1"/>
    <col min="13568" max="13568" width="15.5703125" style="80" customWidth="1"/>
    <col min="13569" max="13569" width="10.28515625" style="80" customWidth="1"/>
    <col min="13570" max="13570" width="11.140625" style="80" customWidth="1"/>
    <col min="13571" max="13571" width="6.85546875" style="80" customWidth="1"/>
    <col min="13572" max="13572" width="15.5703125" style="80" customWidth="1"/>
    <col min="13573" max="13573" width="10.28515625" style="80" customWidth="1"/>
    <col min="13574" max="13574" width="11.140625" style="80" customWidth="1"/>
    <col min="13575" max="13575" width="10.28515625" style="80"/>
    <col min="13576" max="13576" width="17.5703125" style="80" customWidth="1"/>
    <col min="13577" max="13577" width="10.28515625" style="80"/>
    <col min="13578" max="13578" width="11.85546875" style="80" customWidth="1"/>
    <col min="13579" max="13817" width="10.28515625" style="80"/>
    <col min="13818" max="13818" width="51.28515625" style="80" customWidth="1"/>
    <col min="13819" max="13819" width="6.85546875" style="80" customWidth="1"/>
    <col min="13820" max="13820" width="15.85546875" style="80" customWidth="1"/>
    <col min="13821" max="13821" width="10.28515625" style="80" customWidth="1"/>
    <col min="13822" max="13822" width="13.7109375" style="80" customWidth="1"/>
    <col min="13823" max="13823" width="6.85546875" style="80" customWidth="1"/>
    <col min="13824" max="13824" width="15.5703125" style="80" customWidth="1"/>
    <col min="13825" max="13825" width="10.28515625" style="80" customWidth="1"/>
    <col min="13826" max="13826" width="11.140625" style="80" customWidth="1"/>
    <col min="13827" max="13827" width="6.85546875" style="80" customWidth="1"/>
    <col min="13828" max="13828" width="15.5703125" style="80" customWidth="1"/>
    <col min="13829" max="13829" width="10.28515625" style="80" customWidth="1"/>
    <col min="13830" max="13830" width="11.140625" style="80" customWidth="1"/>
    <col min="13831" max="13831" width="10.28515625" style="80"/>
    <col min="13832" max="13832" width="17.5703125" style="80" customWidth="1"/>
    <col min="13833" max="13833" width="10.28515625" style="80"/>
    <col min="13834" max="13834" width="11.85546875" style="80" customWidth="1"/>
    <col min="13835" max="14073" width="10.28515625" style="80"/>
    <col min="14074" max="14074" width="51.28515625" style="80" customWidth="1"/>
    <col min="14075" max="14075" width="6.85546875" style="80" customWidth="1"/>
    <col min="14076" max="14076" width="15.85546875" style="80" customWidth="1"/>
    <col min="14077" max="14077" width="10.28515625" style="80" customWidth="1"/>
    <col min="14078" max="14078" width="13.7109375" style="80" customWidth="1"/>
    <col min="14079" max="14079" width="6.85546875" style="80" customWidth="1"/>
    <col min="14080" max="14080" width="15.5703125" style="80" customWidth="1"/>
    <col min="14081" max="14081" width="10.28515625" style="80" customWidth="1"/>
    <col min="14082" max="14082" width="11.140625" style="80" customWidth="1"/>
    <col min="14083" max="14083" width="6.85546875" style="80" customWidth="1"/>
    <col min="14084" max="14084" width="15.5703125" style="80" customWidth="1"/>
    <col min="14085" max="14085" width="10.28515625" style="80" customWidth="1"/>
    <col min="14086" max="14086" width="11.140625" style="80" customWidth="1"/>
    <col min="14087" max="14087" width="10.28515625" style="80"/>
    <col min="14088" max="14088" width="17.5703125" style="80" customWidth="1"/>
    <col min="14089" max="14089" width="10.28515625" style="80"/>
    <col min="14090" max="14090" width="11.85546875" style="80" customWidth="1"/>
    <col min="14091" max="14329" width="10.28515625" style="80"/>
    <col min="14330" max="14330" width="51.28515625" style="80" customWidth="1"/>
    <col min="14331" max="14331" width="6.85546875" style="80" customWidth="1"/>
    <col min="14332" max="14332" width="15.85546875" style="80" customWidth="1"/>
    <col min="14333" max="14333" width="10.28515625" style="80" customWidth="1"/>
    <col min="14334" max="14334" width="13.7109375" style="80" customWidth="1"/>
    <col min="14335" max="14335" width="6.85546875" style="80" customWidth="1"/>
    <col min="14336" max="14336" width="15.5703125" style="80" customWidth="1"/>
    <col min="14337" max="14337" width="10.28515625" style="80" customWidth="1"/>
    <col min="14338" max="14338" width="11.140625" style="80" customWidth="1"/>
    <col min="14339" max="14339" width="6.85546875" style="80" customWidth="1"/>
    <col min="14340" max="14340" width="15.5703125" style="80" customWidth="1"/>
    <col min="14341" max="14341" width="10.28515625" style="80" customWidth="1"/>
    <col min="14342" max="14342" width="11.140625" style="80" customWidth="1"/>
    <col min="14343" max="14343" width="10.28515625" style="80"/>
    <col min="14344" max="14344" width="17.5703125" style="80" customWidth="1"/>
    <col min="14345" max="14345" width="10.28515625" style="80"/>
    <col min="14346" max="14346" width="11.85546875" style="80" customWidth="1"/>
    <col min="14347" max="14585" width="10.28515625" style="80"/>
    <col min="14586" max="14586" width="51.28515625" style="80" customWidth="1"/>
    <col min="14587" max="14587" width="6.85546875" style="80" customWidth="1"/>
    <col min="14588" max="14588" width="15.85546875" style="80" customWidth="1"/>
    <col min="14589" max="14589" width="10.28515625" style="80" customWidth="1"/>
    <col min="14590" max="14590" width="13.7109375" style="80" customWidth="1"/>
    <col min="14591" max="14591" width="6.85546875" style="80" customWidth="1"/>
    <col min="14592" max="14592" width="15.5703125" style="80" customWidth="1"/>
    <col min="14593" max="14593" width="10.28515625" style="80" customWidth="1"/>
    <col min="14594" max="14594" width="11.140625" style="80" customWidth="1"/>
    <col min="14595" max="14595" width="6.85546875" style="80" customWidth="1"/>
    <col min="14596" max="14596" width="15.5703125" style="80" customWidth="1"/>
    <col min="14597" max="14597" width="10.28515625" style="80" customWidth="1"/>
    <col min="14598" max="14598" width="11.140625" style="80" customWidth="1"/>
    <col min="14599" max="14599" width="10.28515625" style="80"/>
    <col min="14600" max="14600" width="17.5703125" style="80" customWidth="1"/>
    <col min="14601" max="14601" width="10.28515625" style="80"/>
    <col min="14602" max="14602" width="11.85546875" style="80" customWidth="1"/>
    <col min="14603" max="14841" width="10.28515625" style="80"/>
    <col min="14842" max="14842" width="51.28515625" style="80" customWidth="1"/>
    <col min="14843" max="14843" width="6.85546875" style="80" customWidth="1"/>
    <col min="14844" max="14844" width="15.85546875" style="80" customWidth="1"/>
    <col min="14845" max="14845" width="10.28515625" style="80" customWidth="1"/>
    <col min="14846" max="14846" width="13.7109375" style="80" customWidth="1"/>
    <col min="14847" max="14847" width="6.85546875" style="80" customWidth="1"/>
    <col min="14848" max="14848" width="15.5703125" style="80" customWidth="1"/>
    <col min="14849" max="14849" width="10.28515625" style="80" customWidth="1"/>
    <col min="14850" max="14850" width="11.140625" style="80" customWidth="1"/>
    <col min="14851" max="14851" width="6.85546875" style="80" customWidth="1"/>
    <col min="14852" max="14852" width="15.5703125" style="80" customWidth="1"/>
    <col min="14853" max="14853" width="10.28515625" style="80" customWidth="1"/>
    <col min="14854" max="14854" width="11.140625" style="80" customWidth="1"/>
    <col min="14855" max="14855" width="10.28515625" style="80"/>
    <col min="14856" max="14856" width="17.5703125" style="80" customWidth="1"/>
    <col min="14857" max="14857" width="10.28515625" style="80"/>
    <col min="14858" max="14858" width="11.85546875" style="80" customWidth="1"/>
    <col min="14859" max="15097" width="10.28515625" style="80"/>
    <col min="15098" max="15098" width="51.28515625" style="80" customWidth="1"/>
    <col min="15099" max="15099" width="6.85546875" style="80" customWidth="1"/>
    <col min="15100" max="15100" width="15.85546875" style="80" customWidth="1"/>
    <col min="15101" max="15101" width="10.28515625" style="80" customWidth="1"/>
    <col min="15102" max="15102" width="13.7109375" style="80" customWidth="1"/>
    <col min="15103" max="15103" width="6.85546875" style="80" customWidth="1"/>
    <col min="15104" max="15104" width="15.5703125" style="80" customWidth="1"/>
    <col min="15105" max="15105" width="10.28515625" style="80" customWidth="1"/>
    <col min="15106" max="15106" width="11.140625" style="80" customWidth="1"/>
    <col min="15107" max="15107" width="6.85546875" style="80" customWidth="1"/>
    <col min="15108" max="15108" width="15.5703125" style="80" customWidth="1"/>
    <col min="15109" max="15109" width="10.28515625" style="80" customWidth="1"/>
    <col min="15110" max="15110" width="11.140625" style="80" customWidth="1"/>
    <col min="15111" max="15111" width="10.28515625" style="80"/>
    <col min="15112" max="15112" width="17.5703125" style="80" customWidth="1"/>
    <col min="15113" max="15113" width="10.28515625" style="80"/>
    <col min="15114" max="15114" width="11.85546875" style="80" customWidth="1"/>
    <col min="15115" max="15353" width="10.28515625" style="80"/>
    <col min="15354" max="15354" width="51.28515625" style="80" customWidth="1"/>
    <col min="15355" max="15355" width="6.85546875" style="80" customWidth="1"/>
    <col min="15356" max="15356" width="15.85546875" style="80" customWidth="1"/>
    <col min="15357" max="15357" width="10.28515625" style="80" customWidth="1"/>
    <col min="15358" max="15358" width="13.7109375" style="80" customWidth="1"/>
    <col min="15359" max="15359" width="6.85546875" style="80" customWidth="1"/>
    <col min="15360" max="15360" width="15.5703125" style="80" customWidth="1"/>
    <col min="15361" max="15361" width="10.28515625" style="80" customWidth="1"/>
    <col min="15362" max="15362" width="11.140625" style="80" customWidth="1"/>
    <col min="15363" max="15363" width="6.85546875" style="80" customWidth="1"/>
    <col min="15364" max="15364" width="15.5703125" style="80" customWidth="1"/>
    <col min="15365" max="15365" width="10.28515625" style="80" customWidth="1"/>
    <col min="15366" max="15366" width="11.140625" style="80" customWidth="1"/>
    <col min="15367" max="15367" width="10.28515625" style="80"/>
    <col min="15368" max="15368" width="17.5703125" style="80" customWidth="1"/>
    <col min="15369" max="15369" width="10.28515625" style="80"/>
    <col min="15370" max="15370" width="11.85546875" style="80" customWidth="1"/>
    <col min="15371" max="15609" width="10.28515625" style="80"/>
    <col min="15610" max="15610" width="51.28515625" style="80" customWidth="1"/>
    <col min="15611" max="15611" width="6.85546875" style="80" customWidth="1"/>
    <col min="15612" max="15612" width="15.85546875" style="80" customWidth="1"/>
    <col min="15613" max="15613" width="10.28515625" style="80" customWidth="1"/>
    <col min="15614" max="15614" width="13.7109375" style="80" customWidth="1"/>
    <col min="15615" max="15615" width="6.85546875" style="80" customWidth="1"/>
    <col min="15616" max="15616" width="15.5703125" style="80" customWidth="1"/>
    <col min="15617" max="15617" width="10.28515625" style="80" customWidth="1"/>
    <col min="15618" max="15618" width="11.140625" style="80" customWidth="1"/>
    <col min="15619" max="15619" width="6.85546875" style="80" customWidth="1"/>
    <col min="15620" max="15620" width="15.5703125" style="80" customWidth="1"/>
    <col min="15621" max="15621" width="10.28515625" style="80" customWidth="1"/>
    <col min="15622" max="15622" width="11.140625" style="80" customWidth="1"/>
    <col min="15623" max="15623" width="10.28515625" style="80"/>
    <col min="15624" max="15624" width="17.5703125" style="80" customWidth="1"/>
    <col min="15625" max="15625" width="10.28515625" style="80"/>
    <col min="15626" max="15626" width="11.85546875" style="80" customWidth="1"/>
    <col min="15627" max="15865" width="10.28515625" style="80"/>
    <col min="15866" max="15866" width="51.28515625" style="80" customWidth="1"/>
    <col min="15867" max="15867" width="6.85546875" style="80" customWidth="1"/>
    <col min="15868" max="15868" width="15.85546875" style="80" customWidth="1"/>
    <col min="15869" max="15869" width="10.28515625" style="80" customWidth="1"/>
    <col min="15870" max="15870" width="13.7109375" style="80" customWidth="1"/>
    <col min="15871" max="15871" width="6.85546875" style="80" customWidth="1"/>
    <col min="15872" max="15872" width="15.5703125" style="80" customWidth="1"/>
    <col min="15873" max="15873" width="10.28515625" style="80" customWidth="1"/>
    <col min="15874" max="15874" width="11.140625" style="80" customWidth="1"/>
    <col min="15875" max="15875" width="6.85546875" style="80" customWidth="1"/>
    <col min="15876" max="15876" width="15.5703125" style="80" customWidth="1"/>
    <col min="15877" max="15877" width="10.28515625" style="80" customWidth="1"/>
    <col min="15878" max="15878" width="11.140625" style="80" customWidth="1"/>
    <col min="15879" max="15879" width="10.28515625" style="80"/>
    <col min="15880" max="15880" width="17.5703125" style="80" customWidth="1"/>
    <col min="15881" max="15881" width="10.28515625" style="80"/>
    <col min="15882" max="15882" width="11.85546875" style="80" customWidth="1"/>
    <col min="15883" max="16121" width="10.28515625" style="80"/>
    <col min="16122" max="16122" width="51.28515625" style="80" customWidth="1"/>
    <col min="16123" max="16123" width="6.85546875" style="80" customWidth="1"/>
    <col min="16124" max="16124" width="15.85546875" style="80" customWidth="1"/>
    <col min="16125" max="16125" width="10.28515625" style="80" customWidth="1"/>
    <col min="16126" max="16126" width="13.7109375" style="80" customWidth="1"/>
    <col min="16127" max="16127" width="6.85546875" style="80" customWidth="1"/>
    <col min="16128" max="16128" width="15.5703125" style="80" customWidth="1"/>
    <col min="16129" max="16129" width="10.28515625" style="80" customWidth="1"/>
    <col min="16130" max="16130" width="11.140625" style="80" customWidth="1"/>
    <col min="16131" max="16131" width="6.85546875" style="80" customWidth="1"/>
    <col min="16132" max="16132" width="15.5703125" style="80" customWidth="1"/>
    <col min="16133" max="16133" width="10.28515625" style="80" customWidth="1"/>
    <col min="16134" max="16134" width="11.140625" style="80" customWidth="1"/>
    <col min="16135" max="16135" width="10.28515625" style="80"/>
    <col min="16136" max="16136" width="17.5703125" style="80" customWidth="1"/>
    <col min="16137" max="16137" width="10.28515625" style="80"/>
    <col min="16138" max="16138" width="11.85546875" style="80" customWidth="1"/>
    <col min="16139" max="16384" width="10.28515625" style="80"/>
  </cols>
  <sheetData>
    <row r="1" spans="1:14" s="86" customFormat="1" ht="24.75" customHeight="1" thickTop="1">
      <c r="A1" s="1846" t="s">
        <v>1537</v>
      </c>
      <c r="B1" s="1849" t="s">
        <v>1078</v>
      </c>
      <c r="C1" s="1849"/>
      <c r="D1" s="1849"/>
      <c r="E1" s="1850"/>
      <c r="F1" s="1851" t="s">
        <v>1079</v>
      </c>
      <c r="G1" s="1849"/>
      <c r="H1" s="1849"/>
      <c r="I1" s="1850"/>
      <c r="J1" s="1851" t="s">
        <v>775</v>
      </c>
      <c r="K1" s="1849"/>
      <c r="L1" s="1849"/>
      <c r="M1" s="1850"/>
      <c r="N1" s="1843" t="s">
        <v>1164</v>
      </c>
    </row>
    <row r="2" spans="1:14" s="86" customFormat="1" ht="24.75" customHeight="1">
      <c r="A2" s="1847"/>
      <c r="B2" s="1852" t="s">
        <v>1536</v>
      </c>
      <c r="C2" s="1854" t="s">
        <v>1535</v>
      </c>
      <c r="D2" s="1854"/>
      <c r="E2" s="1855" t="s">
        <v>1534</v>
      </c>
      <c r="F2" s="1857" t="s">
        <v>1536</v>
      </c>
      <c r="G2" s="1854" t="s">
        <v>1535</v>
      </c>
      <c r="H2" s="1854"/>
      <c r="I2" s="1855" t="s">
        <v>1534</v>
      </c>
      <c r="J2" s="1857" t="s">
        <v>1536</v>
      </c>
      <c r="K2" s="1854" t="s">
        <v>1535</v>
      </c>
      <c r="L2" s="1854"/>
      <c r="M2" s="1855" t="s">
        <v>1534</v>
      </c>
      <c r="N2" s="1844"/>
    </row>
    <row r="3" spans="1:14" s="86" customFormat="1" ht="41.25" customHeight="1" thickBot="1">
      <c r="A3" s="1848"/>
      <c r="B3" s="1853"/>
      <c r="C3" s="1473" t="s">
        <v>1533</v>
      </c>
      <c r="D3" s="1473" t="s">
        <v>1532</v>
      </c>
      <c r="E3" s="1856"/>
      <c r="F3" s="1858"/>
      <c r="G3" s="1473" t="s">
        <v>1533</v>
      </c>
      <c r="H3" s="1473" t="s">
        <v>1532</v>
      </c>
      <c r="I3" s="1856"/>
      <c r="J3" s="1858"/>
      <c r="K3" s="1473" t="s">
        <v>1533</v>
      </c>
      <c r="L3" s="1473" t="s">
        <v>1532</v>
      </c>
      <c r="M3" s="1856"/>
      <c r="N3" s="1845"/>
    </row>
    <row r="4" spans="1:14" ht="45.75" thickTop="1">
      <c r="A4" s="1474" t="s">
        <v>1531</v>
      </c>
      <c r="B4" s="1203">
        <v>235</v>
      </c>
      <c r="C4" s="1475" t="s">
        <v>1524</v>
      </c>
      <c r="D4" s="1202">
        <v>100</v>
      </c>
      <c r="E4" s="1201">
        <v>2200000</v>
      </c>
      <c r="F4" s="1203">
        <v>235</v>
      </c>
      <c r="G4" s="1475" t="s">
        <v>1524</v>
      </c>
      <c r="H4" s="1202">
        <v>100</v>
      </c>
      <c r="I4" s="1201">
        <v>2200000</v>
      </c>
      <c r="J4" s="1463">
        <v>202</v>
      </c>
      <c r="K4" s="1475" t="s">
        <v>1524</v>
      </c>
      <c r="L4" s="1202">
        <v>100</v>
      </c>
      <c r="M4" s="1201">
        <v>1912300</v>
      </c>
      <c r="N4" s="1464">
        <v>86.922727272727272</v>
      </c>
    </row>
    <row r="5" spans="1:14" ht="39.75" customHeight="1">
      <c r="A5" s="1476" t="s">
        <v>1530</v>
      </c>
      <c r="B5" s="1198">
        <v>350</v>
      </c>
      <c r="C5" s="1477" t="s">
        <v>1529</v>
      </c>
      <c r="D5" s="1197">
        <v>100</v>
      </c>
      <c r="E5" s="1196">
        <v>4500000</v>
      </c>
      <c r="F5" s="1198">
        <v>350</v>
      </c>
      <c r="G5" s="1477" t="s">
        <v>1529</v>
      </c>
      <c r="H5" s="1197">
        <v>100</v>
      </c>
      <c r="I5" s="1196">
        <v>4500000</v>
      </c>
      <c r="J5" s="1465">
        <v>184</v>
      </c>
      <c r="K5" s="1477" t="s">
        <v>1529</v>
      </c>
      <c r="L5" s="1197">
        <v>100</v>
      </c>
      <c r="M5" s="1196">
        <v>2125742</v>
      </c>
      <c r="N5" s="1466">
        <v>47.238711111111108</v>
      </c>
    </row>
    <row r="6" spans="1:14" ht="39.75" customHeight="1">
      <c r="A6" s="1478" t="s">
        <v>1528</v>
      </c>
      <c r="B6" s="1200">
        <v>14</v>
      </c>
      <c r="C6" s="1477" t="s">
        <v>1524</v>
      </c>
      <c r="D6" s="1199">
        <v>100</v>
      </c>
      <c r="E6" s="1196">
        <v>144000</v>
      </c>
      <c r="F6" s="1200">
        <v>14</v>
      </c>
      <c r="G6" s="1477" t="s">
        <v>1524</v>
      </c>
      <c r="H6" s="1199">
        <v>100</v>
      </c>
      <c r="I6" s="1196">
        <v>144000</v>
      </c>
      <c r="J6" s="1467">
        <v>15</v>
      </c>
      <c r="K6" s="1477" t="s">
        <v>1524</v>
      </c>
      <c r="L6" s="1199">
        <v>100</v>
      </c>
      <c r="M6" s="1196">
        <v>155900</v>
      </c>
      <c r="N6" s="1466">
        <v>108.26388888888889</v>
      </c>
    </row>
    <row r="7" spans="1:14" ht="39.75" customHeight="1">
      <c r="A7" s="1476" t="s">
        <v>1527</v>
      </c>
      <c r="B7" s="1198">
        <v>22</v>
      </c>
      <c r="C7" s="1477" t="s">
        <v>1524</v>
      </c>
      <c r="D7" s="1197">
        <v>100</v>
      </c>
      <c r="E7" s="1196">
        <v>208000</v>
      </c>
      <c r="F7" s="1198">
        <v>22</v>
      </c>
      <c r="G7" s="1477" t="s">
        <v>1524</v>
      </c>
      <c r="H7" s="1197">
        <v>100</v>
      </c>
      <c r="I7" s="1196">
        <v>208000</v>
      </c>
      <c r="J7" s="1465">
        <v>21</v>
      </c>
      <c r="K7" s="1477" t="s">
        <v>1524</v>
      </c>
      <c r="L7" s="1197">
        <v>100</v>
      </c>
      <c r="M7" s="1196">
        <v>201300</v>
      </c>
      <c r="N7" s="1466">
        <v>96.77884615384616</v>
      </c>
    </row>
    <row r="8" spans="1:14" ht="45">
      <c r="A8" s="1476" t="s">
        <v>1526</v>
      </c>
      <c r="B8" s="1198">
        <v>3650</v>
      </c>
      <c r="C8" s="1477" t="s">
        <v>1524</v>
      </c>
      <c r="D8" s="1197">
        <v>100</v>
      </c>
      <c r="E8" s="1196">
        <v>35500000</v>
      </c>
      <c r="F8" s="1198">
        <v>3650</v>
      </c>
      <c r="G8" s="1477" t="s">
        <v>1524</v>
      </c>
      <c r="H8" s="1197">
        <v>100</v>
      </c>
      <c r="I8" s="1196">
        <v>35500000</v>
      </c>
      <c r="J8" s="1465">
        <v>3504</v>
      </c>
      <c r="K8" s="1477" t="s">
        <v>1524</v>
      </c>
      <c r="L8" s="1197">
        <v>100</v>
      </c>
      <c r="M8" s="1196">
        <v>34150600</v>
      </c>
      <c r="N8" s="1466">
        <v>96.198873239436622</v>
      </c>
    </row>
    <row r="9" spans="1:14" ht="45">
      <c r="A9" s="1476" t="s">
        <v>1525</v>
      </c>
      <c r="B9" s="1198">
        <v>64</v>
      </c>
      <c r="C9" s="1477" t="s">
        <v>1524</v>
      </c>
      <c r="D9" s="1197">
        <v>100</v>
      </c>
      <c r="E9" s="1196">
        <v>521000</v>
      </c>
      <c r="F9" s="1198">
        <v>64</v>
      </c>
      <c r="G9" s="1477" t="s">
        <v>1524</v>
      </c>
      <c r="H9" s="1197">
        <v>100</v>
      </c>
      <c r="I9" s="1196">
        <v>521000</v>
      </c>
      <c r="J9" s="1465">
        <v>65</v>
      </c>
      <c r="K9" s="1477" t="s">
        <v>1524</v>
      </c>
      <c r="L9" s="1197">
        <v>100</v>
      </c>
      <c r="M9" s="1196">
        <v>526700</v>
      </c>
      <c r="N9" s="1466">
        <v>101.0940499040307</v>
      </c>
    </row>
    <row r="10" spans="1:14" ht="39.75" customHeight="1" thickBot="1">
      <c r="A10" s="1479" t="s">
        <v>1523</v>
      </c>
      <c r="B10" s="1195">
        <v>0</v>
      </c>
      <c r="C10" s="1480" t="s">
        <v>1522</v>
      </c>
      <c r="D10" s="1194">
        <v>100</v>
      </c>
      <c r="E10" s="1193">
        <v>4200000</v>
      </c>
      <c r="F10" s="1195">
        <v>0</v>
      </c>
      <c r="G10" s="1480" t="s">
        <v>1522</v>
      </c>
      <c r="H10" s="1194">
        <v>100</v>
      </c>
      <c r="I10" s="1193">
        <v>4200000</v>
      </c>
      <c r="J10" s="1195">
        <v>3</v>
      </c>
      <c r="K10" s="1480" t="s">
        <v>1522</v>
      </c>
      <c r="L10" s="1194">
        <v>100</v>
      </c>
      <c r="M10" s="1193">
        <v>1500000</v>
      </c>
      <c r="N10" s="1468">
        <v>35.714285714285715</v>
      </c>
    </row>
    <row r="11" spans="1:14" ht="38.25" customHeight="1" thickTop="1" thickBot="1">
      <c r="A11" s="1481" t="s">
        <v>229</v>
      </c>
      <c r="B11" s="1482"/>
      <c r="C11" s="1483"/>
      <c r="D11" s="1483"/>
      <c r="E11" s="1192">
        <v>47273000</v>
      </c>
      <c r="F11" s="1484"/>
      <c r="G11" s="1483"/>
      <c r="H11" s="1483"/>
      <c r="I11" s="1192">
        <v>47273000</v>
      </c>
      <c r="J11" s="1484"/>
      <c r="K11" s="1483"/>
      <c r="L11" s="1483"/>
      <c r="M11" s="1192">
        <v>40572542</v>
      </c>
      <c r="N11" s="1469">
        <v>85.826036003638436</v>
      </c>
    </row>
    <row r="12" spans="1:14" ht="15.75" thickTop="1">
      <c r="A12" s="1485"/>
      <c r="C12" s="1486"/>
      <c r="D12" s="1486"/>
      <c r="E12" s="1486"/>
      <c r="G12" s="1486"/>
      <c r="H12" s="1486"/>
      <c r="I12" s="1486"/>
      <c r="K12" s="1486"/>
      <c r="L12" s="1486"/>
      <c r="M12" s="1486"/>
    </row>
    <row r="13" spans="1:14">
      <c r="A13" s="1485"/>
      <c r="C13" s="1486"/>
      <c r="D13" s="1486"/>
      <c r="E13" s="1486"/>
      <c r="G13" s="1486"/>
      <c r="H13" s="1486"/>
      <c r="I13" s="1486"/>
      <c r="K13" s="1486"/>
      <c r="L13" s="1486"/>
      <c r="M13" s="1486"/>
    </row>
    <row r="14" spans="1:14">
      <c r="A14" s="1485"/>
      <c r="C14" s="1486"/>
      <c r="D14" s="1486"/>
      <c r="E14" s="1486"/>
      <c r="G14" s="1486"/>
      <c r="H14" s="1486"/>
      <c r="I14" s="1486"/>
      <c r="K14" s="1486"/>
      <c r="L14" s="1486"/>
      <c r="M14" s="1486"/>
    </row>
    <row r="15" spans="1:14">
      <c r="A15" s="1485"/>
      <c r="D15" s="1486"/>
      <c r="E15" s="1486"/>
      <c r="H15" s="1486"/>
      <c r="I15" s="1486"/>
      <c r="L15" s="1486"/>
      <c r="M15" s="1486"/>
    </row>
    <row r="16" spans="1:14">
      <c r="A16" s="1485"/>
      <c r="D16" s="1486"/>
      <c r="E16" s="1486"/>
      <c r="H16" s="1486"/>
      <c r="I16" s="1486"/>
      <c r="L16" s="1486"/>
      <c r="M16" s="1486"/>
    </row>
    <row r="17" spans="1:13">
      <c r="A17" s="1485"/>
      <c r="D17" s="1486"/>
      <c r="E17" s="1486"/>
      <c r="H17" s="1486"/>
      <c r="I17" s="1486"/>
      <c r="L17" s="1486"/>
      <c r="M17" s="1486"/>
    </row>
    <row r="18" spans="1:13">
      <c r="A18" s="1485"/>
      <c r="D18" s="1486"/>
      <c r="E18" s="1486"/>
      <c r="H18" s="1486"/>
      <c r="I18" s="1486"/>
      <c r="L18" s="1486"/>
      <c r="M18" s="1486"/>
    </row>
    <row r="19" spans="1:13" s="297" customFormat="1">
      <c r="A19" s="911"/>
      <c r="B19" s="911"/>
      <c r="D19" s="1486"/>
      <c r="E19" s="1486"/>
      <c r="F19" s="911"/>
      <c r="H19" s="1486"/>
      <c r="I19" s="1486"/>
      <c r="J19" s="911"/>
      <c r="L19" s="1486"/>
      <c r="M19" s="1486"/>
    </row>
    <row r="20" spans="1:13" s="297" customFormat="1">
      <c r="A20" s="911"/>
      <c r="B20" s="911"/>
      <c r="D20" s="1486"/>
      <c r="E20" s="1486"/>
      <c r="F20" s="911"/>
      <c r="H20" s="1486"/>
      <c r="I20" s="1486"/>
      <c r="J20" s="911"/>
      <c r="L20" s="1486"/>
      <c r="M20" s="1486"/>
    </row>
    <row r="21" spans="1:13" s="297" customFormat="1">
      <c r="A21" s="911"/>
      <c r="B21" s="911"/>
      <c r="D21" s="1486"/>
      <c r="E21" s="1486"/>
      <c r="F21" s="911"/>
      <c r="H21" s="1486"/>
      <c r="I21" s="1486"/>
      <c r="J21" s="911"/>
      <c r="L21" s="1486"/>
      <c r="M21" s="1486"/>
    </row>
    <row r="22" spans="1:13" s="297" customFormat="1">
      <c r="A22" s="911"/>
      <c r="B22" s="911"/>
      <c r="D22" s="1486"/>
      <c r="E22" s="1486"/>
      <c r="F22" s="911"/>
      <c r="H22" s="1486"/>
      <c r="I22" s="1486"/>
      <c r="J22" s="911"/>
      <c r="L22" s="1486"/>
      <c r="M22" s="1486"/>
    </row>
    <row r="23" spans="1:13" s="297" customFormat="1">
      <c r="A23" s="911"/>
      <c r="B23" s="911"/>
      <c r="D23" s="1486"/>
      <c r="E23" s="1486"/>
      <c r="F23" s="911"/>
      <c r="H23" s="1486"/>
      <c r="I23" s="1486"/>
      <c r="J23" s="911"/>
      <c r="L23" s="1486"/>
      <c r="M23" s="1486"/>
    </row>
    <row r="24" spans="1:13" s="297" customFormat="1">
      <c r="A24" s="911"/>
      <c r="B24" s="911"/>
      <c r="D24" s="1486"/>
      <c r="E24" s="1486"/>
      <c r="F24" s="911"/>
      <c r="H24" s="1486"/>
      <c r="I24" s="1486"/>
      <c r="J24" s="911"/>
      <c r="L24" s="1486"/>
      <c r="M24" s="1486"/>
    </row>
    <row r="25" spans="1:13" s="297" customFormat="1">
      <c r="A25" s="911"/>
      <c r="B25" s="911"/>
      <c r="D25" s="1486"/>
      <c r="E25" s="1486"/>
      <c r="F25" s="911"/>
      <c r="H25" s="1486"/>
      <c r="I25" s="1486"/>
      <c r="J25" s="911"/>
      <c r="L25" s="1486"/>
      <c r="M25" s="1486"/>
    </row>
    <row r="26" spans="1:13" s="297" customFormat="1">
      <c r="A26" s="911"/>
      <c r="B26" s="911"/>
      <c r="D26" s="1486"/>
      <c r="E26" s="1486"/>
      <c r="F26" s="911"/>
      <c r="H26" s="1486"/>
      <c r="I26" s="1486"/>
      <c r="J26" s="911"/>
      <c r="L26" s="1486"/>
      <c r="M26" s="1486"/>
    </row>
    <row r="27" spans="1:13" s="297" customFormat="1">
      <c r="A27" s="911"/>
      <c r="B27" s="911"/>
      <c r="D27" s="1486"/>
      <c r="E27" s="1486"/>
      <c r="F27" s="911"/>
      <c r="H27" s="1486"/>
      <c r="I27" s="1486"/>
      <c r="J27" s="911"/>
      <c r="L27" s="1486"/>
      <c r="M27" s="1486"/>
    </row>
    <row r="28" spans="1:13" s="297" customFormat="1">
      <c r="A28" s="911"/>
      <c r="B28" s="911"/>
      <c r="D28" s="1486"/>
      <c r="E28" s="1486"/>
      <c r="F28" s="911"/>
      <c r="H28" s="1486"/>
      <c r="I28" s="1486"/>
      <c r="J28" s="911"/>
      <c r="L28" s="1486"/>
      <c r="M28" s="1486"/>
    </row>
    <row r="29" spans="1:13" s="297" customFormat="1">
      <c r="A29" s="911"/>
      <c r="B29" s="911"/>
      <c r="D29" s="1486"/>
      <c r="E29" s="1486"/>
      <c r="F29" s="911"/>
      <c r="H29" s="1486"/>
      <c r="I29" s="1486"/>
      <c r="J29" s="911"/>
      <c r="L29" s="1486"/>
      <c r="M29" s="1486"/>
    </row>
    <row r="30" spans="1:13" s="297" customFormat="1">
      <c r="A30" s="911"/>
      <c r="B30" s="911"/>
      <c r="D30" s="1486"/>
      <c r="E30" s="1486"/>
      <c r="F30" s="911"/>
      <c r="H30" s="1486"/>
      <c r="I30" s="1486"/>
      <c r="J30" s="911"/>
      <c r="L30" s="1486"/>
      <c r="M30" s="1486"/>
    </row>
    <row r="31" spans="1:13" s="297" customFormat="1">
      <c r="A31" s="911"/>
      <c r="B31" s="911"/>
      <c r="D31" s="1486"/>
      <c r="E31" s="1486"/>
      <c r="F31" s="911"/>
      <c r="H31" s="1486"/>
      <c r="I31" s="1486"/>
      <c r="J31" s="911"/>
      <c r="L31" s="1486"/>
      <c r="M31" s="1486"/>
    </row>
    <row r="32" spans="1:13" s="297" customFormat="1">
      <c r="A32" s="911"/>
      <c r="B32" s="911"/>
      <c r="D32" s="1486"/>
      <c r="E32" s="1486"/>
      <c r="F32" s="911"/>
      <c r="H32" s="1486"/>
      <c r="I32" s="1486"/>
      <c r="J32" s="911"/>
      <c r="L32" s="1486"/>
      <c r="M32" s="1486"/>
    </row>
    <row r="33" spans="1:13" s="297" customFormat="1">
      <c r="A33" s="911"/>
      <c r="B33" s="911"/>
      <c r="D33" s="1486"/>
      <c r="E33" s="1486"/>
      <c r="F33" s="911"/>
      <c r="H33" s="1486"/>
      <c r="I33" s="1486"/>
      <c r="J33" s="911"/>
      <c r="L33" s="1486"/>
      <c r="M33" s="1486"/>
    </row>
    <row r="34" spans="1:13" s="297" customFormat="1">
      <c r="A34" s="911"/>
      <c r="B34" s="911"/>
      <c r="D34" s="1486"/>
      <c r="E34" s="1486"/>
      <c r="F34" s="911"/>
      <c r="H34" s="1486"/>
      <c r="I34" s="1486"/>
      <c r="J34" s="911"/>
      <c r="L34" s="1486"/>
      <c r="M34" s="1486"/>
    </row>
    <row r="35" spans="1:13" s="297" customFormat="1">
      <c r="A35" s="911"/>
      <c r="B35" s="911"/>
      <c r="D35" s="1486"/>
      <c r="E35" s="1486"/>
      <c r="F35" s="911"/>
      <c r="H35" s="1486"/>
      <c r="I35" s="1486"/>
      <c r="J35" s="911"/>
      <c r="L35" s="1486"/>
      <c r="M35" s="1486"/>
    </row>
    <row r="36" spans="1:13" s="297" customFormat="1">
      <c r="A36" s="911"/>
      <c r="B36" s="911"/>
      <c r="D36" s="1486"/>
      <c r="E36" s="1486"/>
      <c r="F36" s="911"/>
      <c r="H36" s="1486"/>
      <c r="I36" s="1486"/>
      <c r="J36" s="911"/>
      <c r="L36" s="1486"/>
      <c r="M36" s="1486"/>
    </row>
    <row r="37" spans="1:13" s="297" customFormat="1">
      <c r="A37" s="911"/>
      <c r="B37" s="911"/>
      <c r="D37" s="1486"/>
      <c r="E37" s="1486"/>
      <c r="F37" s="911"/>
      <c r="H37" s="1486"/>
      <c r="I37" s="1486"/>
      <c r="J37" s="911"/>
      <c r="L37" s="1486"/>
      <c r="M37" s="1486"/>
    </row>
    <row r="38" spans="1:13" s="297" customFormat="1">
      <c r="A38" s="911"/>
      <c r="B38" s="911"/>
      <c r="D38" s="1486"/>
      <c r="E38" s="1486"/>
      <c r="F38" s="911"/>
      <c r="H38" s="1486"/>
      <c r="I38" s="1486"/>
      <c r="J38" s="911"/>
      <c r="L38" s="1486"/>
      <c r="M38" s="1486"/>
    </row>
    <row r="39" spans="1:13" s="297" customFormat="1">
      <c r="A39" s="911"/>
      <c r="B39" s="911"/>
      <c r="D39" s="1486"/>
      <c r="E39" s="1486"/>
      <c r="F39" s="911"/>
      <c r="H39" s="1486"/>
      <c r="I39" s="1486"/>
      <c r="J39" s="911"/>
      <c r="L39" s="1486"/>
      <c r="M39" s="1486"/>
    </row>
    <row r="40" spans="1:13" s="297" customFormat="1">
      <c r="A40" s="911"/>
      <c r="B40" s="911"/>
      <c r="D40" s="1486"/>
      <c r="E40" s="1486"/>
      <c r="F40" s="911"/>
      <c r="H40" s="1486"/>
      <c r="I40" s="1486"/>
      <c r="J40" s="911"/>
      <c r="L40" s="1486"/>
      <c r="M40" s="1486"/>
    </row>
    <row r="41" spans="1:13" s="297" customFormat="1">
      <c r="A41" s="911"/>
      <c r="B41" s="911"/>
      <c r="D41" s="1486"/>
      <c r="E41" s="1486"/>
      <c r="F41" s="911"/>
      <c r="H41" s="1486"/>
      <c r="I41" s="1486"/>
      <c r="J41" s="911"/>
      <c r="L41" s="1486"/>
      <c r="M41" s="1486"/>
    </row>
    <row r="42" spans="1:13" s="297" customFormat="1">
      <c r="A42" s="911"/>
      <c r="B42" s="911"/>
      <c r="D42" s="1486"/>
      <c r="E42" s="1486"/>
      <c r="F42" s="911"/>
      <c r="H42" s="1486"/>
      <c r="I42" s="1486"/>
      <c r="J42" s="911"/>
      <c r="L42" s="1486"/>
      <c r="M42" s="1486"/>
    </row>
    <row r="43" spans="1:13" s="297" customFormat="1">
      <c r="A43" s="911"/>
      <c r="B43" s="911"/>
      <c r="D43" s="1486"/>
      <c r="E43" s="1486"/>
      <c r="F43" s="911"/>
      <c r="H43" s="1486"/>
      <c r="I43" s="1486"/>
      <c r="J43" s="911"/>
      <c r="L43" s="1486"/>
      <c r="M43" s="1486"/>
    </row>
    <row r="44" spans="1:13" s="297" customFormat="1">
      <c r="A44" s="911"/>
      <c r="B44" s="911"/>
      <c r="D44" s="1486"/>
      <c r="E44" s="1486"/>
      <c r="F44" s="911"/>
      <c r="H44" s="1486"/>
      <c r="I44" s="1486"/>
      <c r="J44" s="911"/>
      <c r="L44" s="1486"/>
      <c r="M44" s="1486"/>
    </row>
    <row r="45" spans="1:13" s="297" customFormat="1">
      <c r="A45" s="911"/>
      <c r="B45" s="911"/>
      <c r="D45" s="1486"/>
      <c r="E45" s="1486"/>
      <c r="F45" s="911"/>
      <c r="H45" s="1486"/>
      <c r="I45" s="1486"/>
      <c r="J45" s="911"/>
      <c r="L45" s="1486"/>
      <c r="M45" s="1486"/>
    </row>
    <row r="46" spans="1:13" s="297" customFormat="1">
      <c r="A46" s="911"/>
      <c r="B46" s="911"/>
      <c r="D46" s="1486"/>
      <c r="E46" s="1486"/>
      <c r="F46" s="911"/>
      <c r="H46" s="1486"/>
      <c r="I46" s="1486"/>
      <c r="J46" s="911"/>
      <c r="L46" s="1486"/>
      <c r="M46" s="1486"/>
    </row>
    <row r="47" spans="1:13" s="297" customFormat="1">
      <c r="A47" s="911"/>
      <c r="B47" s="911"/>
      <c r="D47" s="1486"/>
      <c r="E47" s="1486"/>
      <c r="F47" s="911"/>
      <c r="H47" s="1486"/>
      <c r="I47" s="1486"/>
      <c r="J47" s="911"/>
      <c r="L47" s="1486"/>
      <c r="M47" s="1486"/>
    </row>
    <row r="48" spans="1:13" s="297" customFormat="1">
      <c r="A48" s="911"/>
      <c r="B48" s="911"/>
      <c r="D48" s="1486"/>
      <c r="E48" s="1486"/>
      <c r="F48" s="911"/>
      <c r="H48" s="1486"/>
      <c r="I48" s="1486"/>
      <c r="J48" s="911"/>
      <c r="L48" s="1486"/>
      <c r="M48" s="1486"/>
    </row>
    <row r="49" spans="1:13" s="297" customFormat="1">
      <c r="A49" s="911"/>
      <c r="B49" s="911"/>
      <c r="D49" s="1486"/>
      <c r="E49" s="1486"/>
      <c r="F49" s="911"/>
      <c r="H49" s="1486"/>
      <c r="I49" s="1486"/>
      <c r="J49" s="911"/>
      <c r="L49" s="1486"/>
      <c r="M49" s="1486"/>
    </row>
    <row r="50" spans="1:13" s="297" customFormat="1">
      <c r="A50" s="911"/>
      <c r="B50" s="911"/>
      <c r="D50" s="1486"/>
      <c r="E50" s="1486"/>
      <c r="F50" s="911"/>
      <c r="H50" s="1486"/>
      <c r="I50" s="1486"/>
      <c r="J50" s="911"/>
      <c r="L50" s="1486"/>
      <c r="M50" s="1486"/>
    </row>
    <row r="51" spans="1:13" s="297" customFormat="1">
      <c r="A51" s="911"/>
      <c r="B51" s="911"/>
      <c r="D51" s="1486"/>
      <c r="E51" s="1486"/>
      <c r="F51" s="911"/>
      <c r="H51" s="1486"/>
      <c r="I51" s="1486"/>
      <c r="J51" s="911"/>
      <c r="L51" s="1486"/>
      <c r="M51" s="1486"/>
    </row>
    <row r="52" spans="1:13" s="297" customFormat="1">
      <c r="A52" s="911"/>
      <c r="B52" s="911"/>
      <c r="D52" s="1486"/>
      <c r="E52" s="1486"/>
      <c r="F52" s="911"/>
      <c r="H52" s="1486"/>
      <c r="I52" s="1486"/>
      <c r="J52" s="911"/>
      <c r="L52" s="1486"/>
      <c r="M52" s="1486"/>
    </row>
    <row r="53" spans="1:13" s="297" customFormat="1">
      <c r="A53" s="911"/>
      <c r="B53" s="911"/>
      <c r="D53" s="1486"/>
      <c r="E53" s="1486"/>
      <c r="F53" s="911"/>
      <c r="H53" s="1486"/>
      <c r="I53" s="1486"/>
      <c r="J53" s="911"/>
      <c r="L53" s="1486"/>
      <c r="M53" s="1486"/>
    </row>
    <row r="54" spans="1:13" s="297" customFormat="1">
      <c r="A54" s="911"/>
      <c r="B54" s="911"/>
      <c r="D54" s="1486"/>
      <c r="E54" s="1486"/>
      <c r="F54" s="911"/>
      <c r="H54" s="1486"/>
      <c r="I54" s="1486"/>
      <c r="J54" s="911"/>
      <c r="L54" s="1486"/>
      <c r="M54" s="1486"/>
    </row>
    <row r="55" spans="1:13" s="297" customFormat="1">
      <c r="A55" s="911"/>
      <c r="B55" s="911"/>
      <c r="D55" s="1486"/>
      <c r="E55" s="1486"/>
      <c r="F55" s="911"/>
      <c r="H55" s="1486"/>
      <c r="I55" s="1486"/>
      <c r="J55" s="911"/>
      <c r="L55" s="1486"/>
      <c r="M55" s="1486"/>
    </row>
    <row r="56" spans="1:13" s="297" customFormat="1">
      <c r="A56" s="911"/>
      <c r="B56" s="911"/>
      <c r="D56" s="1486"/>
      <c r="E56" s="1486"/>
      <c r="F56" s="911"/>
      <c r="H56" s="1486"/>
      <c r="I56" s="1486"/>
      <c r="J56" s="911"/>
      <c r="L56" s="1486"/>
      <c r="M56" s="1486"/>
    </row>
    <row r="57" spans="1:13" s="297" customFormat="1">
      <c r="A57" s="911"/>
      <c r="B57" s="911"/>
      <c r="D57" s="1486"/>
      <c r="E57" s="1486"/>
      <c r="F57" s="911"/>
      <c r="H57" s="1486"/>
      <c r="I57" s="1486"/>
      <c r="J57" s="911"/>
      <c r="L57" s="1486"/>
      <c r="M57" s="1486"/>
    </row>
    <row r="58" spans="1:13" s="297" customFormat="1">
      <c r="A58" s="911"/>
      <c r="B58" s="911"/>
      <c r="D58" s="1486"/>
      <c r="E58" s="1486"/>
      <c r="F58" s="911"/>
      <c r="H58" s="1486"/>
      <c r="I58" s="1486"/>
      <c r="J58" s="911"/>
      <c r="L58" s="1486"/>
      <c r="M58" s="1486"/>
    </row>
    <row r="59" spans="1:13" s="297" customFormat="1">
      <c r="A59" s="911"/>
      <c r="B59" s="911"/>
      <c r="D59" s="1486"/>
      <c r="E59" s="1486"/>
      <c r="F59" s="911"/>
      <c r="H59" s="1486"/>
      <c r="I59" s="1486"/>
      <c r="J59" s="911"/>
      <c r="L59" s="1486"/>
      <c r="M59" s="1486"/>
    </row>
    <row r="60" spans="1:13" s="297" customFormat="1">
      <c r="A60" s="911"/>
      <c r="B60" s="911"/>
      <c r="D60" s="1486"/>
      <c r="E60" s="1486"/>
      <c r="F60" s="911"/>
      <c r="H60" s="1486"/>
      <c r="I60" s="1486"/>
      <c r="J60" s="911"/>
      <c r="L60" s="1486"/>
      <c r="M60" s="1486"/>
    </row>
    <row r="61" spans="1:13" s="297" customFormat="1">
      <c r="A61" s="911"/>
      <c r="B61" s="911"/>
      <c r="D61" s="1486"/>
      <c r="E61" s="1486"/>
      <c r="F61" s="911"/>
      <c r="H61" s="1486"/>
      <c r="I61" s="1486"/>
      <c r="J61" s="911"/>
      <c r="L61" s="1486"/>
      <c r="M61" s="1486"/>
    </row>
    <row r="62" spans="1:13" s="297" customFormat="1">
      <c r="A62" s="911"/>
      <c r="B62" s="911"/>
      <c r="D62" s="1486"/>
      <c r="E62" s="1486"/>
      <c r="F62" s="911"/>
      <c r="H62" s="1486"/>
      <c r="I62" s="1486"/>
      <c r="J62" s="911"/>
      <c r="L62" s="1486"/>
      <c r="M62" s="1486"/>
    </row>
    <row r="63" spans="1:13" s="297" customFormat="1">
      <c r="A63" s="911"/>
      <c r="B63" s="911"/>
      <c r="D63" s="1486"/>
      <c r="E63" s="1486"/>
      <c r="F63" s="911"/>
      <c r="H63" s="1486"/>
      <c r="I63" s="1486"/>
      <c r="J63" s="911"/>
      <c r="L63" s="1486"/>
      <c r="M63" s="1486"/>
    </row>
    <row r="64" spans="1:13" s="297" customFormat="1">
      <c r="A64" s="911"/>
      <c r="B64" s="911"/>
      <c r="D64" s="1486"/>
      <c r="E64" s="1486"/>
      <c r="F64" s="911"/>
      <c r="H64" s="1486"/>
      <c r="I64" s="1486"/>
      <c r="J64" s="911"/>
      <c r="L64" s="1486"/>
      <c r="M64" s="1486"/>
    </row>
    <row r="65" spans="1:13" s="297" customFormat="1">
      <c r="A65" s="911"/>
      <c r="B65" s="911"/>
      <c r="D65" s="1486"/>
      <c r="E65" s="1486"/>
      <c r="F65" s="911"/>
      <c r="H65" s="1486"/>
      <c r="I65" s="1486"/>
      <c r="J65" s="911"/>
      <c r="L65" s="1486"/>
      <c r="M65" s="1486"/>
    </row>
    <row r="66" spans="1:13" s="297" customFormat="1">
      <c r="A66" s="911"/>
      <c r="B66" s="911"/>
      <c r="D66" s="1486"/>
      <c r="E66" s="1486"/>
      <c r="F66" s="911"/>
      <c r="H66" s="1486"/>
      <c r="I66" s="1486"/>
      <c r="J66" s="911"/>
      <c r="L66" s="1486"/>
      <c r="M66" s="1486"/>
    </row>
    <row r="67" spans="1:13" s="297" customFormat="1">
      <c r="A67" s="911"/>
      <c r="B67" s="911"/>
      <c r="D67" s="1486"/>
      <c r="E67" s="1486"/>
      <c r="F67" s="911"/>
      <c r="H67" s="1486"/>
      <c r="I67" s="1486"/>
      <c r="J67" s="911"/>
      <c r="L67" s="1486"/>
      <c r="M67" s="1486"/>
    </row>
    <row r="68" spans="1:13" s="297" customFormat="1">
      <c r="A68" s="911"/>
      <c r="B68" s="911"/>
      <c r="D68" s="1486"/>
      <c r="E68" s="1486"/>
      <c r="F68" s="911"/>
      <c r="H68" s="1486"/>
      <c r="I68" s="1486"/>
      <c r="J68" s="911"/>
      <c r="L68" s="1486"/>
      <c r="M68" s="1486"/>
    </row>
    <row r="69" spans="1:13" s="297" customFormat="1">
      <c r="A69" s="911"/>
      <c r="B69" s="911"/>
      <c r="D69" s="1486"/>
      <c r="E69" s="1486"/>
      <c r="F69" s="911"/>
      <c r="H69" s="1486"/>
      <c r="I69" s="1486"/>
      <c r="J69" s="911"/>
      <c r="L69" s="1486"/>
      <c r="M69" s="1486"/>
    </row>
    <row r="70" spans="1:13" s="297" customFormat="1">
      <c r="A70" s="911"/>
      <c r="B70" s="911"/>
      <c r="D70" s="1486"/>
      <c r="E70" s="1486"/>
      <c r="F70" s="911"/>
      <c r="H70" s="1486"/>
      <c r="I70" s="1486"/>
      <c r="J70" s="911"/>
      <c r="L70" s="1486"/>
      <c r="M70" s="1486"/>
    </row>
    <row r="71" spans="1:13" s="297" customFormat="1">
      <c r="A71" s="911"/>
      <c r="B71" s="911"/>
      <c r="D71" s="1486"/>
      <c r="E71" s="1486"/>
      <c r="F71" s="911"/>
      <c r="H71" s="1486"/>
      <c r="I71" s="1486"/>
      <c r="J71" s="911"/>
      <c r="L71" s="1486"/>
      <c r="M71" s="1486"/>
    </row>
    <row r="72" spans="1:13" s="297" customFormat="1">
      <c r="A72" s="911"/>
      <c r="B72" s="911"/>
      <c r="D72" s="1486"/>
      <c r="E72" s="1486"/>
      <c r="F72" s="911"/>
      <c r="H72" s="1486"/>
      <c r="I72" s="1486"/>
      <c r="J72" s="911"/>
      <c r="L72" s="1486"/>
      <c r="M72" s="1486"/>
    </row>
    <row r="73" spans="1:13" s="297" customFormat="1">
      <c r="A73" s="911"/>
      <c r="B73" s="911"/>
      <c r="D73" s="1486"/>
      <c r="E73" s="1486"/>
      <c r="F73" s="911"/>
      <c r="H73" s="1486"/>
      <c r="I73" s="1486"/>
      <c r="J73" s="911"/>
      <c r="L73" s="1486"/>
      <c r="M73" s="1486"/>
    </row>
    <row r="74" spans="1:13" s="297" customFormat="1">
      <c r="A74" s="911"/>
      <c r="B74" s="911"/>
      <c r="D74" s="1486"/>
      <c r="E74" s="1486"/>
      <c r="F74" s="911"/>
      <c r="H74" s="1486"/>
      <c r="I74" s="1486"/>
      <c r="J74" s="911"/>
      <c r="L74" s="1486"/>
      <c r="M74" s="1486"/>
    </row>
  </sheetData>
  <mergeCells count="14">
    <mergeCell ref="N1:N3"/>
    <mergeCell ref="A1:A3"/>
    <mergeCell ref="B1:E1"/>
    <mergeCell ref="F1:I1"/>
    <mergeCell ref="B2:B3"/>
    <mergeCell ref="C2:D2"/>
    <mergeCell ref="E2:E3"/>
    <mergeCell ref="F2:F3"/>
    <mergeCell ref="G2:H2"/>
    <mergeCell ref="I2:I3"/>
    <mergeCell ref="J1:M1"/>
    <mergeCell ref="J2:J3"/>
    <mergeCell ref="K2:L2"/>
    <mergeCell ref="M2:M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50" orientation="portrait" r:id="rId1"/>
  <headerFooter alignWithMargins="0">
    <oddHeader>&amp;C&amp;"Times New Roman CE,Félkövér"
&amp;"Arial,Félkövér"&amp;14AZ ÖNKORMÁNYZAT  ÁLTAL NYÚJTOTT KÖZVETETT TÁMOGATÁSOK 2020.&amp;R&amp;"Arial,Félkövér"&amp;12 6. melléklet a 15/2021.   (V.28.)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7"/>
  <sheetViews>
    <sheetView showGridLines="0" zoomScale="70" zoomScaleNormal="70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B17" sqref="B17"/>
    </sheetView>
  </sheetViews>
  <sheetFormatPr defaultColWidth="10.28515625" defaultRowHeight="15"/>
  <cols>
    <col min="1" max="1" width="6.7109375" style="167" customWidth="1"/>
    <col min="2" max="2" width="54.28515625" style="168" customWidth="1"/>
    <col min="3" max="5" width="14.140625" style="167" customWidth="1"/>
    <col min="6" max="6" width="12.5703125" style="167" customWidth="1"/>
    <col min="7" max="7" width="14.140625" style="167" customWidth="1"/>
    <col min="8" max="8" width="13.5703125" style="167" customWidth="1"/>
    <col min="9" max="9" width="14.140625" style="167" customWidth="1"/>
    <col min="10" max="10" width="9.5703125" style="167" customWidth="1"/>
    <col min="11" max="12" width="14.140625" style="167" customWidth="1"/>
    <col min="13" max="13" width="9.42578125" style="167" customWidth="1"/>
    <col min="14" max="14" width="13.5703125" style="167" bestFit="1" customWidth="1"/>
    <col min="15" max="16384" width="10.28515625" style="167"/>
  </cols>
  <sheetData>
    <row r="1" spans="1:13" ht="17.25" customHeight="1" thickBot="1">
      <c r="C1" s="169"/>
      <c r="D1" s="601"/>
      <c r="E1" s="169"/>
      <c r="F1" s="169"/>
      <c r="G1" s="169"/>
      <c r="H1" s="601"/>
      <c r="I1" s="169"/>
      <c r="J1" s="169"/>
      <c r="K1" s="169"/>
      <c r="L1" s="169"/>
      <c r="M1" s="601" t="s">
        <v>437</v>
      </c>
    </row>
    <row r="2" spans="1:13" s="170" customFormat="1" ht="33.75" customHeight="1" thickTop="1">
      <c r="A2" s="1747" t="s">
        <v>193</v>
      </c>
      <c r="B2" s="1803" t="s">
        <v>314</v>
      </c>
      <c r="C2" s="1873" t="s">
        <v>1078</v>
      </c>
      <c r="D2" s="1757"/>
      <c r="E2" s="1864" t="s">
        <v>1079</v>
      </c>
      <c r="F2" s="1756"/>
      <c r="G2" s="1756"/>
      <c r="H2" s="1757"/>
      <c r="I2" s="1756" t="s">
        <v>775</v>
      </c>
      <c r="J2" s="1756"/>
      <c r="K2" s="1756"/>
      <c r="L2" s="1757"/>
      <c r="M2" s="1760" t="s">
        <v>1164</v>
      </c>
    </row>
    <row r="3" spans="1:13" s="170" customFormat="1" ht="24.75" customHeight="1">
      <c r="A3" s="1870"/>
      <c r="B3" s="1871"/>
      <c r="C3" s="1859" t="s">
        <v>315</v>
      </c>
      <c r="D3" s="1865" t="s">
        <v>1</v>
      </c>
      <c r="E3" s="1865" t="s">
        <v>315</v>
      </c>
      <c r="F3" s="1867" t="s">
        <v>1</v>
      </c>
      <c r="G3" s="1868"/>
      <c r="H3" s="1869"/>
      <c r="I3" s="1859" t="s">
        <v>315</v>
      </c>
      <c r="J3" s="1861" t="s">
        <v>1</v>
      </c>
      <c r="K3" s="1861"/>
      <c r="L3" s="1862"/>
      <c r="M3" s="1761"/>
    </row>
    <row r="4" spans="1:13" s="170" customFormat="1" ht="63.75" thickBot="1">
      <c r="A4" s="1748"/>
      <c r="B4" s="1872"/>
      <c r="C4" s="1860"/>
      <c r="D4" s="1866"/>
      <c r="E4" s="1866"/>
      <c r="F4" s="1254" t="s">
        <v>316</v>
      </c>
      <c r="G4" s="1254" t="s">
        <v>317</v>
      </c>
      <c r="H4" s="1256" t="s">
        <v>318</v>
      </c>
      <c r="I4" s="1860"/>
      <c r="J4" s="1254" t="s">
        <v>316</v>
      </c>
      <c r="K4" s="1254" t="s">
        <v>319</v>
      </c>
      <c r="L4" s="1256" t="s">
        <v>318</v>
      </c>
      <c r="M4" s="1863"/>
    </row>
    <row r="5" spans="1:13" s="168" customFormat="1" ht="23.25" customHeight="1" thickTop="1">
      <c r="A5" s="171">
        <v>1</v>
      </c>
      <c r="B5" s="172" t="s">
        <v>320</v>
      </c>
      <c r="C5" s="335">
        <v>2698000</v>
      </c>
      <c r="D5" s="335">
        <v>2698000</v>
      </c>
      <c r="E5" s="335">
        <v>2698000</v>
      </c>
      <c r="F5" s="335">
        <v>0</v>
      </c>
      <c r="G5" s="335">
        <v>2698000</v>
      </c>
      <c r="H5" s="335">
        <v>2698000</v>
      </c>
      <c r="I5" s="602">
        <v>2575370</v>
      </c>
      <c r="J5" s="602">
        <v>0</v>
      </c>
      <c r="K5" s="602">
        <v>2575370</v>
      </c>
      <c r="L5" s="335">
        <v>2575370</v>
      </c>
      <c r="M5" s="1470">
        <v>95.454781319495922</v>
      </c>
    </row>
    <row r="6" spans="1:13" s="168" customFormat="1" ht="23.25" customHeight="1">
      <c r="A6" s="171">
        <v>2</v>
      </c>
      <c r="B6" s="172" t="s">
        <v>120</v>
      </c>
      <c r="C6" s="335">
        <v>12244026</v>
      </c>
      <c r="D6" s="335">
        <v>12244026</v>
      </c>
      <c r="E6" s="335">
        <v>13244026</v>
      </c>
      <c r="F6" s="602">
        <v>0</v>
      </c>
      <c r="G6" s="335">
        <v>13244026</v>
      </c>
      <c r="H6" s="335">
        <v>13244026</v>
      </c>
      <c r="I6" s="602">
        <v>12889529</v>
      </c>
      <c r="J6" s="602">
        <v>0</v>
      </c>
      <c r="K6" s="602">
        <v>12889529</v>
      </c>
      <c r="L6" s="335">
        <v>12889529</v>
      </c>
      <c r="M6" s="1470">
        <v>97.323344125117245</v>
      </c>
    </row>
    <row r="7" spans="1:13" s="168" customFormat="1" ht="23.25" customHeight="1">
      <c r="A7" s="171">
        <v>3</v>
      </c>
      <c r="B7" s="172" t="s">
        <v>493</v>
      </c>
      <c r="C7" s="335">
        <v>22000000</v>
      </c>
      <c r="D7" s="335">
        <v>22000000</v>
      </c>
      <c r="E7" s="335">
        <v>10575000</v>
      </c>
      <c r="F7" s="602">
        <v>0</v>
      </c>
      <c r="G7" s="335">
        <v>10575000</v>
      </c>
      <c r="H7" s="335">
        <v>10575000</v>
      </c>
      <c r="I7" s="602">
        <v>8979666</v>
      </c>
      <c r="J7" s="602">
        <v>0</v>
      </c>
      <c r="K7" s="602">
        <v>8979666</v>
      </c>
      <c r="L7" s="335">
        <v>8979666</v>
      </c>
      <c r="M7" s="1470">
        <v>84.914099290780143</v>
      </c>
    </row>
    <row r="8" spans="1:13" s="168" customFormat="1" ht="23.25" customHeight="1">
      <c r="A8" s="171">
        <v>4</v>
      </c>
      <c r="B8" s="172" t="s">
        <v>321</v>
      </c>
      <c r="C8" s="335">
        <v>500000</v>
      </c>
      <c r="D8" s="335">
        <v>500000</v>
      </c>
      <c r="E8" s="335">
        <v>500000</v>
      </c>
      <c r="F8" s="335">
        <v>0</v>
      </c>
      <c r="G8" s="335">
        <v>500000</v>
      </c>
      <c r="H8" s="335">
        <v>500000</v>
      </c>
      <c r="I8" s="602">
        <v>0</v>
      </c>
      <c r="J8" s="602">
        <v>0</v>
      </c>
      <c r="K8" s="602">
        <v>0</v>
      </c>
      <c r="L8" s="335">
        <v>0</v>
      </c>
      <c r="M8" s="1470">
        <v>0</v>
      </c>
    </row>
    <row r="9" spans="1:13" s="168" customFormat="1" ht="23.25" customHeight="1">
      <c r="A9" s="171">
        <v>5</v>
      </c>
      <c r="B9" s="172" t="s">
        <v>1540</v>
      </c>
      <c r="C9" s="335">
        <v>1050000</v>
      </c>
      <c r="D9" s="335">
        <v>1050000</v>
      </c>
      <c r="E9" s="335">
        <v>729075</v>
      </c>
      <c r="F9" s="335">
        <v>0</v>
      </c>
      <c r="G9" s="335">
        <v>729075</v>
      </c>
      <c r="H9" s="335">
        <v>729075</v>
      </c>
      <c r="I9" s="602">
        <v>350000</v>
      </c>
      <c r="J9" s="602">
        <v>0</v>
      </c>
      <c r="K9" s="602">
        <v>350000</v>
      </c>
      <c r="L9" s="335">
        <v>350000</v>
      </c>
      <c r="M9" s="1470">
        <v>48.006035044405579</v>
      </c>
    </row>
    <row r="10" spans="1:13" s="168" customFormat="1" ht="23.25" customHeight="1">
      <c r="A10" s="171">
        <v>6</v>
      </c>
      <c r="B10" s="172" t="s">
        <v>322</v>
      </c>
      <c r="C10" s="335">
        <v>350000</v>
      </c>
      <c r="D10" s="335">
        <v>350000</v>
      </c>
      <c r="E10" s="335">
        <v>350000</v>
      </c>
      <c r="F10" s="335">
        <v>0</v>
      </c>
      <c r="G10" s="335">
        <v>350000</v>
      </c>
      <c r="H10" s="335">
        <v>350000</v>
      </c>
      <c r="I10" s="602">
        <v>0</v>
      </c>
      <c r="J10" s="602">
        <v>0</v>
      </c>
      <c r="K10" s="602">
        <v>0</v>
      </c>
      <c r="L10" s="335">
        <v>0</v>
      </c>
      <c r="M10" s="1470">
        <v>0</v>
      </c>
    </row>
    <row r="11" spans="1:13" s="168" customFormat="1" ht="23.25" customHeight="1">
      <c r="A11" s="171">
        <v>7</v>
      </c>
      <c r="B11" s="172" t="s">
        <v>128</v>
      </c>
      <c r="C11" s="335">
        <v>7500000</v>
      </c>
      <c r="D11" s="335">
        <v>7500000</v>
      </c>
      <c r="E11" s="335">
        <v>7500000</v>
      </c>
      <c r="F11" s="602">
        <v>0</v>
      </c>
      <c r="G11" s="335">
        <v>7500000</v>
      </c>
      <c r="H11" s="335">
        <v>7500000</v>
      </c>
      <c r="I11" s="602">
        <v>6539501</v>
      </c>
      <c r="J11" s="602">
        <v>0</v>
      </c>
      <c r="K11" s="602">
        <v>6539501</v>
      </c>
      <c r="L11" s="335">
        <v>6539501</v>
      </c>
      <c r="M11" s="1470">
        <v>87.19334666666667</v>
      </c>
    </row>
    <row r="12" spans="1:13" s="168" customFormat="1" ht="23.25" customHeight="1">
      <c r="A12" s="171">
        <v>8</v>
      </c>
      <c r="B12" s="172" t="s">
        <v>323</v>
      </c>
      <c r="C12" s="335">
        <v>6200000</v>
      </c>
      <c r="D12" s="335">
        <v>6200000</v>
      </c>
      <c r="E12" s="335">
        <v>6539501</v>
      </c>
      <c r="F12" s="602">
        <v>0</v>
      </c>
      <c r="G12" s="335">
        <v>6200000</v>
      </c>
      <c r="H12" s="335">
        <v>6200000</v>
      </c>
      <c r="I12" s="602">
        <v>0</v>
      </c>
      <c r="J12" s="602">
        <v>0</v>
      </c>
      <c r="K12" s="602">
        <v>0</v>
      </c>
      <c r="L12" s="335">
        <v>0</v>
      </c>
      <c r="M12" s="1470">
        <v>0</v>
      </c>
    </row>
    <row r="13" spans="1:13" s="168" customFormat="1" ht="23.25" customHeight="1">
      <c r="A13" s="171">
        <v>9</v>
      </c>
      <c r="B13" s="172" t="s">
        <v>324</v>
      </c>
      <c r="C13" s="335">
        <v>700000</v>
      </c>
      <c r="D13" s="335">
        <v>700000</v>
      </c>
      <c r="E13" s="335">
        <v>0</v>
      </c>
      <c r="F13" s="335">
        <v>0</v>
      </c>
      <c r="G13" s="335">
        <v>0</v>
      </c>
      <c r="H13" s="335">
        <v>0</v>
      </c>
      <c r="I13" s="602">
        <v>0</v>
      </c>
      <c r="J13" s="602">
        <v>0</v>
      </c>
      <c r="K13" s="602">
        <v>0</v>
      </c>
      <c r="L13" s="335">
        <v>0</v>
      </c>
      <c r="M13" s="1470">
        <v>0</v>
      </c>
    </row>
    <row r="14" spans="1:13" s="168" customFormat="1" ht="23.25" customHeight="1">
      <c r="A14" s="171">
        <v>10</v>
      </c>
      <c r="B14" s="172" t="s">
        <v>325</v>
      </c>
      <c r="C14" s="335">
        <v>300000</v>
      </c>
      <c r="D14" s="335">
        <v>300000</v>
      </c>
      <c r="E14" s="335">
        <v>300000</v>
      </c>
      <c r="F14" s="335">
        <v>0</v>
      </c>
      <c r="G14" s="335">
        <v>300000</v>
      </c>
      <c r="H14" s="335">
        <v>300000</v>
      </c>
      <c r="I14" s="602">
        <v>333204</v>
      </c>
      <c r="J14" s="602">
        <v>0</v>
      </c>
      <c r="K14" s="602">
        <v>333204</v>
      </c>
      <c r="L14" s="335">
        <v>333204</v>
      </c>
      <c r="M14" s="1470">
        <v>111.06799999999998</v>
      </c>
    </row>
    <row r="15" spans="1:13" s="168" customFormat="1" ht="23.25" customHeight="1">
      <c r="A15" s="171">
        <v>11</v>
      </c>
      <c r="B15" s="172" t="s">
        <v>127</v>
      </c>
      <c r="C15" s="335">
        <v>300000</v>
      </c>
      <c r="D15" s="335">
        <v>300000</v>
      </c>
      <c r="E15" s="335">
        <v>300000</v>
      </c>
      <c r="F15" s="602">
        <v>0</v>
      </c>
      <c r="G15" s="335">
        <v>300000</v>
      </c>
      <c r="H15" s="335">
        <v>300000</v>
      </c>
      <c r="I15" s="602">
        <v>300000</v>
      </c>
      <c r="J15" s="602">
        <v>0</v>
      </c>
      <c r="K15" s="602">
        <v>300000</v>
      </c>
      <c r="L15" s="335">
        <v>300000</v>
      </c>
      <c r="M15" s="1470">
        <v>100</v>
      </c>
    </row>
    <row r="16" spans="1:13" s="168" customFormat="1" ht="23.25" customHeight="1">
      <c r="A16" s="171">
        <v>12</v>
      </c>
      <c r="B16" s="172" t="s">
        <v>497</v>
      </c>
      <c r="C16" s="335">
        <v>4560000</v>
      </c>
      <c r="D16" s="335">
        <v>4560000</v>
      </c>
      <c r="E16" s="335">
        <v>4560000</v>
      </c>
      <c r="F16" s="602">
        <v>0</v>
      </c>
      <c r="G16" s="335">
        <v>4560000</v>
      </c>
      <c r="H16" s="335">
        <v>4560000</v>
      </c>
      <c r="I16" s="602">
        <v>3675000</v>
      </c>
      <c r="J16" s="602">
        <v>0</v>
      </c>
      <c r="K16" s="602">
        <v>3675000</v>
      </c>
      <c r="L16" s="335">
        <v>3675000</v>
      </c>
      <c r="M16" s="1470">
        <v>80.592105263157904</v>
      </c>
    </row>
    <row r="17" spans="1:14" s="168" customFormat="1" ht="30">
      <c r="A17" s="171">
        <v>13</v>
      </c>
      <c r="B17" s="172" t="s">
        <v>326</v>
      </c>
      <c r="C17" s="335">
        <v>3500000</v>
      </c>
      <c r="D17" s="335">
        <v>3500000</v>
      </c>
      <c r="E17" s="335">
        <v>3500000</v>
      </c>
      <c r="F17" s="602">
        <v>0</v>
      </c>
      <c r="G17" s="335">
        <v>3500000</v>
      </c>
      <c r="H17" s="335">
        <v>3500000</v>
      </c>
      <c r="I17" s="602">
        <v>3500000</v>
      </c>
      <c r="J17" s="602">
        <v>0</v>
      </c>
      <c r="K17" s="602">
        <v>3500000</v>
      </c>
      <c r="L17" s="335">
        <v>3500000</v>
      </c>
      <c r="M17" s="1470">
        <v>100</v>
      </c>
    </row>
    <row r="18" spans="1:14" s="168" customFormat="1" ht="30">
      <c r="A18" s="171">
        <v>14</v>
      </c>
      <c r="B18" s="172" t="s">
        <v>510</v>
      </c>
      <c r="C18" s="335">
        <v>15350000</v>
      </c>
      <c r="D18" s="335">
        <v>15350000</v>
      </c>
      <c r="E18" s="335">
        <v>10570000</v>
      </c>
      <c r="F18" s="602">
        <v>0</v>
      </c>
      <c r="G18" s="335">
        <v>10975000</v>
      </c>
      <c r="H18" s="335">
        <v>10975000</v>
      </c>
      <c r="I18" s="602">
        <v>10485000</v>
      </c>
      <c r="J18" s="602">
        <v>0</v>
      </c>
      <c r="K18" s="602">
        <v>10485000</v>
      </c>
      <c r="L18" s="335">
        <v>10485000</v>
      </c>
      <c r="M18" s="1470">
        <v>99.195837275307468</v>
      </c>
    </row>
    <row r="19" spans="1:14" s="168" customFormat="1" ht="23.25" customHeight="1">
      <c r="A19" s="171">
        <v>15</v>
      </c>
      <c r="B19" s="172" t="s">
        <v>327</v>
      </c>
      <c r="C19" s="335">
        <v>107321000</v>
      </c>
      <c r="D19" s="335">
        <v>107321000</v>
      </c>
      <c r="E19" s="335">
        <v>135009800</v>
      </c>
      <c r="F19" s="602">
        <v>0</v>
      </c>
      <c r="G19" s="335">
        <v>135009800</v>
      </c>
      <c r="H19" s="335">
        <v>135009800</v>
      </c>
      <c r="I19" s="602">
        <v>131360503</v>
      </c>
      <c r="J19" s="602">
        <v>0</v>
      </c>
      <c r="K19" s="602">
        <v>131360503</v>
      </c>
      <c r="L19" s="335">
        <v>131360503</v>
      </c>
      <c r="M19" s="1470">
        <v>97.297013253852683</v>
      </c>
    </row>
    <row r="20" spans="1:14" s="168" customFormat="1" ht="23.25" customHeight="1">
      <c r="A20" s="171">
        <v>16</v>
      </c>
      <c r="B20" s="172" t="s">
        <v>511</v>
      </c>
      <c r="C20" s="335">
        <v>190801704</v>
      </c>
      <c r="D20" s="335">
        <v>190801704</v>
      </c>
      <c r="E20" s="335">
        <v>185051704</v>
      </c>
      <c r="F20" s="602">
        <v>0</v>
      </c>
      <c r="G20" s="335">
        <v>185051704</v>
      </c>
      <c r="H20" s="335">
        <v>185051704</v>
      </c>
      <c r="I20" s="602">
        <v>186351704</v>
      </c>
      <c r="J20" s="602">
        <v>0</v>
      </c>
      <c r="K20" s="602">
        <v>186351704</v>
      </c>
      <c r="L20" s="335">
        <v>186351704</v>
      </c>
      <c r="M20" s="1470">
        <v>100.7025063654642</v>
      </c>
      <c r="N20" s="1471"/>
    </row>
    <row r="21" spans="1:14" s="168" customFormat="1" ht="23.25" customHeight="1">
      <c r="A21" s="171">
        <v>17</v>
      </c>
      <c r="B21" s="172" t="s">
        <v>512</v>
      </c>
      <c r="C21" s="335">
        <v>64000000</v>
      </c>
      <c r="D21" s="335">
        <v>64000000</v>
      </c>
      <c r="E21" s="335">
        <v>71500000</v>
      </c>
      <c r="F21" s="602">
        <v>0</v>
      </c>
      <c r="G21" s="335">
        <v>71500000</v>
      </c>
      <c r="H21" s="335">
        <v>71500000</v>
      </c>
      <c r="I21" s="602">
        <v>71500000</v>
      </c>
      <c r="J21" s="602">
        <v>0</v>
      </c>
      <c r="K21" s="602">
        <v>71500000</v>
      </c>
      <c r="L21" s="335">
        <v>71500000</v>
      </c>
      <c r="M21" s="1470">
        <v>100</v>
      </c>
    </row>
    <row r="22" spans="1:14" s="168" customFormat="1" ht="23.25" customHeight="1">
      <c r="A22" s="171">
        <v>18</v>
      </c>
      <c r="B22" s="172" t="s">
        <v>867</v>
      </c>
      <c r="C22" s="335">
        <v>191075599</v>
      </c>
      <c r="D22" s="335">
        <v>191075599</v>
      </c>
      <c r="E22" s="335">
        <v>186298709</v>
      </c>
      <c r="F22" s="602">
        <v>0</v>
      </c>
      <c r="G22" s="335">
        <v>186298709</v>
      </c>
      <c r="H22" s="335">
        <v>186298709</v>
      </c>
      <c r="I22" s="602">
        <v>186298709</v>
      </c>
      <c r="J22" s="602">
        <v>0</v>
      </c>
      <c r="K22" s="602">
        <v>186298709</v>
      </c>
      <c r="L22" s="335">
        <v>186298709</v>
      </c>
      <c r="M22" s="1470">
        <v>100</v>
      </c>
    </row>
    <row r="23" spans="1:14" s="168" customFormat="1" ht="23.25" customHeight="1">
      <c r="A23" s="171">
        <v>19</v>
      </c>
      <c r="B23" s="172" t="s">
        <v>516</v>
      </c>
      <c r="C23" s="335">
        <v>94099580</v>
      </c>
      <c r="D23" s="335">
        <v>94099580</v>
      </c>
      <c r="E23" s="335">
        <v>89194389</v>
      </c>
      <c r="F23" s="602">
        <v>0</v>
      </c>
      <c r="G23" s="335">
        <v>83199580</v>
      </c>
      <c r="H23" s="335">
        <v>83199580</v>
      </c>
      <c r="I23" s="602">
        <v>87386905</v>
      </c>
      <c r="J23" s="602">
        <v>0</v>
      </c>
      <c r="K23" s="602">
        <v>87386905</v>
      </c>
      <c r="L23" s="335">
        <v>87386905</v>
      </c>
      <c r="M23" s="1470">
        <v>97.973545174461592</v>
      </c>
    </row>
    <row r="24" spans="1:14" s="168" customFormat="1" ht="23.25" customHeight="1">
      <c r="A24" s="171">
        <v>20</v>
      </c>
      <c r="B24" s="172" t="s">
        <v>517</v>
      </c>
      <c r="C24" s="335">
        <v>17800000</v>
      </c>
      <c r="D24" s="335">
        <v>17800000</v>
      </c>
      <c r="E24" s="335">
        <v>8588000</v>
      </c>
      <c r="F24" s="602">
        <v>0</v>
      </c>
      <c r="G24" s="335">
        <v>6650000</v>
      </c>
      <c r="H24" s="335">
        <v>6650000</v>
      </c>
      <c r="I24" s="602">
        <v>8078000</v>
      </c>
      <c r="J24" s="602">
        <v>0</v>
      </c>
      <c r="K24" s="602">
        <v>8078000</v>
      </c>
      <c r="L24" s="335">
        <v>8078000</v>
      </c>
      <c r="M24" s="1470">
        <v>94.061481136469496</v>
      </c>
    </row>
    <row r="25" spans="1:14" s="168" customFormat="1" ht="30.75" thickBot="1">
      <c r="A25" s="171">
        <v>21</v>
      </c>
      <c r="B25" s="172" t="s">
        <v>328</v>
      </c>
      <c r="C25" s="335">
        <v>29690566.03773585</v>
      </c>
      <c r="D25" s="335">
        <v>29690566.03773585</v>
      </c>
      <c r="E25" s="335">
        <v>29690566.03773585</v>
      </c>
      <c r="F25" s="602">
        <v>0</v>
      </c>
      <c r="G25" s="335">
        <v>29690566.03773585</v>
      </c>
      <c r="H25" s="335">
        <v>29690566.03773585</v>
      </c>
      <c r="I25" s="602">
        <v>29264352</v>
      </c>
      <c r="J25" s="602">
        <v>0</v>
      </c>
      <c r="K25" s="602">
        <v>29264352</v>
      </c>
      <c r="L25" s="335">
        <v>29264352</v>
      </c>
      <c r="M25" s="1470">
        <v>98.564479918657852</v>
      </c>
    </row>
    <row r="26" spans="1:14" ht="36" customHeight="1" thickTop="1" thickBot="1">
      <c r="A26" s="173" t="s">
        <v>329</v>
      </c>
      <c r="B26" s="174"/>
      <c r="C26" s="175">
        <v>772040475.03773582</v>
      </c>
      <c r="D26" s="175">
        <v>772040475.03773582</v>
      </c>
      <c r="E26" s="175">
        <v>766698770.03773582</v>
      </c>
      <c r="F26" s="175">
        <v>0</v>
      </c>
      <c r="G26" s="603">
        <v>766698770.03773582</v>
      </c>
      <c r="H26" s="175">
        <v>766698770.03773582</v>
      </c>
      <c r="I26" s="175">
        <v>749867443</v>
      </c>
      <c r="J26" s="175">
        <v>0</v>
      </c>
      <c r="K26" s="603">
        <v>749867443</v>
      </c>
      <c r="L26" s="175">
        <v>749867443</v>
      </c>
      <c r="M26" s="1472">
        <v>97.804701442666016</v>
      </c>
    </row>
    <row r="27" spans="1:14" ht="15.75" thickTop="1"/>
  </sheetData>
  <mergeCells count="12">
    <mergeCell ref="A2:A4"/>
    <mergeCell ref="B2:B4"/>
    <mergeCell ref="C3:C4"/>
    <mergeCell ref="C2:D2"/>
    <mergeCell ref="D3:D4"/>
    <mergeCell ref="I2:L2"/>
    <mergeCell ref="I3:I4"/>
    <mergeCell ref="J3:L3"/>
    <mergeCell ref="M2:M4"/>
    <mergeCell ref="E2:H2"/>
    <mergeCell ref="E3:E4"/>
    <mergeCell ref="F3:H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0" orientation="landscape" r:id="rId1"/>
  <headerFooter alignWithMargins="0">
    <oddHeader>&amp;C&amp;"Arial,Félkövér"&amp;16
AZ ÖNKORMÁNYZAT ÁLTAL ÖNKÉNT VÁLLALT   
MŰKÖDÉSI JELLEGŰ FELADATOK 2020. &amp;R&amp;"Arial,Félkövér"&amp;12  7. melléklet a 15/2021. (V.28.) önkormányzati rendelethez</oddHeader>
    <oddFooter xml:space="preserve">&amp;R&amp;"Arial,Normál"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35"/>
  <sheetViews>
    <sheetView showGridLines="0" zoomScale="90" zoomScaleNormal="90" workbookViewId="0">
      <pane xSplit="4" ySplit="5" topLeftCell="J15" activePane="bottomRight" state="frozen"/>
      <selection pane="topRight" activeCell="H1" sqref="H1"/>
      <selection pane="bottomLeft" activeCell="A6" sqref="A6"/>
      <selection pane="bottomRight" activeCell="B10" sqref="B10"/>
    </sheetView>
  </sheetViews>
  <sheetFormatPr defaultColWidth="10.28515625" defaultRowHeight="15"/>
  <cols>
    <col min="1" max="1" width="6" style="892" bestFit="1" customWidth="1"/>
    <col min="2" max="2" width="42.7109375" style="892" customWidth="1"/>
    <col min="3" max="3" width="17.42578125" style="892" customWidth="1"/>
    <col min="4" max="4" width="18.7109375" style="892" customWidth="1"/>
    <col min="5" max="6" width="16.7109375" style="892" customWidth="1"/>
    <col min="7" max="9" width="14.140625" style="892" bestFit="1" customWidth="1"/>
    <col min="10" max="11" width="16" style="892" bestFit="1" customWidth="1"/>
    <col min="12" max="12" width="13.42578125" style="892" hidden="1" customWidth="1"/>
    <col min="13" max="14" width="16" style="892" hidden="1" customWidth="1"/>
    <col min="15" max="15" width="11.85546875" style="892" hidden="1" customWidth="1"/>
    <col min="16" max="16" width="11.5703125" style="892" hidden="1" customWidth="1"/>
    <col min="17" max="17" width="16" style="892" bestFit="1" customWidth="1"/>
    <col min="18" max="18" width="12.7109375" style="892" bestFit="1" customWidth="1"/>
    <col min="19" max="19" width="14.140625" style="892" bestFit="1" customWidth="1"/>
    <col min="20" max="20" width="8.140625" style="892" bestFit="1" customWidth="1"/>
    <col min="21" max="21" width="14.140625" style="892" bestFit="1" customWidth="1"/>
    <col min="22" max="23" width="16" style="892" bestFit="1" customWidth="1"/>
    <col min="24" max="24" width="6.140625" style="892" bestFit="1" customWidth="1"/>
    <col min="25" max="25" width="6.85546875" style="897" customWidth="1"/>
    <col min="26" max="262" width="10.28515625" style="892"/>
    <col min="263" max="263" width="7.7109375" style="892" customWidth="1"/>
    <col min="264" max="264" width="51.5703125" style="892" customWidth="1"/>
    <col min="265" max="265" width="12.85546875" style="892" customWidth="1"/>
    <col min="266" max="267" width="14.42578125" style="892" customWidth="1"/>
    <col min="268" max="268" width="11.5703125" style="892" customWidth="1"/>
    <col min="269" max="271" width="14.42578125" style="892" customWidth="1"/>
    <col min="272" max="272" width="11.5703125" style="892" customWidth="1"/>
    <col min="273" max="275" width="14.42578125" style="892" customWidth="1"/>
    <col min="276" max="277" width="11.5703125" style="892" customWidth="1"/>
    <col min="278" max="280" width="14.42578125" style="892" customWidth="1"/>
    <col min="281" max="281" width="11.85546875" style="892" customWidth="1"/>
    <col min="282" max="518" width="10.28515625" style="892"/>
    <col min="519" max="519" width="7.7109375" style="892" customWidth="1"/>
    <col min="520" max="520" width="51.5703125" style="892" customWidth="1"/>
    <col min="521" max="521" width="12.85546875" style="892" customWidth="1"/>
    <col min="522" max="523" width="14.42578125" style="892" customWidth="1"/>
    <col min="524" max="524" width="11.5703125" style="892" customWidth="1"/>
    <col min="525" max="527" width="14.42578125" style="892" customWidth="1"/>
    <col min="528" max="528" width="11.5703125" style="892" customWidth="1"/>
    <col min="529" max="531" width="14.42578125" style="892" customWidth="1"/>
    <col min="532" max="533" width="11.5703125" style="892" customWidth="1"/>
    <col min="534" max="536" width="14.42578125" style="892" customWidth="1"/>
    <col min="537" max="537" width="11.85546875" style="892" customWidth="1"/>
    <col min="538" max="774" width="10.28515625" style="892"/>
    <col min="775" max="775" width="7.7109375" style="892" customWidth="1"/>
    <col min="776" max="776" width="51.5703125" style="892" customWidth="1"/>
    <col min="777" max="777" width="12.85546875" style="892" customWidth="1"/>
    <col min="778" max="779" width="14.42578125" style="892" customWidth="1"/>
    <col min="780" max="780" width="11.5703125" style="892" customWidth="1"/>
    <col min="781" max="783" width="14.42578125" style="892" customWidth="1"/>
    <col min="784" max="784" width="11.5703125" style="892" customWidth="1"/>
    <col min="785" max="787" width="14.42578125" style="892" customWidth="1"/>
    <col min="788" max="789" width="11.5703125" style="892" customWidth="1"/>
    <col min="790" max="792" width="14.42578125" style="892" customWidth="1"/>
    <col min="793" max="793" width="11.85546875" style="892" customWidth="1"/>
    <col min="794" max="1030" width="10.28515625" style="892"/>
    <col min="1031" max="1031" width="7.7109375" style="892" customWidth="1"/>
    <col min="1032" max="1032" width="51.5703125" style="892" customWidth="1"/>
    <col min="1033" max="1033" width="12.85546875" style="892" customWidth="1"/>
    <col min="1034" max="1035" width="14.42578125" style="892" customWidth="1"/>
    <col min="1036" max="1036" width="11.5703125" style="892" customWidth="1"/>
    <col min="1037" max="1039" width="14.42578125" style="892" customWidth="1"/>
    <col min="1040" max="1040" width="11.5703125" style="892" customWidth="1"/>
    <col min="1041" max="1043" width="14.42578125" style="892" customWidth="1"/>
    <col min="1044" max="1045" width="11.5703125" style="892" customWidth="1"/>
    <col min="1046" max="1048" width="14.42578125" style="892" customWidth="1"/>
    <col min="1049" max="1049" width="11.85546875" style="892" customWidth="1"/>
    <col min="1050" max="1286" width="10.28515625" style="892"/>
    <col min="1287" max="1287" width="7.7109375" style="892" customWidth="1"/>
    <col min="1288" max="1288" width="51.5703125" style="892" customWidth="1"/>
    <col min="1289" max="1289" width="12.85546875" style="892" customWidth="1"/>
    <col min="1290" max="1291" width="14.42578125" style="892" customWidth="1"/>
    <col min="1292" max="1292" width="11.5703125" style="892" customWidth="1"/>
    <col min="1293" max="1295" width="14.42578125" style="892" customWidth="1"/>
    <col min="1296" max="1296" width="11.5703125" style="892" customWidth="1"/>
    <col min="1297" max="1299" width="14.42578125" style="892" customWidth="1"/>
    <col min="1300" max="1301" width="11.5703125" style="892" customWidth="1"/>
    <col min="1302" max="1304" width="14.42578125" style="892" customWidth="1"/>
    <col min="1305" max="1305" width="11.85546875" style="892" customWidth="1"/>
    <col min="1306" max="1542" width="10.28515625" style="892"/>
    <col min="1543" max="1543" width="7.7109375" style="892" customWidth="1"/>
    <col min="1544" max="1544" width="51.5703125" style="892" customWidth="1"/>
    <col min="1545" max="1545" width="12.85546875" style="892" customWidth="1"/>
    <col min="1546" max="1547" width="14.42578125" style="892" customWidth="1"/>
    <col min="1548" max="1548" width="11.5703125" style="892" customWidth="1"/>
    <col min="1549" max="1551" width="14.42578125" style="892" customWidth="1"/>
    <col min="1552" max="1552" width="11.5703125" style="892" customWidth="1"/>
    <col min="1553" max="1555" width="14.42578125" style="892" customWidth="1"/>
    <col min="1556" max="1557" width="11.5703125" style="892" customWidth="1"/>
    <col min="1558" max="1560" width="14.42578125" style="892" customWidth="1"/>
    <col min="1561" max="1561" width="11.85546875" style="892" customWidth="1"/>
    <col min="1562" max="1798" width="10.28515625" style="892"/>
    <col min="1799" max="1799" width="7.7109375" style="892" customWidth="1"/>
    <col min="1800" max="1800" width="51.5703125" style="892" customWidth="1"/>
    <col min="1801" max="1801" width="12.85546875" style="892" customWidth="1"/>
    <col min="1802" max="1803" width="14.42578125" style="892" customWidth="1"/>
    <col min="1804" max="1804" width="11.5703125" style="892" customWidth="1"/>
    <col min="1805" max="1807" width="14.42578125" style="892" customWidth="1"/>
    <col min="1808" max="1808" width="11.5703125" style="892" customWidth="1"/>
    <col min="1809" max="1811" width="14.42578125" style="892" customWidth="1"/>
    <col min="1812" max="1813" width="11.5703125" style="892" customWidth="1"/>
    <col min="1814" max="1816" width="14.42578125" style="892" customWidth="1"/>
    <col min="1817" max="1817" width="11.85546875" style="892" customWidth="1"/>
    <col min="1818" max="2054" width="10.28515625" style="892"/>
    <col min="2055" max="2055" width="7.7109375" style="892" customWidth="1"/>
    <col min="2056" max="2056" width="51.5703125" style="892" customWidth="1"/>
    <col min="2057" max="2057" width="12.85546875" style="892" customWidth="1"/>
    <col min="2058" max="2059" width="14.42578125" style="892" customWidth="1"/>
    <col min="2060" max="2060" width="11.5703125" style="892" customWidth="1"/>
    <col min="2061" max="2063" width="14.42578125" style="892" customWidth="1"/>
    <col min="2064" max="2064" width="11.5703125" style="892" customWidth="1"/>
    <col min="2065" max="2067" width="14.42578125" style="892" customWidth="1"/>
    <col min="2068" max="2069" width="11.5703125" style="892" customWidth="1"/>
    <col min="2070" max="2072" width="14.42578125" style="892" customWidth="1"/>
    <col min="2073" max="2073" width="11.85546875" style="892" customWidth="1"/>
    <col min="2074" max="2310" width="10.28515625" style="892"/>
    <col min="2311" max="2311" width="7.7109375" style="892" customWidth="1"/>
    <col min="2312" max="2312" width="51.5703125" style="892" customWidth="1"/>
    <col min="2313" max="2313" width="12.85546875" style="892" customWidth="1"/>
    <col min="2314" max="2315" width="14.42578125" style="892" customWidth="1"/>
    <col min="2316" max="2316" width="11.5703125" style="892" customWidth="1"/>
    <col min="2317" max="2319" width="14.42578125" style="892" customWidth="1"/>
    <col min="2320" max="2320" width="11.5703125" style="892" customWidth="1"/>
    <col min="2321" max="2323" width="14.42578125" style="892" customWidth="1"/>
    <col min="2324" max="2325" width="11.5703125" style="892" customWidth="1"/>
    <col min="2326" max="2328" width="14.42578125" style="892" customWidth="1"/>
    <col min="2329" max="2329" width="11.85546875" style="892" customWidth="1"/>
    <col min="2330" max="2566" width="10.28515625" style="892"/>
    <col min="2567" max="2567" width="7.7109375" style="892" customWidth="1"/>
    <col min="2568" max="2568" width="51.5703125" style="892" customWidth="1"/>
    <col min="2569" max="2569" width="12.85546875" style="892" customWidth="1"/>
    <col min="2570" max="2571" width="14.42578125" style="892" customWidth="1"/>
    <col min="2572" max="2572" width="11.5703125" style="892" customWidth="1"/>
    <col min="2573" max="2575" width="14.42578125" style="892" customWidth="1"/>
    <col min="2576" max="2576" width="11.5703125" style="892" customWidth="1"/>
    <col min="2577" max="2579" width="14.42578125" style="892" customWidth="1"/>
    <col min="2580" max="2581" width="11.5703125" style="892" customWidth="1"/>
    <col min="2582" max="2584" width="14.42578125" style="892" customWidth="1"/>
    <col min="2585" max="2585" width="11.85546875" style="892" customWidth="1"/>
    <col min="2586" max="2822" width="10.28515625" style="892"/>
    <col min="2823" max="2823" width="7.7109375" style="892" customWidth="1"/>
    <col min="2824" max="2824" width="51.5703125" style="892" customWidth="1"/>
    <col min="2825" max="2825" width="12.85546875" style="892" customWidth="1"/>
    <col min="2826" max="2827" width="14.42578125" style="892" customWidth="1"/>
    <col min="2828" max="2828" width="11.5703125" style="892" customWidth="1"/>
    <col min="2829" max="2831" width="14.42578125" style="892" customWidth="1"/>
    <col min="2832" max="2832" width="11.5703125" style="892" customWidth="1"/>
    <col min="2833" max="2835" width="14.42578125" style="892" customWidth="1"/>
    <col min="2836" max="2837" width="11.5703125" style="892" customWidth="1"/>
    <col min="2838" max="2840" width="14.42578125" style="892" customWidth="1"/>
    <col min="2841" max="2841" width="11.85546875" style="892" customWidth="1"/>
    <col min="2842" max="3078" width="10.28515625" style="892"/>
    <col min="3079" max="3079" width="7.7109375" style="892" customWidth="1"/>
    <col min="3080" max="3080" width="51.5703125" style="892" customWidth="1"/>
    <col min="3081" max="3081" width="12.85546875" style="892" customWidth="1"/>
    <col min="3082" max="3083" width="14.42578125" style="892" customWidth="1"/>
    <col min="3084" max="3084" width="11.5703125" style="892" customWidth="1"/>
    <col min="3085" max="3087" width="14.42578125" style="892" customWidth="1"/>
    <col min="3088" max="3088" width="11.5703125" style="892" customWidth="1"/>
    <col min="3089" max="3091" width="14.42578125" style="892" customWidth="1"/>
    <col min="3092" max="3093" width="11.5703125" style="892" customWidth="1"/>
    <col min="3094" max="3096" width="14.42578125" style="892" customWidth="1"/>
    <col min="3097" max="3097" width="11.85546875" style="892" customWidth="1"/>
    <col min="3098" max="3334" width="10.28515625" style="892"/>
    <col min="3335" max="3335" width="7.7109375" style="892" customWidth="1"/>
    <col min="3336" max="3336" width="51.5703125" style="892" customWidth="1"/>
    <col min="3337" max="3337" width="12.85546875" style="892" customWidth="1"/>
    <col min="3338" max="3339" width="14.42578125" style="892" customWidth="1"/>
    <col min="3340" max="3340" width="11.5703125" style="892" customWidth="1"/>
    <col min="3341" max="3343" width="14.42578125" style="892" customWidth="1"/>
    <col min="3344" max="3344" width="11.5703125" style="892" customWidth="1"/>
    <col min="3345" max="3347" width="14.42578125" style="892" customWidth="1"/>
    <col min="3348" max="3349" width="11.5703125" style="892" customWidth="1"/>
    <col min="3350" max="3352" width="14.42578125" style="892" customWidth="1"/>
    <col min="3353" max="3353" width="11.85546875" style="892" customWidth="1"/>
    <col min="3354" max="3590" width="10.28515625" style="892"/>
    <col min="3591" max="3591" width="7.7109375" style="892" customWidth="1"/>
    <col min="3592" max="3592" width="51.5703125" style="892" customWidth="1"/>
    <col min="3593" max="3593" width="12.85546875" style="892" customWidth="1"/>
    <col min="3594" max="3595" width="14.42578125" style="892" customWidth="1"/>
    <col min="3596" max="3596" width="11.5703125" style="892" customWidth="1"/>
    <col min="3597" max="3599" width="14.42578125" style="892" customWidth="1"/>
    <col min="3600" max="3600" width="11.5703125" style="892" customWidth="1"/>
    <col min="3601" max="3603" width="14.42578125" style="892" customWidth="1"/>
    <col min="3604" max="3605" width="11.5703125" style="892" customWidth="1"/>
    <col min="3606" max="3608" width="14.42578125" style="892" customWidth="1"/>
    <col min="3609" max="3609" width="11.85546875" style="892" customWidth="1"/>
    <col min="3610" max="3846" width="10.28515625" style="892"/>
    <col min="3847" max="3847" width="7.7109375" style="892" customWidth="1"/>
    <col min="3848" max="3848" width="51.5703125" style="892" customWidth="1"/>
    <col min="3849" max="3849" width="12.85546875" style="892" customWidth="1"/>
    <col min="3850" max="3851" width="14.42578125" style="892" customWidth="1"/>
    <col min="3852" max="3852" width="11.5703125" style="892" customWidth="1"/>
    <col min="3853" max="3855" width="14.42578125" style="892" customWidth="1"/>
    <col min="3856" max="3856" width="11.5703125" style="892" customWidth="1"/>
    <col min="3857" max="3859" width="14.42578125" style="892" customWidth="1"/>
    <col min="3860" max="3861" width="11.5703125" style="892" customWidth="1"/>
    <col min="3862" max="3864" width="14.42578125" style="892" customWidth="1"/>
    <col min="3865" max="3865" width="11.85546875" style="892" customWidth="1"/>
    <col min="3866" max="4102" width="10.28515625" style="892"/>
    <col min="4103" max="4103" width="7.7109375" style="892" customWidth="1"/>
    <col min="4104" max="4104" width="51.5703125" style="892" customWidth="1"/>
    <col min="4105" max="4105" width="12.85546875" style="892" customWidth="1"/>
    <col min="4106" max="4107" width="14.42578125" style="892" customWidth="1"/>
    <col min="4108" max="4108" width="11.5703125" style="892" customWidth="1"/>
    <col min="4109" max="4111" width="14.42578125" style="892" customWidth="1"/>
    <col min="4112" max="4112" width="11.5703125" style="892" customWidth="1"/>
    <col min="4113" max="4115" width="14.42578125" style="892" customWidth="1"/>
    <col min="4116" max="4117" width="11.5703125" style="892" customWidth="1"/>
    <col min="4118" max="4120" width="14.42578125" style="892" customWidth="1"/>
    <col min="4121" max="4121" width="11.85546875" style="892" customWidth="1"/>
    <col min="4122" max="4358" width="10.28515625" style="892"/>
    <col min="4359" max="4359" width="7.7109375" style="892" customWidth="1"/>
    <col min="4360" max="4360" width="51.5703125" style="892" customWidth="1"/>
    <col min="4361" max="4361" width="12.85546875" style="892" customWidth="1"/>
    <col min="4362" max="4363" width="14.42578125" style="892" customWidth="1"/>
    <col min="4364" max="4364" width="11.5703125" style="892" customWidth="1"/>
    <col min="4365" max="4367" width="14.42578125" style="892" customWidth="1"/>
    <col min="4368" max="4368" width="11.5703125" style="892" customWidth="1"/>
    <col min="4369" max="4371" width="14.42578125" style="892" customWidth="1"/>
    <col min="4372" max="4373" width="11.5703125" style="892" customWidth="1"/>
    <col min="4374" max="4376" width="14.42578125" style="892" customWidth="1"/>
    <col min="4377" max="4377" width="11.85546875" style="892" customWidth="1"/>
    <col min="4378" max="4614" width="10.28515625" style="892"/>
    <col min="4615" max="4615" width="7.7109375" style="892" customWidth="1"/>
    <col min="4616" max="4616" width="51.5703125" style="892" customWidth="1"/>
    <col min="4617" max="4617" width="12.85546875" style="892" customWidth="1"/>
    <col min="4618" max="4619" width="14.42578125" style="892" customWidth="1"/>
    <col min="4620" max="4620" width="11.5703125" style="892" customWidth="1"/>
    <col min="4621" max="4623" width="14.42578125" style="892" customWidth="1"/>
    <col min="4624" max="4624" width="11.5703125" style="892" customWidth="1"/>
    <col min="4625" max="4627" width="14.42578125" style="892" customWidth="1"/>
    <col min="4628" max="4629" width="11.5703125" style="892" customWidth="1"/>
    <col min="4630" max="4632" width="14.42578125" style="892" customWidth="1"/>
    <col min="4633" max="4633" width="11.85546875" style="892" customWidth="1"/>
    <col min="4634" max="4870" width="10.28515625" style="892"/>
    <col min="4871" max="4871" width="7.7109375" style="892" customWidth="1"/>
    <col min="4872" max="4872" width="51.5703125" style="892" customWidth="1"/>
    <col min="4873" max="4873" width="12.85546875" style="892" customWidth="1"/>
    <col min="4874" max="4875" width="14.42578125" style="892" customWidth="1"/>
    <col min="4876" max="4876" width="11.5703125" style="892" customWidth="1"/>
    <col min="4877" max="4879" width="14.42578125" style="892" customWidth="1"/>
    <col min="4880" max="4880" width="11.5703125" style="892" customWidth="1"/>
    <col min="4881" max="4883" width="14.42578125" style="892" customWidth="1"/>
    <col min="4884" max="4885" width="11.5703125" style="892" customWidth="1"/>
    <col min="4886" max="4888" width="14.42578125" style="892" customWidth="1"/>
    <col min="4889" max="4889" width="11.85546875" style="892" customWidth="1"/>
    <col min="4890" max="5126" width="10.28515625" style="892"/>
    <col min="5127" max="5127" width="7.7109375" style="892" customWidth="1"/>
    <col min="5128" max="5128" width="51.5703125" style="892" customWidth="1"/>
    <col min="5129" max="5129" width="12.85546875" style="892" customWidth="1"/>
    <col min="5130" max="5131" width="14.42578125" style="892" customWidth="1"/>
    <col min="5132" max="5132" width="11.5703125" style="892" customWidth="1"/>
    <col min="5133" max="5135" width="14.42578125" style="892" customWidth="1"/>
    <col min="5136" max="5136" width="11.5703125" style="892" customWidth="1"/>
    <col min="5137" max="5139" width="14.42578125" style="892" customWidth="1"/>
    <col min="5140" max="5141" width="11.5703125" style="892" customWidth="1"/>
    <col min="5142" max="5144" width="14.42578125" style="892" customWidth="1"/>
    <col min="5145" max="5145" width="11.85546875" style="892" customWidth="1"/>
    <col min="5146" max="5382" width="10.28515625" style="892"/>
    <col min="5383" max="5383" width="7.7109375" style="892" customWidth="1"/>
    <col min="5384" max="5384" width="51.5703125" style="892" customWidth="1"/>
    <col min="5385" max="5385" width="12.85546875" style="892" customWidth="1"/>
    <col min="5386" max="5387" width="14.42578125" style="892" customWidth="1"/>
    <col min="5388" max="5388" width="11.5703125" style="892" customWidth="1"/>
    <col min="5389" max="5391" width="14.42578125" style="892" customWidth="1"/>
    <col min="5392" max="5392" width="11.5703125" style="892" customWidth="1"/>
    <col min="5393" max="5395" width="14.42578125" style="892" customWidth="1"/>
    <col min="5396" max="5397" width="11.5703125" style="892" customWidth="1"/>
    <col min="5398" max="5400" width="14.42578125" style="892" customWidth="1"/>
    <col min="5401" max="5401" width="11.85546875" style="892" customWidth="1"/>
    <col min="5402" max="5638" width="10.28515625" style="892"/>
    <col min="5639" max="5639" width="7.7109375" style="892" customWidth="1"/>
    <col min="5640" max="5640" width="51.5703125" style="892" customWidth="1"/>
    <col min="5641" max="5641" width="12.85546875" style="892" customWidth="1"/>
    <col min="5642" max="5643" width="14.42578125" style="892" customWidth="1"/>
    <col min="5644" max="5644" width="11.5703125" style="892" customWidth="1"/>
    <col min="5645" max="5647" width="14.42578125" style="892" customWidth="1"/>
    <col min="5648" max="5648" width="11.5703125" style="892" customWidth="1"/>
    <col min="5649" max="5651" width="14.42578125" style="892" customWidth="1"/>
    <col min="5652" max="5653" width="11.5703125" style="892" customWidth="1"/>
    <col min="5654" max="5656" width="14.42578125" style="892" customWidth="1"/>
    <col min="5657" max="5657" width="11.85546875" style="892" customWidth="1"/>
    <col min="5658" max="5894" width="10.28515625" style="892"/>
    <col min="5895" max="5895" width="7.7109375" style="892" customWidth="1"/>
    <col min="5896" max="5896" width="51.5703125" style="892" customWidth="1"/>
    <col min="5897" max="5897" width="12.85546875" style="892" customWidth="1"/>
    <col min="5898" max="5899" width="14.42578125" style="892" customWidth="1"/>
    <col min="5900" max="5900" width="11.5703125" style="892" customWidth="1"/>
    <col min="5901" max="5903" width="14.42578125" style="892" customWidth="1"/>
    <col min="5904" max="5904" width="11.5703125" style="892" customWidth="1"/>
    <col min="5905" max="5907" width="14.42578125" style="892" customWidth="1"/>
    <col min="5908" max="5909" width="11.5703125" style="892" customWidth="1"/>
    <col min="5910" max="5912" width="14.42578125" style="892" customWidth="1"/>
    <col min="5913" max="5913" width="11.85546875" style="892" customWidth="1"/>
    <col min="5914" max="6150" width="10.28515625" style="892"/>
    <col min="6151" max="6151" width="7.7109375" style="892" customWidth="1"/>
    <col min="6152" max="6152" width="51.5703125" style="892" customWidth="1"/>
    <col min="6153" max="6153" width="12.85546875" style="892" customWidth="1"/>
    <col min="6154" max="6155" width="14.42578125" style="892" customWidth="1"/>
    <col min="6156" max="6156" width="11.5703125" style="892" customWidth="1"/>
    <col min="6157" max="6159" width="14.42578125" style="892" customWidth="1"/>
    <col min="6160" max="6160" width="11.5703125" style="892" customWidth="1"/>
    <col min="6161" max="6163" width="14.42578125" style="892" customWidth="1"/>
    <col min="6164" max="6165" width="11.5703125" style="892" customWidth="1"/>
    <col min="6166" max="6168" width="14.42578125" style="892" customWidth="1"/>
    <col min="6169" max="6169" width="11.85546875" style="892" customWidth="1"/>
    <col min="6170" max="6406" width="10.28515625" style="892"/>
    <col min="6407" max="6407" width="7.7109375" style="892" customWidth="1"/>
    <col min="6408" max="6408" width="51.5703125" style="892" customWidth="1"/>
    <col min="6409" max="6409" width="12.85546875" style="892" customWidth="1"/>
    <col min="6410" max="6411" width="14.42578125" style="892" customWidth="1"/>
    <col min="6412" max="6412" width="11.5703125" style="892" customWidth="1"/>
    <col min="6413" max="6415" width="14.42578125" style="892" customWidth="1"/>
    <col min="6416" max="6416" width="11.5703125" style="892" customWidth="1"/>
    <col min="6417" max="6419" width="14.42578125" style="892" customWidth="1"/>
    <col min="6420" max="6421" width="11.5703125" style="892" customWidth="1"/>
    <col min="6422" max="6424" width="14.42578125" style="892" customWidth="1"/>
    <col min="6425" max="6425" width="11.85546875" style="892" customWidth="1"/>
    <col min="6426" max="6662" width="10.28515625" style="892"/>
    <col min="6663" max="6663" width="7.7109375" style="892" customWidth="1"/>
    <col min="6664" max="6664" width="51.5703125" style="892" customWidth="1"/>
    <col min="6665" max="6665" width="12.85546875" style="892" customWidth="1"/>
    <col min="6666" max="6667" width="14.42578125" style="892" customWidth="1"/>
    <col min="6668" max="6668" width="11.5703125" style="892" customWidth="1"/>
    <col min="6669" max="6671" width="14.42578125" style="892" customWidth="1"/>
    <col min="6672" max="6672" width="11.5703125" style="892" customWidth="1"/>
    <col min="6673" max="6675" width="14.42578125" style="892" customWidth="1"/>
    <col min="6676" max="6677" width="11.5703125" style="892" customWidth="1"/>
    <col min="6678" max="6680" width="14.42578125" style="892" customWidth="1"/>
    <col min="6681" max="6681" width="11.85546875" style="892" customWidth="1"/>
    <col min="6682" max="6918" width="10.28515625" style="892"/>
    <col min="6919" max="6919" width="7.7109375" style="892" customWidth="1"/>
    <col min="6920" max="6920" width="51.5703125" style="892" customWidth="1"/>
    <col min="6921" max="6921" width="12.85546875" style="892" customWidth="1"/>
    <col min="6922" max="6923" width="14.42578125" style="892" customWidth="1"/>
    <col min="6924" max="6924" width="11.5703125" style="892" customWidth="1"/>
    <col min="6925" max="6927" width="14.42578125" style="892" customWidth="1"/>
    <col min="6928" max="6928" width="11.5703125" style="892" customWidth="1"/>
    <col min="6929" max="6931" width="14.42578125" style="892" customWidth="1"/>
    <col min="6932" max="6933" width="11.5703125" style="892" customWidth="1"/>
    <col min="6934" max="6936" width="14.42578125" style="892" customWidth="1"/>
    <col min="6937" max="6937" width="11.85546875" style="892" customWidth="1"/>
    <col min="6938" max="7174" width="10.28515625" style="892"/>
    <col min="7175" max="7175" width="7.7109375" style="892" customWidth="1"/>
    <col min="7176" max="7176" width="51.5703125" style="892" customWidth="1"/>
    <col min="7177" max="7177" width="12.85546875" style="892" customWidth="1"/>
    <col min="7178" max="7179" width="14.42578125" style="892" customWidth="1"/>
    <col min="7180" max="7180" width="11.5703125" style="892" customWidth="1"/>
    <col min="7181" max="7183" width="14.42578125" style="892" customWidth="1"/>
    <col min="7184" max="7184" width="11.5703125" style="892" customWidth="1"/>
    <col min="7185" max="7187" width="14.42578125" style="892" customWidth="1"/>
    <col min="7188" max="7189" width="11.5703125" style="892" customWidth="1"/>
    <col min="7190" max="7192" width="14.42578125" style="892" customWidth="1"/>
    <col min="7193" max="7193" width="11.85546875" style="892" customWidth="1"/>
    <col min="7194" max="7430" width="10.28515625" style="892"/>
    <col min="7431" max="7431" width="7.7109375" style="892" customWidth="1"/>
    <col min="7432" max="7432" width="51.5703125" style="892" customWidth="1"/>
    <col min="7433" max="7433" width="12.85546875" style="892" customWidth="1"/>
    <col min="7434" max="7435" width="14.42578125" style="892" customWidth="1"/>
    <col min="7436" max="7436" width="11.5703125" style="892" customWidth="1"/>
    <col min="7437" max="7439" width="14.42578125" style="892" customWidth="1"/>
    <col min="7440" max="7440" width="11.5703125" style="892" customWidth="1"/>
    <col min="7441" max="7443" width="14.42578125" style="892" customWidth="1"/>
    <col min="7444" max="7445" width="11.5703125" style="892" customWidth="1"/>
    <col min="7446" max="7448" width="14.42578125" style="892" customWidth="1"/>
    <col min="7449" max="7449" width="11.85546875" style="892" customWidth="1"/>
    <col min="7450" max="7686" width="10.28515625" style="892"/>
    <col min="7687" max="7687" width="7.7109375" style="892" customWidth="1"/>
    <col min="7688" max="7688" width="51.5703125" style="892" customWidth="1"/>
    <col min="7689" max="7689" width="12.85546875" style="892" customWidth="1"/>
    <col min="7690" max="7691" width="14.42578125" style="892" customWidth="1"/>
    <col min="7692" max="7692" width="11.5703125" style="892" customWidth="1"/>
    <col min="7693" max="7695" width="14.42578125" style="892" customWidth="1"/>
    <col min="7696" max="7696" width="11.5703125" style="892" customWidth="1"/>
    <col min="7697" max="7699" width="14.42578125" style="892" customWidth="1"/>
    <col min="7700" max="7701" width="11.5703125" style="892" customWidth="1"/>
    <col min="7702" max="7704" width="14.42578125" style="892" customWidth="1"/>
    <col min="7705" max="7705" width="11.85546875" style="892" customWidth="1"/>
    <col min="7706" max="7942" width="10.28515625" style="892"/>
    <col min="7943" max="7943" width="7.7109375" style="892" customWidth="1"/>
    <col min="7944" max="7944" width="51.5703125" style="892" customWidth="1"/>
    <col min="7945" max="7945" width="12.85546875" style="892" customWidth="1"/>
    <col min="7946" max="7947" width="14.42578125" style="892" customWidth="1"/>
    <col min="7948" max="7948" width="11.5703125" style="892" customWidth="1"/>
    <col min="7949" max="7951" width="14.42578125" style="892" customWidth="1"/>
    <col min="7952" max="7952" width="11.5703125" style="892" customWidth="1"/>
    <col min="7953" max="7955" width="14.42578125" style="892" customWidth="1"/>
    <col min="7956" max="7957" width="11.5703125" style="892" customWidth="1"/>
    <col min="7958" max="7960" width="14.42578125" style="892" customWidth="1"/>
    <col min="7961" max="7961" width="11.85546875" style="892" customWidth="1"/>
    <col min="7962" max="8198" width="10.28515625" style="892"/>
    <col min="8199" max="8199" width="7.7109375" style="892" customWidth="1"/>
    <col min="8200" max="8200" width="51.5703125" style="892" customWidth="1"/>
    <col min="8201" max="8201" width="12.85546875" style="892" customWidth="1"/>
    <col min="8202" max="8203" width="14.42578125" style="892" customWidth="1"/>
    <col min="8204" max="8204" width="11.5703125" style="892" customWidth="1"/>
    <col min="8205" max="8207" width="14.42578125" style="892" customWidth="1"/>
    <col min="8208" max="8208" width="11.5703125" style="892" customWidth="1"/>
    <col min="8209" max="8211" width="14.42578125" style="892" customWidth="1"/>
    <col min="8212" max="8213" width="11.5703125" style="892" customWidth="1"/>
    <col min="8214" max="8216" width="14.42578125" style="892" customWidth="1"/>
    <col min="8217" max="8217" width="11.85546875" style="892" customWidth="1"/>
    <col min="8218" max="8454" width="10.28515625" style="892"/>
    <col min="8455" max="8455" width="7.7109375" style="892" customWidth="1"/>
    <col min="8456" max="8456" width="51.5703125" style="892" customWidth="1"/>
    <col min="8457" max="8457" width="12.85546875" style="892" customWidth="1"/>
    <col min="8458" max="8459" width="14.42578125" style="892" customWidth="1"/>
    <col min="8460" max="8460" width="11.5703125" style="892" customWidth="1"/>
    <col min="8461" max="8463" width="14.42578125" style="892" customWidth="1"/>
    <col min="8464" max="8464" width="11.5703125" style="892" customWidth="1"/>
    <col min="8465" max="8467" width="14.42578125" style="892" customWidth="1"/>
    <col min="8468" max="8469" width="11.5703125" style="892" customWidth="1"/>
    <col min="8470" max="8472" width="14.42578125" style="892" customWidth="1"/>
    <col min="8473" max="8473" width="11.85546875" style="892" customWidth="1"/>
    <col min="8474" max="8710" width="10.28515625" style="892"/>
    <col min="8711" max="8711" width="7.7109375" style="892" customWidth="1"/>
    <col min="8712" max="8712" width="51.5703125" style="892" customWidth="1"/>
    <col min="8713" max="8713" width="12.85546875" style="892" customWidth="1"/>
    <col min="8714" max="8715" width="14.42578125" style="892" customWidth="1"/>
    <col min="8716" max="8716" width="11.5703125" style="892" customWidth="1"/>
    <col min="8717" max="8719" width="14.42578125" style="892" customWidth="1"/>
    <col min="8720" max="8720" width="11.5703125" style="892" customWidth="1"/>
    <col min="8721" max="8723" width="14.42578125" style="892" customWidth="1"/>
    <col min="8724" max="8725" width="11.5703125" style="892" customWidth="1"/>
    <col min="8726" max="8728" width="14.42578125" style="892" customWidth="1"/>
    <col min="8729" max="8729" width="11.85546875" style="892" customWidth="1"/>
    <col min="8730" max="8966" width="10.28515625" style="892"/>
    <col min="8967" max="8967" width="7.7109375" style="892" customWidth="1"/>
    <col min="8968" max="8968" width="51.5703125" style="892" customWidth="1"/>
    <col min="8969" max="8969" width="12.85546875" style="892" customWidth="1"/>
    <col min="8970" max="8971" width="14.42578125" style="892" customWidth="1"/>
    <col min="8972" max="8972" width="11.5703125" style="892" customWidth="1"/>
    <col min="8973" max="8975" width="14.42578125" style="892" customWidth="1"/>
    <col min="8976" max="8976" width="11.5703125" style="892" customWidth="1"/>
    <col min="8977" max="8979" width="14.42578125" style="892" customWidth="1"/>
    <col min="8980" max="8981" width="11.5703125" style="892" customWidth="1"/>
    <col min="8982" max="8984" width="14.42578125" style="892" customWidth="1"/>
    <col min="8985" max="8985" width="11.85546875" style="892" customWidth="1"/>
    <col min="8986" max="9222" width="10.28515625" style="892"/>
    <col min="9223" max="9223" width="7.7109375" style="892" customWidth="1"/>
    <col min="9224" max="9224" width="51.5703125" style="892" customWidth="1"/>
    <col min="9225" max="9225" width="12.85546875" style="892" customWidth="1"/>
    <col min="9226" max="9227" width="14.42578125" style="892" customWidth="1"/>
    <col min="9228" max="9228" width="11.5703125" style="892" customWidth="1"/>
    <col min="9229" max="9231" width="14.42578125" style="892" customWidth="1"/>
    <col min="9232" max="9232" width="11.5703125" style="892" customWidth="1"/>
    <col min="9233" max="9235" width="14.42578125" style="892" customWidth="1"/>
    <col min="9236" max="9237" width="11.5703125" style="892" customWidth="1"/>
    <col min="9238" max="9240" width="14.42578125" style="892" customWidth="1"/>
    <col min="9241" max="9241" width="11.85546875" style="892" customWidth="1"/>
    <col min="9242" max="9478" width="10.28515625" style="892"/>
    <col min="9479" max="9479" width="7.7109375" style="892" customWidth="1"/>
    <col min="9480" max="9480" width="51.5703125" style="892" customWidth="1"/>
    <col min="9481" max="9481" width="12.85546875" style="892" customWidth="1"/>
    <col min="9482" max="9483" width="14.42578125" style="892" customWidth="1"/>
    <col min="9484" max="9484" width="11.5703125" style="892" customWidth="1"/>
    <col min="9485" max="9487" width="14.42578125" style="892" customWidth="1"/>
    <col min="9488" max="9488" width="11.5703125" style="892" customWidth="1"/>
    <col min="9489" max="9491" width="14.42578125" style="892" customWidth="1"/>
    <col min="9492" max="9493" width="11.5703125" style="892" customWidth="1"/>
    <col min="9494" max="9496" width="14.42578125" style="892" customWidth="1"/>
    <col min="9497" max="9497" width="11.85546875" style="892" customWidth="1"/>
    <col min="9498" max="9734" width="10.28515625" style="892"/>
    <col min="9735" max="9735" width="7.7109375" style="892" customWidth="1"/>
    <col min="9736" max="9736" width="51.5703125" style="892" customWidth="1"/>
    <col min="9737" max="9737" width="12.85546875" style="892" customWidth="1"/>
    <col min="9738" max="9739" width="14.42578125" style="892" customWidth="1"/>
    <col min="9740" max="9740" width="11.5703125" style="892" customWidth="1"/>
    <col min="9741" max="9743" width="14.42578125" style="892" customWidth="1"/>
    <col min="9744" max="9744" width="11.5703125" style="892" customWidth="1"/>
    <col min="9745" max="9747" width="14.42578125" style="892" customWidth="1"/>
    <col min="9748" max="9749" width="11.5703125" style="892" customWidth="1"/>
    <col min="9750" max="9752" width="14.42578125" style="892" customWidth="1"/>
    <col min="9753" max="9753" width="11.85546875" style="892" customWidth="1"/>
    <col min="9754" max="9990" width="10.28515625" style="892"/>
    <col min="9991" max="9991" width="7.7109375" style="892" customWidth="1"/>
    <col min="9992" max="9992" width="51.5703125" style="892" customWidth="1"/>
    <col min="9993" max="9993" width="12.85546875" style="892" customWidth="1"/>
    <col min="9994" max="9995" width="14.42578125" style="892" customWidth="1"/>
    <col min="9996" max="9996" width="11.5703125" style="892" customWidth="1"/>
    <col min="9997" max="9999" width="14.42578125" style="892" customWidth="1"/>
    <col min="10000" max="10000" width="11.5703125" style="892" customWidth="1"/>
    <col min="10001" max="10003" width="14.42578125" style="892" customWidth="1"/>
    <col min="10004" max="10005" width="11.5703125" style="892" customWidth="1"/>
    <col min="10006" max="10008" width="14.42578125" style="892" customWidth="1"/>
    <col min="10009" max="10009" width="11.85546875" style="892" customWidth="1"/>
    <col min="10010" max="10246" width="10.28515625" style="892"/>
    <col min="10247" max="10247" width="7.7109375" style="892" customWidth="1"/>
    <col min="10248" max="10248" width="51.5703125" style="892" customWidth="1"/>
    <col min="10249" max="10249" width="12.85546875" style="892" customWidth="1"/>
    <col min="10250" max="10251" width="14.42578125" style="892" customWidth="1"/>
    <col min="10252" max="10252" width="11.5703125" style="892" customWidth="1"/>
    <col min="10253" max="10255" width="14.42578125" style="892" customWidth="1"/>
    <col min="10256" max="10256" width="11.5703125" style="892" customWidth="1"/>
    <col min="10257" max="10259" width="14.42578125" style="892" customWidth="1"/>
    <col min="10260" max="10261" width="11.5703125" style="892" customWidth="1"/>
    <col min="10262" max="10264" width="14.42578125" style="892" customWidth="1"/>
    <col min="10265" max="10265" width="11.85546875" style="892" customWidth="1"/>
    <col min="10266" max="10502" width="10.28515625" style="892"/>
    <col min="10503" max="10503" width="7.7109375" style="892" customWidth="1"/>
    <col min="10504" max="10504" width="51.5703125" style="892" customWidth="1"/>
    <col min="10505" max="10505" width="12.85546875" style="892" customWidth="1"/>
    <col min="10506" max="10507" width="14.42578125" style="892" customWidth="1"/>
    <col min="10508" max="10508" width="11.5703125" style="892" customWidth="1"/>
    <col min="10509" max="10511" width="14.42578125" style="892" customWidth="1"/>
    <col min="10512" max="10512" width="11.5703125" style="892" customWidth="1"/>
    <col min="10513" max="10515" width="14.42578125" style="892" customWidth="1"/>
    <col min="10516" max="10517" width="11.5703125" style="892" customWidth="1"/>
    <col min="10518" max="10520" width="14.42578125" style="892" customWidth="1"/>
    <col min="10521" max="10521" width="11.85546875" style="892" customWidth="1"/>
    <col min="10522" max="10758" width="10.28515625" style="892"/>
    <col min="10759" max="10759" width="7.7109375" style="892" customWidth="1"/>
    <col min="10760" max="10760" width="51.5703125" style="892" customWidth="1"/>
    <col min="10761" max="10761" width="12.85546875" style="892" customWidth="1"/>
    <col min="10762" max="10763" width="14.42578125" style="892" customWidth="1"/>
    <col min="10764" max="10764" width="11.5703125" style="892" customWidth="1"/>
    <col min="10765" max="10767" width="14.42578125" style="892" customWidth="1"/>
    <col min="10768" max="10768" width="11.5703125" style="892" customWidth="1"/>
    <col min="10769" max="10771" width="14.42578125" style="892" customWidth="1"/>
    <col min="10772" max="10773" width="11.5703125" style="892" customWidth="1"/>
    <col min="10774" max="10776" width="14.42578125" style="892" customWidth="1"/>
    <col min="10777" max="10777" width="11.85546875" style="892" customWidth="1"/>
    <col min="10778" max="11014" width="10.28515625" style="892"/>
    <col min="11015" max="11015" width="7.7109375" style="892" customWidth="1"/>
    <col min="11016" max="11016" width="51.5703125" style="892" customWidth="1"/>
    <col min="11017" max="11017" width="12.85546875" style="892" customWidth="1"/>
    <col min="11018" max="11019" width="14.42578125" style="892" customWidth="1"/>
    <col min="11020" max="11020" width="11.5703125" style="892" customWidth="1"/>
    <col min="11021" max="11023" width="14.42578125" style="892" customWidth="1"/>
    <col min="11024" max="11024" width="11.5703125" style="892" customWidth="1"/>
    <col min="11025" max="11027" width="14.42578125" style="892" customWidth="1"/>
    <col min="11028" max="11029" width="11.5703125" style="892" customWidth="1"/>
    <col min="11030" max="11032" width="14.42578125" style="892" customWidth="1"/>
    <col min="11033" max="11033" width="11.85546875" style="892" customWidth="1"/>
    <col min="11034" max="11270" width="10.28515625" style="892"/>
    <col min="11271" max="11271" width="7.7109375" style="892" customWidth="1"/>
    <col min="11272" max="11272" width="51.5703125" style="892" customWidth="1"/>
    <col min="11273" max="11273" width="12.85546875" style="892" customWidth="1"/>
    <col min="11274" max="11275" width="14.42578125" style="892" customWidth="1"/>
    <col min="11276" max="11276" width="11.5703125" style="892" customWidth="1"/>
    <col min="11277" max="11279" width="14.42578125" style="892" customWidth="1"/>
    <col min="11280" max="11280" width="11.5703125" style="892" customWidth="1"/>
    <col min="11281" max="11283" width="14.42578125" style="892" customWidth="1"/>
    <col min="11284" max="11285" width="11.5703125" style="892" customWidth="1"/>
    <col min="11286" max="11288" width="14.42578125" style="892" customWidth="1"/>
    <col min="11289" max="11289" width="11.85546875" style="892" customWidth="1"/>
    <col min="11290" max="11526" width="10.28515625" style="892"/>
    <col min="11527" max="11527" width="7.7109375" style="892" customWidth="1"/>
    <col min="11528" max="11528" width="51.5703125" style="892" customWidth="1"/>
    <col min="11529" max="11529" width="12.85546875" style="892" customWidth="1"/>
    <col min="11530" max="11531" width="14.42578125" style="892" customWidth="1"/>
    <col min="11532" max="11532" width="11.5703125" style="892" customWidth="1"/>
    <col min="11533" max="11535" width="14.42578125" style="892" customWidth="1"/>
    <col min="11536" max="11536" width="11.5703125" style="892" customWidth="1"/>
    <col min="11537" max="11539" width="14.42578125" style="892" customWidth="1"/>
    <col min="11540" max="11541" width="11.5703125" style="892" customWidth="1"/>
    <col min="11542" max="11544" width="14.42578125" style="892" customWidth="1"/>
    <col min="11545" max="11545" width="11.85546875" style="892" customWidth="1"/>
    <col min="11546" max="11782" width="10.28515625" style="892"/>
    <col min="11783" max="11783" width="7.7109375" style="892" customWidth="1"/>
    <col min="11784" max="11784" width="51.5703125" style="892" customWidth="1"/>
    <col min="11785" max="11785" width="12.85546875" style="892" customWidth="1"/>
    <col min="11786" max="11787" width="14.42578125" style="892" customWidth="1"/>
    <col min="11788" max="11788" width="11.5703125" style="892" customWidth="1"/>
    <col min="11789" max="11791" width="14.42578125" style="892" customWidth="1"/>
    <col min="11792" max="11792" width="11.5703125" style="892" customWidth="1"/>
    <col min="11793" max="11795" width="14.42578125" style="892" customWidth="1"/>
    <col min="11796" max="11797" width="11.5703125" style="892" customWidth="1"/>
    <col min="11798" max="11800" width="14.42578125" style="892" customWidth="1"/>
    <col min="11801" max="11801" width="11.85546875" style="892" customWidth="1"/>
    <col min="11802" max="12038" width="10.28515625" style="892"/>
    <col min="12039" max="12039" width="7.7109375" style="892" customWidth="1"/>
    <col min="12040" max="12040" width="51.5703125" style="892" customWidth="1"/>
    <col min="12041" max="12041" width="12.85546875" style="892" customWidth="1"/>
    <col min="12042" max="12043" width="14.42578125" style="892" customWidth="1"/>
    <col min="12044" max="12044" width="11.5703125" style="892" customWidth="1"/>
    <col min="12045" max="12047" width="14.42578125" style="892" customWidth="1"/>
    <col min="12048" max="12048" width="11.5703125" style="892" customWidth="1"/>
    <col min="12049" max="12051" width="14.42578125" style="892" customWidth="1"/>
    <col min="12052" max="12053" width="11.5703125" style="892" customWidth="1"/>
    <col min="12054" max="12056" width="14.42578125" style="892" customWidth="1"/>
    <col min="12057" max="12057" width="11.85546875" style="892" customWidth="1"/>
    <col min="12058" max="12294" width="10.28515625" style="892"/>
    <col min="12295" max="12295" width="7.7109375" style="892" customWidth="1"/>
    <col min="12296" max="12296" width="51.5703125" style="892" customWidth="1"/>
    <col min="12297" max="12297" width="12.85546875" style="892" customWidth="1"/>
    <col min="12298" max="12299" width="14.42578125" style="892" customWidth="1"/>
    <col min="12300" max="12300" width="11.5703125" style="892" customWidth="1"/>
    <col min="12301" max="12303" width="14.42578125" style="892" customWidth="1"/>
    <col min="12304" max="12304" width="11.5703125" style="892" customWidth="1"/>
    <col min="12305" max="12307" width="14.42578125" style="892" customWidth="1"/>
    <col min="12308" max="12309" width="11.5703125" style="892" customWidth="1"/>
    <col min="12310" max="12312" width="14.42578125" style="892" customWidth="1"/>
    <col min="12313" max="12313" width="11.85546875" style="892" customWidth="1"/>
    <col min="12314" max="12550" width="10.28515625" style="892"/>
    <col min="12551" max="12551" width="7.7109375" style="892" customWidth="1"/>
    <col min="12552" max="12552" width="51.5703125" style="892" customWidth="1"/>
    <col min="12553" max="12553" width="12.85546875" style="892" customWidth="1"/>
    <col min="12554" max="12555" width="14.42578125" style="892" customWidth="1"/>
    <col min="12556" max="12556" width="11.5703125" style="892" customWidth="1"/>
    <col min="12557" max="12559" width="14.42578125" style="892" customWidth="1"/>
    <col min="12560" max="12560" width="11.5703125" style="892" customWidth="1"/>
    <col min="12561" max="12563" width="14.42578125" style="892" customWidth="1"/>
    <col min="12564" max="12565" width="11.5703125" style="892" customWidth="1"/>
    <col min="12566" max="12568" width="14.42578125" style="892" customWidth="1"/>
    <col min="12569" max="12569" width="11.85546875" style="892" customWidth="1"/>
    <col min="12570" max="12806" width="10.28515625" style="892"/>
    <col min="12807" max="12807" width="7.7109375" style="892" customWidth="1"/>
    <col min="12808" max="12808" width="51.5703125" style="892" customWidth="1"/>
    <col min="12809" max="12809" width="12.85546875" style="892" customWidth="1"/>
    <col min="12810" max="12811" width="14.42578125" style="892" customWidth="1"/>
    <col min="12812" max="12812" width="11.5703125" style="892" customWidth="1"/>
    <col min="12813" max="12815" width="14.42578125" style="892" customWidth="1"/>
    <col min="12816" max="12816" width="11.5703125" style="892" customWidth="1"/>
    <col min="12817" max="12819" width="14.42578125" style="892" customWidth="1"/>
    <col min="12820" max="12821" width="11.5703125" style="892" customWidth="1"/>
    <col min="12822" max="12824" width="14.42578125" style="892" customWidth="1"/>
    <col min="12825" max="12825" width="11.85546875" style="892" customWidth="1"/>
    <col min="12826" max="13062" width="10.28515625" style="892"/>
    <col min="13063" max="13063" width="7.7109375" style="892" customWidth="1"/>
    <col min="13064" max="13064" width="51.5703125" style="892" customWidth="1"/>
    <col min="13065" max="13065" width="12.85546875" style="892" customWidth="1"/>
    <col min="13066" max="13067" width="14.42578125" style="892" customWidth="1"/>
    <col min="13068" max="13068" width="11.5703125" style="892" customWidth="1"/>
    <col min="13069" max="13071" width="14.42578125" style="892" customWidth="1"/>
    <col min="13072" max="13072" width="11.5703125" style="892" customWidth="1"/>
    <col min="13073" max="13075" width="14.42578125" style="892" customWidth="1"/>
    <col min="13076" max="13077" width="11.5703125" style="892" customWidth="1"/>
    <col min="13078" max="13080" width="14.42578125" style="892" customWidth="1"/>
    <col min="13081" max="13081" width="11.85546875" style="892" customWidth="1"/>
    <col min="13082" max="13318" width="10.28515625" style="892"/>
    <col min="13319" max="13319" width="7.7109375" style="892" customWidth="1"/>
    <col min="13320" max="13320" width="51.5703125" style="892" customWidth="1"/>
    <col min="13321" max="13321" width="12.85546875" style="892" customWidth="1"/>
    <col min="13322" max="13323" width="14.42578125" style="892" customWidth="1"/>
    <col min="13324" max="13324" width="11.5703125" style="892" customWidth="1"/>
    <col min="13325" max="13327" width="14.42578125" style="892" customWidth="1"/>
    <col min="13328" max="13328" width="11.5703125" style="892" customWidth="1"/>
    <col min="13329" max="13331" width="14.42578125" style="892" customWidth="1"/>
    <col min="13332" max="13333" width="11.5703125" style="892" customWidth="1"/>
    <col min="13334" max="13336" width="14.42578125" style="892" customWidth="1"/>
    <col min="13337" max="13337" width="11.85546875" style="892" customWidth="1"/>
    <col min="13338" max="13574" width="10.28515625" style="892"/>
    <col min="13575" max="13575" width="7.7109375" style="892" customWidth="1"/>
    <col min="13576" max="13576" width="51.5703125" style="892" customWidth="1"/>
    <col min="13577" max="13577" width="12.85546875" style="892" customWidth="1"/>
    <col min="13578" max="13579" width="14.42578125" style="892" customWidth="1"/>
    <col min="13580" max="13580" width="11.5703125" style="892" customWidth="1"/>
    <col min="13581" max="13583" width="14.42578125" style="892" customWidth="1"/>
    <col min="13584" max="13584" width="11.5703125" style="892" customWidth="1"/>
    <col min="13585" max="13587" width="14.42578125" style="892" customWidth="1"/>
    <col min="13588" max="13589" width="11.5703125" style="892" customWidth="1"/>
    <col min="13590" max="13592" width="14.42578125" style="892" customWidth="1"/>
    <col min="13593" max="13593" width="11.85546875" style="892" customWidth="1"/>
    <col min="13594" max="13830" width="10.28515625" style="892"/>
    <col min="13831" max="13831" width="7.7109375" style="892" customWidth="1"/>
    <col min="13832" max="13832" width="51.5703125" style="892" customWidth="1"/>
    <col min="13833" max="13833" width="12.85546875" style="892" customWidth="1"/>
    <col min="13834" max="13835" width="14.42578125" style="892" customWidth="1"/>
    <col min="13836" max="13836" width="11.5703125" style="892" customWidth="1"/>
    <col min="13837" max="13839" width="14.42578125" style="892" customWidth="1"/>
    <col min="13840" max="13840" width="11.5703125" style="892" customWidth="1"/>
    <col min="13841" max="13843" width="14.42578125" style="892" customWidth="1"/>
    <col min="13844" max="13845" width="11.5703125" style="892" customWidth="1"/>
    <col min="13846" max="13848" width="14.42578125" style="892" customWidth="1"/>
    <col min="13849" max="13849" width="11.85546875" style="892" customWidth="1"/>
    <col min="13850" max="14086" width="10.28515625" style="892"/>
    <col min="14087" max="14087" width="7.7109375" style="892" customWidth="1"/>
    <col min="14088" max="14088" width="51.5703125" style="892" customWidth="1"/>
    <col min="14089" max="14089" width="12.85546875" style="892" customWidth="1"/>
    <col min="14090" max="14091" width="14.42578125" style="892" customWidth="1"/>
    <col min="14092" max="14092" width="11.5703125" style="892" customWidth="1"/>
    <col min="14093" max="14095" width="14.42578125" style="892" customWidth="1"/>
    <col min="14096" max="14096" width="11.5703125" style="892" customWidth="1"/>
    <col min="14097" max="14099" width="14.42578125" style="892" customWidth="1"/>
    <col min="14100" max="14101" width="11.5703125" style="892" customWidth="1"/>
    <col min="14102" max="14104" width="14.42578125" style="892" customWidth="1"/>
    <col min="14105" max="14105" width="11.85546875" style="892" customWidth="1"/>
    <col min="14106" max="14342" width="10.28515625" style="892"/>
    <col min="14343" max="14343" width="7.7109375" style="892" customWidth="1"/>
    <col min="14344" max="14344" width="51.5703125" style="892" customWidth="1"/>
    <col min="14345" max="14345" width="12.85546875" style="892" customWidth="1"/>
    <col min="14346" max="14347" width="14.42578125" style="892" customWidth="1"/>
    <col min="14348" max="14348" width="11.5703125" style="892" customWidth="1"/>
    <col min="14349" max="14351" width="14.42578125" style="892" customWidth="1"/>
    <col min="14352" max="14352" width="11.5703125" style="892" customWidth="1"/>
    <col min="14353" max="14355" width="14.42578125" style="892" customWidth="1"/>
    <col min="14356" max="14357" width="11.5703125" style="892" customWidth="1"/>
    <col min="14358" max="14360" width="14.42578125" style="892" customWidth="1"/>
    <col min="14361" max="14361" width="11.85546875" style="892" customWidth="1"/>
    <col min="14362" max="14598" width="10.28515625" style="892"/>
    <col min="14599" max="14599" width="7.7109375" style="892" customWidth="1"/>
    <col min="14600" max="14600" width="51.5703125" style="892" customWidth="1"/>
    <col min="14601" max="14601" width="12.85546875" style="892" customWidth="1"/>
    <col min="14602" max="14603" width="14.42578125" style="892" customWidth="1"/>
    <col min="14604" max="14604" width="11.5703125" style="892" customWidth="1"/>
    <col min="14605" max="14607" width="14.42578125" style="892" customWidth="1"/>
    <col min="14608" max="14608" width="11.5703125" style="892" customWidth="1"/>
    <col min="14609" max="14611" width="14.42578125" style="892" customWidth="1"/>
    <col min="14612" max="14613" width="11.5703125" style="892" customWidth="1"/>
    <col min="14614" max="14616" width="14.42578125" style="892" customWidth="1"/>
    <col min="14617" max="14617" width="11.85546875" style="892" customWidth="1"/>
    <col min="14618" max="14854" width="10.28515625" style="892"/>
    <col min="14855" max="14855" width="7.7109375" style="892" customWidth="1"/>
    <col min="14856" max="14856" width="51.5703125" style="892" customWidth="1"/>
    <col min="14857" max="14857" width="12.85546875" style="892" customWidth="1"/>
    <col min="14858" max="14859" width="14.42578125" style="892" customWidth="1"/>
    <col min="14860" max="14860" width="11.5703125" style="892" customWidth="1"/>
    <col min="14861" max="14863" width="14.42578125" style="892" customWidth="1"/>
    <col min="14864" max="14864" width="11.5703125" style="892" customWidth="1"/>
    <col min="14865" max="14867" width="14.42578125" style="892" customWidth="1"/>
    <col min="14868" max="14869" width="11.5703125" style="892" customWidth="1"/>
    <col min="14870" max="14872" width="14.42578125" style="892" customWidth="1"/>
    <col min="14873" max="14873" width="11.85546875" style="892" customWidth="1"/>
    <col min="14874" max="15110" width="10.28515625" style="892"/>
    <col min="15111" max="15111" width="7.7109375" style="892" customWidth="1"/>
    <col min="15112" max="15112" width="51.5703125" style="892" customWidth="1"/>
    <col min="15113" max="15113" width="12.85546875" style="892" customWidth="1"/>
    <col min="15114" max="15115" width="14.42578125" style="892" customWidth="1"/>
    <col min="15116" max="15116" width="11.5703125" style="892" customWidth="1"/>
    <col min="15117" max="15119" width="14.42578125" style="892" customWidth="1"/>
    <col min="15120" max="15120" width="11.5703125" style="892" customWidth="1"/>
    <col min="15121" max="15123" width="14.42578125" style="892" customWidth="1"/>
    <col min="15124" max="15125" width="11.5703125" style="892" customWidth="1"/>
    <col min="15126" max="15128" width="14.42578125" style="892" customWidth="1"/>
    <col min="15129" max="15129" width="11.85546875" style="892" customWidth="1"/>
    <col min="15130" max="15366" width="10.28515625" style="892"/>
    <col min="15367" max="15367" width="7.7109375" style="892" customWidth="1"/>
    <col min="15368" max="15368" width="51.5703125" style="892" customWidth="1"/>
    <col min="15369" max="15369" width="12.85546875" style="892" customWidth="1"/>
    <col min="15370" max="15371" width="14.42578125" style="892" customWidth="1"/>
    <col min="15372" max="15372" width="11.5703125" style="892" customWidth="1"/>
    <col min="15373" max="15375" width="14.42578125" style="892" customWidth="1"/>
    <col min="15376" max="15376" width="11.5703125" style="892" customWidth="1"/>
    <col min="15377" max="15379" width="14.42578125" style="892" customWidth="1"/>
    <col min="15380" max="15381" width="11.5703125" style="892" customWidth="1"/>
    <col min="15382" max="15384" width="14.42578125" style="892" customWidth="1"/>
    <col min="15385" max="15385" width="11.85546875" style="892" customWidth="1"/>
    <col min="15386" max="15622" width="10.28515625" style="892"/>
    <col min="15623" max="15623" width="7.7109375" style="892" customWidth="1"/>
    <col min="15624" max="15624" width="51.5703125" style="892" customWidth="1"/>
    <col min="15625" max="15625" width="12.85546875" style="892" customWidth="1"/>
    <col min="15626" max="15627" width="14.42578125" style="892" customWidth="1"/>
    <col min="15628" max="15628" width="11.5703125" style="892" customWidth="1"/>
    <col min="15629" max="15631" width="14.42578125" style="892" customWidth="1"/>
    <col min="15632" max="15632" width="11.5703125" style="892" customWidth="1"/>
    <col min="15633" max="15635" width="14.42578125" style="892" customWidth="1"/>
    <col min="15636" max="15637" width="11.5703125" style="892" customWidth="1"/>
    <col min="15638" max="15640" width="14.42578125" style="892" customWidth="1"/>
    <col min="15641" max="15641" width="11.85546875" style="892" customWidth="1"/>
    <col min="15642" max="15878" width="10.28515625" style="892"/>
    <col min="15879" max="15879" width="7.7109375" style="892" customWidth="1"/>
    <col min="15880" max="15880" width="51.5703125" style="892" customWidth="1"/>
    <col min="15881" max="15881" width="12.85546875" style="892" customWidth="1"/>
    <col min="15882" max="15883" width="14.42578125" style="892" customWidth="1"/>
    <col min="15884" max="15884" width="11.5703125" style="892" customWidth="1"/>
    <col min="15885" max="15887" width="14.42578125" style="892" customWidth="1"/>
    <col min="15888" max="15888" width="11.5703125" style="892" customWidth="1"/>
    <col min="15889" max="15891" width="14.42578125" style="892" customWidth="1"/>
    <col min="15892" max="15893" width="11.5703125" style="892" customWidth="1"/>
    <col min="15894" max="15896" width="14.42578125" style="892" customWidth="1"/>
    <col min="15897" max="15897" width="11.85546875" style="892" customWidth="1"/>
    <col min="15898" max="16134" width="10.28515625" style="892"/>
    <col min="16135" max="16135" width="7.7109375" style="892" customWidth="1"/>
    <col min="16136" max="16136" width="51.5703125" style="892" customWidth="1"/>
    <col min="16137" max="16137" width="12.85546875" style="892" customWidth="1"/>
    <col min="16138" max="16139" width="14.42578125" style="892" customWidth="1"/>
    <col min="16140" max="16140" width="11.5703125" style="892" customWidth="1"/>
    <col min="16141" max="16143" width="14.42578125" style="892" customWidth="1"/>
    <col min="16144" max="16144" width="11.5703125" style="892" customWidth="1"/>
    <col min="16145" max="16147" width="14.42578125" style="892" customWidth="1"/>
    <col min="16148" max="16149" width="11.5703125" style="892" customWidth="1"/>
    <col min="16150" max="16152" width="14.42578125" style="892" customWidth="1"/>
    <col min="16153" max="16153" width="11.85546875" style="892" customWidth="1"/>
    <col min="16154" max="16384" width="10.28515625" style="892"/>
  </cols>
  <sheetData>
    <row r="1" spans="1:25" ht="20.25">
      <c r="A1" s="890" t="s">
        <v>1222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1487"/>
      <c r="R1" s="1487"/>
      <c r="S1" s="1487"/>
      <c r="T1" s="1487"/>
      <c r="U1" s="1487"/>
      <c r="V1" s="1487"/>
      <c r="W1" s="891"/>
      <c r="X1" s="891"/>
      <c r="Y1" s="891"/>
    </row>
    <row r="2" spans="1:25" ht="27.75" customHeight="1" thickBot="1">
      <c r="A2" s="118"/>
      <c r="B2" s="118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118"/>
      <c r="R2" s="118"/>
      <c r="S2" s="118"/>
      <c r="T2" s="118"/>
      <c r="U2" s="118"/>
      <c r="V2" s="118"/>
      <c r="W2" s="893"/>
      <c r="X2" s="893"/>
      <c r="Y2" s="131" t="s">
        <v>437</v>
      </c>
    </row>
    <row r="3" spans="1:25" ht="32.25" customHeight="1" thickTop="1">
      <c r="A3" s="1883" t="s">
        <v>193</v>
      </c>
      <c r="B3" s="1886" t="s">
        <v>1223</v>
      </c>
      <c r="C3" s="1494" t="s">
        <v>1078</v>
      </c>
      <c r="D3" s="1495"/>
      <c r="E3" s="1874" t="s">
        <v>1082</v>
      </c>
      <c r="F3" s="1875"/>
      <c r="G3" s="1875"/>
      <c r="H3" s="1875"/>
      <c r="I3" s="1875"/>
      <c r="J3" s="1875"/>
      <c r="K3" s="1876"/>
      <c r="L3" s="1874" t="s">
        <v>1224</v>
      </c>
      <c r="M3" s="1875"/>
      <c r="N3" s="1875"/>
      <c r="O3" s="1875"/>
      <c r="P3" s="1876"/>
      <c r="Q3" s="1875" t="s">
        <v>775</v>
      </c>
      <c r="R3" s="1875"/>
      <c r="S3" s="1875"/>
      <c r="T3" s="1875"/>
      <c r="U3" s="1875"/>
      <c r="V3" s="1875"/>
      <c r="W3" s="1876"/>
      <c r="X3" s="1874" t="s">
        <v>1164</v>
      </c>
      <c r="Y3" s="1879"/>
    </row>
    <row r="4" spans="1:25" ht="23.25" customHeight="1">
      <c r="A4" s="1884"/>
      <c r="B4" s="1887"/>
      <c r="C4" s="1859" t="s">
        <v>1</v>
      </c>
      <c r="D4" s="1865" t="s">
        <v>315</v>
      </c>
      <c r="E4" s="1881" t="s">
        <v>330</v>
      </c>
      <c r="F4" s="1882"/>
      <c r="G4" s="1882"/>
      <c r="H4" s="1882"/>
      <c r="I4" s="1882"/>
      <c r="J4" s="1859"/>
      <c r="K4" s="1865" t="s">
        <v>315</v>
      </c>
      <c r="L4" s="1881" t="s">
        <v>330</v>
      </c>
      <c r="M4" s="1882"/>
      <c r="N4" s="1882"/>
      <c r="O4" s="1859"/>
      <c r="P4" s="1865" t="s">
        <v>315</v>
      </c>
      <c r="Q4" s="1868" t="s">
        <v>330</v>
      </c>
      <c r="R4" s="1868"/>
      <c r="S4" s="1868"/>
      <c r="T4" s="1868"/>
      <c r="U4" s="1868"/>
      <c r="V4" s="1869"/>
      <c r="W4" s="1859" t="s">
        <v>315</v>
      </c>
      <c r="X4" s="1865" t="s">
        <v>1555</v>
      </c>
      <c r="Y4" s="1761" t="s">
        <v>1556</v>
      </c>
    </row>
    <row r="5" spans="1:25" ht="47.25">
      <c r="A5" s="1885"/>
      <c r="B5" s="1888"/>
      <c r="C5" s="1862"/>
      <c r="D5" s="1880"/>
      <c r="E5" s="1255" t="s">
        <v>505</v>
      </c>
      <c r="F5" s="1255" t="s">
        <v>1225</v>
      </c>
      <c r="G5" s="1255" t="s">
        <v>999</v>
      </c>
      <c r="H5" s="1255" t="s">
        <v>466</v>
      </c>
      <c r="I5" s="894" t="s">
        <v>1226</v>
      </c>
      <c r="J5" s="894" t="s">
        <v>318</v>
      </c>
      <c r="K5" s="1880"/>
      <c r="L5" s="1255" t="s">
        <v>505</v>
      </c>
      <c r="M5" s="1255" t="s">
        <v>1227</v>
      </c>
      <c r="N5" s="894" t="s">
        <v>1228</v>
      </c>
      <c r="O5" s="894" t="s">
        <v>318</v>
      </c>
      <c r="P5" s="1880"/>
      <c r="Q5" s="1255" t="s">
        <v>505</v>
      </c>
      <c r="R5" s="1255" t="s">
        <v>1225</v>
      </c>
      <c r="S5" s="1255" t="s">
        <v>999</v>
      </c>
      <c r="T5" s="1255" t="s">
        <v>466</v>
      </c>
      <c r="U5" s="1257" t="s">
        <v>1226</v>
      </c>
      <c r="V5" s="1257" t="s">
        <v>318</v>
      </c>
      <c r="W5" s="1862"/>
      <c r="X5" s="1880"/>
      <c r="Y5" s="1762"/>
    </row>
    <row r="6" spans="1:25" s="897" customFormat="1" ht="29.25" customHeight="1">
      <c r="A6" s="895" t="s">
        <v>468</v>
      </c>
      <c r="B6" s="896" t="s">
        <v>528</v>
      </c>
      <c r="C6" s="334">
        <v>543580817</v>
      </c>
      <c r="D6" s="334">
        <v>543580817</v>
      </c>
      <c r="E6" s="334">
        <v>152947572</v>
      </c>
      <c r="F6" s="334">
        <v>390633245</v>
      </c>
      <c r="G6" s="334">
        <v>0</v>
      </c>
      <c r="H6" s="334">
        <v>0</v>
      </c>
      <c r="I6" s="334">
        <v>0</v>
      </c>
      <c r="J6" s="334">
        <v>543580817</v>
      </c>
      <c r="K6" s="334">
        <v>543580817</v>
      </c>
      <c r="L6" s="334"/>
      <c r="M6" s="334"/>
      <c r="N6" s="334">
        <v>0</v>
      </c>
      <c r="O6" s="334">
        <v>0</v>
      </c>
      <c r="P6" s="334"/>
      <c r="Q6" s="334">
        <v>8473382</v>
      </c>
      <c r="R6" s="334">
        <v>0</v>
      </c>
      <c r="S6" s="83">
        <v>0</v>
      </c>
      <c r="T6" s="83">
        <v>0</v>
      </c>
      <c r="U6" s="334">
        <v>0</v>
      </c>
      <c r="V6" s="334">
        <v>8473382</v>
      </c>
      <c r="W6" s="334">
        <v>8473382</v>
      </c>
      <c r="X6" s="1488">
        <v>1.5588081357918855</v>
      </c>
      <c r="Y6" s="1489">
        <v>1.5588081357918855</v>
      </c>
    </row>
    <row r="7" spans="1:25" s="897" customFormat="1" ht="45">
      <c r="A7" s="898" t="s">
        <v>469</v>
      </c>
      <c r="B7" s="899" t="s">
        <v>68</v>
      </c>
      <c r="C7" s="83">
        <v>21975097</v>
      </c>
      <c r="D7" s="83">
        <v>21975097</v>
      </c>
      <c r="E7" s="90">
        <v>21975097</v>
      </c>
      <c r="F7" s="90">
        <v>0</v>
      </c>
      <c r="G7" s="83">
        <v>0</v>
      </c>
      <c r="H7" s="83">
        <v>0</v>
      </c>
      <c r="I7" s="83">
        <v>0</v>
      </c>
      <c r="J7" s="334">
        <v>21975097</v>
      </c>
      <c r="K7" s="83">
        <v>21975097</v>
      </c>
      <c r="L7" s="83"/>
      <c r="M7" s="83"/>
      <c r="N7" s="83">
        <v>0</v>
      </c>
      <c r="O7" s="83">
        <v>0</v>
      </c>
      <c r="P7" s="83"/>
      <c r="Q7" s="83">
        <v>20596737</v>
      </c>
      <c r="R7" s="83">
        <v>0</v>
      </c>
      <c r="S7" s="83">
        <v>0</v>
      </c>
      <c r="T7" s="83">
        <v>0</v>
      </c>
      <c r="U7" s="83">
        <v>0</v>
      </c>
      <c r="V7" s="90">
        <v>20596737</v>
      </c>
      <c r="W7" s="83">
        <v>20596737</v>
      </c>
      <c r="X7" s="1488">
        <v>93.72762723186159</v>
      </c>
      <c r="Y7" s="1489">
        <v>93.72762723186159</v>
      </c>
    </row>
    <row r="8" spans="1:25" s="897" customFormat="1" ht="45">
      <c r="A8" s="895" t="s">
        <v>470</v>
      </c>
      <c r="B8" s="896" t="s">
        <v>1229</v>
      </c>
      <c r="C8" s="334">
        <v>229878343</v>
      </c>
      <c r="D8" s="334">
        <v>229878343</v>
      </c>
      <c r="E8" s="334">
        <v>229878343</v>
      </c>
      <c r="F8" s="334">
        <v>0</v>
      </c>
      <c r="G8" s="334">
        <v>0</v>
      </c>
      <c r="H8" s="334">
        <v>25569664</v>
      </c>
      <c r="I8" s="334">
        <v>0</v>
      </c>
      <c r="J8" s="334">
        <v>255448007</v>
      </c>
      <c r="K8" s="334">
        <v>255448007</v>
      </c>
      <c r="L8" s="334"/>
      <c r="M8" s="334"/>
      <c r="N8" s="334">
        <v>0</v>
      </c>
      <c r="O8" s="334">
        <v>0</v>
      </c>
      <c r="P8" s="334"/>
      <c r="Q8" s="334">
        <v>5629871</v>
      </c>
      <c r="R8" s="334">
        <v>0</v>
      </c>
      <c r="S8" s="83">
        <v>0</v>
      </c>
      <c r="T8" s="83">
        <v>0</v>
      </c>
      <c r="U8" s="334">
        <v>0</v>
      </c>
      <c r="V8" s="334">
        <v>5629871</v>
      </c>
      <c r="W8" s="334">
        <v>5629871</v>
      </c>
      <c r="X8" s="1488">
        <v>2.2039205026954858</v>
      </c>
      <c r="Y8" s="1489">
        <v>2.2039205026954858</v>
      </c>
    </row>
    <row r="9" spans="1:25" s="897" customFormat="1" ht="45">
      <c r="A9" s="898" t="s">
        <v>471</v>
      </c>
      <c r="B9" s="899" t="s">
        <v>446</v>
      </c>
      <c r="C9" s="83">
        <v>628735874</v>
      </c>
      <c r="D9" s="83">
        <v>628735874</v>
      </c>
      <c r="E9" s="90">
        <v>531984814</v>
      </c>
      <c r="F9" s="90">
        <v>0</v>
      </c>
      <c r="G9" s="83">
        <v>0</v>
      </c>
      <c r="H9" s="83">
        <v>97755036</v>
      </c>
      <c r="I9" s="83">
        <v>83316060</v>
      </c>
      <c r="J9" s="334">
        <v>713055910</v>
      </c>
      <c r="K9" s="83">
        <v>713055910</v>
      </c>
      <c r="L9" s="83"/>
      <c r="M9" s="83"/>
      <c r="N9" s="83">
        <v>0</v>
      </c>
      <c r="O9" s="83">
        <v>0</v>
      </c>
      <c r="P9" s="83"/>
      <c r="Q9" s="83">
        <v>8675858</v>
      </c>
      <c r="R9" s="83">
        <v>0</v>
      </c>
      <c r="S9" s="83">
        <v>0</v>
      </c>
      <c r="T9" s="83">
        <v>0</v>
      </c>
      <c r="U9" s="83">
        <v>0</v>
      </c>
      <c r="V9" s="90">
        <v>8675858</v>
      </c>
      <c r="W9" s="83">
        <v>8675858</v>
      </c>
      <c r="X9" s="1488">
        <v>1.2167149697980906</v>
      </c>
      <c r="Y9" s="1489">
        <v>1.2167149697980906</v>
      </c>
    </row>
    <row r="10" spans="1:25" s="897" customFormat="1" ht="30">
      <c r="A10" s="898" t="s">
        <v>472</v>
      </c>
      <c r="B10" s="899" t="s">
        <v>69</v>
      </c>
      <c r="C10" s="83">
        <v>13816955</v>
      </c>
      <c r="D10" s="83">
        <v>13816955</v>
      </c>
      <c r="E10" s="90">
        <v>13816955</v>
      </c>
      <c r="F10" s="90">
        <v>0</v>
      </c>
      <c r="G10" s="83">
        <v>0</v>
      </c>
      <c r="H10" s="83">
        <v>0</v>
      </c>
      <c r="I10" s="83">
        <v>0</v>
      </c>
      <c r="J10" s="334">
        <v>13816955</v>
      </c>
      <c r="K10" s="83">
        <v>13816955</v>
      </c>
      <c r="L10" s="83"/>
      <c r="M10" s="83"/>
      <c r="N10" s="83">
        <v>0</v>
      </c>
      <c r="O10" s="83">
        <v>0</v>
      </c>
      <c r="P10" s="83"/>
      <c r="Q10" s="83">
        <v>13662355</v>
      </c>
      <c r="R10" s="83">
        <v>0</v>
      </c>
      <c r="S10" s="83">
        <v>0</v>
      </c>
      <c r="T10" s="83">
        <v>0</v>
      </c>
      <c r="U10" s="83">
        <v>0</v>
      </c>
      <c r="V10" s="90">
        <v>13662355</v>
      </c>
      <c r="W10" s="83">
        <v>13662355</v>
      </c>
      <c r="X10" s="1488">
        <v>98.881084870002113</v>
      </c>
      <c r="Y10" s="1489">
        <v>98.881084870002113</v>
      </c>
    </row>
    <row r="11" spans="1:25" s="897" customFormat="1" ht="45">
      <c r="A11" s="895" t="s">
        <v>504</v>
      </c>
      <c r="B11" s="896" t="s">
        <v>1230</v>
      </c>
      <c r="C11" s="334">
        <v>600882817</v>
      </c>
      <c r="D11" s="334">
        <v>600882817</v>
      </c>
      <c r="E11" s="334">
        <v>482891488</v>
      </c>
      <c r="F11" s="334">
        <v>0</v>
      </c>
      <c r="G11" s="334">
        <v>0</v>
      </c>
      <c r="H11" s="334">
        <v>162557923</v>
      </c>
      <c r="I11" s="334">
        <v>0</v>
      </c>
      <c r="J11" s="334">
        <v>645449411</v>
      </c>
      <c r="K11" s="334">
        <v>645449411</v>
      </c>
      <c r="L11" s="334"/>
      <c r="M11" s="334"/>
      <c r="N11" s="334">
        <v>0</v>
      </c>
      <c r="O11" s="334">
        <v>0</v>
      </c>
      <c r="P11" s="334"/>
      <c r="Q11" s="334">
        <v>6018624</v>
      </c>
      <c r="R11" s="334">
        <v>0</v>
      </c>
      <c r="S11" s="334">
        <v>0</v>
      </c>
      <c r="T11" s="334">
        <v>0</v>
      </c>
      <c r="U11" s="334">
        <v>0</v>
      </c>
      <c r="V11" s="334">
        <v>6018624</v>
      </c>
      <c r="W11" s="334">
        <v>6018624</v>
      </c>
      <c r="X11" s="1488">
        <v>0.93247029084359956</v>
      </c>
      <c r="Y11" s="1489">
        <v>0.93247029084359956</v>
      </c>
    </row>
    <row r="12" spans="1:25" s="897" customFormat="1" ht="45">
      <c r="A12" s="898" t="s">
        <v>506</v>
      </c>
      <c r="B12" s="899" t="s">
        <v>70</v>
      </c>
      <c r="C12" s="83">
        <v>16686947</v>
      </c>
      <c r="D12" s="83">
        <v>16686947</v>
      </c>
      <c r="E12" s="90">
        <v>16686947</v>
      </c>
      <c r="F12" s="90">
        <v>0</v>
      </c>
      <c r="G12" s="83">
        <v>0</v>
      </c>
      <c r="H12" s="83">
        <v>0</v>
      </c>
      <c r="I12" s="83">
        <v>0</v>
      </c>
      <c r="J12" s="334">
        <v>16686947</v>
      </c>
      <c r="K12" s="83">
        <v>16686947</v>
      </c>
      <c r="L12" s="83"/>
      <c r="M12" s="83"/>
      <c r="N12" s="83">
        <v>0</v>
      </c>
      <c r="O12" s="83">
        <v>0</v>
      </c>
      <c r="P12" s="83"/>
      <c r="Q12" s="83">
        <v>4660275</v>
      </c>
      <c r="R12" s="83">
        <v>0</v>
      </c>
      <c r="S12" s="83">
        <v>0</v>
      </c>
      <c r="T12" s="83" t="s">
        <v>1231</v>
      </c>
      <c r="U12" s="83">
        <v>0</v>
      </c>
      <c r="V12" s="90">
        <v>4660275</v>
      </c>
      <c r="W12" s="83">
        <v>4660275</v>
      </c>
      <c r="X12" s="1488">
        <v>27.927667056172705</v>
      </c>
      <c r="Y12" s="1489">
        <v>27.927667056172705</v>
      </c>
    </row>
    <row r="13" spans="1:25" s="897" customFormat="1" ht="45">
      <c r="A13" s="900" t="s">
        <v>507</v>
      </c>
      <c r="B13" s="901" t="s">
        <v>478</v>
      </c>
      <c r="C13" s="82">
        <v>21293647</v>
      </c>
      <c r="D13" s="82">
        <v>21293647</v>
      </c>
      <c r="E13" s="91">
        <v>5286</v>
      </c>
      <c r="F13" s="91">
        <v>21288361</v>
      </c>
      <c r="G13" s="82">
        <v>0</v>
      </c>
      <c r="H13" s="82">
        <v>0</v>
      </c>
      <c r="I13" s="82">
        <v>0</v>
      </c>
      <c r="J13" s="334">
        <v>21293647</v>
      </c>
      <c r="K13" s="82">
        <v>21293647</v>
      </c>
      <c r="L13" s="82"/>
      <c r="M13" s="82"/>
      <c r="N13" s="82">
        <v>0</v>
      </c>
      <c r="O13" s="82">
        <v>0</v>
      </c>
      <c r="P13" s="82"/>
      <c r="Q13" s="82">
        <v>0</v>
      </c>
      <c r="R13" s="82">
        <v>11847199</v>
      </c>
      <c r="S13" s="82">
        <v>0</v>
      </c>
      <c r="T13" s="82">
        <v>0</v>
      </c>
      <c r="U13" s="82">
        <v>0</v>
      </c>
      <c r="V13" s="91">
        <v>11847199</v>
      </c>
      <c r="W13" s="82">
        <v>9336237</v>
      </c>
      <c r="X13" s="1488">
        <v>55.637247109431279</v>
      </c>
      <c r="Y13" s="1489">
        <v>43.845175981361947</v>
      </c>
    </row>
    <row r="14" spans="1:25" s="897" customFormat="1" ht="30">
      <c r="A14" s="902" t="s">
        <v>514</v>
      </c>
      <c r="B14" s="901" t="s">
        <v>997</v>
      </c>
      <c r="C14" s="82">
        <v>134000000</v>
      </c>
      <c r="D14" s="82">
        <v>134000000</v>
      </c>
      <c r="E14" s="82">
        <v>134000000</v>
      </c>
      <c r="F14" s="82">
        <v>0</v>
      </c>
      <c r="G14" s="82">
        <v>0</v>
      </c>
      <c r="H14" s="82">
        <v>0</v>
      </c>
      <c r="I14" s="82">
        <v>0</v>
      </c>
      <c r="J14" s="334">
        <v>134000000</v>
      </c>
      <c r="K14" s="82">
        <v>134000000</v>
      </c>
      <c r="L14" s="82"/>
      <c r="M14" s="82"/>
      <c r="N14" s="82"/>
      <c r="O14" s="82"/>
      <c r="P14" s="82"/>
      <c r="Q14" s="83">
        <v>5975854</v>
      </c>
      <c r="R14" s="83">
        <v>0</v>
      </c>
      <c r="S14" s="83">
        <v>0</v>
      </c>
      <c r="T14" s="83">
        <v>0</v>
      </c>
      <c r="U14" s="83">
        <v>0</v>
      </c>
      <c r="V14" s="91">
        <v>5975854</v>
      </c>
      <c r="W14" s="82">
        <v>5975854</v>
      </c>
      <c r="X14" s="1488">
        <v>4.4595925373134326</v>
      </c>
      <c r="Y14" s="1489">
        <v>4.4595925373134326</v>
      </c>
    </row>
    <row r="15" spans="1:25" s="897" customFormat="1" ht="45">
      <c r="A15" s="895" t="s">
        <v>526</v>
      </c>
      <c r="B15" s="901" t="s">
        <v>969</v>
      </c>
      <c r="C15" s="82">
        <v>82949646</v>
      </c>
      <c r="D15" s="82">
        <v>82949646</v>
      </c>
      <c r="E15" s="82">
        <v>0</v>
      </c>
      <c r="F15" s="82">
        <v>66781497</v>
      </c>
      <c r="G15" s="82">
        <v>0</v>
      </c>
      <c r="H15" s="82">
        <v>16168149</v>
      </c>
      <c r="I15" s="82">
        <v>0</v>
      </c>
      <c r="J15" s="334">
        <v>82949646</v>
      </c>
      <c r="K15" s="82">
        <v>82949646</v>
      </c>
      <c r="L15" s="82"/>
      <c r="M15" s="82"/>
      <c r="N15" s="82"/>
      <c r="O15" s="82"/>
      <c r="P15" s="82"/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91">
        <v>0</v>
      </c>
      <c r="W15" s="82">
        <v>0</v>
      </c>
      <c r="X15" s="1488">
        <v>0</v>
      </c>
      <c r="Y15" s="1489">
        <v>0</v>
      </c>
    </row>
    <row r="16" spans="1:25" s="897" customFormat="1" ht="30">
      <c r="A16" s="900" t="s">
        <v>537</v>
      </c>
      <c r="B16" s="901" t="s">
        <v>1232</v>
      </c>
      <c r="C16" s="82">
        <v>6474000</v>
      </c>
      <c r="D16" s="82">
        <v>6474000</v>
      </c>
      <c r="E16" s="82">
        <v>0</v>
      </c>
      <c r="F16" s="82">
        <v>4950000</v>
      </c>
      <c r="G16" s="82">
        <v>0</v>
      </c>
      <c r="H16" s="82">
        <v>1524000</v>
      </c>
      <c r="I16" s="82">
        <v>0</v>
      </c>
      <c r="J16" s="334">
        <v>6474000</v>
      </c>
      <c r="K16" s="82">
        <v>6474000</v>
      </c>
      <c r="L16" s="82"/>
      <c r="M16" s="82"/>
      <c r="N16" s="82"/>
      <c r="O16" s="82"/>
      <c r="P16" s="82"/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91">
        <v>0</v>
      </c>
      <c r="W16" s="82">
        <v>0</v>
      </c>
      <c r="X16" s="1488">
        <v>0</v>
      </c>
      <c r="Y16" s="1489">
        <v>0</v>
      </c>
    </row>
    <row r="17" spans="1:25" s="897" customFormat="1" ht="60">
      <c r="A17" s="902" t="s">
        <v>538</v>
      </c>
      <c r="B17" s="903" t="s">
        <v>479</v>
      </c>
      <c r="C17" s="106">
        <v>1922287335</v>
      </c>
      <c r="D17" s="106">
        <v>1922287335</v>
      </c>
      <c r="E17" s="106">
        <v>1154671820</v>
      </c>
      <c r="F17" s="106">
        <v>56987063</v>
      </c>
      <c r="G17" s="106">
        <v>239361896</v>
      </c>
      <c r="H17" s="106">
        <v>0</v>
      </c>
      <c r="I17" s="106">
        <v>471266556</v>
      </c>
      <c r="J17" s="334">
        <v>1922287335</v>
      </c>
      <c r="K17" s="106">
        <v>1922287335</v>
      </c>
      <c r="L17" s="106"/>
      <c r="M17" s="106"/>
      <c r="N17" s="106">
        <v>0</v>
      </c>
      <c r="O17" s="106">
        <v>0</v>
      </c>
      <c r="P17" s="106"/>
      <c r="Q17" s="104">
        <v>1112978989</v>
      </c>
      <c r="R17" s="104">
        <v>0</v>
      </c>
      <c r="S17" s="104">
        <v>233030000</v>
      </c>
      <c r="T17" s="104">
        <v>0</v>
      </c>
      <c r="U17" s="104">
        <v>188248813</v>
      </c>
      <c r="V17" s="91">
        <v>1534257802</v>
      </c>
      <c r="W17" s="82">
        <v>1534257802</v>
      </c>
      <c r="X17" s="1488">
        <v>79.814176271415732</v>
      </c>
      <c r="Y17" s="1489">
        <v>79.814176271415732</v>
      </c>
    </row>
    <row r="18" spans="1:25" s="897" customFormat="1" ht="60">
      <c r="A18" s="895" t="s">
        <v>539</v>
      </c>
      <c r="B18" s="896" t="s">
        <v>869</v>
      </c>
      <c r="C18" s="334">
        <v>56884423</v>
      </c>
      <c r="D18" s="334">
        <v>56884423</v>
      </c>
      <c r="E18" s="334">
        <v>16847124</v>
      </c>
      <c r="F18" s="334">
        <v>40037299</v>
      </c>
      <c r="G18" s="334">
        <v>0</v>
      </c>
      <c r="H18" s="334">
        <v>0</v>
      </c>
      <c r="I18" s="334">
        <v>0</v>
      </c>
      <c r="J18" s="334">
        <v>56884423</v>
      </c>
      <c r="K18" s="334">
        <v>56884423</v>
      </c>
      <c r="L18" s="334"/>
      <c r="M18" s="334"/>
      <c r="N18" s="334">
        <v>0</v>
      </c>
      <c r="O18" s="334">
        <v>0</v>
      </c>
      <c r="P18" s="334"/>
      <c r="Q18" s="334">
        <v>0</v>
      </c>
      <c r="R18" s="334">
        <v>39817299</v>
      </c>
      <c r="S18" s="334">
        <v>0</v>
      </c>
      <c r="T18" s="334">
        <v>0</v>
      </c>
      <c r="U18" s="334">
        <v>0</v>
      </c>
      <c r="V18" s="334">
        <v>39817299</v>
      </c>
      <c r="W18" s="334">
        <v>33579754</v>
      </c>
      <c r="X18" s="1488">
        <v>69.996840787151868</v>
      </c>
      <c r="Y18" s="1489">
        <v>59.031545419736439</v>
      </c>
    </row>
    <row r="19" spans="1:25" s="897" customFormat="1" ht="30.75" thickBot="1">
      <c r="A19" s="904" t="s">
        <v>540</v>
      </c>
      <c r="B19" s="905" t="s">
        <v>1233</v>
      </c>
      <c r="C19" s="106">
        <v>12375000</v>
      </c>
      <c r="D19" s="106">
        <v>12375000</v>
      </c>
      <c r="E19" s="106">
        <v>0</v>
      </c>
      <c r="F19" s="106">
        <v>0</v>
      </c>
      <c r="G19" s="106">
        <v>0</v>
      </c>
      <c r="H19" s="106">
        <v>12375000</v>
      </c>
      <c r="I19" s="106">
        <v>0</v>
      </c>
      <c r="J19" s="106">
        <v>12375000</v>
      </c>
      <c r="K19" s="106">
        <v>12375000</v>
      </c>
      <c r="L19" s="106"/>
      <c r="M19" s="106"/>
      <c r="N19" s="106"/>
      <c r="O19" s="106"/>
      <c r="P19" s="106"/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6286500</v>
      </c>
      <c r="X19" s="1490">
        <v>0</v>
      </c>
      <c r="Y19" s="1491">
        <v>50.8</v>
      </c>
    </row>
    <row r="20" spans="1:25" s="908" customFormat="1" ht="38.25" customHeight="1" thickTop="1" thickBot="1">
      <c r="A20" s="1877" t="s">
        <v>3</v>
      </c>
      <c r="B20" s="1878"/>
      <c r="C20" s="907">
        <v>4291820901</v>
      </c>
      <c r="D20" s="906">
        <v>4291820901</v>
      </c>
      <c r="E20" s="906">
        <v>2755705446</v>
      </c>
      <c r="F20" s="906">
        <v>580677465</v>
      </c>
      <c r="G20" s="906">
        <v>239361896</v>
      </c>
      <c r="H20" s="906">
        <v>315949772</v>
      </c>
      <c r="I20" s="906">
        <v>554582616</v>
      </c>
      <c r="J20" s="906">
        <v>4446277195</v>
      </c>
      <c r="K20" s="906">
        <v>4446277195</v>
      </c>
      <c r="L20" s="907">
        <v>0</v>
      </c>
      <c r="M20" s="907">
        <v>0</v>
      </c>
      <c r="N20" s="907">
        <v>0</v>
      </c>
      <c r="O20" s="907">
        <v>0</v>
      </c>
      <c r="P20" s="907">
        <v>0</v>
      </c>
      <c r="Q20" s="907">
        <v>1186671945</v>
      </c>
      <c r="R20" s="907">
        <v>51664498</v>
      </c>
      <c r="S20" s="907">
        <v>233030000</v>
      </c>
      <c r="T20" s="907">
        <v>0</v>
      </c>
      <c r="U20" s="906">
        <v>188248813</v>
      </c>
      <c r="V20" s="907">
        <v>1659615256</v>
      </c>
      <c r="W20" s="907">
        <v>1657153249</v>
      </c>
      <c r="X20" s="1492">
        <v>37.325951199495563</v>
      </c>
      <c r="Y20" s="1493">
        <v>37.27057887581838</v>
      </c>
    </row>
    <row r="21" spans="1:25" s="897" customFormat="1" ht="31.5" customHeight="1" thickTop="1">
      <c r="A21" s="909"/>
      <c r="B21" s="909"/>
      <c r="C21" s="892"/>
      <c r="D21" s="892"/>
      <c r="E21" s="892"/>
      <c r="F21" s="892"/>
      <c r="G21" s="892"/>
      <c r="H21" s="892"/>
      <c r="I21" s="892"/>
      <c r="J21" s="892"/>
      <c r="K21" s="892"/>
      <c r="L21" s="892"/>
      <c r="M21" s="892"/>
      <c r="N21" s="892"/>
      <c r="O21" s="892"/>
      <c r="P21" s="892"/>
      <c r="Q21" s="892"/>
      <c r="R21" s="892"/>
      <c r="S21" s="892"/>
      <c r="T21" s="892"/>
      <c r="U21" s="892"/>
      <c r="V21" s="892"/>
      <c r="W21" s="892"/>
      <c r="X21" s="892"/>
    </row>
    <row r="22" spans="1:25" s="897" customFormat="1" ht="31.5" customHeight="1">
      <c r="A22" s="909"/>
      <c r="B22" s="909"/>
      <c r="C22" s="892"/>
      <c r="D22" s="892"/>
      <c r="E22" s="892"/>
      <c r="F22" s="892"/>
      <c r="G22" s="892"/>
      <c r="H22" s="892"/>
      <c r="I22" s="892"/>
      <c r="J22" s="892"/>
      <c r="K22" s="892"/>
      <c r="L22" s="892"/>
      <c r="M22" s="892"/>
      <c r="N22" s="892"/>
      <c r="O22" s="892"/>
      <c r="P22" s="892"/>
      <c r="Q22" s="892"/>
      <c r="R22" s="892"/>
      <c r="S22" s="892"/>
      <c r="T22" s="892"/>
      <c r="U22" s="892"/>
      <c r="V22" s="892"/>
      <c r="W22" s="892"/>
      <c r="X22" s="892"/>
    </row>
    <row r="23" spans="1:25" s="897" customFormat="1" ht="31.5" customHeight="1">
      <c r="A23" s="909"/>
      <c r="B23" s="909"/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</row>
    <row r="24" spans="1:25" s="897" customFormat="1" ht="31.5" customHeight="1">
      <c r="A24" s="909"/>
      <c r="B24" s="909"/>
      <c r="C24" s="892"/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892"/>
      <c r="V24" s="892"/>
      <c r="W24" s="892"/>
      <c r="X24" s="892"/>
    </row>
    <row r="25" spans="1:25" s="897" customFormat="1" ht="31.5" customHeight="1">
      <c r="A25" s="909"/>
      <c r="B25" s="909"/>
      <c r="C25" s="892"/>
      <c r="D25" s="892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</row>
    <row r="26" spans="1:25" s="897" customFormat="1" ht="31.5" customHeight="1">
      <c r="A26" s="909"/>
      <c r="B26" s="909"/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  <c r="T26" s="892"/>
      <c r="U26" s="892"/>
      <c r="V26" s="892"/>
      <c r="W26" s="892"/>
      <c r="X26" s="892"/>
    </row>
    <row r="27" spans="1:25" s="908" customFormat="1" ht="31.5" customHeight="1">
      <c r="A27" s="909"/>
      <c r="B27" s="909"/>
      <c r="C27" s="892"/>
      <c r="D27" s="892"/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892"/>
      <c r="P27" s="892"/>
      <c r="Q27" s="892"/>
      <c r="R27" s="892"/>
      <c r="S27" s="892"/>
      <c r="T27" s="892"/>
      <c r="U27" s="892"/>
      <c r="V27" s="892"/>
      <c r="W27" s="892"/>
      <c r="X27" s="892"/>
      <c r="Y27" s="897"/>
    </row>
    <row r="28" spans="1:25" s="897" customFormat="1" ht="31.5" customHeight="1">
      <c r="A28" s="909"/>
      <c r="B28" s="909"/>
      <c r="C28" s="892"/>
      <c r="D28" s="892"/>
      <c r="E28" s="892"/>
      <c r="F28" s="892"/>
      <c r="G28" s="892"/>
      <c r="H28" s="892"/>
      <c r="I28" s="892"/>
      <c r="J28" s="892"/>
      <c r="K28" s="892"/>
      <c r="L28" s="892"/>
      <c r="M28" s="892"/>
      <c r="N28" s="892"/>
      <c r="O28" s="892"/>
      <c r="P28" s="892"/>
      <c r="Q28" s="892"/>
      <c r="R28" s="892"/>
      <c r="S28" s="892"/>
      <c r="T28" s="892"/>
      <c r="U28" s="892"/>
      <c r="V28" s="892"/>
      <c r="W28" s="892"/>
      <c r="X28" s="892"/>
    </row>
    <row r="29" spans="1:25" s="897" customFormat="1" ht="31.5" customHeight="1">
      <c r="A29" s="909"/>
      <c r="B29" s="909"/>
      <c r="C29" s="892"/>
      <c r="D29" s="892"/>
      <c r="E29" s="892"/>
      <c r="F29" s="892"/>
      <c r="G29" s="892"/>
      <c r="H29" s="892"/>
      <c r="I29" s="892"/>
      <c r="J29" s="892"/>
      <c r="K29" s="892"/>
      <c r="L29" s="892"/>
      <c r="M29" s="892"/>
      <c r="N29" s="892"/>
      <c r="O29" s="892"/>
      <c r="P29" s="892"/>
      <c r="Q29" s="892"/>
      <c r="R29" s="892"/>
      <c r="S29" s="892"/>
      <c r="T29" s="892"/>
      <c r="U29" s="892"/>
      <c r="V29" s="892"/>
      <c r="W29" s="892"/>
      <c r="X29" s="892"/>
    </row>
    <row r="30" spans="1:25" s="897" customFormat="1" ht="31.5" customHeight="1">
      <c r="A30" s="909"/>
      <c r="B30" s="909"/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</row>
    <row r="31" spans="1:25" s="908" customFormat="1" ht="31.5" customHeight="1">
      <c r="A31" s="909"/>
      <c r="B31" s="909"/>
      <c r="C31" s="892"/>
      <c r="D31" s="892"/>
      <c r="E31" s="892"/>
      <c r="F31" s="892"/>
      <c r="G31" s="892"/>
      <c r="H31" s="892"/>
      <c r="I31" s="892"/>
      <c r="J31" s="892"/>
      <c r="K31" s="892"/>
      <c r="L31" s="892"/>
      <c r="M31" s="892"/>
      <c r="N31" s="892"/>
      <c r="O31" s="892"/>
      <c r="P31" s="892"/>
      <c r="Q31" s="892"/>
      <c r="R31" s="892"/>
      <c r="S31" s="892"/>
      <c r="T31" s="892"/>
      <c r="U31" s="892"/>
      <c r="V31" s="892"/>
      <c r="W31" s="892"/>
      <c r="X31" s="892"/>
      <c r="Y31" s="897"/>
    </row>
    <row r="32" spans="1:25" s="897" customFormat="1" ht="45.95" customHeight="1">
      <c r="A32" s="909"/>
      <c r="B32" s="909"/>
      <c r="C32" s="892"/>
      <c r="D32" s="892"/>
      <c r="E32" s="892"/>
      <c r="F32" s="892"/>
      <c r="G32" s="892"/>
      <c r="H32" s="892"/>
      <c r="I32" s="892"/>
      <c r="J32" s="892"/>
      <c r="K32" s="892"/>
      <c r="L32" s="892"/>
      <c r="M32" s="892"/>
      <c r="N32" s="892"/>
      <c r="O32" s="892"/>
      <c r="P32" s="892"/>
      <c r="Q32" s="892"/>
      <c r="R32" s="892"/>
      <c r="S32" s="892"/>
      <c r="T32" s="892"/>
      <c r="U32" s="892"/>
      <c r="V32" s="892"/>
      <c r="W32" s="892"/>
      <c r="X32" s="892"/>
    </row>
    <row r="33" spans="1:25" s="897" customFormat="1" ht="31.5" customHeight="1">
      <c r="A33" s="909"/>
      <c r="B33" s="909"/>
      <c r="C33" s="892"/>
      <c r="D33" s="892"/>
      <c r="E33" s="892"/>
      <c r="F33" s="892"/>
      <c r="G33" s="892"/>
      <c r="H33" s="892"/>
      <c r="I33" s="892"/>
      <c r="J33" s="892"/>
      <c r="K33" s="892"/>
      <c r="L33" s="892"/>
      <c r="M33" s="892"/>
      <c r="N33" s="892"/>
      <c r="O33" s="892"/>
      <c r="P33" s="892"/>
      <c r="Q33" s="892"/>
      <c r="R33" s="892"/>
      <c r="S33" s="892"/>
      <c r="T33" s="892"/>
      <c r="U33" s="892"/>
      <c r="V33" s="892"/>
      <c r="W33" s="892"/>
      <c r="X33" s="892"/>
    </row>
    <row r="34" spans="1:25" s="897" customFormat="1" ht="45.95" customHeight="1">
      <c r="A34" s="892"/>
      <c r="B34" s="892"/>
      <c r="C34" s="892"/>
      <c r="D34" s="892"/>
      <c r="E34" s="892"/>
      <c r="F34" s="892"/>
      <c r="G34" s="892"/>
      <c r="H34" s="892"/>
      <c r="I34" s="892"/>
      <c r="J34" s="892"/>
      <c r="K34" s="892"/>
      <c r="L34" s="892"/>
      <c r="M34" s="892"/>
      <c r="N34" s="892"/>
      <c r="O34" s="892"/>
      <c r="P34" s="892"/>
      <c r="Q34" s="892"/>
      <c r="R34" s="892"/>
      <c r="S34" s="892"/>
      <c r="T34" s="892"/>
      <c r="U34" s="892"/>
      <c r="V34" s="892"/>
      <c r="W34" s="892"/>
      <c r="X34" s="892"/>
    </row>
    <row r="35" spans="1:25" s="908" customFormat="1" ht="29.25" customHeight="1">
      <c r="A35" s="892"/>
      <c r="B35" s="892"/>
      <c r="C35" s="892"/>
      <c r="D35" s="892"/>
      <c r="E35" s="892"/>
      <c r="F35" s="892"/>
      <c r="G35" s="892"/>
      <c r="H35" s="892"/>
      <c r="I35" s="892"/>
      <c r="J35" s="892"/>
      <c r="K35" s="892"/>
      <c r="L35" s="892"/>
      <c r="M35" s="892"/>
      <c r="N35" s="892"/>
      <c r="O35" s="892"/>
      <c r="P35" s="892"/>
      <c r="Q35" s="892"/>
      <c r="R35" s="892"/>
      <c r="S35" s="892"/>
      <c r="T35" s="892"/>
      <c r="U35" s="892"/>
      <c r="V35" s="892"/>
      <c r="W35" s="892"/>
      <c r="X35" s="892"/>
      <c r="Y35" s="897"/>
    </row>
  </sheetData>
  <mergeCells count="17">
    <mergeCell ref="A20:B20"/>
    <mergeCell ref="X3:Y3"/>
    <mergeCell ref="X4:X5"/>
    <mergeCell ref="D4:D5"/>
    <mergeCell ref="E4:J4"/>
    <mergeCell ref="K4:K5"/>
    <mergeCell ref="L4:O4"/>
    <mergeCell ref="P4:P5"/>
    <mergeCell ref="Q4:V4"/>
    <mergeCell ref="W4:W5"/>
    <mergeCell ref="A3:A5"/>
    <mergeCell ref="B3:B5"/>
    <mergeCell ref="E3:K3"/>
    <mergeCell ref="L3:P3"/>
    <mergeCell ref="Q3:W3"/>
    <mergeCell ref="Y4:Y5"/>
    <mergeCell ref="C4:C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45" orientation="landscape" r:id="rId1"/>
  <headerFooter alignWithMargins="0">
    <oddHeader>&amp;R&amp;"Arial,Félkövér"&amp;12   8. melléklet a 15/2021. (V.28.)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37"/>
  <sheetViews>
    <sheetView showGridLines="0" zoomScale="80" zoomScaleNormal="80" workbookViewId="0">
      <selection activeCell="I2" sqref="I2:I3"/>
    </sheetView>
  </sheetViews>
  <sheetFormatPr defaultColWidth="10.28515625" defaultRowHeight="15"/>
  <cols>
    <col min="1" max="1" width="30.7109375" style="176" customWidth="1"/>
    <col min="2" max="2" width="14.140625" style="177" customWidth="1"/>
    <col min="3" max="3" width="14.140625" style="177" bestFit="1" customWidth="1"/>
    <col min="4" max="4" width="12.7109375" style="177" bestFit="1" customWidth="1"/>
    <col min="5" max="6" width="14.140625" style="177" bestFit="1" customWidth="1"/>
    <col min="7" max="7" width="11.42578125" style="177" bestFit="1" customWidth="1"/>
    <col min="8" max="8" width="14.140625" style="177" bestFit="1" customWidth="1"/>
    <col min="9" max="9" width="8.42578125" style="177" customWidth="1"/>
    <col min="10" max="10" width="31.5703125" style="176" customWidth="1"/>
    <col min="11" max="11" width="13.5703125" style="177" customWidth="1"/>
    <col min="12" max="12" width="14.140625" style="177" bestFit="1" customWidth="1"/>
    <col min="13" max="13" width="12.7109375" style="177" bestFit="1" customWidth="1"/>
    <col min="14" max="14" width="15" style="177" bestFit="1" customWidth="1"/>
    <col min="15" max="15" width="15.28515625" style="177" bestFit="1" customWidth="1"/>
    <col min="16" max="16" width="12.28515625" style="177" customWidth="1"/>
    <col min="17" max="17" width="13.5703125" style="177" customWidth="1"/>
    <col min="18" max="18" width="9" style="177" customWidth="1"/>
    <col min="19" max="19" width="10.28515625" style="177"/>
    <col min="20" max="20" width="11.85546875" style="177" customWidth="1"/>
    <col min="21" max="21" width="10.28515625" style="197"/>
    <col min="22" max="16384" width="10.28515625" style="177"/>
  </cols>
  <sheetData>
    <row r="1" spans="1:21" ht="19.5" customHeight="1" thickBot="1">
      <c r="K1" s="178"/>
      <c r="L1" s="178"/>
      <c r="M1" s="178"/>
      <c r="N1" s="178"/>
      <c r="O1" s="178"/>
      <c r="P1" s="178"/>
      <c r="Q1" s="178"/>
      <c r="R1" s="178" t="s">
        <v>437</v>
      </c>
    </row>
    <row r="2" spans="1:21" s="179" customFormat="1" ht="31.5" customHeight="1" thickTop="1">
      <c r="A2" s="1897" t="s">
        <v>330</v>
      </c>
      <c r="B2" s="1901" t="s">
        <v>1078</v>
      </c>
      <c r="C2" s="1891" t="s">
        <v>1079</v>
      </c>
      <c r="D2" s="1892"/>
      <c r="E2" s="1893"/>
      <c r="F2" s="1894" t="s">
        <v>775</v>
      </c>
      <c r="G2" s="1895"/>
      <c r="H2" s="1896"/>
      <c r="I2" s="1889" t="s">
        <v>1164</v>
      </c>
      <c r="J2" s="1899" t="s">
        <v>331</v>
      </c>
      <c r="K2" s="1901" t="s">
        <v>1078</v>
      </c>
      <c r="L2" s="1891" t="s">
        <v>1079</v>
      </c>
      <c r="M2" s="1892"/>
      <c r="N2" s="1893"/>
      <c r="O2" s="1894" t="s">
        <v>775</v>
      </c>
      <c r="P2" s="1895"/>
      <c r="Q2" s="1896"/>
      <c r="R2" s="1889" t="s">
        <v>1164</v>
      </c>
      <c r="T2" s="667"/>
      <c r="U2" s="671"/>
    </row>
    <row r="3" spans="1:21" s="179" customFormat="1" ht="30" customHeight="1" thickBot="1">
      <c r="A3" s="1898"/>
      <c r="B3" s="1902"/>
      <c r="C3" s="333" t="s">
        <v>332</v>
      </c>
      <c r="D3" s="180" t="s">
        <v>45</v>
      </c>
      <c r="E3" s="180" t="s">
        <v>333</v>
      </c>
      <c r="F3" s="333" t="s">
        <v>332</v>
      </c>
      <c r="G3" s="180" t="s">
        <v>45</v>
      </c>
      <c r="H3" s="180" t="s">
        <v>333</v>
      </c>
      <c r="I3" s="1890"/>
      <c r="J3" s="1900"/>
      <c r="K3" s="1902"/>
      <c r="L3" s="1258" t="s">
        <v>332</v>
      </c>
      <c r="M3" s="180" t="s">
        <v>45</v>
      </c>
      <c r="N3" s="180" t="s">
        <v>333</v>
      </c>
      <c r="O3" s="333" t="s">
        <v>332</v>
      </c>
      <c r="P3" s="180" t="s">
        <v>45</v>
      </c>
      <c r="Q3" s="180" t="s">
        <v>333</v>
      </c>
      <c r="R3" s="1890"/>
      <c r="U3" s="668"/>
    </row>
    <row r="4" spans="1:21" s="186" customFormat="1" ht="30.75" thickTop="1">
      <c r="A4" s="181" t="s">
        <v>334</v>
      </c>
      <c r="B4" s="183">
        <v>0</v>
      </c>
      <c r="C4" s="183">
        <v>0</v>
      </c>
      <c r="D4" s="182">
        <v>0</v>
      </c>
      <c r="E4" s="182">
        <v>0</v>
      </c>
      <c r="F4" s="183">
        <v>0</v>
      </c>
      <c r="G4" s="182">
        <v>0</v>
      </c>
      <c r="H4" s="182">
        <v>0</v>
      </c>
      <c r="I4" s="1506">
        <v>0</v>
      </c>
      <c r="J4" s="184" t="s">
        <v>335</v>
      </c>
      <c r="K4" s="185">
        <v>3000000</v>
      </c>
      <c r="L4" s="185">
        <v>2362205</v>
      </c>
      <c r="M4" s="182">
        <v>637795</v>
      </c>
      <c r="N4" s="185">
        <v>3000000</v>
      </c>
      <c r="O4" s="1507">
        <v>2332942</v>
      </c>
      <c r="P4" s="182">
        <v>166091</v>
      </c>
      <c r="Q4" s="185">
        <v>2499033</v>
      </c>
      <c r="R4" s="1508">
        <v>83.301099999999991</v>
      </c>
      <c r="U4" s="669"/>
    </row>
    <row r="5" spans="1:21" s="186" customFormat="1" ht="30">
      <c r="A5" s="181" t="s">
        <v>339</v>
      </c>
      <c r="B5" s="201">
        <v>35392886</v>
      </c>
      <c r="C5" s="201">
        <v>31187000</v>
      </c>
      <c r="D5" s="201">
        <v>0</v>
      </c>
      <c r="E5" s="201">
        <v>31187000</v>
      </c>
      <c r="F5" s="201">
        <v>31187000</v>
      </c>
      <c r="G5" s="200">
        <v>0</v>
      </c>
      <c r="H5" s="200">
        <v>31187000</v>
      </c>
      <c r="I5" s="1509">
        <v>100</v>
      </c>
      <c r="J5" s="184" t="s">
        <v>336</v>
      </c>
      <c r="K5" s="185">
        <v>5500410</v>
      </c>
      <c r="L5" s="185">
        <v>5500410</v>
      </c>
      <c r="M5" s="185">
        <v>0</v>
      </c>
      <c r="N5" s="185">
        <v>5500410</v>
      </c>
      <c r="O5" s="1510">
        <v>5696910</v>
      </c>
      <c r="P5" s="1511">
        <v>0</v>
      </c>
      <c r="Q5" s="1511">
        <v>5696910</v>
      </c>
      <c r="R5" s="1508">
        <v>103.57246096200102</v>
      </c>
      <c r="U5" s="669"/>
    </row>
    <row r="6" spans="1:21" s="186" customFormat="1" ht="30">
      <c r="A6" s="187" t="s">
        <v>341</v>
      </c>
      <c r="B6" s="188">
        <v>10257500</v>
      </c>
      <c r="C6" s="188">
        <v>9815000</v>
      </c>
      <c r="D6" s="185">
        <v>0</v>
      </c>
      <c r="E6" s="188">
        <v>9815000</v>
      </c>
      <c r="F6" s="188">
        <v>9815000</v>
      </c>
      <c r="G6" s="185">
        <v>0</v>
      </c>
      <c r="H6" s="185">
        <v>9815000</v>
      </c>
      <c r="I6" s="1512">
        <v>100</v>
      </c>
      <c r="J6" s="184" t="s">
        <v>337</v>
      </c>
      <c r="K6" s="185">
        <v>23335121</v>
      </c>
      <c r="L6" s="185">
        <v>21809799</v>
      </c>
      <c r="M6" s="185">
        <v>1525322</v>
      </c>
      <c r="N6" s="185">
        <v>23335121</v>
      </c>
      <c r="O6" s="1510">
        <v>22634305</v>
      </c>
      <c r="P6" s="1511">
        <v>1611382</v>
      </c>
      <c r="Q6" s="1511">
        <v>24245687</v>
      </c>
      <c r="R6" s="1508">
        <v>103.90212675563157</v>
      </c>
      <c r="U6" s="669"/>
    </row>
    <row r="7" spans="1:21" s="186" customFormat="1" ht="30">
      <c r="A7" s="187" t="s">
        <v>342</v>
      </c>
      <c r="B7" s="188">
        <v>4341386</v>
      </c>
      <c r="C7" s="188">
        <v>4058000</v>
      </c>
      <c r="D7" s="185">
        <v>0</v>
      </c>
      <c r="E7" s="188">
        <v>4058000</v>
      </c>
      <c r="F7" s="188">
        <v>4058000</v>
      </c>
      <c r="G7" s="185">
        <v>0</v>
      </c>
      <c r="H7" s="185">
        <v>4058000</v>
      </c>
      <c r="I7" s="1512">
        <v>100</v>
      </c>
      <c r="J7" s="184" t="s">
        <v>338</v>
      </c>
      <c r="K7" s="185">
        <v>19396537</v>
      </c>
      <c r="L7" s="185">
        <v>19212608</v>
      </c>
      <c r="M7" s="185">
        <v>0</v>
      </c>
      <c r="N7" s="185">
        <v>19212608</v>
      </c>
      <c r="O7" s="188">
        <v>18238167</v>
      </c>
      <c r="P7" s="188">
        <v>0</v>
      </c>
      <c r="Q7" s="185">
        <v>18238167</v>
      </c>
      <c r="R7" s="1508">
        <v>94.928116994840053</v>
      </c>
      <c r="U7" s="669"/>
    </row>
    <row r="8" spans="1:21" s="186" customFormat="1" ht="30">
      <c r="A8" s="187" t="s">
        <v>343</v>
      </c>
      <c r="B8" s="188">
        <v>11549000</v>
      </c>
      <c r="C8" s="188">
        <v>11680000</v>
      </c>
      <c r="D8" s="185">
        <v>0</v>
      </c>
      <c r="E8" s="188">
        <v>11680000</v>
      </c>
      <c r="F8" s="188">
        <v>11680000</v>
      </c>
      <c r="G8" s="185">
        <v>0</v>
      </c>
      <c r="H8" s="185">
        <v>11680000</v>
      </c>
      <c r="I8" s="1512">
        <v>100</v>
      </c>
      <c r="J8" s="184" t="s">
        <v>340</v>
      </c>
      <c r="K8" s="185">
        <v>1065344</v>
      </c>
      <c r="L8" s="185">
        <v>1065344</v>
      </c>
      <c r="M8" s="185">
        <v>0</v>
      </c>
      <c r="N8" s="185">
        <v>1065344</v>
      </c>
      <c r="O8" s="188">
        <v>1120831</v>
      </c>
      <c r="P8" s="185">
        <v>0</v>
      </c>
      <c r="Q8" s="185">
        <v>1120831</v>
      </c>
      <c r="R8" s="1508">
        <v>105.20836462213143</v>
      </c>
      <c r="U8" s="669"/>
    </row>
    <row r="9" spans="1:21" s="186" customFormat="1" ht="30">
      <c r="A9" s="187" t="s">
        <v>345</v>
      </c>
      <c r="B9" s="188">
        <v>9245000</v>
      </c>
      <c r="C9" s="188">
        <v>5634000</v>
      </c>
      <c r="D9" s="185">
        <v>0</v>
      </c>
      <c r="E9" s="188">
        <v>5634000</v>
      </c>
      <c r="F9" s="188">
        <v>5634000</v>
      </c>
      <c r="G9" s="185">
        <v>0</v>
      </c>
      <c r="H9" s="185">
        <v>5634000</v>
      </c>
      <c r="I9" s="1512">
        <v>100</v>
      </c>
      <c r="J9" s="184" t="s">
        <v>1551</v>
      </c>
      <c r="K9" s="185">
        <v>0</v>
      </c>
      <c r="L9" s="185">
        <v>160000</v>
      </c>
      <c r="M9" s="185">
        <v>0</v>
      </c>
      <c r="N9" s="185">
        <v>160000</v>
      </c>
      <c r="O9" s="188">
        <v>160000</v>
      </c>
      <c r="P9" s="185">
        <v>0</v>
      </c>
      <c r="Q9" s="185">
        <v>160000</v>
      </c>
      <c r="R9" s="1508">
        <v>100</v>
      </c>
      <c r="U9" s="669"/>
    </row>
    <row r="10" spans="1:21" s="186" customFormat="1" ht="26.25" customHeight="1">
      <c r="A10" s="181" t="s">
        <v>346</v>
      </c>
      <c r="B10" s="188">
        <v>2250000</v>
      </c>
      <c r="C10" s="188">
        <v>0</v>
      </c>
      <c r="D10" s="185">
        <v>0</v>
      </c>
      <c r="E10" s="188">
        <v>0</v>
      </c>
      <c r="F10" s="188">
        <v>0</v>
      </c>
      <c r="G10" s="185">
        <v>0</v>
      </c>
      <c r="H10" s="185">
        <v>0</v>
      </c>
      <c r="I10" s="1512">
        <v>0</v>
      </c>
      <c r="J10" s="184" t="s">
        <v>344</v>
      </c>
      <c r="K10" s="185">
        <v>139000</v>
      </c>
      <c r="L10" s="185">
        <v>139000</v>
      </c>
      <c r="M10" s="185">
        <v>0</v>
      </c>
      <c r="N10" s="185">
        <v>139000</v>
      </c>
      <c r="O10" s="188">
        <v>110000</v>
      </c>
      <c r="P10" s="185">
        <v>0</v>
      </c>
      <c r="Q10" s="185">
        <v>110000</v>
      </c>
      <c r="R10" s="1508">
        <v>79.136690647482013</v>
      </c>
      <c r="U10" s="669"/>
    </row>
    <row r="11" spans="1:21" s="186" customFormat="1" ht="45">
      <c r="A11" s="191" t="s">
        <v>1552</v>
      </c>
      <c r="B11" s="188">
        <v>0</v>
      </c>
      <c r="C11" s="188">
        <v>60000</v>
      </c>
      <c r="D11" s="185">
        <v>0</v>
      </c>
      <c r="E11" s="188">
        <v>60000</v>
      </c>
      <c r="F11" s="188">
        <v>60000</v>
      </c>
      <c r="G11" s="185">
        <v>0</v>
      </c>
      <c r="H11" s="185">
        <v>60000</v>
      </c>
      <c r="I11" s="1512">
        <v>100</v>
      </c>
      <c r="J11" s="189" t="s">
        <v>347</v>
      </c>
      <c r="K11" s="190">
        <v>37772598</v>
      </c>
      <c r="L11" s="337">
        <v>30907452</v>
      </c>
      <c r="M11" s="337">
        <v>7976260</v>
      </c>
      <c r="N11" s="190">
        <v>38883712</v>
      </c>
      <c r="O11" s="337">
        <v>28081598</v>
      </c>
      <c r="P11" s="337">
        <v>6975261</v>
      </c>
      <c r="Q11" s="190">
        <v>35056859</v>
      </c>
      <c r="R11" s="1513">
        <v>90.158210718153654</v>
      </c>
      <c r="U11" s="669"/>
    </row>
    <row r="12" spans="1:21" s="186" customFormat="1" ht="30">
      <c r="A12" s="191" t="s">
        <v>349</v>
      </c>
      <c r="B12" s="188">
        <v>21686667</v>
      </c>
      <c r="C12" s="188">
        <v>21686667</v>
      </c>
      <c r="D12" s="185">
        <v>0</v>
      </c>
      <c r="E12" s="188">
        <v>21686667</v>
      </c>
      <c r="F12" s="1510">
        <v>23935319</v>
      </c>
      <c r="G12" s="1511">
        <v>0</v>
      </c>
      <c r="H12" s="1511">
        <v>23935319</v>
      </c>
      <c r="I12" s="1512">
        <v>110.36882246589575</v>
      </c>
      <c r="J12" s="192" t="s">
        <v>348</v>
      </c>
      <c r="K12" s="185">
        <v>12609718</v>
      </c>
      <c r="L12" s="185">
        <v>9928912</v>
      </c>
      <c r="M12" s="185">
        <v>2680806</v>
      </c>
      <c r="N12" s="185">
        <v>12609718</v>
      </c>
      <c r="O12" s="1362">
        <v>7949395</v>
      </c>
      <c r="P12" s="1363">
        <v>2146340</v>
      </c>
      <c r="Q12" s="1351">
        <v>10095735</v>
      </c>
      <c r="R12" s="1508">
        <v>80.063130674294229</v>
      </c>
      <c r="U12" s="669"/>
    </row>
    <row r="13" spans="1:21" s="186" customFormat="1" ht="30">
      <c r="A13" s="181" t="s">
        <v>351</v>
      </c>
      <c r="B13" s="188">
        <v>529996</v>
      </c>
      <c r="C13" s="188">
        <v>372291</v>
      </c>
      <c r="D13" s="188">
        <v>100527</v>
      </c>
      <c r="E13" s="188">
        <v>472818</v>
      </c>
      <c r="F13" s="188">
        <v>371848</v>
      </c>
      <c r="G13" s="188">
        <v>100399</v>
      </c>
      <c r="H13" s="185">
        <v>472247</v>
      </c>
      <c r="I13" s="1512">
        <v>99.87923471610641</v>
      </c>
      <c r="J13" s="192" t="s">
        <v>350</v>
      </c>
      <c r="K13" s="185">
        <v>2500000</v>
      </c>
      <c r="L13" s="185">
        <v>3406650</v>
      </c>
      <c r="M13" s="185">
        <v>919795</v>
      </c>
      <c r="N13" s="185">
        <v>4326445</v>
      </c>
      <c r="O13" s="636">
        <v>3403426</v>
      </c>
      <c r="P13" s="91">
        <v>918925</v>
      </c>
      <c r="Q13" s="185">
        <v>4322351</v>
      </c>
      <c r="R13" s="1508">
        <v>99.905372655840992</v>
      </c>
      <c r="U13" s="669"/>
    </row>
    <row r="14" spans="1:21" s="186" customFormat="1" ht="45">
      <c r="A14" s="181" t="s">
        <v>353</v>
      </c>
      <c r="B14" s="188">
        <v>1622608</v>
      </c>
      <c r="C14" s="188">
        <v>9324405.1177848186</v>
      </c>
      <c r="D14" s="185">
        <v>0</v>
      </c>
      <c r="E14" s="188">
        <v>9324405.1177848186</v>
      </c>
      <c r="F14" s="188">
        <v>5145337</v>
      </c>
      <c r="G14" s="185">
        <v>0</v>
      </c>
      <c r="H14" s="185">
        <v>5145337</v>
      </c>
      <c r="I14" s="1512">
        <v>55.181396936369573</v>
      </c>
      <c r="J14" s="192" t="s">
        <v>352</v>
      </c>
      <c r="K14" s="185">
        <v>3200000</v>
      </c>
      <c r="L14" s="185">
        <v>3071135</v>
      </c>
      <c r="M14" s="185">
        <v>788407</v>
      </c>
      <c r="N14" s="185">
        <v>3859542</v>
      </c>
      <c r="O14" s="636">
        <v>2649112</v>
      </c>
      <c r="P14" s="91">
        <v>642593</v>
      </c>
      <c r="Q14" s="185">
        <v>3291705</v>
      </c>
      <c r="R14" s="1508">
        <v>85.28745120535028</v>
      </c>
      <c r="U14" s="669"/>
    </row>
    <row r="15" spans="1:21" s="186" customFormat="1" ht="30">
      <c r="A15" s="181" t="s">
        <v>355</v>
      </c>
      <c r="B15" s="188">
        <v>250000</v>
      </c>
      <c r="C15" s="188">
        <v>196850</v>
      </c>
      <c r="D15" s="185">
        <v>53150</v>
      </c>
      <c r="E15" s="188">
        <v>250000</v>
      </c>
      <c r="F15" s="188">
        <v>1189480</v>
      </c>
      <c r="G15" s="185">
        <v>321160</v>
      </c>
      <c r="H15" s="185">
        <v>1510640</v>
      </c>
      <c r="I15" s="1512">
        <v>604.25599999999997</v>
      </c>
      <c r="J15" s="192" t="s">
        <v>1550</v>
      </c>
      <c r="K15" s="185">
        <v>0</v>
      </c>
      <c r="L15" s="185">
        <v>551450</v>
      </c>
      <c r="M15" s="185">
        <v>108092</v>
      </c>
      <c r="N15" s="185">
        <v>659542</v>
      </c>
      <c r="O15" s="1361">
        <v>401450</v>
      </c>
      <c r="P15" s="91">
        <v>108392</v>
      </c>
      <c r="Q15" s="185">
        <v>509842</v>
      </c>
      <c r="R15" s="1508">
        <v>77.302431080962236</v>
      </c>
      <c r="U15" s="669"/>
    </row>
    <row r="16" spans="1:21" s="186" customFormat="1" ht="43.5" customHeight="1">
      <c r="A16" s="181" t="s">
        <v>1165</v>
      </c>
      <c r="B16" s="188">
        <v>0</v>
      </c>
      <c r="C16" s="188">
        <v>92913390</v>
      </c>
      <c r="D16" s="185">
        <v>0</v>
      </c>
      <c r="E16" s="188">
        <v>92913390</v>
      </c>
      <c r="F16" s="188">
        <v>92913390</v>
      </c>
      <c r="G16" s="185">
        <v>0</v>
      </c>
      <c r="H16" s="185">
        <v>92913390</v>
      </c>
      <c r="I16" s="1512">
        <v>100</v>
      </c>
      <c r="J16" s="192" t="s">
        <v>354</v>
      </c>
      <c r="K16" s="185">
        <v>1095905</v>
      </c>
      <c r="L16" s="185">
        <v>785744</v>
      </c>
      <c r="M16" s="185">
        <v>209570</v>
      </c>
      <c r="N16" s="185">
        <v>995314</v>
      </c>
      <c r="O16" s="188">
        <v>774321</v>
      </c>
      <c r="P16" s="188">
        <v>209066</v>
      </c>
      <c r="Q16" s="185">
        <v>983387</v>
      </c>
      <c r="R16" s="1508">
        <v>98.801684694478325</v>
      </c>
      <c r="U16" s="669"/>
    </row>
    <row r="17" spans="1:21" s="186" customFormat="1" ht="45">
      <c r="A17" s="889" t="s">
        <v>1219</v>
      </c>
      <c r="B17" s="188">
        <v>0</v>
      </c>
      <c r="C17" s="188">
        <v>31496070</v>
      </c>
      <c r="D17" s="185">
        <v>0</v>
      </c>
      <c r="E17" s="188">
        <v>31496070</v>
      </c>
      <c r="F17" s="1514">
        <v>31496070</v>
      </c>
      <c r="G17" s="1514">
        <v>0</v>
      </c>
      <c r="H17" s="1514">
        <v>31496070</v>
      </c>
      <c r="I17" s="1512">
        <v>100</v>
      </c>
      <c r="J17" s="192" t="s">
        <v>356</v>
      </c>
      <c r="K17" s="185">
        <v>1500000</v>
      </c>
      <c r="L17" s="185">
        <v>1233209</v>
      </c>
      <c r="M17" s="185">
        <v>332967</v>
      </c>
      <c r="N17" s="185">
        <v>1566176</v>
      </c>
      <c r="O17" s="590">
        <v>1315257</v>
      </c>
      <c r="P17" s="348">
        <v>150919</v>
      </c>
      <c r="Q17" s="185">
        <v>1466176</v>
      </c>
      <c r="R17" s="1508">
        <v>93.615021555687221</v>
      </c>
      <c r="U17" s="669"/>
    </row>
    <row r="18" spans="1:21" s="186" customFormat="1" ht="30">
      <c r="A18" s="889" t="s">
        <v>1218</v>
      </c>
      <c r="B18" s="188">
        <v>0</v>
      </c>
      <c r="C18" s="188">
        <v>47244100</v>
      </c>
      <c r="D18" s="185">
        <v>0</v>
      </c>
      <c r="E18" s="188">
        <v>47244100</v>
      </c>
      <c r="F18" s="1514">
        <v>47244100</v>
      </c>
      <c r="G18" s="1514">
        <v>0</v>
      </c>
      <c r="H18" s="1514">
        <v>47244100</v>
      </c>
      <c r="I18" s="1512">
        <v>100</v>
      </c>
      <c r="J18" s="192" t="s">
        <v>358</v>
      </c>
      <c r="K18" s="185">
        <v>250000</v>
      </c>
      <c r="L18" s="185">
        <v>196850</v>
      </c>
      <c r="M18" s="185">
        <v>53150</v>
      </c>
      <c r="N18" s="185">
        <v>250000</v>
      </c>
      <c r="O18" s="1510">
        <v>169310</v>
      </c>
      <c r="P18" s="1511">
        <v>45716</v>
      </c>
      <c r="Q18" s="1511">
        <v>215026</v>
      </c>
      <c r="R18" s="1508">
        <v>86.010400000000004</v>
      </c>
      <c r="U18" s="669"/>
    </row>
    <row r="19" spans="1:21" s="186" customFormat="1" ht="45">
      <c r="A19" s="181" t="s">
        <v>357</v>
      </c>
      <c r="B19" s="188">
        <v>10764185</v>
      </c>
      <c r="C19" s="188">
        <v>10764185</v>
      </c>
      <c r="D19" s="185">
        <v>0</v>
      </c>
      <c r="E19" s="188">
        <v>10764185</v>
      </c>
      <c r="F19" s="188">
        <v>13911332</v>
      </c>
      <c r="G19" s="185">
        <v>0</v>
      </c>
      <c r="H19" s="185">
        <v>13911332</v>
      </c>
      <c r="I19" s="1512">
        <v>129.23720653258931</v>
      </c>
      <c r="J19" s="192" t="s">
        <v>490</v>
      </c>
      <c r="K19" s="185">
        <v>15473000</v>
      </c>
      <c r="L19" s="185">
        <v>10608661</v>
      </c>
      <c r="M19" s="185">
        <v>2864339</v>
      </c>
      <c r="N19" s="185">
        <v>13473000</v>
      </c>
      <c r="O19" s="636">
        <v>10197445</v>
      </c>
      <c r="P19" s="90">
        <v>2753310</v>
      </c>
      <c r="Q19" s="349">
        <v>12950755</v>
      </c>
      <c r="R19" s="1508">
        <v>96.123766050619764</v>
      </c>
      <c r="U19" s="669"/>
    </row>
    <row r="20" spans="1:21" s="186" customFormat="1" ht="45">
      <c r="A20" s="181" t="s">
        <v>359</v>
      </c>
      <c r="B20" s="188">
        <v>3651195</v>
      </c>
      <c r="C20" s="188">
        <v>4568415.9819534365</v>
      </c>
      <c r="D20" s="185">
        <v>1233471.925127428</v>
      </c>
      <c r="E20" s="188">
        <v>5801887.9070808645</v>
      </c>
      <c r="F20" s="188">
        <v>4568415.9319465496</v>
      </c>
      <c r="G20" s="188">
        <v>1233472.3016255682</v>
      </c>
      <c r="H20" s="185">
        <v>5801888.233572118</v>
      </c>
      <c r="I20" s="1512">
        <v>100.00000562732785</v>
      </c>
      <c r="J20" s="192" t="s">
        <v>361</v>
      </c>
      <c r="K20" s="185">
        <v>1143975</v>
      </c>
      <c r="L20" s="185">
        <v>1124841</v>
      </c>
      <c r="M20" s="185">
        <v>19134</v>
      </c>
      <c r="N20" s="185">
        <v>1143975</v>
      </c>
      <c r="O20" s="1510">
        <v>1221882</v>
      </c>
      <c r="P20" s="1511">
        <v>0</v>
      </c>
      <c r="Q20" s="1511">
        <v>1221882</v>
      </c>
      <c r="R20" s="1508">
        <v>106.81020127188094</v>
      </c>
      <c r="U20" s="669"/>
    </row>
    <row r="21" spans="1:21" s="186" customFormat="1" ht="31.5">
      <c r="A21" s="181" t="s">
        <v>360</v>
      </c>
      <c r="B21" s="188">
        <v>17220558</v>
      </c>
      <c r="C21" s="188">
        <v>0</v>
      </c>
      <c r="D21" s="185">
        <v>0</v>
      </c>
      <c r="E21" s="188">
        <v>0</v>
      </c>
      <c r="F21" s="188">
        <v>0</v>
      </c>
      <c r="G21" s="185">
        <v>0</v>
      </c>
      <c r="H21" s="185">
        <v>0</v>
      </c>
      <c r="I21" s="1512">
        <v>0</v>
      </c>
      <c r="J21" s="757" t="s">
        <v>362</v>
      </c>
      <c r="K21" s="190">
        <v>0</v>
      </c>
      <c r="L21" s="339">
        <v>23622047</v>
      </c>
      <c r="M21" s="339">
        <v>6377953</v>
      </c>
      <c r="N21" s="200">
        <v>30000000</v>
      </c>
      <c r="O21" s="201">
        <v>22920463</v>
      </c>
      <c r="P21" s="201">
        <v>6140802.4800000004</v>
      </c>
      <c r="Q21" s="200">
        <v>29061265.48</v>
      </c>
      <c r="R21" s="1515">
        <v>96.870884933333329</v>
      </c>
      <c r="U21" s="669"/>
    </row>
    <row r="22" spans="1:21" s="186" customFormat="1" ht="25.5" customHeight="1">
      <c r="A22" s="617"/>
      <c r="B22" s="643"/>
      <c r="C22" s="643"/>
      <c r="D22" s="643"/>
      <c r="E22" s="643"/>
      <c r="F22" s="643"/>
      <c r="G22" s="643"/>
      <c r="H22" s="643"/>
      <c r="I22" s="1516"/>
      <c r="J22" s="758" t="s">
        <v>1162</v>
      </c>
      <c r="K22" s="183">
        <v>0</v>
      </c>
      <c r="L22" s="183">
        <v>23622047</v>
      </c>
      <c r="M22" s="183">
        <v>6377953</v>
      </c>
      <c r="N22" s="340">
        <v>30000000</v>
      </c>
      <c r="O22" s="352">
        <v>1100000</v>
      </c>
      <c r="P22" s="82">
        <v>297000</v>
      </c>
      <c r="Q22" s="353">
        <v>1397000</v>
      </c>
      <c r="R22" s="1517">
        <v>4.6566666666666663</v>
      </c>
      <c r="U22" s="669"/>
    </row>
    <row r="23" spans="1:21" s="186" customFormat="1" ht="45">
      <c r="A23" s="617"/>
      <c r="B23" s="643"/>
      <c r="C23" s="643"/>
      <c r="D23" s="643"/>
      <c r="E23" s="643"/>
      <c r="F23" s="643"/>
      <c r="G23" s="643"/>
      <c r="H23" s="643"/>
      <c r="I23" s="1516"/>
      <c r="J23" s="758" t="s">
        <v>1217</v>
      </c>
      <c r="K23" s="183">
        <v>0</v>
      </c>
      <c r="L23" s="183">
        <v>176750</v>
      </c>
      <c r="M23" s="183">
        <v>0</v>
      </c>
      <c r="N23" s="183">
        <v>176750</v>
      </c>
      <c r="O23" s="352">
        <v>176750</v>
      </c>
      <c r="P23" s="82">
        <v>0</v>
      </c>
      <c r="Q23" s="353">
        <v>176750</v>
      </c>
      <c r="R23" s="1518">
        <v>100</v>
      </c>
      <c r="U23" s="669"/>
    </row>
    <row r="24" spans="1:21" s="186" customFormat="1" ht="30">
      <c r="A24" s="617"/>
      <c r="B24" s="643"/>
      <c r="C24" s="643"/>
      <c r="D24" s="643"/>
      <c r="E24" s="643"/>
      <c r="F24" s="643"/>
      <c r="G24" s="643"/>
      <c r="H24" s="643"/>
      <c r="I24" s="1516"/>
      <c r="J24" s="758" t="s">
        <v>1220</v>
      </c>
      <c r="K24" s="183">
        <v>0</v>
      </c>
      <c r="L24" s="183">
        <v>61200</v>
      </c>
      <c r="M24" s="183">
        <v>16524</v>
      </c>
      <c r="N24" s="183">
        <v>77724</v>
      </c>
      <c r="O24" s="352">
        <v>61200</v>
      </c>
      <c r="P24" s="82">
        <v>16524</v>
      </c>
      <c r="Q24" s="353">
        <v>77724</v>
      </c>
      <c r="R24" s="1518">
        <v>100</v>
      </c>
      <c r="U24" s="669"/>
    </row>
    <row r="25" spans="1:21" s="186" customFormat="1" ht="45">
      <c r="A25" s="617"/>
      <c r="B25" s="643"/>
      <c r="C25" s="643"/>
      <c r="D25" s="643"/>
      <c r="E25" s="643"/>
      <c r="F25" s="643"/>
      <c r="G25" s="643"/>
      <c r="H25" s="643"/>
      <c r="I25" s="1516"/>
      <c r="J25" s="758" t="s">
        <v>1188</v>
      </c>
      <c r="K25" s="183">
        <v>0</v>
      </c>
      <c r="L25" s="183">
        <v>272969</v>
      </c>
      <c r="M25" s="183">
        <v>73702</v>
      </c>
      <c r="N25" s="183">
        <v>346671</v>
      </c>
      <c r="O25" s="352">
        <v>272969</v>
      </c>
      <c r="P25" s="82">
        <v>73702</v>
      </c>
      <c r="Q25" s="353">
        <v>346671</v>
      </c>
      <c r="R25" s="1518">
        <v>100</v>
      </c>
      <c r="U25" s="669"/>
    </row>
    <row r="26" spans="1:21" s="186" customFormat="1" ht="31.5" customHeight="1">
      <c r="A26" s="617"/>
      <c r="B26" s="643"/>
      <c r="C26" s="643"/>
      <c r="D26" s="643"/>
      <c r="E26" s="643"/>
      <c r="F26" s="643"/>
      <c r="G26" s="643"/>
      <c r="H26" s="643"/>
      <c r="I26" s="1516"/>
      <c r="J26" s="758" t="s">
        <v>1221</v>
      </c>
      <c r="K26" s="183">
        <v>0</v>
      </c>
      <c r="L26" s="183">
        <v>325000</v>
      </c>
      <c r="M26" s="183">
        <v>87750</v>
      </c>
      <c r="N26" s="183">
        <v>412750</v>
      </c>
      <c r="O26" s="352">
        <v>325000</v>
      </c>
      <c r="P26" s="82">
        <v>87750</v>
      </c>
      <c r="Q26" s="353">
        <v>412750</v>
      </c>
      <c r="R26" s="1517">
        <v>100</v>
      </c>
      <c r="U26" s="669"/>
    </row>
    <row r="27" spans="1:21" s="186" customFormat="1" ht="30">
      <c r="A27" s="617"/>
      <c r="B27" s="643"/>
      <c r="C27" s="643"/>
      <c r="D27" s="643"/>
      <c r="E27" s="643"/>
      <c r="F27" s="643"/>
      <c r="G27" s="643"/>
      <c r="H27" s="643"/>
      <c r="I27" s="1516"/>
      <c r="J27" s="758" t="s">
        <v>1548</v>
      </c>
      <c r="K27" s="183">
        <v>0</v>
      </c>
      <c r="L27" s="183">
        <v>0</v>
      </c>
      <c r="M27" s="183">
        <v>0</v>
      </c>
      <c r="N27" s="183">
        <v>0</v>
      </c>
      <c r="O27" s="183">
        <v>20498520</v>
      </c>
      <c r="P27" s="183">
        <v>5534600</v>
      </c>
      <c r="Q27" s="188">
        <v>26033120</v>
      </c>
      <c r="R27" s="1517">
        <v>0</v>
      </c>
      <c r="U27" s="669"/>
    </row>
    <row r="28" spans="1:21" s="186" customFormat="1" ht="30">
      <c r="A28" s="617"/>
      <c r="B28" s="643"/>
      <c r="C28" s="643"/>
      <c r="D28" s="643"/>
      <c r="E28" s="643"/>
      <c r="F28" s="643"/>
      <c r="G28" s="643"/>
      <c r="H28" s="643"/>
      <c r="I28" s="1516"/>
      <c r="J28" s="758" t="s">
        <v>1549</v>
      </c>
      <c r="K28" s="183">
        <v>0</v>
      </c>
      <c r="L28" s="183">
        <v>0</v>
      </c>
      <c r="M28" s="183">
        <v>0</v>
      </c>
      <c r="N28" s="183">
        <v>0</v>
      </c>
      <c r="O28" s="183">
        <v>486024</v>
      </c>
      <c r="P28" s="183">
        <v>131226.48000000001</v>
      </c>
      <c r="Q28" s="188">
        <v>617250.48</v>
      </c>
      <c r="R28" s="1517">
        <v>0</v>
      </c>
      <c r="U28" s="669"/>
    </row>
    <row r="29" spans="1:21" s="196" customFormat="1" ht="30">
      <c r="A29" s="617"/>
      <c r="B29" s="873"/>
      <c r="C29" s="874"/>
      <c r="D29" s="873"/>
      <c r="E29" s="873"/>
      <c r="F29" s="873"/>
      <c r="G29" s="873"/>
      <c r="H29" s="873"/>
      <c r="I29" s="1519"/>
      <c r="J29" s="184" t="s">
        <v>363</v>
      </c>
      <c r="K29" s="338">
        <v>1872751</v>
      </c>
      <c r="L29" s="338">
        <v>1872751</v>
      </c>
      <c r="M29" s="185">
        <v>0</v>
      </c>
      <c r="N29" s="338">
        <v>1872751</v>
      </c>
      <c r="O29" s="188">
        <v>1679801</v>
      </c>
      <c r="P29" s="185">
        <v>0</v>
      </c>
      <c r="Q29" s="185">
        <v>1679801</v>
      </c>
      <c r="R29" s="1520">
        <v>89.696975198518118</v>
      </c>
      <c r="U29" s="670"/>
    </row>
    <row r="30" spans="1:21" s="186" customFormat="1" ht="30" customHeight="1">
      <c r="A30" s="617"/>
      <c r="B30" s="873"/>
      <c r="C30" s="873"/>
      <c r="D30" s="873"/>
      <c r="E30" s="873"/>
      <c r="F30" s="873"/>
      <c r="G30" s="873"/>
      <c r="H30" s="873"/>
      <c r="I30" s="1519"/>
      <c r="J30" s="184" t="s">
        <v>364</v>
      </c>
      <c r="K30" s="338">
        <v>1286334</v>
      </c>
      <c r="L30" s="338">
        <v>9187857</v>
      </c>
      <c r="M30" s="185">
        <v>0</v>
      </c>
      <c r="N30" s="338">
        <v>9187857</v>
      </c>
      <c r="O30" s="188">
        <v>0</v>
      </c>
      <c r="P30" s="185">
        <v>0</v>
      </c>
      <c r="Q30" s="185">
        <v>0</v>
      </c>
      <c r="R30" s="1520">
        <v>0</v>
      </c>
      <c r="U30" s="669"/>
    </row>
    <row r="31" spans="1:21" s="186" customFormat="1" ht="26.25" customHeight="1" thickBot="1">
      <c r="A31" s="618"/>
      <c r="B31" s="619"/>
      <c r="C31" s="619"/>
      <c r="D31" s="619"/>
      <c r="E31" s="619"/>
      <c r="F31" s="619"/>
      <c r="G31" s="619"/>
      <c r="H31" s="619"/>
      <c r="I31" s="619"/>
      <c r="J31" s="883" t="s">
        <v>1166</v>
      </c>
      <c r="K31" s="340">
        <v>0</v>
      </c>
      <c r="L31" s="183">
        <v>118843720</v>
      </c>
      <c r="M31" s="183">
        <v>0</v>
      </c>
      <c r="N31" s="340">
        <v>118843720</v>
      </c>
      <c r="O31" s="1521">
        <v>0</v>
      </c>
      <c r="P31" s="1521">
        <v>0</v>
      </c>
      <c r="Q31" s="185">
        <v>0</v>
      </c>
      <c r="R31" s="1520">
        <v>0</v>
      </c>
      <c r="U31" s="669"/>
    </row>
    <row r="32" spans="1:21" s="186" customFormat="1" ht="23.25" customHeight="1" thickTop="1" thickBot="1">
      <c r="A32" s="193" t="s">
        <v>365</v>
      </c>
      <c r="B32" s="336">
        <v>93368095</v>
      </c>
      <c r="C32" s="336">
        <v>249813374.09973827</v>
      </c>
      <c r="D32" s="194">
        <v>1387148.925127428</v>
      </c>
      <c r="E32" s="194">
        <v>251200523.02486569</v>
      </c>
      <c r="F32" s="336">
        <v>252022291.93194655</v>
      </c>
      <c r="G32" s="194">
        <v>1655031.3016255682</v>
      </c>
      <c r="H32" s="194">
        <v>253677323.23357213</v>
      </c>
      <c r="I32" s="1522">
        <v>100.985985291305</v>
      </c>
      <c r="J32" s="195" t="s">
        <v>366</v>
      </c>
      <c r="K32" s="194">
        <v>93368095</v>
      </c>
      <c r="L32" s="336">
        <v>234683193</v>
      </c>
      <c r="M32" s="336">
        <v>16517330</v>
      </c>
      <c r="N32" s="194">
        <v>251200523</v>
      </c>
      <c r="O32" s="336">
        <v>102975017</v>
      </c>
      <c r="P32" s="336">
        <v>14893536.48</v>
      </c>
      <c r="Q32" s="194">
        <v>117868553.48</v>
      </c>
      <c r="R32" s="1522">
        <v>46.922097164582738</v>
      </c>
      <c r="U32" s="669"/>
    </row>
    <row r="33" spans="1:18" ht="17.25" customHeight="1" thickTop="1">
      <c r="A33" s="583" t="s">
        <v>1015</v>
      </c>
      <c r="B33" s="582"/>
      <c r="C33" s="582"/>
      <c r="D33" s="582"/>
      <c r="E33" s="582"/>
      <c r="F33" s="582"/>
      <c r="G33" s="582"/>
      <c r="H33" s="582"/>
      <c r="I33" s="582"/>
      <c r="K33" s="197"/>
      <c r="L33" s="197"/>
      <c r="M33" s="197"/>
      <c r="N33" s="197"/>
      <c r="O33" s="197"/>
      <c r="P33" s="197"/>
      <c r="Q33" s="197"/>
      <c r="R33" s="197"/>
    </row>
    <row r="34" spans="1:18" ht="33.75" customHeight="1">
      <c r="A34" s="285"/>
      <c r="K34" s="197"/>
      <c r="L34" s="197"/>
      <c r="M34" s="197"/>
      <c r="N34" s="197"/>
      <c r="O34" s="197"/>
      <c r="P34" s="197"/>
      <c r="Q34" s="197"/>
      <c r="R34" s="197"/>
    </row>
    <row r="35" spans="1:18" ht="20.25" customHeight="1">
      <c r="K35" s="198"/>
      <c r="L35" s="198"/>
      <c r="M35" s="198"/>
      <c r="N35" s="198"/>
      <c r="O35" s="198"/>
      <c r="P35" s="198"/>
      <c r="Q35" s="198"/>
      <c r="R35" s="198"/>
    </row>
    <row r="37" spans="1:18">
      <c r="J37" s="199"/>
    </row>
  </sheetData>
  <mergeCells count="10">
    <mergeCell ref="R2:R3"/>
    <mergeCell ref="L2:N2"/>
    <mergeCell ref="O2:Q2"/>
    <mergeCell ref="A2:A3"/>
    <mergeCell ref="C2:E2"/>
    <mergeCell ref="F2:H2"/>
    <mergeCell ref="J2:J3"/>
    <mergeCell ref="I2:I3"/>
    <mergeCell ref="B2:B3"/>
    <mergeCell ref="K2:K3"/>
  </mergeCells>
  <printOptions horizontalCentered="1"/>
  <pageMargins left="0.43307086614173229" right="0.47244094488188981" top="0.51181102362204722" bottom="0.31496062992125984" header="0.23622047244094491" footer="0.31496062992125984"/>
  <pageSetup paperSize="9" scale="50" orientation="landscape" r:id="rId1"/>
  <headerFooter alignWithMargins="0">
    <oddHeader>&amp;C&amp;"Arial,Félkövér"&amp;16
MÁTRAFÜREDI TELEPÜLÉSRÉSZ 2020. ÉVI KÖLTSÉGVETÉSI MÉRLEGE&amp;"Times New Roman CE,Félkövér"
&amp;R&amp;"Arial,Félkövér"&amp;12  9. melléklet a 15/2021. (V.28.) önkormányzati rendelethez</oddHeader>
    <oddFooter xml:space="preserve">&amp;C&amp;"Arial,Normál"
&amp;R&amp;"Arial,Normál" 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4"/>
  <sheetViews>
    <sheetView showGridLines="0" zoomScale="80" workbookViewId="0">
      <pane xSplit="2" ySplit="2" topLeftCell="C3" activePane="bottomRight" state="frozen"/>
      <selection activeCell="B17" sqref="B17:E17"/>
      <selection pane="topRight" activeCell="B17" sqref="B17:E17"/>
      <selection pane="bottomLeft" activeCell="B17" sqref="B17:E17"/>
      <selection pane="bottomRight" activeCell="B14" sqref="B14"/>
    </sheetView>
  </sheetViews>
  <sheetFormatPr defaultRowHeight="15.75"/>
  <cols>
    <col min="1" max="1" width="5.42578125" style="919" customWidth="1"/>
    <col min="2" max="2" width="52.7109375" style="920" customWidth="1"/>
    <col min="3" max="3" width="15.42578125" style="921" customWidth="1"/>
    <col min="4" max="4" width="18.140625" style="921" customWidth="1"/>
    <col min="5" max="5" width="17.7109375" style="921" customWidth="1"/>
    <col min="6" max="6" width="12.7109375" style="921" customWidth="1"/>
    <col min="7" max="7" width="16.28515625" style="921" customWidth="1"/>
    <col min="8" max="8" width="18" style="921" customWidth="1"/>
    <col min="9" max="9" width="19.42578125" style="921" customWidth="1"/>
    <col min="10" max="256" width="9.140625" style="921"/>
    <col min="257" max="257" width="5.42578125" style="921" customWidth="1"/>
    <col min="258" max="258" width="67.42578125" style="921" customWidth="1"/>
    <col min="259" max="259" width="15.42578125" style="921" customWidth="1"/>
    <col min="260" max="260" width="18.140625" style="921" customWidth="1"/>
    <col min="261" max="261" width="17.7109375" style="921" customWidth="1"/>
    <col min="262" max="262" width="12.7109375" style="921" customWidth="1"/>
    <col min="263" max="263" width="16.28515625" style="921" customWidth="1"/>
    <col min="264" max="264" width="18" style="921" customWidth="1"/>
    <col min="265" max="265" width="19.42578125" style="921" customWidth="1"/>
    <col min="266" max="512" width="9.140625" style="921"/>
    <col min="513" max="513" width="5.42578125" style="921" customWidth="1"/>
    <col min="514" max="514" width="67.42578125" style="921" customWidth="1"/>
    <col min="515" max="515" width="15.42578125" style="921" customWidth="1"/>
    <col min="516" max="516" width="18.140625" style="921" customWidth="1"/>
    <col min="517" max="517" width="17.7109375" style="921" customWidth="1"/>
    <col min="518" max="518" width="12.7109375" style="921" customWidth="1"/>
    <col min="519" max="519" width="16.28515625" style="921" customWidth="1"/>
    <col min="520" max="520" width="18" style="921" customWidth="1"/>
    <col min="521" max="521" width="19.42578125" style="921" customWidth="1"/>
    <col min="522" max="768" width="9.140625" style="921"/>
    <col min="769" max="769" width="5.42578125" style="921" customWidth="1"/>
    <col min="770" max="770" width="67.42578125" style="921" customWidth="1"/>
    <col min="771" max="771" width="15.42578125" style="921" customWidth="1"/>
    <col min="772" max="772" width="18.140625" style="921" customWidth="1"/>
    <col min="773" max="773" width="17.7109375" style="921" customWidth="1"/>
    <col min="774" max="774" width="12.7109375" style="921" customWidth="1"/>
    <col min="775" max="775" width="16.28515625" style="921" customWidth="1"/>
    <col min="776" max="776" width="18" style="921" customWidth="1"/>
    <col min="777" max="777" width="19.42578125" style="921" customWidth="1"/>
    <col min="778" max="1024" width="9.140625" style="921"/>
    <col min="1025" max="1025" width="5.42578125" style="921" customWidth="1"/>
    <col min="1026" max="1026" width="67.42578125" style="921" customWidth="1"/>
    <col min="1027" max="1027" width="15.42578125" style="921" customWidth="1"/>
    <col min="1028" max="1028" width="18.140625" style="921" customWidth="1"/>
    <col min="1029" max="1029" width="17.7109375" style="921" customWidth="1"/>
    <col min="1030" max="1030" width="12.7109375" style="921" customWidth="1"/>
    <col min="1031" max="1031" width="16.28515625" style="921" customWidth="1"/>
    <col min="1032" max="1032" width="18" style="921" customWidth="1"/>
    <col min="1033" max="1033" width="19.42578125" style="921" customWidth="1"/>
    <col min="1034" max="1280" width="9.140625" style="921"/>
    <col min="1281" max="1281" width="5.42578125" style="921" customWidth="1"/>
    <col min="1282" max="1282" width="67.42578125" style="921" customWidth="1"/>
    <col min="1283" max="1283" width="15.42578125" style="921" customWidth="1"/>
    <col min="1284" max="1284" width="18.140625" style="921" customWidth="1"/>
    <col min="1285" max="1285" width="17.7109375" style="921" customWidth="1"/>
    <col min="1286" max="1286" width="12.7109375" style="921" customWidth="1"/>
    <col min="1287" max="1287" width="16.28515625" style="921" customWidth="1"/>
    <col min="1288" max="1288" width="18" style="921" customWidth="1"/>
    <col min="1289" max="1289" width="19.42578125" style="921" customWidth="1"/>
    <col min="1290" max="1536" width="9.140625" style="921"/>
    <col min="1537" max="1537" width="5.42578125" style="921" customWidth="1"/>
    <col min="1538" max="1538" width="67.42578125" style="921" customWidth="1"/>
    <col min="1539" max="1539" width="15.42578125" style="921" customWidth="1"/>
    <col min="1540" max="1540" width="18.140625" style="921" customWidth="1"/>
    <col min="1541" max="1541" width="17.7109375" style="921" customWidth="1"/>
    <col min="1542" max="1542" width="12.7109375" style="921" customWidth="1"/>
    <col min="1543" max="1543" width="16.28515625" style="921" customWidth="1"/>
    <col min="1544" max="1544" width="18" style="921" customWidth="1"/>
    <col min="1545" max="1545" width="19.42578125" style="921" customWidth="1"/>
    <col min="1546" max="1792" width="9.140625" style="921"/>
    <col min="1793" max="1793" width="5.42578125" style="921" customWidth="1"/>
    <col min="1794" max="1794" width="67.42578125" style="921" customWidth="1"/>
    <col min="1795" max="1795" width="15.42578125" style="921" customWidth="1"/>
    <col min="1796" max="1796" width="18.140625" style="921" customWidth="1"/>
    <col min="1797" max="1797" width="17.7109375" style="921" customWidth="1"/>
    <col min="1798" max="1798" width="12.7109375" style="921" customWidth="1"/>
    <col min="1799" max="1799" width="16.28515625" style="921" customWidth="1"/>
    <col min="1800" max="1800" width="18" style="921" customWidth="1"/>
    <col min="1801" max="1801" width="19.42578125" style="921" customWidth="1"/>
    <col min="1802" max="2048" width="9.140625" style="921"/>
    <col min="2049" max="2049" width="5.42578125" style="921" customWidth="1"/>
    <col min="2050" max="2050" width="67.42578125" style="921" customWidth="1"/>
    <col min="2051" max="2051" width="15.42578125" style="921" customWidth="1"/>
    <col min="2052" max="2052" width="18.140625" style="921" customWidth="1"/>
    <col min="2053" max="2053" width="17.7109375" style="921" customWidth="1"/>
    <col min="2054" max="2054" width="12.7109375" style="921" customWidth="1"/>
    <col min="2055" max="2055" width="16.28515625" style="921" customWidth="1"/>
    <col min="2056" max="2056" width="18" style="921" customWidth="1"/>
    <col min="2057" max="2057" width="19.42578125" style="921" customWidth="1"/>
    <col min="2058" max="2304" width="9.140625" style="921"/>
    <col min="2305" max="2305" width="5.42578125" style="921" customWidth="1"/>
    <col min="2306" max="2306" width="67.42578125" style="921" customWidth="1"/>
    <col min="2307" max="2307" width="15.42578125" style="921" customWidth="1"/>
    <col min="2308" max="2308" width="18.140625" style="921" customWidth="1"/>
    <col min="2309" max="2309" width="17.7109375" style="921" customWidth="1"/>
    <col min="2310" max="2310" width="12.7109375" style="921" customWidth="1"/>
    <col min="2311" max="2311" width="16.28515625" style="921" customWidth="1"/>
    <col min="2312" max="2312" width="18" style="921" customWidth="1"/>
    <col min="2313" max="2313" width="19.42578125" style="921" customWidth="1"/>
    <col min="2314" max="2560" width="9.140625" style="921"/>
    <col min="2561" max="2561" width="5.42578125" style="921" customWidth="1"/>
    <col min="2562" max="2562" width="67.42578125" style="921" customWidth="1"/>
    <col min="2563" max="2563" width="15.42578125" style="921" customWidth="1"/>
    <col min="2564" max="2564" width="18.140625" style="921" customWidth="1"/>
    <col min="2565" max="2565" width="17.7109375" style="921" customWidth="1"/>
    <col min="2566" max="2566" width="12.7109375" style="921" customWidth="1"/>
    <col min="2567" max="2567" width="16.28515625" style="921" customWidth="1"/>
    <col min="2568" max="2568" width="18" style="921" customWidth="1"/>
    <col min="2569" max="2569" width="19.42578125" style="921" customWidth="1"/>
    <col min="2570" max="2816" width="9.140625" style="921"/>
    <col min="2817" max="2817" width="5.42578125" style="921" customWidth="1"/>
    <col min="2818" max="2818" width="67.42578125" style="921" customWidth="1"/>
    <col min="2819" max="2819" width="15.42578125" style="921" customWidth="1"/>
    <col min="2820" max="2820" width="18.140625" style="921" customWidth="1"/>
    <col min="2821" max="2821" width="17.7109375" style="921" customWidth="1"/>
    <col min="2822" max="2822" width="12.7109375" style="921" customWidth="1"/>
    <col min="2823" max="2823" width="16.28515625" style="921" customWidth="1"/>
    <col min="2824" max="2824" width="18" style="921" customWidth="1"/>
    <col min="2825" max="2825" width="19.42578125" style="921" customWidth="1"/>
    <col min="2826" max="3072" width="9.140625" style="921"/>
    <col min="3073" max="3073" width="5.42578125" style="921" customWidth="1"/>
    <col min="3074" max="3074" width="67.42578125" style="921" customWidth="1"/>
    <col min="3075" max="3075" width="15.42578125" style="921" customWidth="1"/>
    <col min="3076" max="3076" width="18.140625" style="921" customWidth="1"/>
    <col min="3077" max="3077" width="17.7109375" style="921" customWidth="1"/>
    <col min="3078" max="3078" width="12.7109375" style="921" customWidth="1"/>
    <col min="3079" max="3079" width="16.28515625" style="921" customWidth="1"/>
    <col min="3080" max="3080" width="18" style="921" customWidth="1"/>
    <col min="3081" max="3081" width="19.42578125" style="921" customWidth="1"/>
    <col min="3082" max="3328" width="9.140625" style="921"/>
    <col min="3329" max="3329" width="5.42578125" style="921" customWidth="1"/>
    <col min="3330" max="3330" width="67.42578125" style="921" customWidth="1"/>
    <col min="3331" max="3331" width="15.42578125" style="921" customWidth="1"/>
    <col min="3332" max="3332" width="18.140625" style="921" customWidth="1"/>
    <col min="3333" max="3333" width="17.7109375" style="921" customWidth="1"/>
    <col min="3334" max="3334" width="12.7109375" style="921" customWidth="1"/>
    <col min="3335" max="3335" width="16.28515625" style="921" customWidth="1"/>
    <col min="3336" max="3336" width="18" style="921" customWidth="1"/>
    <col min="3337" max="3337" width="19.42578125" style="921" customWidth="1"/>
    <col min="3338" max="3584" width="9.140625" style="921"/>
    <col min="3585" max="3585" width="5.42578125" style="921" customWidth="1"/>
    <col min="3586" max="3586" width="67.42578125" style="921" customWidth="1"/>
    <col min="3587" max="3587" width="15.42578125" style="921" customWidth="1"/>
    <col min="3588" max="3588" width="18.140625" style="921" customWidth="1"/>
    <col min="3589" max="3589" width="17.7109375" style="921" customWidth="1"/>
    <col min="3590" max="3590" width="12.7109375" style="921" customWidth="1"/>
    <col min="3591" max="3591" width="16.28515625" style="921" customWidth="1"/>
    <col min="3592" max="3592" width="18" style="921" customWidth="1"/>
    <col min="3593" max="3593" width="19.42578125" style="921" customWidth="1"/>
    <col min="3594" max="3840" width="9.140625" style="921"/>
    <col min="3841" max="3841" width="5.42578125" style="921" customWidth="1"/>
    <col min="3842" max="3842" width="67.42578125" style="921" customWidth="1"/>
    <col min="3843" max="3843" width="15.42578125" style="921" customWidth="1"/>
    <col min="3844" max="3844" width="18.140625" style="921" customWidth="1"/>
    <col min="3845" max="3845" width="17.7109375" style="921" customWidth="1"/>
    <col min="3846" max="3846" width="12.7109375" style="921" customWidth="1"/>
    <col min="3847" max="3847" width="16.28515625" style="921" customWidth="1"/>
    <col min="3848" max="3848" width="18" style="921" customWidth="1"/>
    <col min="3849" max="3849" width="19.42578125" style="921" customWidth="1"/>
    <col min="3850" max="4096" width="9.140625" style="921"/>
    <col min="4097" max="4097" width="5.42578125" style="921" customWidth="1"/>
    <col min="4098" max="4098" width="67.42578125" style="921" customWidth="1"/>
    <col min="4099" max="4099" width="15.42578125" style="921" customWidth="1"/>
    <col min="4100" max="4100" width="18.140625" style="921" customWidth="1"/>
    <col min="4101" max="4101" width="17.7109375" style="921" customWidth="1"/>
    <col min="4102" max="4102" width="12.7109375" style="921" customWidth="1"/>
    <col min="4103" max="4103" width="16.28515625" style="921" customWidth="1"/>
    <col min="4104" max="4104" width="18" style="921" customWidth="1"/>
    <col min="4105" max="4105" width="19.42578125" style="921" customWidth="1"/>
    <col min="4106" max="4352" width="9.140625" style="921"/>
    <col min="4353" max="4353" width="5.42578125" style="921" customWidth="1"/>
    <col min="4354" max="4354" width="67.42578125" style="921" customWidth="1"/>
    <col min="4355" max="4355" width="15.42578125" style="921" customWidth="1"/>
    <col min="4356" max="4356" width="18.140625" style="921" customWidth="1"/>
    <col min="4357" max="4357" width="17.7109375" style="921" customWidth="1"/>
    <col min="4358" max="4358" width="12.7109375" style="921" customWidth="1"/>
    <col min="4359" max="4359" width="16.28515625" style="921" customWidth="1"/>
    <col min="4360" max="4360" width="18" style="921" customWidth="1"/>
    <col min="4361" max="4361" width="19.42578125" style="921" customWidth="1"/>
    <col min="4362" max="4608" width="9.140625" style="921"/>
    <col min="4609" max="4609" width="5.42578125" style="921" customWidth="1"/>
    <col min="4610" max="4610" width="67.42578125" style="921" customWidth="1"/>
    <col min="4611" max="4611" width="15.42578125" style="921" customWidth="1"/>
    <col min="4612" max="4612" width="18.140625" style="921" customWidth="1"/>
    <col min="4613" max="4613" width="17.7109375" style="921" customWidth="1"/>
    <col min="4614" max="4614" width="12.7109375" style="921" customWidth="1"/>
    <col min="4615" max="4615" width="16.28515625" style="921" customWidth="1"/>
    <col min="4616" max="4616" width="18" style="921" customWidth="1"/>
    <col min="4617" max="4617" width="19.42578125" style="921" customWidth="1"/>
    <col min="4618" max="4864" width="9.140625" style="921"/>
    <col min="4865" max="4865" width="5.42578125" style="921" customWidth="1"/>
    <col min="4866" max="4866" width="67.42578125" style="921" customWidth="1"/>
    <col min="4867" max="4867" width="15.42578125" style="921" customWidth="1"/>
    <col min="4868" max="4868" width="18.140625" style="921" customWidth="1"/>
    <col min="4869" max="4869" width="17.7109375" style="921" customWidth="1"/>
    <col min="4870" max="4870" width="12.7109375" style="921" customWidth="1"/>
    <col min="4871" max="4871" width="16.28515625" style="921" customWidth="1"/>
    <col min="4872" max="4872" width="18" style="921" customWidth="1"/>
    <col min="4873" max="4873" width="19.42578125" style="921" customWidth="1"/>
    <col min="4874" max="5120" width="9.140625" style="921"/>
    <col min="5121" max="5121" width="5.42578125" style="921" customWidth="1"/>
    <col min="5122" max="5122" width="67.42578125" style="921" customWidth="1"/>
    <col min="5123" max="5123" width="15.42578125" style="921" customWidth="1"/>
    <col min="5124" max="5124" width="18.140625" style="921" customWidth="1"/>
    <col min="5125" max="5125" width="17.7109375" style="921" customWidth="1"/>
    <col min="5126" max="5126" width="12.7109375" style="921" customWidth="1"/>
    <col min="5127" max="5127" width="16.28515625" style="921" customWidth="1"/>
    <col min="5128" max="5128" width="18" style="921" customWidth="1"/>
    <col min="5129" max="5129" width="19.42578125" style="921" customWidth="1"/>
    <col min="5130" max="5376" width="9.140625" style="921"/>
    <col min="5377" max="5377" width="5.42578125" style="921" customWidth="1"/>
    <col min="5378" max="5378" width="67.42578125" style="921" customWidth="1"/>
    <col min="5379" max="5379" width="15.42578125" style="921" customWidth="1"/>
    <col min="5380" max="5380" width="18.140625" style="921" customWidth="1"/>
    <col min="5381" max="5381" width="17.7109375" style="921" customWidth="1"/>
    <col min="5382" max="5382" width="12.7109375" style="921" customWidth="1"/>
    <col min="5383" max="5383" width="16.28515625" style="921" customWidth="1"/>
    <col min="5384" max="5384" width="18" style="921" customWidth="1"/>
    <col min="5385" max="5385" width="19.42578125" style="921" customWidth="1"/>
    <col min="5386" max="5632" width="9.140625" style="921"/>
    <col min="5633" max="5633" width="5.42578125" style="921" customWidth="1"/>
    <col min="5634" max="5634" width="67.42578125" style="921" customWidth="1"/>
    <col min="5635" max="5635" width="15.42578125" style="921" customWidth="1"/>
    <col min="5636" max="5636" width="18.140625" style="921" customWidth="1"/>
    <col min="5637" max="5637" width="17.7109375" style="921" customWidth="1"/>
    <col min="5638" max="5638" width="12.7109375" style="921" customWidth="1"/>
    <col min="5639" max="5639" width="16.28515625" style="921" customWidth="1"/>
    <col min="5640" max="5640" width="18" style="921" customWidth="1"/>
    <col min="5641" max="5641" width="19.42578125" style="921" customWidth="1"/>
    <col min="5642" max="5888" width="9.140625" style="921"/>
    <col min="5889" max="5889" width="5.42578125" style="921" customWidth="1"/>
    <col min="5890" max="5890" width="67.42578125" style="921" customWidth="1"/>
    <col min="5891" max="5891" width="15.42578125" style="921" customWidth="1"/>
    <col min="5892" max="5892" width="18.140625" style="921" customWidth="1"/>
    <col min="5893" max="5893" width="17.7109375" style="921" customWidth="1"/>
    <col min="5894" max="5894" width="12.7109375" style="921" customWidth="1"/>
    <col min="5895" max="5895" width="16.28515625" style="921" customWidth="1"/>
    <col min="5896" max="5896" width="18" style="921" customWidth="1"/>
    <col min="5897" max="5897" width="19.42578125" style="921" customWidth="1"/>
    <col min="5898" max="6144" width="9.140625" style="921"/>
    <col min="6145" max="6145" width="5.42578125" style="921" customWidth="1"/>
    <col min="6146" max="6146" width="67.42578125" style="921" customWidth="1"/>
    <col min="6147" max="6147" width="15.42578125" style="921" customWidth="1"/>
    <col min="6148" max="6148" width="18.140625" style="921" customWidth="1"/>
    <col min="6149" max="6149" width="17.7109375" style="921" customWidth="1"/>
    <col min="6150" max="6150" width="12.7109375" style="921" customWidth="1"/>
    <col min="6151" max="6151" width="16.28515625" style="921" customWidth="1"/>
    <col min="6152" max="6152" width="18" style="921" customWidth="1"/>
    <col min="6153" max="6153" width="19.42578125" style="921" customWidth="1"/>
    <col min="6154" max="6400" width="9.140625" style="921"/>
    <col min="6401" max="6401" width="5.42578125" style="921" customWidth="1"/>
    <col min="6402" max="6402" width="67.42578125" style="921" customWidth="1"/>
    <col min="6403" max="6403" width="15.42578125" style="921" customWidth="1"/>
    <col min="6404" max="6404" width="18.140625" style="921" customWidth="1"/>
    <col min="6405" max="6405" width="17.7109375" style="921" customWidth="1"/>
    <col min="6406" max="6406" width="12.7109375" style="921" customWidth="1"/>
    <col min="6407" max="6407" width="16.28515625" style="921" customWidth="1"/>
    <col min="6408" max="6408" width="18" style="921" customWidth="1"/>
    <col min="6409" max="6409" width="19.42578125" style="921" customWidth="1"/>
    <col min="6410" max="6656" width="9.140625" style="921"/>
    <col min="6657" max="6657" width="5.42578125" style="921" customWidth="1"/>
    <col min="6658" max="6658" width="67.42578125" style="921" customWidth="1"/>
    <col min="6659" max="6659" width="15.42578125" style="921" customWidth="1"/>
    <col min="6660" max="6660" width="18.140625" style="921" customWidth="1"/>
    <col min="6661" max="6661" width="17.7109375" style="921" customWidth="1"/>
    <col min="6662" max="6662" width="12.7109375" style="921" customWidth="1"/>
    <col min="6663" max="6663" width="16.28515625" style="921" customWidth="1"/>
    <col min="6664" max="6664" width="18" style="921" customWidth="1"/>
    <col min="6665" max="6665" width="19.42578125" style="921" customWidth="1"/>
    <col min="6666" max="6912" width="9.140625" style="921"/>
    <col min="6913" max="6913" width="5.42578125" style="921" customWidth="1"/>
    <col min="6914" max="6914" width="67.42578125" style="921" customWidth="1"/>
    <col min="6915" max="6915" width="15.42578125" style="921" customWidth="1"/>
    <col min="6916" max="6916" width="18.140625" style="921" customWidth="1"/>
    <col min="6917" max="6917" width="17.7109375" style="921" customWidth="1"/>
    <col min="6918" max="6918" width="12.7109375" style="921" customWidth="1"/>
    <col min="6919" max="6919" width="16.28515625" style="921" customWidth="1"/>
    <col min="6920" max="6920" width="18" style="921" customWidth="1"/>
    <col min="6921" max="6921" width="19.42578125" style="921" customWidth="1"/>
    <col min="6922" max="7168" width="9.140625" style="921"/>
    <col min="7169" max="7169" width="5.42578125" style="921" customWidth="1"/>
    <col min="7170" max="7170" width="67.42578125" style="921" customWidth="1"/>
    <col min="7171" max="7171" width="15.42578125" style="921" customWidth="1"/>
    <col min="7172" max="7172" width="18.140625" style="921" customWidth="1"/>
    <col min="7173" max="7173" width="17.7109375" style="921" customWidth="1"/>
    <col min="7174" max="7174" width="12.7109375" style="921" customWidth="1"/>
    <col min="7175" max="7175" width="16.28515625" style="921" customWidth="1"/>
    <col min="7176" max="7176" width="18" style="921" customWidth="1"/>
    <col min="7177" max="7177" width="19.42578125" style="921" customWidth="1"/>
    <col min="7178" max="7424" width="9.140625" style="921"/>
    <col min="7425" max="7425" width="5.42578125" style="921" customWidth="1"/>
    <col min="7426" max="7426" width="67.42578125" style="921" customWidth="1"/>
    <col min="7427" max="7427" width="15.42578125" style="921" customWidth="1"/>
    <col min="7428" max="7428" width="18.140625" style="921" customWidth="1"/>
    <col min="7429" max="7429" width="17.7109375" style="921" customWidth="1"/>
    <col min="7430" max="7430" width="12.7109375" style="921" customWidth="1"/>
    <col min="7431" max="7431" width="16.28515625" style="921" customWidth="1"/>
    <col min="7432" max="7432" width="18" style="921" customWidth="1"/>
    <col min="7433" max="7433" width="19.42578125" style="921" customWidth="1"/>
    <col min="7434" max="7680" width="9.140625" style="921"/>
    <col min="7681" max="7681" width="5.42578125" style="921" customWidth="1"/>
    <col min="7682" max="7682" width="67.42578125" style="921" customWidth="1"/>
    <col min="7683" max="7683" width="15.42578125" style="921" customWidth="1"/>
    <col min="7684" max="7684" width="18.140625" style="921" customWidth="1"/>
    <col min="7685" max="7685" width="17.7109375" style="921" customWidth="1"/>
    <col min="7686" max="7686" width="12.7109375" style="921" customWidth="1"/>
    <col min="7687" max="7687" width="16.28515625" style="921" customWidth="1"/>
    <col min="7688" max="7688" width="18" style="921" customWidth="1"/>
    <col min="7689" max="7689" width="19.42578125" style="921" customWidth="1"/>
    <col min="7690" max="7936" width="9.140625" style="921"/>
    <col min="7937" max="7937" width="5.42578125" style="921" customWidth="1"/>
    <col min="7938" max="7938" width="67.42578125" style="921" customWidth="1"/>
    <col min="7939" max="7939" width="15.42578125" style="921" customWidth="1"/>
    <col min="7940" max="7940" width="18.140625" style="921" customWidth="1"/>
    <col min="7941" max="7941" width="17.7109375" style="921" customWidth="1"/>
    <col min="7942" max="7942" width="12.7109375" style="921" customWidth="1"/>
    <col min="7943" max="7943" width="16.28515625" style="921" customWidth="1"/>
    <col min="7944" max="7944" width="18" style="921" customWidth="1"/>
    <col min="7945" max="7945" width="19.42578125" style="921" customWidth="1"/>
    <col min="7946" max="8192" width="9.140625" style="921"/>
    <col min="8193" max="8193" width="5.42578125" style="921" customWidth="1"/>
    <col min="8194" max="8194" width="67.42578125" style="921" customWidth="1"/>
    <col min="8195" max="8195" width="15.42578125" style="921" customWidth="1"/>
    <col min="8196" max="8196" width="18.140625" style="921" customWidth="1"/>
    <col min="8197" max="8197" width="17.7109375" style="921" customWidth="1"/>
    <col min="8198" max="8198" width="12.7109375" style="921" customWidth="1"/>
    <col min="8199" max="8199" width="16.28515625" style="921" customWidth="1"/>
    <col min="8200" max="8200" width="18" style="921" customWidth="1"/>
    <col min="8201" max="8201" width="19.42578125" style="921" customWidth="1"/>
    <col min="8202" max="8448" width="9.140625" style="921"/>
    <col min="8449" max="8449" width="5.42578125" style="921" customWidth="1"/>
    <col min="8450" max="8450" width="67.42578125" style="921" customWidth="1"/>
    <col min="8451" max="8451" width="15.42578125" style="921" customWidth="1"/>
    <col min="8452" max="8452" width="18.140625" style="921" customWidth="1"/>
    <col min="8453" max="8453" width="17.7109375" style="921" customWidth="1"/>
    <col min="8454" max="8454" width="12.7109375" style="921" customWidth="1"/>
    <col min="8455" max="8455" width="16.28515625" style="921" customWidth="1"/>
    <col min="8456" max="8456" width="18" style="921" customWidth="1"/>
    <col min="8457" max="8457" width="19.42578125" style="921" customWidth="1"/>
    <col min="8458" max="8704" width="9.140625" style="921"/>
    <col min="8705" max="8705" width="5.42578125" style="921" customWidth="1"/>
    <col min="8706" max="8706" width="67.42578125" style="921" customWidth="1"/>
    <col min="8707" max="8707" width="15.42578125" style="921" customWidth="1"/>
    <col min="8708" max="8708" width="18.140625" style="921" customWidth="1"/>
    <col min="8709" max="8709" width="17.7109375" style="921" customWidth="1"/>
    <col min="8710" max="8710" width="12.7109375" style="921" customWidth="1"/>
    <col min="8711" max="8711" width="16.28515625" style="921" customWidth="1"/>
    <col min="8712" max="8712" width="18" style="921" customWidth="1"/>
    <col min="8713" max="8713" width="19.42578125" style="921" customWidth="1"/>
    <col min="8714" max="8960" width="9.140625" style="921"/>
    <col min="8961" max="8961" width="5.42578125" style="921" customWidth="1"/>
    <col min="8962" max="8962" width="67.42578125" style="921" customWidth="1"/>
    <col min="8963" max="8963" width="15.42578125" style="921" customWidth="1"/>
    <col min="8964" max="8964" width="18.140625" style="921" customWidth="1"/>
    <col min="8965" max="8965" width="17.7109375" style="921" customWidth="1"/>
    <col min="8966" max="8966" width="12.7109375" style="921" customWidth="1"/>
    <col min="8967" max="8967" width="16.28515625" style="921" customWidth="1"/>
    <col min="8968" max="8968" width="18" style="921" customWidth="1"/>
    <col min="8969" max="8969" width="19.42578125" style="921" customWidth="1"/>
    <col min="8970" max="9216" width="9.140625" style="921"/>
    <col min="9217" max="9217" width="5.42578125" style="921" customWidth="1"/>
    <col min="9218" max="9218" width="67.42578125" style="921" customWidth="1"/>
    <col min="9219" max="9219" width="15.42578125" style="921" customWidth="1"/>
    <col min="9220" max="9220" width="18.140625" style="921" customWidth="1"/>
    <col min="9221" max="9221" width="17.7109375" style="921" customWidth="1"/>
    <col min="9222" max="9222" width="12.7109375" style="921" customWidth="1"/>
    <col min="9223" max="9223" width="16.28515625" style="921" customWidth="1"/>
    <col min="9224" max="9224" width="18" style="921" customWidth="1"/>
    <col min="9225" max="9225" width="19.42578125" style="921" customWidth="1"/>
    <col min="9226" max="9472" width="9.140625" style="921"/>
    <col min="9473" max="9473" width="5.42578125" style="921" customWidth="1"/>
    <col min="9474" max="9474" width="67.42578125" style="921" customWidth="1"/>
    <col min="9475" max="9475" width="15.42578125" style="921" customWidth="1"/>
    <col min="9476" max="9476" width="18.140625" style="921" customWidth="1"/>
    <col min="9477" max="9477" width="17.7109375" style="921" customWidth="1"/>
    <col min="9478" max="9478" width="12.7109375" style="921" customWidth="1"/>
    <col min="9479" max="9479" width="16.28515625" style="921" customWidth="1"/>
    <col min="9480" max="9480" width="18" style="921" customWidth="1"/>
    <col min="9481" max="9481" width="19.42578125" style="921" customWidth="1"/>
    <col min="9482" max="9728" width="9.140625" style="921"/>
    <col min="9729" max="9729" width="5.42578125" style="921" customWidth="1"/>
    <col min="9730" max="9730" width="67.42578125" style="921" customWidth="1"/>
    <col min="9731" max="9731" width="15.42578125" style="921" customWidth="1"/>
    <col min="9732" max="9732" width="18.140625" style="921" customWidth="1"/>
    <col min="9733" max="9733" width="17.7109375" style="921" customWidth="1"/>
    <col min="9734" max="9734" width="12.7109375" style="921" customWidth="1"/>
    <col min="9735" max="9735" width="16.28515625" style="921" customWidth="1"/>
    <col min="9736" max="9736" width="18" style="921" customWidth="1"/>
    <col min="9737" max="9737" width="19.42578125" style="921" customWidth="1"/>
    <col min="9738" max="9984" width="9.140625" style="921"/>
    <col min="9985" max="9985" width="5.42578125" style="921" customWidth="1"/>
    <col min="9986" max="9986" width="67.42578125" style="921" customWidth="1"/>
    <col min="9987" max="9987" width="15.42578125" style="921" customWidth="1"/>
    <col min="9988" max="9988" width="18.140625" style="921" customWidth="1"/>
    <col min="9989" max="9989" width="17.7109375" style="921" customWidth="1"/>
    <col min="9990" max="9990" width="12.7109375" style="921" customWidth="1"/>
    <col min="9991" max="9991" width="16.28515625" style="921" customWidth="1"/>
    <col min="9992" max="9992" width="18" style="921" customWidth="1"/>
    <col min="9993" max="9993" width="19.42578125" style="921" customWidth="1"/>
    <col min="9994" max="10240" width="9.140625" style="921"/>
    <col min="10241" max="10241" width="5.42578125" style="921" customWidth="1"/>
    <col min="10242" max="10242" width="67.42578125" style="921" customWidth="1"/>
    <col min="10243" max="10243" width="15.42578125" style="921" customWidth="1"/>
    <col min="10244" max="10244" width="18.140625" style="921" customWidth="1"/>
    <col min="10245" max="10245" width="17.7109375" style="921" customWidth="1"/>
    <col min="10246" max="10246" width="12.7109375" style="921" customWidth="1"/>
    <col min="10247" max="10247" width="16.28515625" style="921" customWidth="1"/>
    <col min="10248" max="10248" width="18" style="921" customWidth="1"/>
    <col min="10249" max="10249" width="19.42578125" style="921" customWidth="1"/>
    <col min="10250" max="10496" width="9.140625" style="921"/>
    <col min="10497" max="10497" width="5.42578125" style="921" customWidth="1"/>
    <col min="10498" max="10498" width="67.42578125" style="921" customWidth="1"/>
    <col min="10499" max="10499" width="15.42578125" style="921" customWidth="1"/>
    <col min="10500" max="10500" width="18.140625" style="921" customWidth="1"/>
    <col min="10501" max="10501" width="17.7109375" style="921" customWidth="1"/>
    <col min="10502" max="10502" width="12.7109375" style="921" customWidth="1"/>
    <col min="10503" max="10503" width="16.28515625" style="921" customWidth="1"/>
    <col min="10504" max="10504" width="18" style="921" customWidth="1"/>
    <col min="10505" max="10505" width="19.42578125" style="921" customWidth="1"/>
    <col min="10506" max="10752" width="9.140625" style="921"/>
    <col min="10753" max="10753" width="5.42578125" style="921" customWidth="1"/>
    <col min="10754" max="10754" width="67.42578125" style="921" customWidth="1"/>
    <col min="10755" max="10755" width="15.42578125" style="921" customWidth="1"/>
    <col min="10756" max="10756" width="18.140625" style="921" customWidth="1"/>
    <col min="10757" max="10757" width="17.7109375" style="921" customWidth="1"/>
    <col min="10758" max="10758" width="12.7109375" style="921" customWidth="1"/>
    <col min="10759" max="10759" width="16.28515625" style="921" customWidth="1"/>
    <col min="10760" max="10760" width="18" style="921" customWidth="1"/>
    <col min="10761" max="10761" width="19.42578125" style="921" customWidth="1"/>
    <col min="10762" max="11008" width="9.140625" style="921"/>
    <col min="11009" max="11009" width="5.42578125" style="921" customWidth="1"/>
    <col min="11010" max="11010" width="67.42578125" style="921" customWidth="1"/>
    <col min="11011" max="11011" width="15.42578125" style="921" customWidth="1"/>
    <col min="11012" max="11012" width="18.140625" style="921" customWidth="1"/>
    <col min="11013" max="11013" width="17.7109375" style="921" customWidth="1"/>
    <col min="11014" max="11014" width="12.7109375" style="921" customWidth="1"/>
    <col min="11015" max="11015" width="16.28515625" style="921" customWidth="1"/>
    <col min="11016" max="11016" width="18" style="921" customWidth="1"/>
    <col min="11017" max="11017" width="19.42578125" style="921" customWidth="1"/>
    <col min="11018" max="11264" width="9.140625" style="921"/>
    <col min="11265" max="11265" width="5.42578125" style="921" customWidth="1"/>
    <col min="11266" max="11266" width="67.42578125" style="921" customWidth="1"/>
    <col min="11267" max="11267" width="15.42578125" style="921" customWidth="1"/>
    <col min="11268" max="11268" width="18.140625" style="921" customWidth="1"/>
    <col min="11269" max="11269" width="17.7109375" style="921" customWidth="1"/>
    <col min="11270" max="11270" width="12.7109375" style="921" customWidth="1"/>
    <col min="11271" max="11271" width="16.28515625" style="921" customWidth="1"/>
    <col min="11272" max="11272" width="18" style="921" customWidth="1"/>
    <col min="11273" max="11273" width="19.42578125" style="921" customWidth="1"/>
    <col min="11274" max="11520" width="9.140625" style="921"/>
    <col min="11521" max="11521" width="5.42578125" style="921" customWidth="1"/>
    <col min="11522" max="11522" width="67.42578125" style="921" customWidth="1"/>
    <col min="11523" max="11523" width="15.42578125" style="921" customWidth="1"/>
    <col min="11524" max="11524" width="18.140625" style="921" customWidth="1"/>
    <col min="11525" max="11525" width="17.7109375" style="921" customWidth="1"/>
    <col min="11526" max="11526" width="12.7109375" style="921" customWidth="1"/>
    <col min="11527" max="11527" width="16.28515625" style="921" customWidth="1"/>
    <col min="11528" max="11528" width="18" style="921" customWidth="1"/>
    <col min="11529" max="11529" width="19.42578125" style="921" customWidth="1"/>
    <col min="11530" max="11776" width="9.140625" style="921"/>
    <col min="11777" max="11777" width="5.42578125" style="921" customWidth="1"/>
    <col min="11778" max="11778" width="67.42578125" style="921" customWidth="1"/>
    <col min="11779" max="11779" width="15.42578125" style="921" customWidth="1"/>
    <col min="11780" max="11780" width="18.140625" style="921" customWidth="1"/>
    <col min="11781" max="11781" width="17.7109375" style="921" customWidth="1"/>
    <col min="11782" max="11782" width="12.7109375" style="921" customWidth="1"/>
    <col min="11783" max="11783" width="16.28515625" style="921" customWidth="1"/>
    <col min="11784" max="11784" width="18" style="921" customWidth="1"/>
    <col min="11785" max="11785" width="19.42578125" style="921" customWidth="1"/>
    <col min="11786" max="12032" width="9.140625" style="921"/>
    <col min="12033" max="12033" width="5.42578125" style="921" customWidth="1"/>
    <col min="12034" max="12034" width="67.42578125" style="921" customWidth="1"/>
    <col min="12035" max="12035" width="15.42578125" style="921" customWidth="1"/>
    <col min="12036" max="12036" width="18.140625" style="921" customWidth="1"/>
    <col min="12037" max="12037" width="17.7109375" style="921" customWidth="1"/>
    <col min="12038" max="12038" width="12.7109375" style="921" customWidth="1"/>
    <col min="12039" max="12039" width="16.28515625" style="921" customWidth="1"/>
    <col min="12040" max="12040" width="18" style="921" customWidth="1"/>
    <col min="12041" max="12041" width="19.42578125" style="921" customWidth="1"/>
    <col min="12042" max="12288" width="9.140625" style="921"/>
    <col min="12289" max="12289" width="5.42578125" style="921" customWidth="1"/>
    <col min="12290" max="12290" width="67.42578125" style="921" customWidth="1"/>
    <col min="12291" max="12291" width="15.42578125" style="921" customWidth="1"/>
    <col min="12292" max="12292" width="18.140625" style="921" customWidth="1"/>
    <col min="12293" max="12293" width="17.7109375" style="921" customWidth="1"/>
    <col min="12294" max="12294" width="12.7109375" style="921" customWidth="1"/>
    <col min="12295" max="12295" width="16.28515625" style="921" customWidth="1"/>
    <col min="12296" max="12296" width="18" style="921" customWidth="1"/>
    <col min="12297" max="12297" width="19.42578125" style="921" customWidth="1"/>
    <col min="12298" max="12544" width="9.140625" style="921"/>
    <col min="12545" max="12545" width="5.42578125" style="921" customWidth="1"/>
    <col min="12546" max="12546" width="67.42578125" style="921" customWidth="1"/>
    <col min="12547" max="12547" width="15.42578125" style="921" customWidth="1"/>
    <col min="12548" max="12548" width="18.140625" style="921" customWidth="1"/>
    <col min="12549" max="12549" width="17.7109375" style="921" customWidth="1"/>
    <col min="12550" max="12550" width="12.7109375" style="921" customWidth="1"/>
    <col min="12551" max="12551" width="16.28515625" style="921" customWidth="1"/>
    <col min="12552" max="12552" width="18" style="921" customWidth="1"/>
    <col min="12553" max="12553" width="19.42578125" style="921" customWidth="1"/>
    <col min="12554" max="12800" width="9.140625" style="921"/>
    <col min="12801" max="12801" width="5.42578125" style="921" customWidth="1"/>
    <col min="12802" max="12802" width="67.42578125" style="921" customWidth="1"/>
    <col min="12803" max="12803" width="15.42578125" style="921" customWidth="1"/>
    <col min="12804" max="12804" width="18.140625" style="921" customWidth="1"/>
    <col min="12805" max="12805" width="17.7109375" style="921" customWidth="1"/>
    <col min="12806" max="12806" width="12.7109375" style="921" customWidth="1"/>
    <col min="12807" max="12807" width="16.28515625" style="921" customWidth="1"/>
    <col min="12808" max="12808" width="18" style="921" customWidth="1"/>
    <col min="12809" max="12809" width="19.42578125" style="921" customWidth="1"/>
    <col min="12810" max="13056" width="9.140625" style="921"/>
    <col min="13057" max="13057" width="5.42578125" style="921" customWidth="1"/>
    <col min="13058" max="13058" width="67.42578125" style="921" customWidth="1"/>
    <col min="13059" max="13059" width="15.42578125" style="921" customWidth="1"/>
    <col min="13060" max="13060" width="18.140625" style="921" customWidth="1"/>
    <col min="13061" max="13061" width="17.7109375" style="921" customWidth="1"/>
    <col min="13062" max="13062" width="12.7109375" style="921" customWidth="1"/>
    <col min="13063" max="13063" width="16.28515625" style="921" customWidth="1"/>
    <col min="13064" max="13064" width="18" style="921" customWidth="1"/>
    <col min="13065" max="13065" width="19.42578125" style="921" customWidth="1"/>
    <col min="13066" max="13312" width="9.140625" style="921"/>
    <col min="13313" max="13313" width="5.42578125" style="921" customWidth="1"/>
    <col min="13314" max="13314" width="67.42578125" style="921" customWidth="1"/>
    <col min="13315" max="13315" width="15.42578125" style="921" customWidth="1"/>
    <col min="13316" max="13316" width="18.140625" style="921" customWidth="1"/>
    <col min="13317" max="13317" width="17.7109375" style="921" customWidth="1"/>
    <col min="13318" max="13318" width="12.7109375" style="921" customWidth="1"/>
    <col min="13319" max="13319" width="16.28515625" style="921" customWidth="1"/>
    <col min="13320" max="13320" width="18" style="921" customWidth="1"/>
    <col min="13321" max="13321" width="19.42578125" style="921" customWidth="1"/>
    <col min="13322" max="13568" width="9.140625" style="921"/>
    <col min="13569" max="13569" width="5.42578125" style="921" customWidth="1"/>
    <col min="13570" max="13570" width="67.42578125" style="921" customWidth="1"/>
    <col min="13571" max="13571" width="15.42578125" style="921" customWidth="1"/>
    <col min="13572" max="13572" width="18.140625" style="921" customWidth="1"/>
    <col min="13573" max="13573" width="17.7109375" style="921" customWidth="1"/>
    <col min="13574" max="13574" width="12.7109375" style="921" customWidth="1"/>
    <col min="13575" max="13575" width="16.28515625" style="921" customWidth="1"/>
    <col min="13576" max="13576" width="18" style="921" customWidth="1"/>
    <col min="13577" max="13577" width="19.42578125" style="921" customWidth="1"/>
    <col min="13578" max="13824" width="9.140625" style="921"/>
    <col min="13825" max="13825" width="5.42578125" style="921" customWidth="1"/>
    <col min="13826" max="13826" width="67.42578125" style="921" customWidth="1"/>
    <col min="13827" max="13827" width="15.42578125" style="921" customWidth="1"/>
    <col min="13828" max="13828" width="18.140625" style="921" customWidth="1"/>
    <col min="13829" max="13829" width="17.7109375" style="921" customWidth="1"/>
    <col min="13830" max="13830" width="12.7109375" style="921" customWidth="1"/>
    <col min="13831" max="13831" width="16.28515625" style="921" customWidth="1"/>
    <col min="13832" max="13832" width="18" style="921" customWidth="1"/>
    <col min="13833" max="13833" width="19.42578125" style="921" customWidth="1"/>
    <col min="13834" max="14080" width="9.140625" style="921"/>
    <col min="14081" max="14081" width="5.42578125" style="921" customWidth="1"/>
    <col min="14082" max="14082" width="67.42578125" style="921" customWidth="1"/>
    <col min="14083" max="14083" width="15.42578125" style="921" customWidth="1"/>
    <col min="14084" max="14084" width="18.140625" style="921" customWidth="1"/>
    <col min="14085" max="14085" width="17.7109375" style="921" customWidth="1"/>
    <col min="14086" max="14086" width="12.7109375" style="921" customWidth="1"/>
    <col min="14087" max="14087" width="16.28515625" style="921" customWidth="1"/>
    <col min="14088" max="14088" width="18" style="921" customWidth="1"/>
    <col min="14089" max="14089" width="19.42578125" style="921" customWidth="1"/>
    <col min="14090" max="14336" width="9.140625" style="921"/>
    <col min="14337" max="14337" width="5.42578125" style="921" customWidth="1"/>
    <col min="14338" max="14338" width="67.42578125" style="921" customWidth="1"/>
    <col min="14339" max="14339" width="15.42578125" style="921" customWidth="1"/>
    <col min="14340" max="14340" width="18.140625" style="921" customWidth="1"/>
    <col min="14341" max="14341" width="17.7109375" style="921" customWidth="1"/>
    <col min="14342" max="14342" width="12.7109375" style="921" customWidth="1"/>
    <col min="14343" max="14343" width="16.28515625" style="921" customWidth="1"/>
    <col min="14344" max="14344" width="18" style="921" customWidth="1"/>
    <col min="14345" max="14345" width="19.42578125" style="921" customWidth="1"/>
    <col min="14346" max="14592" width="9.140625" style="921"/>
    <col min="14593" max="14593" width="5.42578125" style="921" customWidth="1"/>
    <col min="14594" max="14594" width="67.42578125" style="921" customWidth="1"/>
    <col min="14595" max="14595" width="15.42578125" style="921" customWidth="1"/>
    <col min="14596" max="14596" width="18.140625" style="921" customWidth="1"/>
    <col min="14597" max="14597" width="17.7109375" style="921" customWidth="1"/>
    <col min="14598" max="14598" width="12.7109375" style="921" customWidth="1"/>
    <col min="14599" max="14599" width="16.28515625" style="921" customWidth="1"/>
    <col min="14600" max="14600" width="18" style="921" customWidth="1"/>
    <col min="14601" max="14601" width="19.42578125" style="921" customWidth="1"/>
    <col min="14602" max="14848" width="9.140625" style="921"/>
    <col min="14849" max="14849" width="5.42578125" style="921" customWidth="1"/>
    <col min="14850" max="14850" width="67.42578125" style="921" customWidth="1"/>
    <col min="14851" max="14851" width="15.42578125" style="921" customWidth="1"/>
    <col min="14852" max="14852" width="18.140625" style="921" customWidth="1"/>
    <col min="14853" max="14853" width="17.7109375" style="921" customWidth="1"/>
    <col min="14854" max="14854" width="12.7109375" style="921" customWidth="1"/>
    <col min="14855" max="14855" width="16.28515625" style="921" customWidth="1"/>
    <col min="14856" max="14856" width="18" style="921" customWidth="1"/>
    <col min="14857" max="14857" width="19.42578125" style="921" customWidth="1"/>
    <col min="14858" max="15104" width="9.140625" style="921"/>
    <col min="15105" max="15105" width="5.42578125" style="921" customWidth="1"/>
    <col min="15106" max="15106" width="67.42578125" style="921" customWidth="1"/>
    <col min="15107" max="15107" width="15.42578125" style="921" customWidth="1"/>
    <col min="15108" max="15108" width="18.140625" style="921" customWidth="1"/>
    <col min="15109" max="15109" width="17.7109375" style="921" customWidth="1"/>
    <col min="15110" max="15110" width="12.7109375" style="921" customWidth="1"/>
    <col min="15111" max="15111" width="16.28515625" style="921" customWidth="1"/>
    <col min="15112" max="15112" width="18" style="921" customWidth="1"/>
    <col min="15113" max="15113" width="19.42578125" style="921" customWidth="1"/>
    <col min="15114" max="15360" width="9.140625" style="921"/>
    <col min="15361" max="15361" width="5.42578125" style="921" customWidth="1"/>
    <col min="15362" max="15362" width="67.42578125" style="921" customWidth="1"/>
    <col min="15363" max="15363" width="15.42578125" style="921" customWidth="1"/>
    <col min="15364" max="15364" width="18.140625" style="921" customWidth="1"/>
    <col min="15365" max="15365" width="17.7109375" style="921" customWidth="1"/>
    <col min="15366" max="15366" width="12.7109375" style="921" customWidth="1"/>
    <col min="15367" max="15367" width="16.28515625" style="921" customWidth="1"/>
    <col min="15368" max="15368" width="18" style="921" customWidth="1"/>
    <col min="15369" max="15369" width="19.42578125" style="921" customWidth="1"/>
    <col min="15370" max="15616" width="9.140625" style="921"/>
    <col min="15617" max="15617" width="5.42578125" style="921" customWidth="1"/>
    <col min="15618" max="15618" width="67.42578125" style="921" customWidth="1"/>
    <col min="15619" max="15619" width="15.42578125" style="921" customWidth="1"/>
    <col min="15620" max="15620" width="18.140625" style="921" customWidth="1"/>
    <col min="15621" max="15621" width="17.7109375" style="921" customWidth="1"/>
    <col min="15622" max="15622" width="12.7109375" style="921" customWidth="1"/>
    <col min="15623" max="15623" width="16.28515625" style="921" customWidth="1"/>
    <col min="15624" max="15624" width="18" style="921" customWidth="1"/>
    <col min="15625" max="15625" width="19.42578125" style="921" customWidth="1"/>
    <col min="15626" max="15872" width="9.140625" style="921"/>
    <col min="15873" max="15873" width="5.42578125" style="921" customWidth="1"/>
    <col min="15874" max="15874" width="67.42578125" style="921" customWidth="1"/>
    <col min="15875" max="15875" width="15.42578125" style="921" customWidth="1"/>
    <col min="15876" max="15876" width="18.140625" style="921" customWidth="1"/>
    <col min="15877" max="15877" width="17.7109375" style="921" customWidth="1"/>
    <col min="15878" max="15878" width="12.7109375" style="921" customWidth="1"/>
    <col min="15879" max="15879" width="16.28515625" style="921" customWidth="1"/>
    <col min="15880" max="15880" width="18" style="921" customWidth="1"/>
    <col min="15881" max="15881" width="19.42578125" style="921" customWidth="1"/>
    <col min="15882" max="16128" width="9.140625" style="921"/>
    <col min="16129" max="16129" width="5.42578125" style="921" customWidth="1"/>
    <col min="16130" max="16130" width="67.42578125" style="921" customWidth="1"/>
    <col min="16131" max="16131" width="15.42578125" style="921" customWidth="1"/>
    <col min="16132" max="16132" width="18.140625" style="921" customWidth="1"/>
    <col min="16133" max="16133" width="17.7109375" style="921" customWidth="1"/>
    <col min="16134" max="16134" width="12.7109375" style="921" customWidth="1"/>
    <col min="16135" max="16135" width="16.28515625" style="921" customWidth="1"/>
    <col min="16136" max="16136" width="18" style="921" customWidth="1"/>
    <col min="16137" max="16137" width="19.42578125" style="921" customWidth="1"/>
    <col min="16138" max="16384" width="9.140625" style="921"/>
  </cols>
  <sheetData>
    <row r="1" spans="1:9" ht="16.5" customHeight="1" thickBot="1">
      <c r="I1" s="922" t="s">
        <v>437</v>
      </c>
    </row>
    <row r="2" spans="1:9" s="920" customFormat="1" ht="63.75" thickTop="1">
      <c r="A2" s="923" t="s">
        <v>240</v>
      </c>
      <c r="B2" s="924" t="s">
        <v>150</v>
      </c>
      <c r="C2" s="924" t="s">
        <v>1234</v>
      </c>
      <c r="D2" s="924" t="s">
        <v>1235</v>
      </c>
      <c r="E2" s="924" t="s">
        <v>1236</v>
      </c>
      <c r="F2" s="924" t="s">
        <v>1237</v>
      </c>
      <c r="G2" s="924" t="s">
        <v>1238</v>
      </c>
      <c r="H2" s="924" t="s">
        <v>1239</v>
      </c>
      <c r="I2" s="925" t="s">
        <v>3</v>
      </c>
    </row>
    <row r="3" spans="1:9" s="931" customFormat="1" ht="31.5">
      <c r="A3" s="926" t="s">
        <v>1240</v>
      </c>
      <c r="B3" s="927" t="s">
        <v>1241</v>
      </c>
      <c r="C3" s="928">
        <v>18629006</v>
      </c>
      <c r="D3" s="928">
        <v>19699644137</v>
      </c>
      <c r="E3" s="928">
        <v>1816742137</v>
      </c>
      <c r="F3" s="928">
        <v>0</v>
      </c>
      <c r="G3" s="928">
        <v>1282430698</v>
      </c>
      <c r="H3" s="929">
        <v>0</v>
      </c>
      <c r="I3" s="930">
        <v>22817445978</v>
      </c>
    </row>
    <row r="4" spans="1:9" ht="30">
      <c r="A4" s="932" t="s">
        <v>1242</v>
      </c>
      <c r="B4" s="933" t="s">
        <v>1243</v>
      </c>
      <c r="C4" s="934">
        <v>21579834</v>
      </c>
      <c r="D4" s="934">
        <v>0</v>
      </c>
      <c r="E4" s="934">
        <v>0</v>
      </c>
      <c r="F4" s="934">
        <v>0</v>
      </c>
      <c r="G4" s="934">
        <v>1663126992</v>
      </c>
      <c r="H4" s="935">
        <v>0</v>
      </c>
      <c r="I4" s="936">
        <v>1684706826</v>
      </c>
    </row>
    <row r="5" spans="1:9" ht="21.75" customHeight="1">
      <c r="A5" s="932" t="s">
        <v>1244</v>
      </c>
      <c r="B5" s="933" t="s">
        <v>1245</v>
      </c>
      <c r="C5" s="934">
        <v>0</v>
      </c>
      <c r="D5" s="934">
        <v>0</v>
      </c>
      <c r="E5" s="934">
        <v>0</v>
      </c>
      <c r="F5" s="934">
        <v>0</v>
      </c>
      <c r="G5" s="934">
        <v>369522832</v>
      </c>
      <c r="H5" s="935">
        <v>0</v>
      </c>
      <c r="I5" s="936">
        <v>369522832</v>
      </c>
    </row>
    <row r="6" spans="1:9" ht="21.75" customHeight="1">
      <c r="A6" s="932" t="s">
        <v>1246</v>
      </c>
      <c r="B6" s="933" t="s">
        <v>1247</v>
      </c>
      <c r="C6" s="934">
        <v>0</v>
      </c>
      <c r="D6" s="934">
        <v>956254832</v>
      </c>
      <c r="E6" s="934">
        <v>30153286</v>
      </c>
      <c r="F6" s="934">
        <v>0</v>
      </c>
      <c r="G6" s="934">
        <v>0</v>
      </c>
      <c r="H6" s="935">
        <v>0</v>
      </c>
      <c r="I6" s="936">
        <v>986408118</v>
      </c>
    </row>
    <row r="7" spans="1:9" ht="21.75" customHeight="1">
      <c r="A7" s="932" t="s">
        <v>1248</v>
      </c>
      <c r="B7" s="933" t="s">
        <v>1249</v>
      </c>
      <c r="C7" s="934">
        <v>0</v>
      </c>
      <c r="D7" s="934">
        <v>289254683</v>
      </c>
      <c r="E7" s="934">
        <v>709947</v>
      </c>
      <c r="F7" s="934">
        <v>0</v>
      </c>
      <c r="G7" s="934"/>
      <c r="H7" s="935">
        <v>0</v>
      </c>
      <c r="I7" s="936">
        <v>289964630</v>
      </c>
    </row>
    <row r="8" spans="1:9" ht="30">
      <c r="A8" s="932" t="s">
        <v>1250</v>
      </c>
      <c r="B8" s="933" t="s">
        <v>1251</v>
      </c>
      <c r="C8" s="934">
        <v>0</v>
      </c>
      <c r="D8" s="934">
        <v>0</v>
      </c>
      <c r="E8" s="934">
        <v>0</v>
      </c>
      <c r="F8" s="934">
        <v>0</v>
      </c>
      <c r="G8" s="934">
        <v>0</v>
      </c>
      <c r="H8" s="935">
        <v>0</v>
      </c>
      <c r="I8" s="936">
        <v>0</v>
      </c>
    </row>
    <row r="9" spans="1:9" ht="21.75" customHeight="1">
      <c r="A9" s="932" t="s">
        <v>1252</v>
      </c>
      <c r="B9" s="933" t="s">
        <v>1253</v>
      </c>
      <c r="C9" s="934">
        <v>18505258</v>
      </c>
      <c r="D9" s="934">
        <v>140312315</v>
      </c>
      <c r="E9" s="934">
        <v>146781270</v>
      </c>
      <c r="F9" s="934">
        <v>0</v>
      </c>
      <c r="G9" s="934">
        <v>12880355</v>
      </c>
      <c r="H9" s="935">
        <v>0</v>
      </c>
      <c r="I9" s="936">
        <v>318479198</v>
      </c>
    </row>
    <row r="10" spans="1:9" ht="21.75" customHeight="1">
      <c r="A10" s="926" t="s">
        <v>1254</v>
      </c>
      <c r="B10" s="927" t="s">
        <v>1255</v>
      </c>
      <c r="C10" s="928">
        <v>40085092</v>
      </c>
      <c r="D10" s="928">
        <v>1385821830</v>
      </c>
      <c r="E10" s="928">
        <v>177644503</v>
      </c>
      <c r="F10" s="928">
        <v>0</v>
      </c>
      <c r="G10" s="928">
        <v>2045530179</v>
      </c>
      <c r="H10" s="928">
        <v>0</v>
      </c>
      <c r="I10" s="930">
        <v>3649081604</v>
      </c>
    </row>
    <row r="11" spans="1:9" ht="21.75" customHeight="1">
      <c r="A11" s="932" t="s">
        <v>1256</v>
      </c>
      <c r="B11" s="933" t="s">
        <v>1257</v>
      </c>
      <c r="C11" s="934">
        <v>0</v>
      </c>
      <c r="D11" s="934">
        <v>2494538</v>
      </c>
      <c r="E11" s="934">
        <v>393700</v>
      </c>
      <c r="F11" s="934">
        <v>0</v>
      </c>
      <c r="G11" s="934">
        <v>0</v>
      </c>
      <c r="H11" s="935">
        <v>0</v>
      </c>
      <c r="I11" s="936">
        <v>2888238</v>
      </c>
    </row>
    <row r="12" spans="1:9" ht="21.75" customHeight="1">
      <c r="A12" s="932" t="s">
        <v>1258</v>
      </c>
      <c r="B12" s="933" t="s">
        <v>1259</v>
      </c>
      <c r="C12" s="934">
        <v>2346650</v>
      </c>
      <c r="D12" s="934">
        <v>19399486</v>
      </c>
      <c r="E12" s="934">
        <v>16219679</v>
      </c>
      <c r="F12" s="934">
        <v>0</v>
      </c>
      <c r="G12" s="934">
        <v>0</v>
      </c>
      <c r="H12" s="935">
        <v>0</v>
      </c>
      <c r="I12" s="936">
        <v>37965815</v>
      </c>
    </row>
    <row r="13" spans="1:9" ht="21.75" customHeight="1">
      <c r="A13" s="932">
        <v>11</v>
      </c>
      <c r="B13" s="933" t="s">
        <v>1260</v>
      </c>
      <c r="C13" s="934">
        <v>0</v>
      </c>
      <c r="D13" s="934">
        <v>0</v>
      </c>
      <c r="E13" s="934">
        <v>16</v>
      </c>
      <c r="F13" s="934">
        <v>0</v>
      </c>
      <c r="G13" s="934">
        <v>470931</v>
      </c>
      <c r="H13" s="935">
        <v>0</v>
      </c>
      <c r="I13" s="936">
        <v>470947</v>
      </c>
    </row>
    <row r="14" spans="1:9" ht="45">
      <c r="A14" s="932" t="s">
        <v>1261</v>
      </c>
      <c r="B14" s="933" t="s">
        <v>1262</v>
      </c>
      <c r="C14" s="934">
        <v>0</v>
      </c>
      <c r="D14" s="934">
        <v>0</v>
      </c>
      <c r="E14" s="934">
        <v>0</v>
      </c>
      <c r="F14" s="934">
        <v>0</v>
      </c>
      <c r="G14" s="934">
        <v>0</v>
      </c>
      <c r="H14" s="935">
        <v>0</v>
      </c>
      <c r="I14" s="936">
        <v>0</v>
      </c>
    </row>
    <row r="15" spans="1:9" ht="21.75" customHeight="1">
      <c r="A15" s="932" t="s">
        <v>1263</v>
      </c>
      <c r="B15" s="933" t="s">
        <v>1264</v>
      </c>
      <c r="C15" s="934">
        <v>3320388</v>
      </c>
      <c r="D15" s="934">
        <v>148782465</v>
      </c>
      <c r="E15" s="934">
        <v>78834666</v>
      </c>
      <c r="F15" s="934">
        <v>0</v>
      </c>
      <c r="G15" s="934">
        <v>998053202</v>
      </c>
      <c r="H15" s="935">
        <v>0</v>
      </c>
      <c r="I15" s="936">
        <v>1228990721</v>
      </c>
    </row>
    <row r="16" spans="1:9" ht="21.75" customHeight="1">
      <c r="A16" s="926" t="s">
        <v>1265</v>
      </c>
      <c r="B16" s="927" t="s">
        <v>1266</v>
      </c>
      <c r="C16" s="928">
        <v>5667038</v>
      </c>
      <c r="D16" s="928">
        <v>170676489</v>
      </c>
      <c r="E16" s="928">
        <v>95448061</v>
      </c>
      <c r="F16" s="928">
        <v>0</v>
      </c>
      <c r="G16" s="928">
        <v>998524133</v>
      </c>
      <c r="H16" s="928">
        <v>0</v>
      </c>
      <c r="I16" s="930">
        <v>1270315721</v>
      </c>
    </row>
    <row r="17" spans="1:9" ht="21.75" customHeight="1">
      <c r="A17" s="926" t="s">
        <v>1267</v>
      </c>
      <c r="B17" s="927" t="s">
        <v>1268</v>
      </c>
      <c r="C17" s="937">
        <v>53047060</v>
      </c>
      <c r="D17" s="937">
        <v>20914789478</v>
      </c>
      <c r="E17" s="937">
        <v>1898938579</v>
      </c>
      <c r="F17" s="937">
        <v>0</v>
      </c>
      <c r="G17" s="937">
        <v>2329436744</v>
      </c>
      <c r="H17" s="937">
        <v>0</v>
      </c>
      <c r="I17" s="938">
        <v>25196211861</v>
      </c>
    </row>
    <row r="18" spans="1:9" ht="21.75" customHeight="1">
      <c r="A18" s="932" t="s">
        <v>1269</v>
      </c>
      <c r="B18" s="933" t="s">
        <v>1270</v>
      </c>
      <c r="C18" s="939">
        <v>13549987</v>
      </c>
      <c r="D18" s="939">
        <v>5374082392</v>
      </c>
      <c r="E18" s="939">
        <v>1514574178</v>
      </c>
      <c r="F18" s="939">
        <v>0</v>
      </c>
      <c r="G18" s="939">
        <v>0</v>
      </c>
      <c r="H18" s="940">
        <v>0</v>
      </c>
      <c r="I18" s="941">
        <v>6902206557</v>
      </c>
    </row>
    <row r="19" spans="1:9" ht="21.75" customHeight="1">
      <c r="A19" s="932" t="s">
        <v>1271</v>
      </c>
      <c r="B19" s="933" t="s">
        <v>1272</v>
      </c>
      <c r="C19" s="934">
        <v>8156742</v>
      </c>
      <c r="D19" s="934">
        <v>464584334</v>
      </c>
      <c r="E19" s="934">
        <v>110613500</v>
      </c>
      <c r="F19" s="934">
        <v>0</v>
      </c>
      <c r="G19" s="934">
        <v>0</v>
      </c>
      <c r="H19" s="935">
        <v>0</v>
      </c>
      <c r="I19" s="936">
        <v>583354576</v>
      </c>
    </row>
    <row r="20" spans="1:9" ht="21.75" customHeight="1">
      <c r="A20" s="932" t="s">
        <v>1273</v>
      </c>
      <c r="B20" s="933" t="s">
        <v>1274</v>
      </c>
      <c r="C20" s="934">
        <v>1694113</v>
      </c>
      <c r="D20" s="934">
        <v>11170430</v>
      </c>
      <c r="E20" s="934">
        <v>16646839</v>
      </c>
      <c r="F20" s="934">
        <v>0</v>
      </c>
      <c r="G20" s="934">
        <v>0</v>
      </c>
      <c r="H20" s="935">
        <v>0</v>
      </c>
      <c r="I20" s="936">
        <v>29511382</v>
      </c>
    </row>
    <row r="21" spans="1:9" ht="31.5">
      <c r="A21" s="926" t="s">
        <v>1275</v>
      </c>
      <c r="B21" s="927" t="s">
        <v>1276</v>
      </c>
      <c r="C21" s="942">
        <v>20012616</v>
      </c>
      <c r="D21" s="942">
        <v>5827496296</v>
      </c>
      <c r="E21" s="942">
        <v>1608540839</v>
      </c>
      <c r="F21" s="942">
        <v>0</v>
      </c>
      <c r="G21" s="942">
        <v>0</v>
      </c>
      <c r="H21" s="942">
        <v>0</v>
      </c>
      <c r="I21" s="943">
        <v>7456049751</v>
      </c>
    </row>
    <row r="22" spans="1:9" ht="21.75" customHeight="1">
      <c r="A22" s="926" t="s">
        <v>1277</v>
      </c>
      <c r="B22" s="933" t="s">
        <v>1278</v>
      </c>
      <c r="C22" s="934">
        <v>0</v>
      </c>
      <c r="D22" s="934">
        <v>0</v>
      </c>
      <c r="E22" s="934">
        <v>0</v>
      </c>
      <c r="F22" s="934">
        <v>0</v>
      </c>
      <c r="G22" s="934">
        <v>0</v>
      </c>
      <c r="H22" s="935">
        <v>0</v>
      </c>
      <c r="I22" s="936">
        <v>0</v>
      </c>
    </row>
    <row r="23" spans="1:9" ht="21.75" customHeight="1">
      <c r="A23" s="932" t="s">
        <v>1279</v>
      </c>
      <c r="B23" s="933" t="s">
        <v>1280</v>
      </c>
      <c r="C23" s="934">
        <v>652537</v>
      </c>
      <c r="D23" s="934">
        <v>18170216</v>
      </c>
      <c r="E23" s="934">
        <v>608275</v>
      </c>
      <c r="F23" s="934">
        <v>0</v>
      </c>
      <c r="G23" s="934">
        <v>0</v>
      </c>
      <c r="H23" s="935">
        <v>0</v>
      </c>
      <c r="I23" s="936">
        <v>19431028</v>
      </c>
    </row>
    <row r="24" spans="1:9" ht="21.75" customHeight="1">
      <c r="A24" s="932" t="s">
        <v>1281</v>
      </c>
      <c r="B24" s="933" t="s">
        <v>1282</v>
      </c>
      <c r="C24" s="934">
        <v>652537</v>
      </c>
      <c r="D24" s="934">
        <v>14176726</v>
      </c>
      <c r="E24" s="934">
        <v>608275</v>
      </c>
      <c r="F24" s="934">
        <v>0</v>
      </c>
      <c r="G24" s="934">
        <v>0</v>
      </c>
      <c r="H24" s="935">
        <v>0</v>
      </c>
      <c r="I24" s="936">
        <v>15437538</v>
      </c>
    </row>
    <row r="25" spans="1:9" ht="31.5">
      <c r="A25" s="926" t="s">
        <v>1283</v>
      </c>
      <c r="B25" s="927" t="s">
        <v>1284</v>
      </c>
      <c r="C25" s="928">
        <v>0</v>
      </c>
      <c r="D25" s="928">
        <v>3993490</v>
      </c>
      <c r="E25" s="928">
        <v>0</v>
      </c>
      <c r="F25" s="928">
        <v>0</v>
      </c>
      <c r="G25" s="928">
        <v>0</v>
      </c>
      <c r="H25" s="928">
        <v>0</v>
      </c>
      <c r="I25" s="930">
        <v>3993490</v>
      </c>
    </row>
    <row r="26" spans="1:9" ht="21.75" customHeight="1">
      <c r="A26" s="926" t="s">
        <v>1285</v>
      </c>
      <c r="B26" s="927" t="s">
        <v>1286</v>
      </c>
      <c r="C26" s="942">
        <v>20012616</v>
      </c>
      <c r="D26" s="942">
        <v>5831489786</v>
      </c>
      <c r="E26" s="942">
        <v>1608540839</v>
      </c>
      <c r="F26" s="942">
        <v>0</v>
      </c>
      <c r="G26" s="942">
        <v>0</v>
      </c>
      <c r="H26" s="942">
        <v>0</v>
      </c>
      <c r="I26" s="943">
        <v>7460043241</v>
      </c>
    </row>
    <row r="27" spans="1:9" ht="21.75" customHeight="1">
      <c r="A27" s="926" t="s">
        <v>1287</v>
      </c>
      <c r="B27" s="927" t="s">
        <v>1288</v>
      </c>
      <c r="C27" s="928">
        <v>33034444</v>
      </c>
      <c r="D27" s="928">
        <v>15083299692</v>
      </c>
      <c r="E27" s="928">
        <v>290397740</v>
      </c>
      <c r="F27" s="928">
        <v>0</v>
      </c>
      <c r="G27" s="928">
        <v>2329436744</v>
      </c>
      <c r="H27" s="928">
        <v>0</v>
      </c>
      <c r="I27" s="930">
        <v>17736168620</v>
      </c>
    </row>
    <row r="28" spans="1:9" ht="21.75" customHeight="1" thickBot="1">
      <c r="A28" s="944" t="s">
        <v>1289</v>
      </c>
      <c r="B28" s="945" t="s">
        <v>1290</v>
      </c>
      <c r="C28" s="946">
        <v>10425794</v>
      </c>
      <c r="D28" s="946">
        <v>291425805</v>
      </c>
      <c r="E28" s="946">
        <v>1420987799</v>
      </c>
      <c r="F28" s="946">
        <v>0</v>
      </c>
      <c r="G28" s="946">
        <v>0</v>
      </c>
      <c r="H28" s="947">
        <v>0</v>
      </c>
      <c r="I28" s="948">
        <v>1722839398</v>
      </c>
    </row>
    <row r="29" spans="1:9" ht="16.5" thickTop="1">
      <c r="C29" s="949"/>
      <c r="D29" s="949"/>
      <c r="E29" s="949"/>
      <c r="F29" s="949"/>
      <c r="G29" s="949"/>
      <c r="H29" s="949"/>
      <c r="I29" s="949"/>
    </row>
    <row r="30" spans="1:9">
      <c r="C30" s="949"/>
      <c r="D30" s="949"/>
      <c r="E30" s="949"/>
      <c r="F30" s="949"/>
      <c r="G30" s="949"/>
      <c r="H30" s="949"/>
      <c r="I30" s="949"/>
    </row>
    <row r="31" spans="1:9">
      <c r="C31" s="949"/>
      <c r="D31" s="949"/>
      <c r="E31" s="949"/>
      <c r="F31" s="949"/>
      <c r="G31" s="949"/>
      <c r="H31" s="949"/>
      <c r="I31" s="949"/>
    </row>
    <row r="32" spans="1:9">
      <c r="C32" s="949"/>
      <c r="D32" s="949"/>
      <c r="E32" s="949"/>
      <c r="F32" s="949"/>
      <c r="G32" s="949"/>
      <c r="H32" s="949"/>
      <c r="I32" s="949"/>
    </row>
    <row r="33" spans="3:9">
      <c r="C33" s="949"/>
      <c r="D33" s="949"/>
      <c r="E33" s="949"/>
      <c r="F33" s="949"/>
      <c r="G33" s="949"/>
      <c r="H33" s="949"/>
      <c r="I33" s="949"/>
    </row>
    <row r="34" spans="3:9">
      <c r="C34" s="949"/>
      <c r="D34" s="949"/>
      <c r="E34" s="949"/>
      <c r="F34" s="949"/>
      <c r="G34" s="949"/>
      <c r="H34" s="949"/>
      <c r="I34" s="949"/>
    </row>
  </sheetData>
  <printOptions horizontalCentered="1" gridLinesSet="0"/>
  <pageMargins left="0.19685039370078741" right="0.19685039370078741" top="1.1811023622047245" bottom="0.98425196850393704" header="0.55118110236220474" footer="0.51181102362204722"/>
  <pageSetup paperSize="9" scale="55" orientation="portrait" r:id="rId1"/>
  <headerFooter alignWithMargins="0">
    <oddHeader>&amp;C&amp;"Times New Roman CE,Félkövér"&amp;13
&amp;14IMMATERIÁLIS &amp;13J&amp;14AVAK ÉS TÁRGYI ESZKÖZÖK 
&amp;"Arial,Félkövér"2020. ÉVI ÁLLOMÁNYÁNAK ALAKULÁSA&amp;R&amp;"Arial,Félkövér"&amp;12 10. melléklet a 15/2021. (V.28.)  önkormányzati rendelethez</oddHeader>
    <oddFooter xml:space="preserve">&amp;R&amp;"Arial,Normál"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3"/>
  <sheetViews>
    <sheetView zoomScale="80" zoomScaleNormal="80" workbookViewId="0">
      <pane xSplit="6" ySplit="5" topLeftCell="G6" activePane="bottomRight" state="frozen"/>
      <selection activeCell="B17" sqref="B17:E17"/>
      <selection pane="topRight" activeCell="B17" sqref="B17:E17"/>
      <selection pane="bottomLeft" activeCell="B17" sqref="B17:E17"/>
      <selection pane="bottomRight" activeCell="S14" sqref="S14:S22"/>
    </sheetView>
  </sheetViews>
  <sheetFormatPr defaultColWidth="9.140625" defaultRowHeight="12.75"/>
  <cols>
    <col min="1" max="1" width="6.85546875" style="955" customWidth="1"/>
    <col min="2" max="5" width="9.140625" style="955" customWidth="1"/>
    <col min="6" max="6" width="19.85546875" style="955" customWidth="1"/>
    <col min="7" max="7" width="16" style="955" customWidth="1"/>
    <col min="8" max="8" width="16.85546875" style="955" customWidth="1"/>
    <col min="9" max="9" width="17.140625" style="955" customWidth="1"/>
    <col min="10" max="10" width="15.85546875" style="955" customWidth="1"/>
    <col min="11" max="11" width="12.85546875" style="955" customWidth="1"/>
    <col min="12" max="12" width="18" style="955" customWidth="1"/>
    <col min="13" max="13" width="16.7109375" style="955" customWidth="1"/>
    <col min="14" max="14" width="16.140625" style="955" customWidth="1"/>
    <col min="15" max="15" width="17.28515625" style="955" bestFit="1" customWidth="1"/>
    <col min="16" max="16" width="16.5703125" style="955" customWidth="1"/>
    <col min="17" max="17" width="14.42578125" style="955" customWidth="1"/>
    <col min="18" max="18" width="19.140625" style="955" customWidth="1"/>
    <col min="19" max="256" width="9.140625" style="955"/>
    <col min="257" max="257" width="6.85546875" style="955" customWidth="1"/>
    <col min="258" max="261" width="9.140625" style="955" customWidth="1"/>
    <col min="262" max="262" width="19.85546875" style="955" customWidth="1"/>
    <col min="263" max="263" width="16" style="955" customWidth="1"/>
    <col min="264" max="264" width="16.85546875" style="955" customWidth="1"/>
    <col min="265" max="265" width="17.140625" style="955" customWidth="1"/>
    <col min="266" max="266" width="15.85546875" style="955" customWidth="1"/>
    <col min="267" max="267" width="14.42578125" style="955" customWidth="1"/>
    <col min="268" max="268" width="18" style="955" customWidth="1"/>
    <col min="269" max="269" width="16.7109375" style="955" customWidth="1"/>
    <col min="270" max="270" width="16.140625" style="955" customWidth="1"/>
    <col min="271" max="271" width="19.28515625" style="955" customWidth="1"/>
    <col min="272" max="272" width="16.5703125" style="955" customWidth="1"/>
    <col min="273" max="273" width="14.42578125" style="955" customWidth="1"/>
    <col min="274" max="274" width="19.140625" style="955" customWidth="1"/>
    <col min="275" max="512" width="9.140625" style="955"/>
    <col min="513" max="513" width="6.85546875" style="955" customWidth="1"/>
    <col min="514" max="517" width="9.140625" style="955" customWidth="1"/>
    <col min="518" max="518" width="19.85546875" style="955" customWidth="1"/>
    <col min="519" max="519" width="16" style="955" customWidth="1"/>
    <col min="520" max="520" width="16.85546875" style="955" customWidth="1"/>
    <col min="521" max="521" width="17.140625" style="955" customWidth="1"/>
    <col min="522" max="522" width="15.85546875" style="955" customWidth="1"/>
    <col min="523" max="523" width="14.42578125" style="955" customWidth="1"/>
    <col min="524" max="524" width="18" style="955" customWidth="1"/>
    <col min="525" max="525" width="16.7109375" style="955" customWidth="1"/>
    <col min="526" max="526" width="16.140625" style="955" customWidth="1"/>
    <col min="527" max="527" width="19.28515625" style="955" customWidth="1"/>
    <col min="528" max="528" width="16.5703125" style="955" customWidth="1"/>
    <col min="529" max="529" width="14.42578125" style="955" customWidth="1"/>
    <col min="530" max="530" width="19.140625" style="955" customWidth="1"/>
    <col min="531" max="768" width="9.140625" style="955"/>
    <col min="769" max="769" width="6.85546875" style="955" customWidth="1"/>
    <col min="770" max="773" width="9.140625" style="955" customWidth="1"/>
    <col min="774" max="774" width="19.85546875" style="955" customWidth="1"/>
    <col min="775" max="775" width="16" style="955" customWidth="1"/>
    <col min="776" max="776" width="16.85546875" style="955" customWidth="1"/>
    <col min="777" max="777" width="17.140625" style="955" customWidth="1"/>
    <col min="778" max="778" width="15.85546875" style="955" customWidth="1"/>
    <col min="779" max="779" width="14.42578125" style="955" customWidth="1"/>
    <col min="780" max="780" width="18" style="955" customWidth="1"/>
    <col min="781" max="781" width="16.7109375" style="955" customWidth="1"/>
    <col min="782" max="782" width="16.140625" style="955" customWidth="1"/>
    <col min="783" max="783" width="19.28515625" style="955" customWidth="1"/>
    <col min="784" max="784" width="16.5703125" style="955" customWidth="1"/>
    <col min="785" max="785" width="14.42578125" style="955" customWidth="1"/>
    <col min="786" max="786" width="19.140625" style="955" customWidth="1"/>
    <col min="787" max="1024" width="9.140625" style="955"/>
    <col min="1025" max="1025" width="6.85546875" style="955" customWidth="1"/>
    <col min="1026" max="1029" width="9.140625" style="955" customWidth="1"/>
    <col min="1030" max="1030" width="19.85546875" style="955" customWidth="1"/>
    <col min="1031" max="1031" width="16" style="955" customWidth="1"/>
    <col min="1032" max="1032" width="16.85546875" style="955" customWidth="1"/>
    <col min="1033" max="1033" width="17.140625" style="955" customWidth="1"/>
    <col min="1034" max="1034" width="15.85546875" style="955" customWidth="1"/>
    <col min="1035" max="1035" width="14.42578125" style="955" customWidth="1"/>
    <col min="1036" max="1036" width="18" style="955" customWidth="1"/>
    <col min="1037" max="1037" width="16.7109375" style="955" customWidth="1"/>
    <col min="1038" max="1038" width="16.140625" style="955" customWidth="1"/>
    <col min="1039" max="1039" width="19.28515625" style="955" customWidth="1"/>
    <col min="1040" max="1040" width="16.5703125" style="955" customWidth="1"/>
    <col min="1041" max="1041" width="14.42578125" style="955" customWidth="1"/>
    <col min="1042" max="1042" width="19.140625" style="955" customWidth="1"/>
    <col min="1043" max="1280" width="9.140625" style="955"/>
    <col min="1281" max="1281" width="6.85546875" style="955" customWidth="1"/>
    <col min="1282" max="1285" width="9.140625" style="955" customWidth="1"/>
    <col min="1286" max="1286" width="19.85546875" style="955" customWidth="1"/>
    <col min="1287" max="1287" width="16" style="955" customWidth="1"/>
    <col min="1288" max="1288" width="16.85546875" style="955" customWidth="1"/>
    <col min="1289" max="1289" width="17.140625" style="955" customWidth="1"/>
    <col min="1290" max="1290" width="15.85546875" style="955" customWidth="1"/>
    <col min="1291" max="1291" width="14.42578125" style="955" customWidth="1"/>
    <col min="1292" max="1292" width="18" style="955" customWidth="1"/>
    <col min="1293" max="1293" width="16.7109375" style="955" customWidth="1"/>
    <col min="1294" max="1294" width="16.140625" style="955" customWidth="1"/>
    <col min="1295" max="1295" width="19.28515625" style="955" customWidth="1"/>
    <col min="1296" max="1296" width="16.5703125" style="955" customWidth="1"/>
    <col min="1297" max="1297" width="14.42578125" style="955" customWidth="1"/>
    <col min="1298" max="1298" width="19.140625" style="955" customWidth="1"/>
    <col min="1299" max="1536" width="9.140625" style="955"/>
    <col min="1537" max="1537" width="6.85546875" style="955" customWidth="1"/>
    <col min="1538" max="1541" width="9.140625" style="955" customWidth="1"/>
    <col min="1542" max="1542" width="19.85546875" style="955" customWidth="1"/>
    <col min="1543" max="1543" width="16" style="955" customWidth="1"/>
    <col min="1544" max="1544" width="16.85546875" style="955" customWidth="1"/>
    <col min="1545" max="1545" width="17.140625" style="955" customWidth="1"/>
    <col min="1546" max="1546" width="15.85546875" style="955" customWidth="1"/>
    <col min="1547" max="1547" width="14.42578125" style="955" customWidth="1"/>
    <col min="1548" max="1548" width="18" style="955" customWidth="1"/>
    <col min="1549" max="1549" width="16.7109375" style="955" customWidth="1"/>
    <col min="1550" max="1550" width="16.140625" style="955" customWidth="1"/>
    <col min="1551" max="1551" width="19.28515625" style="955" customWidth="1"/>
    <col min="1552" max="1552" width="16.5703125" style="955" customWidth="1"/>
    <col min="1553" max="1553" width="14.42578125" style="955" customWidth="1"/>
    <col min="1554" max="1554" width="19.140625" style="955" customWidth="1"/>
    <col min="1555" max="1792" width="9.140625" style="955"/>
    <col min="1793" max="1793" width="6.85546875" style="955" customWidth="1"/>
    <col min="1794" max="1797" width="9.140625" style="955" customWidth="1"/>
    <col min="1798" max="1798" width="19.85546875" style="955" customWidth="1"/>
    <col min="1799" max="1799" width="16" style="955" customWidth="1"/>
    <col min="1800" max="1800" width="16.85546875" style="955" customWidth="1"/>
    <col min="1801" max="1801" width="17.140625" style="955" customWidth="1"/>
    <col min="1802" max="1802" width="15.85546875" style="955" customWidth="1"/>
    <col min="1803" max="1803" width="14.42578125" style="955" customWidth="1"/>
    <col min="1804" max="1804" width="18" style="955" customWidth="1"/>
    <col min="1805" max="1805" width="16.7109375" style="955" customWidth="1"/>
    <col min="1806" max="1806" width="16.140625" style="955" customWidth="1"/>
    <col min="1807" max="1807" width="19.28515625" style="955" customWidth="1"/>
    <col min="1808" max="1808" width="16.5703125" style="955" customWidth="1"/>
    <col min="1809" max="1809" width="14.42578125" style="955" customWidth="1"/>
    <col min="1810" max="1810" width="19.140625" style="955" customWidth="1"/>
    <col min="1811" max="2048" width="9.140625" style="955"/>
    <col min="2049" max="2049" width="6.85546875" style="955" customWidth="1"/>
    <col min="2050" max="2053" width="9.140625" style="955" customWidth="1"/>
    <col min="2054" max="2054" width="19.85546875" style="955" customWidth="1"/>
    <col min="2055" max="2055" width="16" style="955" customWidth="1"/>
    <col min="2056" max="2056" width="16.85546875" style="955" customWidth="1"/>
    <col min="2057" max="2057" width="17.140625" style="955" customWidth="1"/>
    <col min="2058" max="2058" width="15.85546875" style="955" customWidth="1"/>
    <col min="2059" max="2059" width="14.42578125" style="955" customWidth="1"/>
    <col min="2060" max="2060" width="18" style="955" customWidth="1"/>
    <col min="2061" max="2061" width="16.7109375" style="955" customWidth="1"/>
    <col min="2062" max="2062" width="16.140625" style="955" customWidth="1"/>
    <col min="2063" max="2063" width="19.28515625" style="955" customWidth="1"/>
    <col min="2064" max="2064" width="16.5703125" style="955" customWidth="1"/>
    <col min="2065" max="2065" width="14.42578125" style="955" customWidth="1"/>
    <col min="2066" max="2066" width="19.140625" style="955" customWidth="1"/>
    <col min="2067" max="2304" width="9.140625" style="955"/>
    <col min="2305" max="2305" width="6.85546875" style="955" customWidth="1"/>
    <col min="2306" max="2309" width="9.140625" style="955" customWidth="1"/>
    <col min="2310" max="2310" width="19.85546875" style="955" customWidth="1"/>
    <col min="2311" max="2311" width="16" style="955" customWidth="1"/>
    <col min="2312" max="2312" width="16.85546875" style="955" customWidth="1"/>
    <col min="2313" max="2313" width="17.140625" style="955" customWidth="1"/>
    <col min="2314" max="2314" width="15.85546875" style="955" customWidth="1"/>
    <col min="2315" max="2315" width="14.42578125" style="955" customWidth="1"/>
    <col min="2316" max="2316" width="18" style="955" customWidth="1"/>
    <col min="2317" max="2317" width="16.7109375" style="955" customWidth="1"/>
    <col min="2318" max="2318" width="16.140625" style="955" customWidth="1"/>
    <col min="2319" max="2319" width="19.28515625" style="955" customWidth="1"/>
    <col min="2320" max="2320" width="16.5703125" style="955" customWidth="1"/>
    <col min="2321" max="2321" width="14.42578125" style="955" customWidth="1"/>
    <col min="2322" max="2322" width="19.140625" style="955" customWidth="1"/>
    <col min="2323" max="2560" width="9.140625" style="955"/>
    <col min="2561" max="2561" width="6.85546875" style="955" customWidth="1"/>
    <col min="2562" max="2565" width="9.140625" style="955" customWidth="1"/>
    <col min="2566" max="2566" width="19.85546875" style="955" customWidth="1"/>
    <col min="2567" max="2567" width="16" style="955" customWidth="1"/>
    <col min="2568" max="2568" width="16.85546875" style="955" customWidth="1"/>
    <col min="2569" max="2569" width="17.140625" style="955" customWidth="1"/>
    <col min="2570" max="2570" width="15.85546875" style="955" customWidth="1"/>
    <col min="2571" max="2571" width="14.42578125" style="955" customWidth="1"/>
    <col min="2572" max="2572" width="18" style="955" customWidth="1"/>
    <col min="2573" max="2573" width="16.7109375" style="955" customWidth="1"/>
    <col min="2574" max="2574" width="16.140625" style="955" customWidth="1"/>
    <col min="2575" max="2575" width="19.28515625" style="955" customWidth="1"/>
    <col min="2576" max="2576" width="16.5703125" style="955" customWidth="1"/>
    <col min="2577" max="2577" width="14.42578125" style="955" customWidth="1"/>
    <col min="2578" max="2578" width="19.140625" style="955" customWidth="1"/>
    <col min="2579" max="2816" width="9.140625" style="955"/>
    <col min="2817" max="2817" width="6.85546875" style="955" customWidth="1"/>
    <col min="2818" max="2821" width="9.140625" style="955" customWidth="1"/>
    <col min="2822" max="2822" width="19.85546875" style="955" customWidth="1"/>
    <col min="2823" max="2823" width="16" style="955" customWidth="1"/>
    <col min="2824" max="2824" width="16.85546875" style="955" customWidth="1"/>
    <col min="2825" max="2825" width="17.140625" style="955" customWidth="1"/>
    <col min="2826" max="2826" width="15.85546875" style="955" customWidth="1"/>
    <col min="2827" max="2827" width="14.42578125" style="955" customWidth="1"/>
    <col min="2828" max="2828" width="18" style="955" customWidth="1"/>
    <col min="2829" max="2829" width="16.7109375" style="955" customWidth="1"/>
    <col min="2830" max="2830" width="16.140625" style="955" customWidth="1"/>
    <col min="2831" max="2831" width="19.28515625" style="955" customWidth="1"/>
    <col min="2832" max="2832" width="16.5703125" style="955" customWidth="1"/>
    <col min="2833" max="2833" width="14.42578125" style="955" customWidth="1"/>
    <col min="2834" max="2834" width="19.140625" style="955" customWidth="1"/>
    <col min="2835" max="3072" width="9.140625" style="955"/>
    <col min="3073" max="3073" width="6.85546875" style="955" customWidth="1"/>
    <col min="3074" max="3077" width="9.140625" style="955" customWidth="1"/>
    <col min="3078" max="3078" width="19.85546875" style="955" customWidth="1"/>
    <col min="3079" max="3079" width="16" style="955" customWidth="1"/>
    <col min="3080" max="3080" width="16.85546875" style="955" customWidth="1"/>
    <col min="3081" max="3081" width="17.140625" style="955" customWidth="1"/>
    <col min="3082" max="3082" width="15.85546875" style="955" customWidth="1"/>
    <col min="3083" max="3083" width="14.42578125" style="955" customWidth="1"/>
    <col min="3084" max="3084" width="18" style="955" customWidth="1"/>
    <col min="3085" max="3085" width="16.7109375" style="955" customWidth="1"/>
    <col min="3086" max="3086" width="16.140625" style="955" customWidth="1"/>
    <col min="3087" max="3087" width="19.28515625" style="955" customWidth="1"/>
    <col min="3088" max="3088" width="16.5703125" style="955" customWidth="1"/>
    <col min="3089" max="3089" width="14.42578125" style="955" customWidth="1"/>
    <col min="3090" max="3090" width="19.140625" style="955" customWidth="1"/>
    <col min="3091" max="3328" width="9.140625" style="955"/>
    <col min="3329" max="3329" width="6.85546875" style="955" customWidth="1"/>
    <col min="3330" max="3333" width="9.140625" style="955" customWidth="1"/>
    <col min="3334" max="3334" width="19.85546875" style="955" customWidth="1"/>
    <col min="3335" max="3335" width="16" style="955" customWidth="1"/>
    <col min="3336" max="3336" width="16.85546875" style="955" customWidth="1"/>
    <col min="3337" max="3337" width="17.140625" style="955" customWidth="1"/>
    <col min="3338" max="3338" width="15.85546875" style="955" customWidth="1"/>
    <col min="3339" max="3339" width="14.42578125" style="955" customWidth="1"/>
    <col min="3340" max="3340" width="18" style="955" customWidth="1"/>
    <col min="3341" max="3341" width="16.7109375" style="955" customWidth="1"/>
    <col min="3342" max="3342" width="16.140625" style="955" customWidth="1"/>
    <col min="3343" max="3343" width="19.28515625" style="955" customWidth="1"/>
    <col min="3344" max="3344" width="16.5703125" style="955" customWidth="1"/>
    <col min="3345" max="3345" width="14.42578125" style="955" customWidth="1"/>
    <col min="3346" max="3346" width="19.140625" style="955" customWidth="1"/>
    <col min="3347" max="3584" width="9.140625" style="955"/>
    <col min="3585" max="3585" width="6.85546875" style="955" customWidth="1"/>
    <col min="3586" max="3589" width="9.140625" style="955" customWidth="1"/>
    <col min="3590" max="3590" width="19.85546875" style="955" customWidth="1"/>
    <col min="3591" max="3591" width="16" style="955" customWidth="1"/>
    <col min="3592" max="3592" width="16.85546875" style="955" customWidth="1"/>
    <col min="3593" max="3593" width="17.140625" style="955" customWidth="1"/>
    <col min="3594" max="3594" width="15.85546875" style="955" customWidth="1"/>
    <col min="3595" max="3595" width="14.42578125" style="955" customWidth="1"/>
    <col min="3596" max="3596" width="18" style="955" customWidth="1"/>
    <col min="3597" max="3597" width="16.7109375" style="955" customWidth="1"/>
    <col min="3598" max="3598" width="16.140625" style="955" customWidth="1"/>
    <col min="3599" max="3599" width="19.28515625" style="955" customWidth="1"/>
    <col min="3600" max="3600" width="16.5703125" style="955" customWidth="1"/>
    <col min="3601" max="3601" width="14.42578125" style="955" customWidth="1"/>
    <col min="3602" max="3602" width="19.140625" style="955" customWidth="1"/>
    <col min="3603" max="3840" width="9.140625" style="955"/>
    <col min="3841" max="3841" width="6.85546875" style="955" customWidth="1"/>
    <col min="3842" max="3845" width="9.140625" style="955" customWidth="1"/>
    <col min="3846" max="3846" width="19.85546875" style="955" customWidth="1"/>
    <col min="3847" max="3847" width="16" style="955" customWidth="1"/>
    <col min="3848" max="3848" width="16.85546875" style="955" customWidth="1"/>
    <col min="3849" max="3849" width="17.140625" style="955" customWidth="1"/>
    <col min="3850" max="3850" width="15.85546875" style="955" customWidth="1"/>
    <col min="3851" max="3851" width="14.42578125" style="955" customWidth="1"/>
    <col min="3852" max="3852" width="18" style="955" customWidth="1"/>
    <col min="3853" max="3853" width="16.7109375" style="955" customWidth="1"/>
    <col min="3854" max="3854" width="16.140625" style="955" customWidth="1"/>
    <col min="3855" max="3855" width="19.28515625" style="955" customWidth="1"/>
    <col min="3856" max="3856" width="16.5703125" style="955" customWidth="1"/>
    <col min="3857" max="3857" width="14.42578125" style="955" customWidth="1"/>
    <col min="3858" max="3858" width="19.140625" style="955" customWidth="1"/>
    <col min="3859" max="4096" width="9.140625" style="955"/>
    <col min="4097" max="4097" width="6.85546875" style="955" customWidth="1"/>
    <col min="4098" max="4101" width="9.140625" style="955" customWidth="1"/>
    <col min="4102" max="4102" width="19.85546875" style="955" customWidth="1"/>
    <col min="4103" max="4103" width="16" style="955" customWidth="1"/>
    <col min="4104" max="4104" width="16.85546875" style="955" customWidth="1"/>
    <col min="4105" max="4105" width="17.140625" style="955" customWidth="1"/>
    <col min="4106" max="4106" width="15.85546875" style="955" customWidth="1"/>
    <col min="4107" max="4107" width="14.42578125" style="955" customWidth="1"/>
    <col min="4108" max="4108" width="18" style="955" customWidth="1"/>
    <col min="4109" max="4109" width="16.7109375" style="955" customWidth="1"/>
    <col min="4110" max="4110" width="16.140625" style="955" customWidth="1"/>
    <col min="4111" max="4111" width="19.28515625" style="955" customWidth="1"/>
    <col min="4112" max="4112" width="16.5703125" style="955" customWidth="1"/>
    <col min="4113" max="4113" width="14.42578125" style="955" customWidth="1"/>
    <col min="4114" max="4114" width="19.140625" style="955" customWidth="1"/>
    <col min="4115" max="4352" width="9.140625" style="955"/>
    <col min="4353" max="4353" width="6.85546875" style="955" customWidth="1"/>
    <col min="4354" max="4357" width="9.140625" style="955" customWidth="1"/>
    <col min="4358" max="4358" width="19.85546875" style="955" customWidth="1"/>
    <col min="4359" max="4359" width="16" style="955" customWidth="1"/>
    <col min="4360" max="4360" width="16.85546875" style="955" customWidth="1"/>
    <col min="4361" max="4361" width="17.140625" style="955" customWidth="1"/>
    <col min="4362" max="4362" width="15.85546875" style="955" customWidth="1"/>
    <col min="4363" max="4363" width="14.42578125" style="955" customWidth="1"/>
    <col min="4364" max="4364" width="18" style="955" customWidth="1"/>
    <col min="4365" max="4365" width="16.7109375" style="955" customWidth="1"/>
    <col min="4366" max="4366" width="16.140625" style="955" customWidth="1"/>
    <col min="4367" max="4367" width="19.28515625" style="955" customWidth="1"/>
    <col min="4368" max="4368" width="16.5703125" style="955" customWidth="1"/>
    <col min="4369" max="4369" width="14.42578125" style="955" customWidth="1"/>
    <col min="4370" max="4370" width="19.140625" style="955" customWidth="1"/>
    <col min="4371" max="4608" width="9.140625" style="955"/>
    <col min="4609" max="4609" width="6.85546875" style="955" customWidth="1"/>
    <col min="4610" max="4613" width="9.140625" style="955" customWidth="1"/>
    <col min="4614" max="4614" width="19.85546875" style="955" customWidth="1"/>
    <col min="4615" max="4615" width="16" style="955" customWidth="1"/>
    <col min="4616" max="4616" width="16.85546875" style="955" customWidth="1"/>
    <col min="4617" max="4617" width="17.140625" style="955" customWidth="1"/>
    <col min="4618" max="4618" width="15.85546875" style="955" customWidth="1"/>
    <col min="4619" max="4619" width="14.42578125" style="955" customWidth="1"/>
    <col min="4620" max="4620" width="18" style="955" customWidth="1"/>
    <col min="4621" max="4621" width="16.7109375" style="955" customWidth="1"/>
    <col min="4622" max="4622" width="16.140625" style="955" customWidth="1"/>
    <col min="4623" max="4623" width="19.28515625" style="955" customWidth="1"/>
    <col min="4624" max="4624" width="16.5703125" style="955" customWidth="1"/>
    <col min="4625" max="4625" width="14.42578125" style="955" customWidth="1"/>
    <col min="4626" max="4626" width="19.140625" style="955" customWidth="1"/>
    <col min="4627" max="4864" width="9.140625" style="955"/>
    <col min="4865" max="4865" width="6.85546875" style="955" customWidth="1"/>
    <col min="4866" max="4869" width="9.140625" style="955" customWidth="1"/>
    <col min="4870" max="4870" width="19.85546875" style="955" customWidth="1"/>
    <col min="4871" max="4871" width="16" style="955" customWidth="1"/>
    <col min="4872" max="4872" width="16.85546875" style="955" customWidth="1"/>
    <col min="4873" max="4873" width="17.140625" style="955" customWidth="1"/>
    <col min="4874" max="4874" width="15.85546875" style="955" customWidth="1"/>
    <col min="4875" max="4875" width="14.42578125" style="955" customWidth="1"/>
    <col min="4876" max="4876" width="18" style="955" customWidth="1"/>
    <col min="4877" max="4877" width="16.7109375" style="955" customWidth="1"/>
    <col min="4878" max="4878" width="16.140625" style="955" customWidth="1"/>
    <col min="4879" max="4879" width="19.28515625" style="955" customWidth="1"/>
    <col min="4880" max="4880" width="16.5703125" style="955" customWidth="1"/>
    <col min="4881" max="4881" width="14.42578125" style="955" customWidth="1"/>
    <col min="4882" max="4882" width="19.140625" style="955" customWidth="1"/>
    <col min="4883" max="5120" width="9.140625" style="955"/>
    <col min="5121" max="5121" width="6.85546875" style="955" customWidth="1"/>
    <col min="5122" max="5125" width="9.140625" style="955" customWidth="1"/>
    <col min="5126" max="5126" width="19.85546875" style="955" customWidth="1"/>
    <col min="5127" max="5127" width="16" style="955" customWidth="1"/>
    <col min="5128" max="5128" width="16.85546875" style="955" customWidth="1"/>
    <col min="5129" max="5129" width="17.140625" style="955" customWidth="1"/>
    <col min="5130" max="5130" width="15.85546875" style="955" customWidth="1"/>
    <col min="5131" max="5131" width="14.42578125" style="955" customWidth="1"/>
    <col min="5132" max="5132" width="18" style="955" customWidth="1"/>
    <col min="5133" max="5133" width="16.7109375" style="955" customWidth="1"/>
    <col min="5134" max="5134" width="16.140625" style="955" customWidth="1"/>
    <col min="5135" max="5135" width="19.28515625" style="955" customWidth="1"/>
    <col min="5136" max="5136" width="16.5703125" style="955" customWidth="1"/>
    <col min="5137" max="5137" width="14.42578125" style="955" customWidth="1"/>
    <col min="5138" max="5138" width="19.140625" style="955" customWidth="1"/>
    <col min="5139" max="5376" width="9.140625" style="955"/>
    <col min="5377" max="5377" width="6.85546875" style="955" customWidth="1"/>
    <col min="5378" max="5381" width="9.140625" style="955" customWidth="1"/>
    <col min="5382" max="5382" width="19.85546875" style="955" customWidth="1"/>
    <col min="5383" max="5383" width="16" style="955" customWidth="1"/>
    <col min="5384" max="5384" width="16.85546875" style="955" customWidth="1"/>
    <col min="5385" max="5385" width="17.140625" style="955" customWidth="1"/>
    <col min="5386" max="5386" width="15.85546875" style="955" customWidth="1"/>
    <col min="5387" max="5387" width="14.42578125" style="955" customWidth="1"/>
    <col min="5388" max="5388" width="18" style="955" customWidth="1"/>
    <col min="5389" max="5389" width="16.7109375" style="955" customWidth="1"/>
    <col min="5390" max="5390" width="16.140625" style="955" customWidth="1"/>
    <col min="5391" max="5391" width="19.28515625" style="955" customWidth="1"/>
    <col min="5392" max="5392" width="16.5703125" style="955" customWidth="1"/>
    <col min="5393" max="5393" width="14.42578125" style="955" customWidth="1"/>
    <col min="5394" max="5394" width="19.140625" style="955" customWidth="1"/>
    <col min="5395" max="5632" width="9.140625" style="955"/>
    <col min="5633" max="5633" width="6.85546875" style="955" customWidth="1"/>
    <col min="5634" max="5637" width="9.140625" style="955" customWidth="1"/>
    <col min="5638" max="5638" width="19.85546875" style="955" customWidth="1"/>
    <col min="5639" max="5639" width="16" style="955" customWidth="1"/>
    <col min="5640" max="5640" width="16.85546875" style="955" customWidth="1"/>
    <col min="5641" max="5641" width="17.140625" style="955" customWidth="1"/>
    <col min="5642" max="5642" width="15.85546875" style="955" customWidth="1"/>
    <col min="5643" max="5643" width="14.42578125" style="955" customWidth="1"/>
    <col min="5644" max="5644" width="18" style="955" customWidth="1"/>
    <col min="5645" max="5645" width="16.7109375" style="955" customWidth="1"/>
    <col min="5646" max="5646" width="16.140625" style="955" customWidth="1"/>
    <col min="5647" max="5647" width="19.28515625" style="955" customWidth="1"/>
    <col min="5648" max="5648" width="16.5703125" style="955" customWidth="1"/>
    <col min="5649" max="5649" width="14.42578125" style="955" customWidth="1"/>
    <col min="5650" max="5650" width="19.140625" style="955" customWidth="1"/>
    <col min="5651" max="5888" width="9.140625" style="955"/>
    <col min="5889" max="5889" width="6.85546875" style="955" customWidth="1"/>
    <col min="5890" max="5893" width="9.140625" style="955" customWidth="1"/>
    <col min="5894" max="5894" width="19.85546875" style="955" customWidth="1"/>
    <col min="5895" max="5895" width="16" style="955" customWidth="1"/>
    <col min="5896" max="5896" width="16.85546875" style="955" customWidth="1"/>
    <col min="5897" max="5897" width="17.140625" style="955" customWidth="1"/>
    <col min="5898" max="5898" width="15.85546875" style="955" customWidth="1"/>
    <col min="5899" max="5899" width="14.42578125" style="955" customWidth="1"/>
    <col min="5900" max="5900" width="18" style="955" customWidth="1"/>
    <col min="5901" max="5901" width="16.7109375" style="955" customWidth="1"/>
    <col min="5902" max="5902" width="16.140625" style="955" customWidth="1"/>
    <col min="5903" max="5903" width="19.28515625" style="955" customWidth="1"/>
    <col min="5904" max="5904" width="16.5703125" style="955" customWidth="1"/>
    <col min="5905" max="5905" width="14.42578125" style="955" customWidth="1"/>
    <col min="5906" max="5906" width="19.140625" style="955" customWidth="1"/>
    <col min="5907" max="6144" width="9.140625" style="955"/>
    <col min="6145" max="6145" width="6.85546875" style="955" customWidth="1"/>
    <col min="6146" max="6149" width="9.140625" style="955" customWidth="1"/>
    <col min="6150" max="6150" width="19.85546875" style="955" customWidth="1"/>
    <col min="6151" max="6151" width="16" style="955" customWidth="1"/>
    <col min="6152" max="6152" width="16.85546875" style="955" customWidth="1"/>
    <col min="6153" max="6153" width="17.140625" style="955" customWidth="1"/>
    <col min="6154" max="6154" width="15.85546875" style="955" customWidth="1"/>
    <col min="6155" max="6155" width="14.42578125" style="955" customWidth="1"/>
    <col min="6156" max="6156" width="18" style="955" customWidth="1"/>
    <col min="6157" max="6157" width="16.7109375" style="955" customWidth="1"/>
    <col min="6158" max="6158" width="16.140625" style="955" customWidth="1"/>
    <col min="6159" max="6159" width="19.28515625" style="955" customWidth="1"/>
    <col min="6160" max="6160" width="16.5703125" style="955" customWidth="1"/>
    <col min="6161" max="6161" width="14.42578125" style="955" customWidth="1"/>
    <col min="6162" max="6162" width="19.140625" style="955" customWidth="1"/>
    <col min="6163" max="6400" width="9.140625" style="955"/>
    <col min="6401" max="6401" width="6.85546875" style="955" customWidth="1"/>
    <col min="6402" max="6405" width="9.140625" style="955" customWidth="1"/>
    <col min="6406" max="6406" width="19.85546875" style="955" customWidth="1"/>
    <col min="6407" max="6407" width="16" style="955" customWidth="1"/>
    <col min="6408" max="6408" width="16.85546875" style="955" customWidth="1"/>
    <col min="6409" max="6409" width="17.140625" style="955" customWidth="1"/>
    <col min="6410" max="6410" width="15.85546875" style="955" customWidth="1"/>
    <col min="6411" max="6411" width="14.42578125" style="955" customWidth="1"/>
    <col min="6412" max="6412" width="18" style="955" customWidth="1"/>
    <col min="6413" max="6413" width="16.7109375" style="955" customWidth="1"/>
    <col min="6414" max="6414" width="16.140625" style="955" customWidth="1"/>
    <col min="6415" max="6415" width="19.28515625" style="955" customWidth="1"/>
    <col min="6416" max="6416" width="16.5703125" style="955" customWidth="1"/>
    <col min="6417" max="6417" width="14.42578125" style="955" customWidth="1"/>
    <col min="6418" max="6418" width="19.140625" style="955" customWidth="1"/>
    <col min="6419" max="6656" width="9.140625" style="955"/>
    <col min="6657" max="6657" width="6.85546875" style="955" customWidth="1"/>
    <col min="6658" max="6661" width="9.140625" style="955" customWidth="1"/>
    <col min="6662" max="6662" width="19.85546875" style="955" customWidth="1"/>
    <col min="6663" max="6663" width="16" style="955" customWidth="1"/>
    <col min="6664" max="6664" width="16.85546875" style="955" customWidth="1"/>
    <col min="6665" max="6665" width="17.140625" style="955" customWidth="1"/>
    <col min="6666" max="6666" width="15.85546875" style="955" customWidth="1"/>
    <col min="6667" max="6667" width="14.42578125" style="955" customWidth="1"/>
    <col min="6668" max="6668" width="18" style="955" customWidth="1"/>
    <col min="6669" max="6669" width="16.7109375" style="955" customWidth="1"/>
    <col min="6670" max="6670" width="16.140625" style="955" customWidth="1"/>
    <col min="6671" max="6671" width="19.28515625" style="955" customWidth="1"/>
    <col min="6672" max="6672" width="16.5703125" style="955" customWidth="1"/>
    <col min="6673" max="6673" width="14.42578125" style="955" customWidth="1"/>
    <col min="6674" max="6674" width="19.140625" style="955" customWidth="1"/>
    <col min="6675" max="6912" width="9.140625" style="955"/>
    <col min="6913" max="6913" width="6.85546875" style="955" customWidth="1"/>
    <col min="6914" max="6917" width="9.140625" style="955" customWidth="1"/>
    <col min="6918" max="6918" width="19.85546875" style="955" customWidth="1"/>
    <col min="6919" max="6919" width="16" style="955" customWidth="1"/>
    <col min="6920" max="6920" width="16.85546875" style="955" customWidth="1"/>
    <col min="6921" max="6921" width="17.140625" style="955" customWidth="1"/>
    <col min="6922" max="6922" width="15.85546875" style="955" customWidth="1"/>
    <col min="6923" max="6923" width="14.42578125" style="955" customWidth="1"/>
    <col min="6924" max="6924" width="18" style="955" customWidth="1"/>
    <col min="6925" max="6925" width="16.7109375" style="955" customWidth="1"/>
    <col min="6926" max="6926" width="16.140625" style="955" customWidth="1"/>
    <col min="6927" max="6927" width="19.28515625" style="955" customWidth="1"/>
    <col min="6928" max="6928" width="16.5703125" style="955" customWidth="1"/>
    <col min="6929" max="6929" width="14.42578125" style="955" customWidth="1"/>
    <col min="6930" max="6930" width="19.140625" style="955" customWidth="1"/>
    <col min="6931" max="7168" width="9.140625" style="955"/>
    <col min="7169" max="7169" width="6.85546875" style="955" customWidth="1"/>
    <col min="7170" max="7173" width="9.140625" style="955" customWidth="1"/>
    <col min="7174" max="7174" width="19.85546875" style="955" customWidth="1"/>
    <col min="7175" max="7175" width="16" style="955" customWidth="1"/>
    <col min="7176" max="7176" width="16.85546875" style="955" customWidth="1"/>
    <col min="7177" max="7177" width="17.140625" style="955" customWidth="1"/>
    <col min="7178" max="7178" width="15.85546875" style="955" customWidth="1"/>
    <col min="7179" max="7179" width="14.42578125" style="955" customWidth="1"/>
    <col min="7180" max="7180" width="18" style="955" customWidth="1"/>
    <col min="7181" max="7181" width="16.7109375" style="955" customWidth="1"/>
    <col min="7182" max="7182" width="16.140625" style="955" customWidth="1"/>
    <col min="7183" max="7183" width="19.28515625" style="955" customWidth="1"/>
    <col min="7184" max="7184" width="16.5703125" style="955" customWidth="1"/>
    <col min="7185" max="7185" width="14.42578125" style="955" customWidth="1"/>
    <col min="7186" max="7186" width="19.140625" style="955" customWidth="1"/>
    <col min="7187" max="7424" width="9.140625" style="955"/>
    <col min="7425" max="7425" width="6.85546875" style="955" customWidth="1"/>
    <col min="7426" max="7429" width="9.140625" style="955" customWidth="1"/>
    <col min="7430" max="7430" width="19.85546875" style="955" customWidth="1"/>
    <col min="7431" max="7431" width="16" style="955" customWidth="1"/>
    <col min="7432" max="7432" width="16.85546875" style="955" customWidth="1"/>
    <col min="7433" max="7433" width="17.140625" style="955" customWidth="1"/>
    <col min="7434" max="7434" width="15.85546875" style="955" customWidth="1"/>
    <col min="7435" max="7435" width="14.42578125" style="955" customWidth="1"/>
    <col min="7436" max="7436" width="18" style="955" customWidth="1"/>
    <col min="7437" max="7437" width="16.7109375" style="955" customWidth="1"/>
    <col min="7438" max="7438" width="16.140625" style="955" customWidth="1"/>
    <col min="7439" max="7439" width="19.28515625" style="955" customWidth="1"/>
    <col min="7440" max="7440" width="16.5703125" style="955" customWidth="1"/>
    <col min="7441" max="7441" width="14.42578125" style="955" customWidth="1"/>
    <col min="7442" max="7442" width="19.140625" style="955" customWidth="1"/>
    <col min="7443" max="7680" width="9.140625" style="955"/>
    <col min="7681" max="7681" width="6.85546875" style="955" customWidth="1"/>
    <col min="7682" max="7685" width="9.140625" style="955" customWidth="1"/>
    <col min="7686" max="7686" width="19.85546875" style="955" customWidth="1"/>
    <col min="7687" max="7687" width="16" style="955" customWidth="1"/>
    <col min="7688" max="7688" width="16.85546875" style="955" customWidth="1"/>
    <col min="7689" max="7689" width="17.140625" style="955" customWidth="1"/>
    <col min="7690" max="7690" width="15.85546875" style="955" customWidth="1"/>
    <col min="7691" max="7691" width="14.42578125" style="955" customWidth="1"/>
    <col min="7692" max="7692" width="18" style="955" customWidth="1"/>
    <col min="7693" max="7693" width="16.7109375" style="955" customWidth="1"/>
    <col min="7694" max="7694" width="16.140625" style="955" customWidth="1"/>
    <col min="7695" max="7695" width="19.28515625" style="955" customWidth="1"/>
    <col min="7696" max="7696" width="16.5703125" style="955" customWidth="1"/>
    <col min="7697" max="7697" width="14.42578125" style="955" customWidth="1"/>
    <col min="7698" max="7698" width="19.140625" style="955" customWidth="1"/>
    <col min="7699" max="7936" width="9.140625" style="955"/>
    <col min="7937" max="7937" width="6.85546875" style="955" customWidth="1"/>
    <col min="7938" max="7941" width="9.140625" style="955" customWidth="1"/>
    <col min="7942" max="7942" width="19.85546875" style="955" customWidth="1"/>
    <col min="7943" max="7943" width="16" style="955" customWidth="1"/>
    <col min="7944" max="7944" width="16.85546875" style="955" customWidth="1"/>
    <col min="7945" max="7945" width="17.140625" style="955" customWidth="1"/>
    <col min="7946" max="7946" width="15.85546875" style="955" customWidth="1"/>
    <col min="7947" max="7947" width="14.42578125" style="955" customWidth="1"/>
    <col min="7948" max="7948" width="18" style="955" customWidth="1"/>
    <col min="7949" max="7949" width="16.7109375" style="955" customWidth="1"/>
    <col min="7950" max="7950" width="16.140625" style="955" customWidth="1"/>
    <col min="7951" max="7951" width="19.28515625" style="955" customWidth="1"/>
    <col min="7952" max="7952" width="16.5703125" style="955" customWidth="1"/>
    <col min="7953" max="7953" width="14.42578125" style="955" customWidth="1"/>
    <col min="7954" max="7954" width="19.140625" style="955" customWidth="1"/>
    <col min="7955" max="8192" width="9.140625" style="955"/>
    <col min="8193" max="8193" width="6.85546875" style="955" customWidth="1"/>
    <col min="8194" max="8197" width="9.140625" style="955" customWidth="1"/>
    <col min="8198" max="8198" width="19.85546875" style="955" customWidth="1"/>
    <col min="8199" max="8199" width="16" style="955" customWidth="1"/>
    <col min="8200" max="8200" width="16.85546875" style="955" customWidth="1"/>
    <col min="8201" max="8201" width="17.140625" style="955" customWidth="1"/>
    <col min="8202" max="8202" width="15.85546875" style="955" customWidth="1"/>
    <col min="8203" max="8203" width="14.42578125" style="955" customWidth="1"/>
    <col min="8204" max="8204" width="18" style="955" customWidth="1"/>
    <col min="8205" max="8205" width="16.7109375" style="955" customWidth="1"/>
    <col min="8206" max="8206" width="16.140625" style="955" customWidth="1"/>
    <col min="8207" max="8207" width="19.28515625" style="955" customWidth="1"/>
    <col min="8208" max="8208" width="16.5703125" style="955" customWidth="1"/>
    <col min="8209" max="8209" width="14.42578125" style="955" customWidth="1"/>
    <col min="8210" max="8210" width="19.140625" style="955" customWidth="1"/>
    <col min="8211" max="8448" width="9.140625" style="955"/>
    <col min="8449" max="8449" width="6.85546875" style="955" customWidth="1"/>
    <col min="8450" max="8453" width="9.140625" style="955" customWidth="1"/>
    <col min="8454" max="8454" width="19.85546875" style="955" customWidth="1"/>
    <col min="8455" max="8455" width="16" style="955" customWidth="1"/>
    <col min="8456" max="8456" width="16.85546875" style="955" customWidth="1"/>
    <col min="8457" max="8457" width="17.140625" style="955" customWidth="1"/>
    <col min="8458" max="8458" width="15.85546875" style="955" customWidth="1"/>
    <col min="8459" max="8459" width="14.42578125" style="955" customWidth="1"/>
    <col min="8460" max="8460" width="18" style="955" customWidth="1"/>
    <col min="8461" max="8461" width="16.7109375" style="955" customWidth="1"/>
    <col min="8462" max="8462" width="16.140625" style="955" customWidth="1"/>
    <col min="8463" max="8463" width="19.28515625" style="955" customWidth="1"/>
    <col min="8464" max="8464" width="16.5703125" style="955" customWidth="1"/>
    <col min="8465" max="8465" width="14.42578125" style="955" customWidth="1"/>
    <col min="8466" max="8466" width="19.140625" style="955" customWidth="1"/>
    <col min="8467" max="8704" width="9.140625" style="955"/>
    <col min="8705" max="8705" width="6.85546875" style="955" customWidth="1"/>
    <col min="8706" max="8709" width="9.140625" style="955" customWidth="1"/>
    <col min="8710" max="8710" width="19.85546875" style="955" customWidth="1"/>
    <col min="8711" max="8711" width="16" style="955" customWidth="1"/>
    <col min="8712" max="8712" width="16.85546875" style="955" customWidth="1"/>
    <col min="8713" max="8713" width="17.140625" style="955" customWidth="1"/>
    <col min="8714" max="8714" width="15.85546875" style="955" customWidth="1"/>
    <col min="8715" max="8715" width="14.42578125" style="955" customWidth="1"/>
    <col min="8716" max="8716" width="18" style="955" customWidth="1"/>
    <col min="8717" max="8717" width="16.7109375" style="955" customWidth="1"/>
    <col min="8718" max="8718" width="16.140625" style="955" customWidth="1"/>
    <col min="8719" max="8719" width="19.28515625" style="955" customWidth="1"/>
    <col min="8720" max="8720" width="16.5703125" style="955" customWidth="1"/>
    <col min="8721" max="8721" width="14.42578125" style="955" customWidth="1"/>
    <col min="8722" max="8722" width="19.140625" style="955" customWidth="1"/>
    <col min="8723" max="8960" width="9.140625" style="955"/>
    <col min="8961" max="8961" width="6.85546875" style="955" customWidth="1"/>
    <col min="8962" max="8965" width="9.140625" style="955" customWidth="1"/>
    <col min="8966" max="8966" width="19.85546875" style="955" customWidth="1"/>
    <col min="8967" max="8967" width="16" style="955" customWidth="1"/>
    <col min="8968" max="8968" width="16.85546875" style="955" customWidth="1"/>
    <col min="8969" max="8969" width="17.140625" style="955" customWidth="1"/>
    <col min="8970" max="8970" width="15.85546875" style="955" customWidth="1"/>
    <col min="8971" max="8971" width="14.42578125" style="955" customWidth="1"/>
    <col min="8972" max="8972" width="18" style="955" customWidth="1"/>
    <col min="8973" max="8973" width="16.7109375" style="955" customWidth="1"/>
    <col min="8974" max="8974" width="16.140625" style="955" customWidth="1"/>
    <col min="8975" max="8975" width="19.28515625" style="955" customWidth="1"/>
    <col min="8976" max="8976" width="16.5703125" style="955" customWidth="1"/>
    <col min="8977" max="8977" width="14.42578125" style="955" customWidth="1"/>
    <col min="8978" max="8978" width="19.140625" style="955" customWidth="1"/>
    <col min="8979" max="9216" width="9.140625" style="955"/>
    <col min="9217" max="9217" width="6.85546875" style="955" customWidth="1"/>
    <col min="9218" max="9221" width="9.140625" style="955" customWidth="1"/>
    <col min="9222" max="9222" width="19.85546875" style="955" customWidth="1"/>
    <col min="9223" max="9223" width="16" style="955" customWidth="1"/>
    <col min="9224" max="9224" width="16.85546875" style="955" customWidth="1"/>
    <col min="9225" max="9225" width="17.140625" style="955" customWidth="1"/>
    <col min="9226" max="9226" width="15.85546875" style="955" customWidth="1"/>
    <col min="9227" max="9227" width="14.42578125" style="955" customWidth="1"/>
    <col min="9228" max="9228" width="18" style="955" customWidth="1"/>
    <col min="9229" max="9229" width="16.7109375" style="955" customWidth="1"/>
    <col min="9230" max="9230" width="16.140625" style="955" customWidth="1"/>
    <col min="9231" max="9231" width="19.28515625" style="955" customWidth="1"/>
    <col min="9232" max="9232" width="16.5703125" style="955" customWidth="1"/>
    <col min="9233" max="9233" width="14.42578125" style="955" customWidth="1"/>
    <col min="9234" max="9234" width="19.140625" style="955" customWidth="1"/>
    <col min="9235" max="9472" width="9.140625" style="955"/>
    <col min="9473" max="9473" width="6.85546875" style="955" customWidth="1"/>
    <col min="9474" max="9477" width="9.140625" style="955" customWidth="1"/>
    <col min="9478" max="9478" width="19.85546875" style="955" customWidth="1"/>
    <col min="9479" max="9479" width="16" style="955" customWidth="1"/>
    <col min="9480" max="9480" width="16.85546875" style="955" customWidth="1"/>
    <col min="9481" max="9481" width="17.140625" style="955" customWidth="1"/>
    <col min="9482" max="9482" width="15.85546875" style="955" customWidth="1"/>
    <col min="9483" max="9483" width="14.42578125" style="955" customWidth="1"/>
    <col min="9484" max="9484" width="18" style="955" customWidth="1"/>
    <col min="9485" max="9485" width="16.7109375" style="955" customWidth="1"/>
    <col min="9486" max="9486" width="16.140625" style="955" customWidth="1"/>
    <col min="9487" max="9487" width="19.28515625" style="955" customWidth="1"/>
    <col min="9488" max="9488" width="16.5703125" style="955" customWidth="1"/>
    <col min="9489" max="9489" width="14.42578125" style="955" customWidth="1"/>
    <col min="9490" max="9490" width="19.140625" style="955" customWidth="1"/>
    <col min="9491" max="9728" width="9.140625" style="955"/>
    <col min="9729" max="9729" width="6.85546875" style="955" customWidth="1"/>
    <col min="9730" max="9733" width="9.140625" style="955" customWidth="1"/>
    <col min="9734" max="9734" width="19.85546875" style="955" customWidth="1"/>
    <col min="9735" max="9735" width="16" style="955" customWidth="1"/>
    <col min="9736" max="9736" width="16.85546875" style="955" customWidth="1"/>
    <col min="9737" max="9737" width="17.140625" style="955" customWidth="1"/>
    <col min="9738" max="9738" width="15.85546875" style="955" customWidth="1"/>
    <col min="9739" max="9739" width="14.42578125" style="955" customWidth="1"/>
    <col min="9740" max="9740" width="18" style="955" customWidth="1"/>
    <col min="9741" max="9741" width="16.7109375" style="955" customWidth="1"/>
    <col min="9742" max="9742" width="16.140625" style="955" customWidth="1"/>
    <col min="9743" max="9743" width="19.28515625" style="955" customWidth="1"/>
    <col min="9744" max="9744" width="16.5703125" style="955" customWidth="1"/>
    <col min="9745" max="9745" width="14.42578125" style="955" customWidth="1"/>
    <col min="9746" max="9746" width="19.140625" style="955" customWidth="1"/>
    <col min="9747" max="9984" width="9.140625" style="955"/>
    <col min="9985" max="9985" width="6.85546875" style="955" customWidth="1"/>
    <col min="9986" max="9989" width="9.140625" style="955" customWidth="1"/>
    <col min="9990" max="9990" width="19.85546875" style="955" customWidth="1"/>
    <col min="9991" max="9991" width="16" style="955" customWidth="1"/>
    <col min="9992" max="9992" width="16.85546875" style="955" customWidth="1"/>
    <col min="9993" max="9993" width="17.140625" style="955" customWidth="1"/>
    <col min="9994" max="9994" width="15.85546875" style="955" customWidth="1"/>
    <col min="9995" max="9995" width="14.42578125" style="955" customWidth="1"/>
    <col min="9996" max="9996" width="18" style="955" customWidth="1"/>
    <col min="9997" max="9997" width="16.7109375" style="955" customWidth="1"/>
    <col min="9998" max="9998" width="16.140625" style="955" customWidth="1"/>
    <col min="9999" max="9999" width="19.28515625" style="955" customWidth="1"/>
    <col min="10000" max="10000" width="16.5703125" style="955" customWidth="1"/>
    <col min="10001" max="10001" width="14.42578125" style="955" customWidth="1"/>
    <col min="10002" max="10002" width="19.140625" style="955" customWidth="1"/>
    <col min="10003" max="10240" width="9.140625" style="955"/>
    <col min="10241" max="10241" width="6.85546875" style="955" customWidth="1"/>
    <col min="10242" max="10245" width="9.140625" style="955" customWidth="1"/>
    <col min="10246" max="10246" width="19.85546875" style="955" customWidth="1"/>
    <col min="10247" max="10247" width="16" style="955" customWidth="1"/>
    <col min="10248" max="10248" width="16.85546875" style="955" customWidth="1"/>
    <col min="10249" max="10249" width="17.140625" style="955" customWidth="1"/>
    <col min="10250" max="10250" width="15.85546875" style="955" customWidth="1"/>
    <col min="10251" max="10251" width="14.42578125" style="955" customWidth="1"/>
    <col min="10252" max="10252" width="18" style="955" customWidth="1"/>
    <col min="10253" max="10253" width="16.7109375" style="955" customWidth="1"/>
    <col min="10254" max="10254" width="16.140625" style="955" customWidth="1"/>
    <col min="10255" max="10255" width="19.28515625" style="955" customWidth="1"/>
    <col min="10256" max="10256" width="16.5703125" style="955" customWidth="1"/>
    <col min="10257" max="10257" width="14.42578125" style="955" customWidth="1"/>
    <col min="10258" max="10258" width="19.140625" style="955" customWidth="1"/>
    <col min="10259" max="10496" width="9.140625" style="955"/>
    <col min="10497" max="10497" width="6.85546875" style="955" customWidth="1"/>
    <col min="10498" max="10501" width="9.140625" style="955" customWidth="1"/>
    <col min="10502" max="10502" width="19.85546875" style="955" customWidth="1"/>
    <col min="10503" max="10503" width="16" style="955" customWidth="1"/>
    <col min="10504" max="10504" width="16.85546875" style="955" customWidth="1"/>
    <col min="10505" max="10505" width="17.140625" style="955" customWidth="1"/>
    <col min="10506" max="10506" width="15.85546875" style="955" customWidth="1"/>
    <col min="10507" max="10507" width="14.42578125" style="955" customWidth="1"/>
    <col min="10508" max="10508" width="18" style="955" customWidth="1"/>
    <col min="10509" max="10509" width="16.7109375" style="955" customWidth="1"/>
    <col min="10510" max="10510" width="16.140625" style="955" customWidth="1"/>
    <col min="10511" max="10511" width="19.28515625" style="955" customWidth="1"/>
    <col min="10512" max="10512" width="16.5703125" style="955" customWidth="1"/>
    <col min="10513" max="10513" width="14.42578125" style="955" customWidth="1"/>
    <col min="10514" max="10514" width="19.140625" style="955" customWidth="1"/>
    <col min="10515" max="10752" width="9.140625" style="955"/>
    <col min="10753" max="10753" width="6.85546875" style="955" customWidth="1"/>
    <col min="10754" max="10757" width="9.140625" style="955" customWidth="1"/>
    <col min="10758" max="10758" width="19.85546875" style="955" customWidth="1"/>
    <col min="10759" max="10759" width="16" style="955" customWidth="1"/>
    <col min="10760" max="10760" width="16.85546875" style="955" customWidth="1"/>
    <col min="10761" max="10761" width="17.140625" style="955" customWidth="1"/>
    <col min="10762" max="10762" width="15.85546875" style="955" customWidth="1"/>
    <col min="10763" max="10763" width="14.42578125" style="955" customWidth="1"/>
    <col min="10764" max="10764" width="18" style="955" customWidth="1"/>
    <col min="10765" max="10765" width="16.7109375" style="955" customWidth="1"/>
    <col min="10766" max="10766" width="16.140625" style="955" customWidth="1"/>
    <col min="10767" max="10767" width="19.28515625" style="955" customWidth="1"/>
    <col min="10768" max="10768" width="16.5703125" style="955" customWidth="1"/>
    <col min="10769" max="10769" width="14.42578125" style="955" customWidth="1"/>
    <col min="10770" max="10770" width="19.140625" style="955" customWidth="1"/>
    <col min="10771" max="11008" width="9.140625" style="955"/>
    <col min="11009" max="11009" width="6.85546875" style="955" customWidth="1"/>
    <col min="11010" max="11013" width="9.140625" style="955" customWidth="1"/>
    <col min="11014" max="11014" width="19.85546875" style="955" customWidth="1"/>
    <col min="11015" max="11015" width="16" style="955" customWidth="1"/>
    <col min="11016" max="11016" width="16.85546875" style="955" customWidth="1"/>
    <col min="11017" max="11017" width="17.140625" style="955" customWidth="1"/>
    <col min="11018" max="11018" width="15.85546875" style="955" customWidth="1"/>
    <col min="11019" max="11019" width="14.42578125" style="955" customWidth="1"/>
    <col min="11020" max="11020" width="18" style="955" customWidth="1"/>
    <col min="11021" max="11021" width="16.7109375" style="955" customWidth="1"/>
    <col min="11022" max="11022" width="16.140625" style="955" customWidth="1"/>
    <col min="11023" max="11023" width="19.28515625" style="955" customWidth="1"/>
    <col min="11024" max="11024" width="16.5703125" style="955" customWidth="1"/>
    <col min="11025" max="11025" width="14.42578125" style="955" customWidth="1"/>
    <col min="11026" max="11026" width="19.140625" style="955" customWidth="1"/>
    <col min="11027" max="11264" width="9.140625" style="955"/>
    <col min="11265" max="11265" width="6.85546875" style="955" customWidth="1"/>
    <col min="11266" max="11269" width="9.140625" style="955" customWidth="1"/>
    <col min="11270" max="11270" width="19.85546875" style="955" customWidth="1"/>
    <col min="11271" max="11271" width="16" style="955" customWidth="1"/>
    <col min="11272" max="11272" width="16.85546875" style="955" customWidth="1"/>
    <col min="11273" max="11273" width="17.140625" style="955" customWidth="1"/>
    <col min="11274" max="11274" width="15.85546875" style="955" customWidth="1"/>
    <col min="11275" max="11275" width="14.42578125" style="955" customWidth="1"/>
    <col min="11276" max="11276" width="18" style="955" customWidth="1"/>
    <col min="11277" max="11277" width="16.7109375" style="955" customWidth="1"/>
    <col min="11278" max="11278" width="16.140625" style="955" customWidth="1"/>
    <col min="11279" max="11279" width="19.28515625" style="955" customWidth="1"/>
    <col min="11280" max="11280" width="16.5703125" style="955" customWidth="1"/>
    <col min="11281" max="11281" width="14.42578125" style="955" customWidth="1"/>
    <col min="11282" max="11282" width="19.140625" style="955" customWidth="1"/>
    <col min="11283" max="11520" width="9.140625" style="955"/>
    <col min="11521" max="11521" width="6.85546875" style="955" customWidth="1"/>
    <col min="11522" max="11525" width="9.140625" style="955" customWidth="1"/>
    <col min="11526" max="11526" width="19.85546875" style="955" customWidth="1"/>
    <col min="11527" max="11527" width="16" style="955" customWidth="1"/>
    <col min="11528" max="11528" width="16.85546875" style="955" customWidth="1"/>
    <col min="11529" max="11529" width="17.140625" style="955" customWidth="1"/>
    <col min="11530" max="11530" width="15.85546875" style="955" customWidth="1"/>
    <col min="11531" max="11531" width="14.42578125" style="955" customWidth="1"/>
    <col min="11532" max="11532" width="18" style="955" customWidth="1"/>
    <col min="11533" max="11533" width="16.7109375" style="955" customWidth="1"/>
    <col min="11534" max="11534" width="16.140625" style="955" customWidth="1"/>
    <col min="11535" max="11535" width="19.28515625" style="955" customWidth="1"/>
    <col min="11536" max="11536" width="16.5703125" style="955" customWidth="1"/>
    <col min="11537" max="11537" width="14.42578125" style="955" customWidth="1"/>
    <col min="11538" max="11538" width="19.140625" style="955" customWidth="1"/>
    <col min="11539" max="11776" width="9.140625" style="955"/>
    <col min="11777" max="11777" width="6.85546875" style="955" customWidth="1"/>
    <col min="11778" max="11781" width="9.140625" style="955" customWidth="1"/>
    <col min="11782" max="11782" width="19.85546875" style="955" customWidth="1"/>
    <col min="11783" max="11783" width="16" style="955" customWidth="1"/>
    <col min="11784" max="11784" width="16.85546875" style="955" customWidth="1"/>
    <col min="11785" max="11785" width="17.140625" style="955" customWidth="1"/>
    <col min="11786" max="11786" width="15.85546875" style="955" customWidth="1"/>
    <col min="11787" max="11787" width="14.42578125" style="955" customWidth="1"/>
    <col min="11788" max="11788" width="18" style="955" customWidth="1"/>
    <col min="11789" max="11789" width="16.7109375" style="955" customWidth="1"/>
    <col min="11790" max="11790" width="16.140625" style="955" customWidth="1"/>
    <col min="11791" max="11791" width="19.28515625" style="955" customWidth="1"/>
    <col min="11792" max="11792" width="16.5703125" style="955" customWidth="1"/>
    <col min="11793" max="11793" width="14.42578125" style="955" customWidth="1"/>
    <col min="11794" max="11794" width="19.140625" style="955" customWidth="1"/>
    <col min="11795" max="12032" width="9.140625" style="955"/>
    <col min="12033" max="12033" width="6.85546875" style="955" customWidth="1"/>
    <col min="12034" max="12037" width="9.140625" style="955" customWidth="1"/>
    <col min="12038" max="12038" width="19.85546875" style="955" customWidth="1"/>
    <col min="12039" max="12039" width="16" style="955" customWidth="1"/>
    <col min="12040" max="12040" width="16.85546875" style="955" customWidth="1"/>
    <col min="12041" max="12041" width="17.140625" style="955" customWidth="1"/>
    <col min="12042" max="12042" width="15.85546875" style="955" customWidth="1"/>
    <col min="12043" max="12043" width="14.42578125" style="955" customWidth="1"/>
    <col min="12044" max="12044" width="18" style="955" customWidth="1"/>
    <col min="12045" max="12045" width="16.7109375" style="955" customWidth="1"/>
    <col min="12046" max="12046" width="16.140625" style="955" customWidth="1"/>
    <col min="12047" max="12047" width="19.28515625" style="955" customWidth="1"/>
    <col min="12048" max="12048" width="16.5703125" style="955" customWidth="1"/>
    <col min="12049" max="12049" width="14.42578125" style="955" customWidth="1"/>
    <col min="12050" max="12050" width="19.140625" style="955" customWidth="1"/>
    <col min="12051" max="12288" width="9.140625" style="955"/>
    <col min="12289" max="12289" width="6.85546875" style="955" customWidth="1"/>
    <col min="12290" max="12293" width="9.140625" style="955" customWidth="1"/>
    <col min="12294" max="12294" width="19.85546875" style="955" customWidth="1"/>
    <col min="12295" max="12295" width="16" style="955" customWidth="1"/>
    <col min="12296" max="12296" width="16.85546875" style="955" customWidth="1"/>
    <col min="12297" max="12297" width="17.140625" style="955" customWidth="1"/>
    <col min="12298" max="12298" width="15.85546875" style="955" customWidth="1"/>
    <col min="12299" max="12299" width="14.42578125" style="955" customWidth="1"/>
    <col min="12300" max="12300" width="18" style="955" customWidth="1"/>
    <col min="12301" max="12301" width="16.7109375" style="955" customWidth="1"/>
    <col min="12302" max="12302" width="16.140625" style="955" customWidth="1"/>
    <col min="12303" max="12303" width="19.28515625" style="955" customWidth="1"/>
    <col min="12304" max="12304" width="16.5703125" style="955" customWidth="1"/>
    <col min="12305" max="12305" width="14.42578125" style="955" customWidth="1"/>
    <col min="12306" max="12306" width="19.140625" style="955" customWidth="1"/>
    <col min="12307" max="12544" width="9.140625" style="955"/>
    <col min="12545" max="12545" width="6.85546875" style="955" customWidth="1"/>
    <col min="12546" max="12549" width="9.140625" style="955" customWidth="1"/>
    <col min="12550" max="12550" width="19.85546875" style="955" customWidth="1"/>
    <col min="12551" max="12551" width="16" style="955" customWidth="1"/>
    <col min="12552" max="12552" width="16.85546875" style="955" customWidth="1"/>
    <col min="12553" max="12553" width="17.140625" style="955" customWidth="1"/>
    <col min="12554" max="12554" width="15.85546875" style="955" customWidth="1"/>
    <col min="12555" max="12555" width="14.42578125" style="955" customWidth="1"/>
    <col min="12556" max="12556" width="18" style="955" customWidth="1"/>
    <col min="12557" max="12557" width="16.7109375" style="955" customWidth="1"/>
    <col min="12558" max="12558" width="16.140625" style="955" customWidth="1"/>
    <col min="12559" max="12559" width="19.28515625" style="955" customWidth="1"/>
    <col min="12560" max="12560" width="16.5703125" style="955" customWidth="1"/>
    <col min="12561" max="12561" width="14.42578125" style="955" customWidth="1"/>
    <col min="12562" max="12562" width="19.140625" style="955" customWidth="1"/>
    <col min="12563" max="12800" width="9.140625" style="955"/>
    <col min="12801" max="12801" width="6.85546875" style="955" customWidth="1"/>
    <col min="12802" max="12805" width="9.140625" style="955" customWidth="1"/>
    <col min="12806" max="12806" width="19.85546875" style="955" customWidth="1"/>
    <col min="12807" max="12807" width="16" style="955" customWidth="1"/>
    <col min="12808" max="12808" width="16.85546875" style="955" customWidth="1"/>
    <col min="12809" max="12809" width="17.140625" style="955" customWidth="1"/>
    <col min="12810" max="12810" width="15.85546875" style="955" customWidth="1"/>
    <col min="12811" max="12811" width="14.42578125" style="955" customWidth="1"/>
    <col min="12812" max="12812" width="18" style="955" customWidth="1"/>
    <col min="12813" max="12813" width="16.7109375" style="955" customWidth="1"/>
    <col min="12814" max="12814" width="16.140625" style="955" customWidth="1"/>
    <col min="12815" max="12815" width="19.28515625" style="955" customWidth="1"/>
    <col min="12816" max="12816" width="16.5703125" style="955" customWidth="1"/>
    <col min="12817" max="12817" width="14.42578125" style="955" customWidth="1"/>
    <col min="12818" max="12818" width="19.140625" style="955" customWidth="1"/>
    <col min="12819" max="13056" width="9.140625" style="955"/>
    <col min="13057" max="13057" width="6.85546875" style="955" customWidth="1"/>
    <col min="13058" max="13061" width="9.140625" style="955" customWidth="1"/>
    <col min="13062" max="13062" width="19.85546875" style="955" customWidth="1"/>
    <col min="13063" max="13063" width="16" style="955" customWidth="1"/>
    <col min="13064" max="13064" width="16.85546875" style="955" customWidth="1"/>
    <col min="13065" max="13065" width="17.140625" style="955" customWidth="1"/>
    <col min="13066" max="13066" width="15.85546875" style="955" customWidth="1"/>
    <col min="13067" max="13067" width="14.42578125" style="955" customWidth="1"/>
    <col min="13068" max="13068" width="18" style="955" customWidth="1"/>
    <col min="13069" max="13069" width="16.7109375" style="955" customWidth="1"/>
    <col min="13070" max="13070" width="16.140625" style="955" customWidth="1"/>
    <col min="13071" max="13071" width="19.28515625" style="955" customWidth="1"/>
    <col min="13072" max="13072" width="16.5703125" style="955" customWidth="1"/>
    <col min="13073" max="13073" width="14.42578125" style="955" customWidth="1"/>
    <col min="13074" max="13074" width="19.140625" style="955" customWidth="1"/>
    <col min="13075" max="13312" width="9.140625" style="955"/>
    <col min="13313" max="13313" width="6.85546875" style="955" customWidth="1"/>
    <col min="13314" max="13317" width="9.140625" style="955" customWidth="1"/>
    <col min="13318" max="13318" width="19.85546875" style="955" customWidth="1"/>
    <col min="13319" max="13319" width="16" style="955" customWidth="1"/>
    <col min="13320" max="13320" width="16.85546875" style="955" customWidth="1"/>
    <col min="13321" max="13321" width="17.140625" style="955" customWidth="1"/>
    <col min="13322" max="13322" width="15.85546875" style="955" customWidth="1"/>
    <col min="13323" max="13323" width="14.42578125" style="955" customWidth="1"/>
    <col min="13324" max="13324" width="18" style="955" customWidth="1"/>
    <col min="13325" max="13325" width="16.7109375" style="955" customWidth="1"/>
    <col min="13326" max="13326" width="16.140625" style="955" customWidth="1"/>
    <col min="13327" max="13327" width="19.28515625" style="955" customWidth="1"/>
    <col min="13328" max="13328" width="16.5703125" style="955" customWidth="1"/>
    <col min="13329" max="13329" width="14.42578125" style="955" customWidth="1"/>
    <col min="13330" max="13330" width="19.140625" style="955" customWidth="1"/>
    <col min="13331" max="13568" width="9.140625" style="955"/>
    <col min="13569" max="13569" width="6.85546875" style="955" customWidth="1"/>
    <col min="13570" max="13573" width="9.140625" style="955" customWidth="1"/>
    <col min="13574" max="13574" width="19.85546875" style="955" customWidth="1"/>
    <col min="13575" max="13575" width="16" style="955" customWidth="1"/>
    <col min="13576" max="13576" width="16.85546875" style="955" customWidth="1"/>
    <col min="13577" max="13577" width="17.140625" style="955" customWidth="1"/>
    <col min="13578" max="13578" width="15.85546875" style="955" customWidth="1"/>
    <col min="13579" max="13579" width="14.42578125" style="955" customWidth="1"/>
    <col min="13580" max="13580" width="18" style="955" customWidth="1"/>
    <col min="13581" max="13581" width="16.7109375" style="955" customWidth="1"/>
    <col min="13582" max="13582" width="16.140625" style="955" customWidth="1"/>
    <col min="13583" max="13583" width="19.28515625" style="955" customWidth="1"/>
    <col min="13584" max="13584" width="16.5703125" style="955" customWidth="1"/>
    <col min="13585" max="13585" width="14.42578125" style="955" customWidth="1"/>
    <col min="13586" max="13586" width="19.140625" style="955" customWidth="1"/>
    <col min="13587" max="13824" width="9.140625" style="955"/>
    <col min="13825" max="13825" width="6.85546875" style="955" customWidth="1"/>
    <col min="13826" max="13829" width="9.140625" style="955" customWidth="1"/>
    <col min="13830" max="13830" width="19.85546875" style="955" customWidth="1"/>
    <col min="13831" max="13831" width="16" style="955" customWidth="1"/>
    <col min="13832" max="13832" width="16.85546875" style="955" customWidth="1"/>
    <col min="13833" max="13833" width="17.140625" style="955" customWidth="1"/>
    <col min="13834" max="13834" width="15.85546875" style="955" customWidth="1"/>
    <col min="13835" max="13835" width="14.42578125" style="955" customWidth="1"/>
    <col min="13836" max="13836" width="18" style="955" customWidth="1"/>
    <col min="13837" max="13837" width="16.7109375" style="955" customWidth="1"/>
    <col min="13838" max="13838" width="16.140625" style="955" customWidth="1"/>
    <col min="13839" max="13839" width="19.28515625" style="955" customWidth="1"/>
    <col min="13840" max="13840" width="16.5703125" style="955" customWidth="1"/>
    <col min="13841" max="13841" width="14.42578125" style="955" customWidth="1"/>
    <col min="13842" max="13842" width="19.140625" style="955" customWidth="1"/>
    <col min="13843" max="14080" width="9.140625" style="955"/>
    <col min="14081" max="14081" width="6.85546875" style="955" customWidth="1"/>
    <col min="14082" max="14085" width="9.140625" style="955" customWidth="1"/>
    <col min="14086" max="14086" width="19.85546875" style="955" customWidth="1"/>
    <col min="14087" max="14087" width="16" style="955" customWidth="1"/>
    <col min="14088" max="14088" width="16.85546875" style="955" customWidth="1"/>
    <col min="14089" max="14089" width="17.140625" style="955" customWidth="1"/>
    <col min="14090" max="14090" width="15.85546875" style="955" customWidth="1"/>
    <col min="14091" max="14091" width="14.42578125" style="955" customWidth="1"/>
    <col min="14092" max="14092" width="18" style="955" customWidth="1"/>
    <col min="14093" max="14093" width="16.7109375" style="955" customWidth="1"/>
    <col min="14094" max="14094" width="16.140625" style="955" customWidth="1"/>
    <col min="14095" max="14095" width="19.28515625" style="955" customWidth="1"/>
    <col min="14096" max="14096" width="16.5703125" style="955" customWidth="1"/>
    <col min="14097" max="14097" width="14.42578125" style="955" customWidth="1"/>
    <col min="14098" max="14098" width="19.140625" style="955" customWidth="1"/>
    <col min="14099" max="14336" width="9.140625" style="955"/>
    <col min="14337" max="14337" width="6.85546875" style="955" customWidth="1"/>
    <col min="14338" max="14341" width="9.140625" style="955" customWidth="1"/>
    <col min="14342" max="14342" width="19.85546875" style="955" customWidth="1"/>
    <col min="14343" max="14343" width="16" style="955" customWidth="1"/>
    <col min="14344" max="14344" width="16.85546875" style="955" customWidth="1"/>
    <col min="14345" max="14345" width="17.140625" style="955" customWidth="1"/>
    <col min="14346" max="14346" width="15.85546875" style="955" customWidth="1"/>
    <col min="14347" max="14347" width="14.42578125" style="955" customWidth="1"/>
    <col min="14348" max="14348" width="18" style="955" customWidth="1"/>
    <col min="14349" max="14349" width="16.7109375" style="955" customWidth="1"/>
    <col min="14350" max="14350" width="16.140625" style="955" customWidth="1"/>
    <col min="14351" max="14351" width="19.28515625" style="955" customWidth="1"/>
    <col min="14352" max="14352" width="16.5703125" style="955" customWidth="1"/>
    <col min="14353" max="14353" width="14.42578125" style="955" customWidth="1"/>
    <col min="14354" max="14354" width="19.140625" style="955" customWidth="1"/>
    <col min="14355" max="14592" width="9.140625" style="955"/>
    <col min="14593" max="14593" width="6.85546875" style="955" customWidth="1"/>
    <col min="14594" max="14597" width="9.140625" style="955" customWidth="1"/>
    <col min="14598" max="14598" width="19.85546875" style="955" customWidth="1"/>
    <col min="14599" max="14599" width="16" style="955" customWidth="1"/>
    <col min="14600" max="14600" width="16.85546875" style="955" customWidth="1"/>
    <col min="14601" max="14601" width="17.140625" style="955" customWidth="1"/>
    <col min="14602" max="14602" width="15.85546875" style="955" customWidth="1"/>
    <col min="14603" max="14603" width="14.42578125" style="955" customWidth="1"/>
    <col min="14604" max="14604" width="18" style="955" customWidth="1"/>
    <col min="14605" max="14605" width="16.7109375" style="955" customWidth="1"/>
    <col min="14606" max="14606" width="16.140625" style="955" customWidth="1"/>
    <col min="14607" max="14607" width="19.28515625" style="955" customWidth="1"/>
    <col min="14608" max="14608" width="16.5703125" style="955" customWidth="1"/>
    <col min="14609" max="14609" width="14.42578125" style="955" customWidth="1"/>
    <col min="14610" max="14610" width="19.140625" style="955" customWidth="1"/>
    <col min="14611" max="14848" width="9.140625" style="955"/>
    <col min="14849" max="14849" width="6.85546875" style="955" customWidth="1"/>
    <col min="14850" max="14853" width="9.140625" style="955" customWidth="1"/>
    <col min="14854" max="14854" width="19.85546875" style="955" customWidth="1"/>
    <col min="14855" max="14855" width="16" style="955" customWidth="1"/>
    <col min="14856" max="14856" width="16.85546875" style="955" customWidth="1"/>
    <col min="14857" max="14857" width="17.140625" style="955" customWidth="1"/>
    <col min="14858" max="14858" width="15.85546875" style="955" customWidth="1"/>
    <col min="14859" max="14859" width="14.42578125" style="955" customWidth="1"/>
    <col min="14860" max="14860" width="18" style="955" customWidth="1"/>
    <col min="14861" max="14861" width="16.7109375" style="955" customWidth="1"/>
    <col min="14862" max="14862" width="16.140625" style="955" customWidth="1"/>
    <col min="14863" max="14863" width="19.28515625" style="955" customWidth="1"/>
    <col min="14864" max="14864" width="16.5703125" style="955" customWidth="1"/>
    <col min="14865" max="14865" width="14.42578125" style="955" customWidth="1"/>
    <col min="14866" max="14866" width="19.140625" style="955" customWidth="1"/>
    <col min="14867" max="15104" width="9.140625" style="955"/>
    <col min="15105" max="15105" width="6.85546875" style="955" customWidth="1"/>
    <col min="15106" max="15109" width="9.140625" style="955" customWidth="1"/>
    <col min="15110" max="15110" width="19.85546875" style="955" customWidth="1"/>
    <col min="15111" max="15111" width="16" style="955" customWidth="1"/>
    <col min="15112" max="15112" width="16.85546875" style="955" customWidth="1"/>
    <col min="15113" max="15113" width="17.140625" style="955" customWidth="1"/>
    <col min="15114" max="15114" width="15.85546875" style="955" customWidth="1"/>
    <col min="15115" max="15115" width="14.42578125" style="955" customWidth="1"/>
    <col min="15116" max="15116" width="18" style="955" customWidth="1"/>
    <col min="15117" max="15117" width="16.7109375" style="955" customWidth="1"/>
    <col min="15118" max="15118" width="16.140625" style="955" customWidth="1"/>
    <col min="15119" max="15119" width="19.28515625" style="955" customWidth="1"/>
    <col min="15120" max="15120" width="16.5703125" style="955" customWidth="1"/>
    <col min="15121" max="15121" width="14.42578125" style="955" customWidth="1"/>
    <col min="15122" max="15122" width="19.140625" style="955" customWidth="1"/>
    <col min="15123" max="15360" width="9.140625" style="955"/>
    <col min="15361" max="15361" width="6.85546875" style="955" customWidth="1"/>
    <col min="15362" max="15365" width="9.140625" style="955" customWidth="1"/>
    <col min="15366" max="15366" width="19.85546875" style="955" customWidth="1"/>
    <col min="15367" max="15367" width="16" style="955" customWidth="1"/>
    <col min="15368" max="15368" width="16.85546875" style="955" customWidth="1"/>
    <col min="15369" max="15369" width="17.140625" style="955" customWidth="1"/>
    <col min="15370" max="15370" width="15.85546875" style="955" customWidth="1"/>
    <col min="15371" max="15371" width="14.42578125" style="955" customWidth="1"/>
    <col min="15372" max="15372" width="18" style="955" customWidth="1"/>
    <col min="15373" max="15373" width="16.7109375" style="955" customWidth="1"/>
    <col min="15374" max="15374" width="16.140625" style="955" customWidth="1"/>
    <col min="15375" max="15375" width="19.28515625" style="955" customWidth="1"/>
    <col min="15376" max="15376" width="16.5703125" style="955" customWidth="1"/>
    <col min="15377" max="15377" width="14.42578125" style="955" customWidth="1"/>
    <col min="15378" max="15378" width="19.140625" style="955" customWidth="1"/>
    <col min="15379" max="15616" width="9.140625" style="955"/>
    <col min="15617" max="15617" width="6.85546875" style="955" customWidth="1"/>
    <col min="15618" max="15621" width="9.140625" style="955" customWidth="1"/>
    <col min="15622" max="15622" width="19.85546875" style="955" customWidth="1"/>
    <col min="15623" max="15623" width="16" style="955" customWidth="1"/>
    <col min="15624" max="15624" width="16.85546875" style="955" customWidth="1"/>
    <col min="15625" max="15625" width="17.140625" style="955" customWidth="1"/>
    <col min="15626" max="15626" width="15.85546875" style="955" customWidth="1"/>
    <col min="15627" max="15627" width="14.42578125" style="955" customWidth="1"/>
    <col min="15628" max="15628" width="18" style="955" customWidth="1"/>
    <col min="15629" max="15629" width="16.7109375" style="955" customWidth="1"/>
    <col min="15630" max="15630" width="16.140625" style="955" customWidth="1"/>
    <col min="15631" max="15631" width="19.28515625" style="955" customWidth="1"/>
    <col min="15632" max="15632" width="16.5703125" style="955" customWidth="1"/>
    <col min="15633" max="15633" width="14.42578125" style="955" customWidth="1"/>
    <col min="15634" max="15634" width="19.140625" style="955" customWidth="1"/>
    <col min="15635" max="15872" width="9.140625" style="955"/>
    <col min="15873" max="15873" width="6.85546875" style="955" customWidth="1"/>
    <col min="15874" max="15877" width="9.140625" style="955" customWidth="1"/>
    <col min="15878" max="15878" width="19.85546875" style="955" customWidth="1"/>
    <col min="15879" max="15879" width="16" style="955" customWidth="1"/>
    <col min="15880" max="15880" width="16.85546875" style="955" customWidth="1"/>
    <col min="15881" max="15881" width="17.140625" style="955" customWidth="1"/>
    <col min="15882" max="15882" width="15.85546875" style="955" customWidth="1"/>
    <col min="15883" max="15883" width="14.42578125" style="955" customWidth="1"/>
    <col min="15884" max="15884" width="18" style="955" customWidth="1"/>
    <col min="15885" max="15885" width="16.7109375" style="955" customWidth="1"/>
    <col min="15886" max="15886" width="16.140625" style="955" customWidth="1"/>
    <col min="15887" max="15887" width="19.28515625" style="955" customWidth="1"/>
    <col min="15888" max="15888" width="16.5703125" style="955" customWidth="1"/>
    <col min="15889" max="15889" width="14.42578125" style="955" customWidth="1"/>
    <col min="15890" max="15890" width="19.140625" style="955" customWidth="1"/>
    <col min="15891" max="16128" width="9.140625" style="955"/>
    <col min="16129" max="16129" width="6.85546875" style="955" customWidth="1"/>
    <col min="16130" max="16133" width="9.140625" style="955" customWidth="1"/>
    <col min="16134" max="16134" width="19.85546875" style="955" customWidth="1"/>
    <col min="16135" max="16135" width="16" style="955" customWidth="1"/>
    <col min="16136" max="16136" width="16.85546875" style="955" customWidth="1"/>
    <col min="16137" max="16137" width="17.140625" style="955" customWidth="1"/>
    <col min="16138" max="16138" width="15.85546875" style="955" customWidth="1"/>
    <col min="16139" max="16139" width="14.42578125" style="955" customWidth="1"/>
    <col min="16140" max="16140" width="18" style="955" customWidth="1"/>
    <col min="16141" max="16141" width="16.7109375" style="955" customWidth="1"/>
    <col min="16142" max="16142" width="16.140625" style="955" customWidth="1"/>
    <col min="16143" max="16143" width="19.28515625" style="955" customWidth="1"/>
    <col min="16144" max="16144" width="16.5703125" style="955" customWidth="1"/>
    <col min="16145" max="16145" width="14.42578125" style="955" customWidth="1"/>
    <col min="16146" max="16146" width="19.140625" style="955" customWidth="1"/>
    <col min="16147" max="16384" width="9.140625" style="955"/>
  </cols>
  <sheetData>
    <row r="1" spans="1:18" ht="15.75" thickBot="1">
      <c r="A1" s="950"/>
      <c r="B1" s="951"/>
      <c r="C1" s="951"/>
      <c r="D1" s="951"/>
      <c r="E1" s="951"/>
      <c r="F1" s="951"/>
      <c r="G1" s="951"/>
      <c r="H1" s="952"/>
      <c r="I1" s="953"/>
      <c r="J1" s="954"/>
      <c r="K1" s="951"/>
      <c r="L1" s="951"/>
      <c r="M1" s="951"/>
      <c r="N1" s="951"/>
      <c r="O1" s="951"/>
      <c r="P1" s="951"/>
      <c r="Q1" s="951"/>
      <c r="R1" s="1208" t="s">
        <v>437</v>
      </c>
    </row>
    <row r="2" spans="1:18" s="956" customFormat="1" ht="14.25" customHeight="1">
      <c r="A2" s="1933" t="s">
        <v>1291</v>
      </c>
      <c r="B2" s="1934"/>
      <c r="C2" s="1934"/>
      <c r="D2" s="1934"/>
      <c r="E2" s="1934"/>
      <c r="F2" s="1935"/>
      <c r="G2" s="1942" t="s">
        <v>1292</v>
      </c>
      <c r="H2" s="1943"/>
      <c r="I2" s="1943"/>
      <c r="J2" s="1943"/>
      <c r="K2" s="1943"/>
      <c r="L2" s="1944"/>
      <c r="M2" s="1942" t="s">
        <v>1293</v>
      </c>
      <c r="N2" s="1943"/>
      <c r="O2" s="1943"/>
      <c r="P2" s="1943"/>
      <c r="Q2" s="1943"/>
      <c r="R2" s="1945"/>
    </row>
    <row r="3" spans="1:18" s="956" customFormat="1" ht="17.25" customHeight="1">
      <c r="A3" s="1936"/>
      <c r="B3" s="1937"/>
      <c r="C3" s="1937"/>
      <c r="D3" s="1937"/>
      <c r="E3" s="1937"/>
      <c r="F3" s="1938"/>
      <c r="G3" s="1946" t="s">
        <v>1294</v>
      </c>
      <c r="H3" s="1947"/>
      <c r="I3" s="1948"/>
      <c r="J3" s="1949" t="s">
        <v>1295</v>
      </c>
      <c r="K3" s="1949" t="s">
        <v>1296</v>
      </c>
      <c r="L3" s="1949" t="s">
        <v>467</v>
      </c>
      <c r="M3" s="1946" t="s">
        <v>1294</v>
      </c>
      <c r="N3" s="1947"/>
      <c r="O3" s="1948"/>
      <c r="P3" s="1949" t="s">
        <v>1295</v>
      </c>
      <c r="Q3" s="1949" t="s">
        <v>1296</v>
      </c>
      <c r="R3" s="1951" t="s">
        <v>467</v>
      </c>
    </row>
    <row r="4" spans="1:18" s="956" customFormat="1" ht="43.5" customHeight="1" thickBot="1">
      <c r="A4" s="1939"/>
      <c r="B4" s="1940"/>
      <c r="C4" s="1940"/>
      <c r="D4" s="1940"/>
      <c r="E4" s="1940"/>
      <c r="F4" s="1941"/>
      <c r="G4" s="957" t="s">
        <v>1297</v>
      </c>
      <c r="H4" s="958" t="s">
        <v>1298</v>
      </c>
      <c r="I4" s="959" t="s">
        <v>318</v>
      </c>
      <c r="J4" s="1950"/>
      <c r="K4" s="1950"/>
      <c r="L4" s="1950"/>
      <c r="M4" s="957" t="s">
        <v>1297</v>
      </c>
      <c r="N4" s="958" t="s">
        <v>1298</v>
      </c>
      <c r="O4" s="959" t="s">
        <v>318</v>
      </c>
      <c r="P4" s="1950"/>
      <c r="Q4" s="1950"/>
      <c r="R4" s="1952"/>
    </row>
    <row r="5" spans="1:18" ht="15.75" customHeight="1">
      <c r="A5" s="960">
        <v>1</v>
      </c>
      <c r="B5" s="1953" t="s">
        <v>1299</v>
      </c>
      <c r="C5" s="1954"/>
      <c r="D5" s="1954"/>
      <c r="E5" s="1954"/>
      <c r="F5" s="1955"/>
      <c r="G5" s="1209">
        <v>8497351132</v>
      </c>
      <c r="H5" s="1210">
        <v>6593108232</v>
      </c>
      <c r="I5" s="1210">
        <v>15090459364</v>
      </c>
      <c r="J5" s="1210">
        <v>2697629060</v>
      </c>
      <c r="K5" s="1210">
        <v>0</v>
      </c>
      <c r="L5" s="1211">
        <v>17788088424</v>
      </c>
      <c r="M5" s="1209">
        <v>9967544448</v>
      </c>
      <c r="N5" s="1210">
        <v>6698707795</v>
      </c>
      <c r="O5" s="1210">
        <v>16666252243</v>
      </c>
      <c r="P5" s="1210">
        <v>2950023236</v>
      </c>
      <c r="Q5" s="1210">
        <v>0</v>
      </c>
      <c r="R5" s="1211">
        <v>19616275479</v>
      </c>
    </row>
    <row r="6" spans="1:18" ht="15.75" customHeight="1">
      <c r="A6" s="961">
        <v>2</v>
      </c>
      <c r="B6" s="1909" t="s">
        <v>1300</v>
      </c>
      <c r="C6" s="1910"/>
      <c r="D6" s="1910"/>
      <c r="E6" s="1910"/>
      <c r="F6" s="1956"/>
      <c r="G6" s="1212">
        <v>0</v>
      </c>
      <c r="H6" s="1213">
        <v>2171522</v>
      </c>
      <c r="I6" s="1213">
        <v>2171522</v>
      </c>
      <c r="J6" s="1213">
        <v>2907497</v>
      </c>
      <c r="K6" s="1213">
        <v>0</v>
      </c>
      <c r="L6" s="1214">
        <v>5079019</v>
      </c>
      <c r="M6" s="1212">
        <v>0</v>
      </c>
      <c r="N6" s="1213">
        <v>3418385</v>
      </c>
      <c r="O6" s="1213">
        <v>3418385</v>
      </c>
      <c r="P6" s="1213">
        <v>29616059</v>
      </c>
      <c r="Q6" s="1213">
        <v>0</v>
      </c>
      <c r="R6" s="1214">
        <v>33034444</v>
      </c>
    </row>
    <row r="7" spans="1:18" ht="15.75">
      <c r="A7" s="961">
        <v>3</v>
      </c>
      <c r="B7" s="1232" t="s">
        <v>1301</v>
      </c>
      <c r="C7" s="1233"/>
      <c r="D7" s="1233"/>
      <c r="E7" s="1233"/>
      <c r="F7" s="1231"/>
      <c r="G7" s="1215">
        <v>0</v>
      </c>
      <c r="H7" s="1216">
        <v>2171522</v>
      </c>
      <c r="I7" s="1216">
        <v>2171522</v>
      </c>
      <c r="J7" s="1216">
        <v>2907497</v>
      </c>
      <c r="K7" s="1216">
        <v>0</v>
      </c>
      <c r="L7" s="1214">
        <v>5079019</v>
      </c>
      <c r="M7" s="1215">
        <v>0</v>
      </c>
      <c r="N7" s="1216">
        <v>3418385</v>
      </c>
      <c r="O7" s="1216">
        <v>3418385</v>
      </c>
      <c r="P7" s="1216">
        <v>29616059</v>
      </c>
      <c r="Q7" s="1216">
        <v>0</v>
      </c>
      <c r="R7" s="1214">
        <v>33034444</v>
      </c>
    </row>
    <row r="8" spans="1:18" ht="15.75">
      <c r="A8" s="961">
        <v>4</v>
      </c>
      <c r="B8" s="1232" t="s">
        <v>1302</v>
      </c>
      <c r="C8" s="1233"/>
      <c r="D8" s="1233"/>
      <c r="E8" s="1233"/>
      <c r="F8" s="1231"/>
      <c r="G8" s="1215">
        <v>0</v>
      </c>
      <c r="H8" s="1216">
        <v>0</v>
      </c>
      <c r="I8" s="1216">
        <v>0</v>
      </c>
      <c r="J8" s="1216">
        <v>0</v>
      </c>
      <c r="K8" s="1216">
        <v>0</v>
      </c>
      <c r="L8" s="1214">
        <v>0</v>
      </c>
      <c r="M8" s="1215">
        <v>0</v>
      </c>
      <c r="N8" s="1216">
        <v>0</v>
      </c>
      <c r="O8" s="1216">
        <v>0</v>
      </c>
      <c r="P8" s="1216">
        <v>0</v>
      </c>
      <c r="Q8" s="1216">
        <v>0</v>
      </c>
      <c r="R8" s="1214">
        <v>0</v>
      </c>
    </row>
    <row r="9" spans="1:18" ht="15.75">
      <c r="A9" s="961">
        <v>5</v>
      </c>
      <c r="B9" s="1232" t="s">
        <v>1303</v>
      </c>
      <c r="C9" s="1233"/>
      <c r="D9" s="1233"/>
      <c r="E9" s="1233"/>
      <c r="F9" s="1231"/>
      <c r="G9" s="1215">
        <v>0</v>
      </c>
      <c r="H9" s="1216">
        <v>0</v>
      </c>
      <c r="I9" s="1216">
        <v>0</v>
      </c>
      <c r="J9" s="1216">
        <v>0</v>
      </c>
      <c r="K9" s="1216">
        <v>0</v>
      </c>
      <c r="L9" s="1214">
        <v>0</v>
      </c>
      <c r="M9" s="1215">
        <v>0</v>
      </c>
      <c r="N9" s="1216">
        <v>0</v>
      </c>
      <c r="O9" s="1216">
        <v>0</v>
      </c>
      <c r="P9" s="1216">
        <v>0</v>
      </c>
      <c r="Q9" s="1216">
        <v>0</v>
      </c>
      <c r="R9" s="1214">
        <v>0</v>
      </c>
    </row>
    <row r="10" spans="1:18" ht="15.75" customHeight="1">
      <c r="A10" s="961">
        <v>6</v>
      </c>
      <c r="B10" s="1957" t="s">
        <v>1304</v>
      </c>
      <c r="C10" s="1958"/>
      <c r="D10" s="1958"/>
      <c r="E10" s="1958"/>
      <c r="F10" s="1959"/>
      <c r="G10" s="1212">
        <v>8497351132</v>
      </c>
      <c r="H10" s="1213">
        <v>4803988909</v>
      </c>
      <c r="I10" s="1213">
        <v>13301340041</v>
      </c>
      <c r="J10" s="1213">
        <v>2631650563</v>
      </c>
      <c r="K10" s="1213">
        <v>0</v>
      </c>
      <c r="L10" s="1214">
        <v>15932990604</v>
      </c>
      <c r="M10" s="1212">
        <v>9967544448</v>
      </c>
      <c r="N10" s="1213">
        <v>4977623551</v>
      </c>
      <c r="O10" s="1213">
        <v>14945167999</v>
      </c>
      <c r="P10" s="1213">
        <v>2757966177</v>
      </c>
      <c r="Q10" s="1213">
        <v>0</v>
      </c>
      <c r="R10" s="1214">
        <v>17703134176</v>
      </c>
    </row>
    <row r="11" spans="1:18" ht="15.75">
      <c r="A11" s="961">
        <v>7</v>
      </c>
      <c r="B11" s="1232" t="s">
        <v>1305</v>
      </c>
      <c r="C11" s="1233"/>
      <c r="D11" s="1233"/>
      <c r="E11" s="1233"/>
      <c r="F11" s="1231"/>
      <c r="G11" s="1215">
        <v>7136895049</v>
      </c>
      <c r="H11" s="1216">
        <v>4677798999</v>
      </c>
      <c r="I11" s="1216">
        <v>11814694048</v>
      </c>
      <c r="J11" s="1216">
        <v>2510867697</v>
      </c>
      <c r="K11" s="1216">
        <v>0</v>
      </c>
      <c r="L11" s="1214">
        <v>14325561745</v>
      </c>
      <c r="M11" s="1215">
        <v>7560092081</v>
      </c>
      <c r="N11" s="1216">
        <v>4853115639</v>
      </c>
      <c r="O11" s="1216">
        <v>12413207720</v>
      </c>
      <c r="P11" s="1216">
        <v>2670091972</v>
      </c>
      <c r="Q11" s="1216">
        <v>0</v>
      </c>
      <c r="R11" s="1214">
        <v>15083299692</v>
      </c>
    </row>
    <row r="12" spans="1:18" ht="15.75">
      <c r="A12" s="961">
        <v>8</v>
      </c>
      <c r="B12" s="1232" t="s">
        <v>1306</v>
      </c>
      <c r="C12" s="1233"/>
      <c r="D12" s="1233"/>
      <c r="E12" s="1233"/>
      <c r="F12" s="1231"/>
      <c r="G12" s="1215">
        <v>78025385</v>
      </c>
      <c r="H12" s="1216">
        <v>126189910</v>
      </c>
      <c r="I12" s="1216">
        <v>204215295</v>
      </c>
      <c r="J12" s="1216">
        <v>120782866</v>
      </c>
      <c r="K12" s="1216">
        <v>0</v>
      </c>
      <c r="L12" s="1214">
        <v>324998161</v>
      </c>
      <c r="M12" s="1215">
        <v>78015623</v>
      </c>
      <c r="N12" s="1216">
        <v>124507912</v>
      </c>
      <c r="O12" s="1216">
        <v>202523535</v>
      </c>
      <c r="P12" s="1216">
        <v>87874205</v>
      </c>
      <c r="Q12" s="1216">
        <v>0</v>
      </c>
      <c r="R12" s="1214">
        <v>290397740</v>
      </c>
    </row>
    <row r="13" spans="1:18" ht="15" customHeight="1">
      <c r="A13" s="961">
        <v>9</v>
      </c>
      <c r="B13" s="1232" t="s">
        <v>1307</v>
      </c>
      <c r="C13" s="1233"/>
      <c r="D13" s="1233"/>
      <c r="E13" s="1233"/>
      <c r="F13" s="1231"/>
      <c r="G13" s="1215">
        <v>0</v>
      </c>
      <c r="H13" s="1216">
        <v>0</v>
      </c>
      <c r="I13" s="1216">
        <v>0</v>
      </c>
      <c r="J13" s="1216">
        <v>0</v>
      </c>
      <c r="K13" s="1216">
        <v>0</v>
      </c>
      <c r="L13" s="1214">
        <v>0</v>
      </c>
      <c r="M13" s="1215">
        <v>0</v>
      </c>
      <c r="N13" s="1216">
        <v>0</v>
      </c>
      <c r="O13" s="1216">
        <v>0</v>
      </c>
      <c r="P13" s="1216">
        <v>0</v>
      </c>
      <c r="Q13" s="1216">
        <v>0</v>
      </c>
      <c r="R13" s="1214">
        <v>0</v>
      </c>
    </row>
    <row r="14" spans="1:18" ht="15.75">
      <c r="A14" s="961">
        <v>10</v>
      </c>
      <c r="B14" s="1232" t="s">
        <v>1308</v>
      </c>
      <c r="C14" s="1233"/>
      <c r="D14" s="1233"/>
      <c r="E14" s="1233"/>
      <c r="F14" s="1231"/>
      <c r="G14" s="1523">
        <v>1282430698</v>
      </c>
      <c r="H14" s="1524"/>
      <c r="I14" s="1524">
        <v>1282430698</v>
      </c>
      <c r="J14" s="1524"/>
      <c r="K14" s="1524">
        <v>0</v>
      </c>
      <c r="L14" s="1525">
        <v>1282430698</v>
      </c>
      <c r="M14" s="1523">
        <v>2329436744</v>
      </c>
      <c r="N14" s="1524"/>
      <c r="O14" s="1524">
        <v>2329436744</v>
      </c>
      <c r="P14" s="1524"/>
      <c r="Q14" s="1524">
        <v>0</v>
      </c>
      <c r="R14" s="1525">
        <v>2329436744</v>
      </c>
    </row>
    <row r="15" spans="1:18" ht="15.75">
      <c r="A15" s="961">
        <v>11</v>
      </c>
      <c r="B15" s="1232" t="s">
        <v>1309</v>
      </c>
      <c r="C15" s="1233"/>
      <c r="D15" s="1233"/>
      <c r="E15" s="1233"/>
      <c r="F15" s="1231"/>
      <c r="G15" s="1215">
        <v>0</v>
      </c>
      <c r="H15" s="1216">
        <v>0</v>
      </c>
      <c r="I15" s="1216">
        <v>0</v>
      </c>
      <c r="J15" s="1216">
        <v>0</v>
      </c>
      <c r="K15" s="1216">
        <v>0</v>
      </c>
      <c r="L15" s="1214">
        <v>0</v>
      </c>
      <c r="M15" s="1215">
        <v>0</v>
      </c>
      <c r="N15" s="1216">
        <v>0</v>
      </c>
      <c r="O15" s="1216">
        <v>0</v>
      </c>
      <c r="P15" s="1216">
        <v>0</v>
      </c>
      <c r="Q15" s="1216">
        <v>0</v>
      </c>
      <c r="R15" s="1214">
        <v>0</v>
      </c>
    </row>
    <row r="16" spans="1:18" ht="15.75" customHeight="1">
      <c r="A16" s="961">
        <v>12</v>
      </c>
      <c r="B16" s="1957" t="s">
        <v>1310</v>
      </c>
      <c r="C16" s="1958"/>
      <c r="D16" s="1958"/>
      <c r="E16" s="1958"/>
      <c r="F16" s="1959"/>
      <c r="G16" s="1212">
        <v>0</v>
      </c>
      <c r="H16" s="1213">
        <v>540846800</v>
      </c>
      <c r="I16" s="1213">
        <v>540846800</v>
      </c>
      <c r="J16" s="1213">
        <v>63071000</v>
      </c>
      <c r="K16" s="1213">
        <v>0</v>
      </c>
      <c r="L16" s="1214">
        <v>603917800</v>
      </c>
      <c r="M16" s="1212">
        <v>0</v>
      </c>
      <c r="N16" s="1213">
        <v>472999590</v>
      </c>
      <c r="O16" s="1213">
        <v>472999590</v>
      </c>
      <c r="P16" s="1213">
        <v>162441000</v>
      </c>
      <c r="Q16" s="1213">
        <v>0</v>
      </c>
      <c r="R16" s="1214">
        <v>635440590</v>
      </c>
    </row>
    <row r="17" spans="1:18" ht="15.75">
      <c r="A17" s="961">
        <v>13</v>
      </c>
      <c r="B17" s="1232" t="s">
        <v>1311</v>
      </c>
      <c r="C17" s="1233"/>
      <c r="D17" s="1233"/>
      <c r="E17" s="1233"/>
      <c r="F17" s="1231"/>
      <c r="G17" s="1215">
        <v>0</v>
      </c>
      <c r="H17" s="1216">
        <v>540846800</v>
      </c>
      <c r="I17" s="1216">
        <v>540846800</v>
      </c>
      <c r="J17" s="1216"/>
      <c r="K17" s="1216">
        <v>0</v>
      </c>
      <c r="L17" s="1214">
        <v>540846800</v>
      </c>
      <c r="M17" s="1215">
        <v>0</v>
      </c>
      <c r="N17" s="1216">
        <v>472999590</v>
      </c>
      <c r="O17" s="1216">
        <v>472999590</v>
      </c>
      <c r="P17" s="1216"/>
      <c r="Q17" s="1216">
        <v>0</v>
      </c>
      <c r="R17" s="1214">
        <v>472999590</v>
      </c>
    </row>
    <row r="18" spans="1:18" ht="15.75">
      <c r="A18" s="961">
        <v>14</v>
      </c>
      <c r="B18" s="1232" t="s">
        <v>1312</v>
      </c>
      <c r="C18" s="1233"/>
      <c r="D18" s="1233"/>
      <c r="E18" s="1233"/>
      <c r="F18" s="1231"/>
      <c r="G18" s="1215">
        <v>0</v>
      </c>
      <c r="H18" s="1216">
        <v>0</v>
      </c>
      <c r="I18" s="1216">
        <v>0</v>
      </c>
      <c r="J18" s="1216">
        <v>63071000</v>
      </c>
      <c r="K18" s="1216">
        <v>0</v>
      </c>
      <c r="L18" s="1214">
        <v>63071000</v>
      </c>
      <c r="M18" s="1215">
        <v>0</v>
      </c>
      <c r="N18" s="1216">
        <v>0</v>
      </c>
      <c r="O18" s="1216">
        <v>0</v>
      </c>
      <c r="P18" s="1216">
        <v>162441000</v>
      </c>
      <c r="Q18" s="1216">
        <v>0</v>
      </c>
      <c r="R18" s="1214">
        <v>162441000</v>
      </c>
    </row>
    <row r="19" spans="1:18" ht="15.75">
      <c r="A19" s="961">
        <v>15</v>
      </c>
      <c r="B19" s="1232" t="s">
        <v>1313</v>
      </c>
      <c r="C19" s="1233"/>
      <c r="D19" s="1233"/>
      <c r="E19" s="1233"/>
      <c r="F19" s="1231"/>
      <c r="G19" s="1215">
        <v>0</v>
      </c>
      <c r="H19" s="1216">
        <v>0</v>
      </c>
      <c r="I19" s="1216">
        <v>0</v>
      </c>
      <c r="J19" s="1216">
        <v>0</v>
      </c>
      <c r="K19" s="1216">
        <v>0</v>
      </c>
      <c r="L19" s="1214">
        <v>0</v>
      </c>
      <c r="M19" s="1215">
        <v>0</v>
      </c>
      <c r="N19" s="1216">
        <v>0</v>
      </c>
      <c r="O19" s="1216">
        <v>0</v>
      </c>
      <c r="P19" s="1216">
        <v>0</v>
      </c>
      <c r="Q19" s="1216">
        <v>0</v>
      </c>
      <c r="R19" s="1214">
        <v>0</v>
      </c>
    </row>
    <row r="20" spans="1:18" ht="15.75" customHeight="1">
      <c r="A20" s="961">
        <v>16</v>
      </c>
      <c r="B20" s="1930" t="s">
        <v>1314</v>
      </c>
      <c r="C20" s="1931"/>
      <c r="D20" s="1931"/>
      <c r="E20" s="1931"/>
      <c r="F20" s="1932"/>
      <c r="G20" s="1212">
        <v>0</v>
      </c>
      <c r="H20" s="1213">
        <v>1246101001</v>
      </c>
      <c r="I20" s="1213">
        <v>1246101001</v>
      </c>
      <c r="J20" s="1213">
        <v>0</v>
      </c>
      <c r="K20" s="1213">
        <v>0</v>
      </c>
      <c r="L20" s="1214">
        <v>1246101001</v>
      </c>
      <c r="M20" s="1212">
        <v>0</v>
      </c>
      <c r="N20" s="1213">
        <v>1244666269</v>
      </c>
      <c r="O20" s="1213">
        <v>1244666269</v>
      </c>
      <c r="P20" s="1213">
        <v>0</v>
      </c>
      <c r="Q20" s="1213">
        <v>0</v>
      </c>
      <c r="R20" s="1214">
        <v>1244666269</v>
      </c>
    </row>
    <row r="21" spans="1:18" ht="15.75" customHeight="1">
      <c r="A21" s="961">
        <v>17</v>
      </c>
      <c r="B21" s="1924" t="s">
        <v>1315</v>
      </c>
      <c r="C21" s="1925"/>
      <c r="D21" s="1925"/>
      <c r="E21" s="1925"/>
      <c r="F21" s="1908"/>
      <c r="G21" s="1523">
        <v>0</v>
      </c>
      <c r="H21" s="1524">
        <v>1246101001</v>
      </c>
      <c r="I21" s="1524">
        <v>1246101001</v>
      </c>
      <c r="J21" s="1524">
        <v>0</v>
      </c>
      <c r="K21" s="1524">
        <v>0</v>
      </c>
      <c r="L21" s="1525">
        <v>1246101001</v>
      </c>
      <c r="M21" s="1523">
        <v>0</v>
      </c>
      <c r="N21" s="1524">
        <v>1244666269</v>
      </c>
      <c r="O21" s="1524">
        <v>1244666269</v>
      </c>
      <c r="P21" s="1524">
        <v>0</v>
      </c>
      <c r="Q21" s="1524">
        <v>0</v>
      </c>
      <c r="R21" s="1525">
        <v>1244666269</v>
      </c>
    </row>
    <row r="22" spans="1:18" ht="14.25" customHeight="1">
      <c r="A22" s="961">
        <v>18</v>
      </c>
      <c r="B22" s="1924" t="s">
        <v>1316</v>
      </c>
      <c r="C22" s="1925"/>
      <c r="D22" s="1925"/>
      <c r="E22" s="1925"/>
      <c r="F22" s="1908"/>
      <c r="G22" s="1215">
        <v>0</v>
      </c>
      <c r="H22" s="1216">
        <v>0</v>
      </c>
      <c r="I22" s="1216">
        <v>0</v>
      </c>
      <c r="J22" s="1216">
        <v>0</v>
      </c>
      <c r="K22" s="1216">
        <v>0</v>
      </c>
      <c r="L22" s="1214">
        <v>0</v>
      </c>
      <c r="M22" s="1215">
        <v>0</v>
      </c>
      <c r="N22" s="1216">
        <v>0</v>
      </c>
      <c r="O22" s="1216">
        <v>0</v>
      </c>
      <c r="P22" s="1216">
        <v>0</v>
      </c>
      <c r="Q22" s="1216">
        <v>0</v>
      </c>
      <c r="R22" s="1214">
        <v>0</v>
      </c>
    </row>
    <row r="23" spans="1:18" ht="15.75" customHeight="1">
      <c r="A23" s="963">
        <v>19</v>
      </c>
      <c r="B23" s="1926" t="s">
        <v>1317</v>
      </c>
      <c r="C23" s="1913"/>
      <c r="D23" s="1913"/>
      <c r="E23" s="1913"/>
      <c r="F23" s="1914"/>
      <c r="G23" s="1209">
        <v>0</v>
      </c>
      <c r="H23" s="1210">
        <v>0</v>
      </c>
      <c r="I23" s="1210">
        <v>0</v>
      </c>
      <c r="J23" s="1210">
        <v>1511810</v>
      </c>
      <c r="K23" s="1210">
        <v>0</v>
      </c>
      <c r="L23" s="1211">
        <v>1511810</v>
      </c>
      <c r="M23" s="1209">
        <v>0</v>
      </c>
      <c r="N23" s="1210">
        <v>0</v>
      </c>
      <c r="O23" s="1210">
        <v>0</v>
      </c>
      <c r="P23" s="1210">
        <v>0</v>
      </c>
      <c r="Q23" s="1210">
        <v>0</v>
      </c>
      <c r="R23" s="1211">
        <v>0</v>
      </c>
    </row>
    <row r="24" spans="1:18" ht="15.75">
      <c r="A24" s="961">
        <v>20</v>
      </c>
      <c r="B24" s="1906" t="s">
        <v>1318</v>
      </c>
      <c r="C24" s="1907"/>
      <c r="D24" s="1907"/>
      <c r="E24" s="1907"/>
      <c r="F24" s="1908"/>
      <c r="G24" s="1215">
        <v>0</v>
      </c>
      <c r="H24" s="1216">
        <v>0</v>
      </c>
      <c r="I24" s="1216">
        <v>0</v>
      </c>
      <c r="J24" s="962">
        <v>1511810</v>
      </c>
      <c r="K24" s="1216">
        <v>0</v>
      </c>
      <c r="L24" s="1214">
        <v>1511810</v>
      </c>
      <c r="M24" s="1215">
        <v>0</v>
      </c>
      <c r="N24" s="1216">
        <v>0</v>
      </c>
      <c r="O24" s="1216">
        <v>0</v>
      </c>
      <c r="P24" s="962">
        <v>0</v>
      </c>
      <c r="Q24" s="1216">
        <v>0</v>
      </c>
      <c r="R24" s="1214">
        <v>0</v>
      </c>
    </row>
    <row r="25" spans="1:18" ht="17.25" customHeight="1">
      <c r="A25" s="961">
        <v>26</v>
      </c>
      <c r="B25" s="1924" t="s">
        <v>1319</v>
      </c>
      <c r="C25" s="1925"/>
      <c r="D25" s="1925"/>
      <c r="E25" s="1925"/>
      <c r="F25" s="1908"/>
      <c r="G25" s="1215">
        <v>0</v>
      </c>
      <c r="H25" s="1216">
        <v>0</v>
      </c>
      <c r="I25" s="1216">
        <v>0</v>
      </c>
      <c r="J25" s="962">
        <v>0</v>
      </c>
      <c r="K25" s="1216">
        <v>0</v>
      </c>
      <c r="L25" s="1214">
        <v>0</v>
      </c>
      <c r="M25" s="1215">
        <v>0</v>
      </c>
      <c r="N25" s="1216">
        <v>0</v>
      </c>
      <c r="O25" s="1216">
        <v>0</v>
      </c>
      <c r="P25" s="962">
        <v>0</v>
      </c>
      <c r="Q25" s="1216">
        <v>0</v>
      </c>
      <c r="R25" s="1214">
        <v>0</v>
      </c>
    </row>
    <row r="26" spans="1:18" ht="16.5" customHeight="1">
      <c r="A26" s="963">
        <v>29</v>
      </c>
      <c r="B26" s="1912" t="s">
        <v>1320</v>
      </c>
      <c r="C26" s="1913"/>
      <c r="D26" s="1913"/>
      <c r="E26" s="1913"/>
      <c r="F26" s="1914"/>
      <c r="G26" s="1209">
        <v>0</v>
      </c>
      <c r="H26" s="1210">
        <v>0</v>
      </c>
      <c r="I26" s="1210">
        <v>0</v>
      </c>
      <c r="J26" s="1210">
        <v>3131368638</v>
      </c>
      <c r="K26" s="1210">
        <v>0</v>
      </c>
      <c r="L26" s="1211">
        <v>3131368638</v>
      </c>
      <c r="M26" s="1209">
        <v>0</v>
      </c>
      <c r="N26" s="1210">
        <v>0</v>
      </c>
      <c r="O26" s="1210">
        <v>0</v>
      </c>
      <c r="P26" s="1210">
        <v>2796972098</v>
      </c>
      <c r="Q26" s="1210">
        <v>0</v>
      </c>
      <c r="R26" s="1211">
        <v>2796972098</v>
      </c>
    </row>
    <row r="27" spans="1:18" ht="15" customHeight="1">
      <c r="A27" s="961">
        <v>30</v>
      </c>
      <c r="B27" s="1906" t="s">
        <v>1321</v>
      </c>
      <c r="C27" s="1907"/>
      <c r="D27" s="1907"/>
      <c r="E27" s="1907"/>
      <c r="F27" s="1908"/>
      <c r="G27" s="1215">
        <v>0</v>
      </c>
      <c r="H27" s="1216">
        <v>0</v>
      </c>
      <c r="I27" s="1216">
        <v>0</v>
      </c>
      <c r="J27" s="962">
        <v>0</v>
      </c>
      <c r="K27" s="1216">
        <v>0</v>
      </c>
      <c r="L27" s="1214">
        <v>0</v>
      </c>
      <c r="M27" s="1215">
        <v>0</v>
      </c>
      <c r="N27" s="1216">
        <v>0</v>
      </c>
      <c r="O27" s="1216">
        <v>0</v>
      </c>
      <c r="P27" s="962">
        <v>0</v>
      </c>
      <c r="Q27" s="1216">
        <v>0</v>
      </c>
      <c r="R27" s="1214">
        <v>0</v>
      </c>
    </row>
    <row r="28" spans="1:18" ht="15.75">
      <c r="A28" s="961">
        <v>31</v>
      </c>
      <c r="B28" s="1906" t="s">
        <v>1322</v>
      </c>
      <c r="C28" s="1907"/>
      <c r="D28" s="1907"/>
      <c r="E28" s="1907"/>
      <c r="F28" s="1908"/>
      <c r="G28" s="1215">
        <v>0</v>
      </c>
      <c r="H28" s="1216">
        <v>0</v>
      </c>
      <c r="I28" s="1216">
        <v>0</v>
      </c>
      <c r="J28" s="962">
        <v>3131368638</v>
      </c>
      <c r="K28" s="1216">
        <v>0</v>
      </c>
      <c r="L28" s="1214">
        <v>3131368638</v>
      </c>
      <c r="M28" s="1215">
        <v>0</v>
      </c>
      <c r="N28" s="1216">
        <v>0</v>
      </c>
      <c r="O28" s="1216">
        <v>0</v>
      </c>
      <c r="P28" s="962">
        <v>2796972098</v>
      </c>
      <c r="Q28" s="1216">
        <v>0</v>
      </c>
      <c r="R28" s="1214">
        <v>2796972098</v>
      </c>
    </row>
    <row r="29" spans="1:18" ht="15.75">
      <c r="A29" s="961">
        <v>32</v>
      </c>
      <c r="B29" s="1906" t="s">
        <v>1323</v>
      </c>
      <c r="C29" s="1907"/>
      <c r="D29" s="1907"/>
      <c r="E29" s="1907"/>
      <c r="F29" s="1908"/>
      <c r="G29" s="1215">
        <v>0</v>
      </c>
      <c r="H29" s="1216">
        <v>0</v>
      </c>
      <c r="I29" s="1216">
        <v>0</v>
      </c>
      <c r="J29" s="962"/>
      <c r="K29" s="1216">
        <v>0</v>
      </c>
      <c r="L29" s="1214">
        <v>0</v>
      </c>
      <c r="M29" s="1215">
        <v>0</v>
      </c>
      <c r="N29" s="1216">
        <v>0</v>
      </c>
      <c r="O29" s="1216">
        <v>0</v>
      </c>
      <c r="P29" s="962"/>
      <c r="Q29" s="1216">
        <v>0</v>
      </c>
      <c r="R29" s="1214">
        <v>0</v>
      </c>
    </row>
    <row r="30" spans="1:18" ht="15.75">
      <c r="A30" s="961">
        <v>33</v>
      </c>
      <c r="B30" s="1906" t="s">
        <v>1324</v>
      </c>
      <c r="C30" s="1907"/>
      <c r="D30" s="1907"/>
      <c r="E30" s="1907"/>
      <c r="F30" s="1908"/>
      <c r="G30" s="1215">
        <v>0</v>
      </c>
      <c r="H30" s="1216">
        <v>0</v>
      </c>
      <c r="I30" s="1216">
        <v>0</v>
      </c>
      <c r="J30" s="962">
        <v>0</v>
      </c>
      <c r="K30" s="1216">
        <v>0</v>
      </c>
      <c r="L30" s="1214">
        <v>0</v>
      </c>
      <c r="M30" s="1215">
        <v>0</v>
      </c>
      <c r="N30" s="1216">
        <v>0</v>
      </c>
      <c r="O30" s="1216">
        <v>0</v>
      </c>
      <c r="P30" s="962">
        <v>0</v>
      </c>
      <c r="Q30" s="1216">
        <v>0</v>
      </c>
      <c r="R30" s="1214">
        <v>0</v>
      </c>
    </row>
    <row r="31" spans="1:18" ht="15.75">
      <c r="A31" s="961">
        <v>34</v>
      </c>
      <c r="B31" s="1927" t="s">
        <v>1325</v>
      </c>
      <c r="C31" s="1928"/>
      <c r="D31" s="1928"/>
      <c r="E31" s="1928"/>
      <c r="F31" s="1929"/>
      <c r="G31" s="1215">
        <v>0</v>
      </c>
      <c r="H31" s="1216">
        <v>0</v>
      </c>
      <c r="I31" s="1216">
        <v>0</v>
      </c>
      <c r="J31" s="962">
        <v>0</v>
      </c>
      <c r="K31" s="1216">
        <v>0</v>
      </c>
      <c r="L31" s="1214">
        <v>0</v>
      </c>
      <c r="M31" s="1215">
        <v>0</v>
      </c>
      <c r="N31" s="1216">
        <v>0</v>
      </c>
      <c r="O31" s="1216">
        <v>0</v>
      </c>
      <c r="P31" s="962">
        <v>0</v>
      </c>
      <c r="Q31" s="1216">
        <v>0</v>
      </c>
      <c r="R31" s="1214">
        <v>0</v>
      </c>
    </row>
    <row r="32" spans="1:18" ht="15.75" customHeight="1">
      <c r="A32" s="963">
        <v>35</v>
      </c>
      <c r="B32" s="1912" t="s">
        <v>1326</v>
      </c>
      <c r="C32" s="1913"/>
      <c r="D32" s="1913"/>
      <c r="E32" s="1913"/>
      <c r="F32" s="1914"/>
      <c r="G32" s="1209">
        <v>0</v>
      </c>
      <c r="H32" s="1210">
        <v>0</v>
      </c>
      <c r="I32" s="1210">
        <v>0</v>
      </c>
      <c r="J32" s="1210">
        <v>2494643820</v>
      </c>
      <c r="K32" s="1210">
        <v>0</v>
      </c>
      <c r="L32" s="1211">
        <v>2494643820</v>
      </c>
      <c r="M32" s="1209">
        <v>0</v>
      </c>
      <c r="N32" s="1210">
        <v>0</v>
      </c>
      <c r="O32" s="1210">
        <v>0</v>
      </c>
      <c r="P32" s="1210">
        <v>1857946878</v>
      </c>
      <c r="Q32" s="1210">
        <v>0</v>
      </c>
      <c r="R32" s="1211">
        <v>1857946878</v>
      </c>
    </row>
    <row r="33" spans="1:18" ht="15.75">
      <c r="A33" s="961">
        <v>36</v>
      </c>
      <c r="B33" s="1906" t="s">
        <v>1327</v>
      </c>
      <c r="C33" s="1907"/>
      <c r="D33" s="1907"/>
      <c r="E33" s="1907"/>
      <c r="F33" s="1908"/>
      <c r="G33" s="1215">
        <v>0</v>
      </c>
      <c r="H33" s="1216">
        <v>0</v>
      </c>
      <c r="I33" s="1216">
        <v>0</v>
      </c>
      <c r="J33" s="962">
        <v>1625595371</v>
      </c>
      <c r="K33" s="1216">
        <v>0</v>
      </c>
      <c r="L33" s="1214">
        <v>1625595371</v>
      </c>
      <c r="M33" s="1215">
        <v>0</v>
      </c>
      <c r="N33" s="1216">
        <v>0</v>
      </c>
      <c r="O33" s="1216">
        <v>0</v>
      </c>
      <c r="P33" s="962">
        <v>1708506069</v>
      </c>
      <c r="Q33" s="1216">
        <v>0</v>
      </c>
      <c r="R33" s="1214">
        <v>1708506069</v>
      </c>
    </row>
    <row r="34" spans="1:18" ht="15.75">
      <c r="A34" s="961">
        <v>46</v>
      </c>
      <c r="B34" s="1906" t="s">
        <v>1328</v>
      </c>
      <c r="C34" s="1907"/>
      <c r="D34" s="1907"/>
      <c r="E34" s="1907"/>
      <c r="F34" s="1908"/>
      <c r="G34" s="1215">
        <v>0</v>
      </c>
      <c r="H34" s="1216">
        <v>0</v>
      </c>
      <c r="I34" s="1216">
        <v>0</v>
      </c>
      <c r="J34" s="962">
        <v>60456225</v>
      </c>
      <c r="K34" s="1216">
        <v>0</v>
      </c>
      <c r="L34" s="1214">
        <v>60456225</v>
      </c>
      <c r="M34" s="1215">
        <v>0</v>
      </c>
      <c r="N34" s="1216">
        <v>0</v>
      </c>
      <c r="O34" s="1216">
        <v>0</v>
      </c>
      <c r="P34" s="962">
        <v>37109443</v>
      </c>
      <c r="Q34" s="1216">
        <v>0</v>
      </c>
      <c r="R34" s="1214">
        <v>37109443</v>
      </c>
    </row>
    <row r="35" spans="1:18" ht="15" customHeight="1">
      <c r="A35" s="961">
        <v>55</v>
      </c>
      <c r="B35" s="1906" t="s">
        <v>1329</v>
      </c>
      <c r="C35" s="1907"/>
      <c r="D35" s="1907"/>
      <c r="E35" s="1907"/>
      <c r="F35" s="1908"/>
      <c r="G35" s="1215">
        <v>0</v>
      </c>
      <c r="H35" s="1216">
        <v>0</v>
      </c>
      <c r="I35" s="1216">
        <v>0</v>
      </c>
      <c r="J35" s="962">
        <v>808592224</v>
      </c>
      <c r="K35" s="1216">
        <v>0</v>
      </c>
      <c r="L35" s="1214">
        <v>808592224</v>
      </c>
      <c r="M35" s="1215">
        <v>0</v>
      </c>
      <c r="N35" s="1216">
        <v>0</v>
      </c>
      <c r="O35" s="1216">
        <v>0</v>
      </c>
      <c r="P35" s="962">
        <v>112331366</v>
      </c>
      <c r="Q35" s="1216">
        <v>0</v>
      </c>
      <c r="R35" s="1214">
        <v>112331366</v>
      </c>
    </row>
    <row r="36" spans="1:18" ht="15.75" customHeight="1">
      <c r="A36" s="963">
        <v>63</v>
      </c>
      <c r="B36" s="1909" t="s">
        <v>1330</v>
      </c>
      <c r="C36" s="1910"/>
      <c r="D36" s="1910"/>
      <c r="E36" s="1910"/>
      <c r="F36" s="1911"/>
      <c r="G36" s="1209">
        <v>582373</v>
      </c>
      <c r="H36" s="1210">
        <v>0</v>
      </c>
      <c r="I36" s="1210">
        <v>582373</v>
      </c>
      <c r="J36" s="1210">
        <v>0</v>
      </c>
      <c r="K36" s="1210">
        <v>0</v>
      </c>
      <c r="L36" s="1211">
        <v>582373</v>
      </c>
      <c r="M36" s="1209">
        <v>-151401044</v>
      </c>
      <c r="N36" s="1210">
        <v>0</v>
      </c>
      <c r="O36" s="1210">
        <v>-151401044</v>
      </c>
      <c r="P36" s="1210">
        <v>0</v>
      </c>
      <c r="Q36" s="1210">
        <v>0</v>
      </c>
      <c r="R36" s="1211">
        <v>-151401044</v>
      </c>
    </row>
    <row r="37" spans="1:18" ht="15.75" customHeight="1">
      <c r="A37" s="963">
        <v>64</v>
      </c>
      <c r="B37" s="1912" t="s">
        <v>1331</v>
      </c>
      <c r="C37" s="1913"/>
      <c r="D37" s="1913"/>
      <c r="E37" s="1913"/>
      <c r="F37" s="1914"/>
      <c r="G37" s="1217">
        <v>359770</v>
      </c>
      <c r="H37" s="1218">
        <v>0</v>
      </c>
      <c r="I37" s="1219">
        <v>359770</v>
      </c>
      <c r="J37" s="1218">
        <v>0</v>
      </c>
      <c r="K37" s="1218">
        <v>0</v>
      </c>
      <c r="L37" s="1211">
        <v>359770</v>
      </c>
      <c r="M37" s="1217">
        <v>190730</v>
      </c>
      <c r="N37" s="1218">
        <v>0</v>
      </c>
      <c r="O37" s="1219">
        <v>190730</v>
      </c>
      <c r="P37" s="1218">
        <v>0</v>
      </c>
      <c r="Q37" s="1218">
        <v>0</v>
      </c>
      <c r="R37" s="1211">
        <v>190730</v>
      </c>
    </row>
    <row r="38" spans="1:18" ht="15.75" customHeight="1">
      <c r="A38" s="963">
        <v>68</v>
      </c>
      <c r="B38" s="1912" t="s">
        <v>1332</v>
      </c>
      <c r="C38" s="1913"/>
      <c r="D38" s="1913"/>
      <c r="E38" s="1913"/>
      <c r="F38" s="1914"/>
      <c r="G38" s="1209">
        <v>8498293275</v>
      </c>
      <c r="H38" s="1210">
        <v>6593108232</v>
      </c>
      <c r="I38" s="1210">
        <v>15091401507</v>
      </c>
      <c r="J38" s="1210">
        <v>8325153328</v>
      </c>
      <c r="K38" s="1210">
        <v>0</v>
      </c>
      <c r="L38" s="1211">
        <v>23416554835</v>
      </c>
      <c r="M38" s="1209">
        <v>9816334134</v>
      </c>
      <c r="N38" s="1210">
        <v>6698707795</v>
      </c>
      <c r="O38" s="1210">
        <v>16515041929</v>
      </c>
      <c r="P38" s="1210">
        <v>7604942212</v>
      </c>
      <c r="Q38" s="1210">
        <v>0</v>
      </c>
      <c r="R38" s="1211">
        <v>24119984141</v>
      </c>
    </row>
    <row r="39" spans="1:18" ht="15.75" customHeight="1">
      <c r="A39" s="964">
        <v>69</v>
      </c>
      <c r="B39" s="1915" t="s">
        <v>1333</v>
      </c>
      <c r="C39" s="1916"/>
      <c r="D39" s="1916"/>
      <c r="E39" s="1916"/>
      <c r="F39" s="1917"/>
      <c r="G39" s="965">
        <v>0</v>
      </c>
      <c r="H39" s="966">
        <v>0</v>
      </c>
      <c r="I39" s="966">
        <v>0</v>
      </c>
      <c r="J39" s="967">
        <v>868646751</v>
      </c>
      <c r="K39" s="966">
        <v>0</v>
      </c>
      <c r="L39" s="1214">
        <v>868646751</v>
      </c>
      <c r="M39" s="965">
        <v>0</v>
      </c>
      <c r="N39" s="966">
        <v>0</v>
      </c>
      <c r="O39" s="966">
        <v>0</v>
      </c>
      <c r="P39" s="967">
        <v>917242082</v>
      </c>
      <c r="Q39" s="966">
        <v>0</v>
      </c>
      <c r="R39" s="1214">
        <v>917242082</v>
      </c>
    </row>
    <row r="40" spans="1:18" ht="15.75" customHeight="1">
      <c r="A40" s="968">
        <v>70</v>
      </c>
      <c r="B40" s="1918" t="s">
        <v>1334</v>
      </c>
      <c r="C40" s="1919"/>
      <c r="D40" s="1919"/>
      <c r="E40" s="1919"/>
      <c r="F40" s="1920"/>
      <c r="G40" s="969">
        <v>0</v>
      </c>
      <c r="H40" s="970">
        <v>0</v>
      </c>
      <c r="I40" s="1216">
        <v>0</v>
      </c>
      <c r="J40" s="962">
        <v>15609360</v>
      </c>
      <c r="K40" s="970">
        <v>0</v>
      </c>
      <c r="L40" s="1214">
        <v>15609360</v>
      </c>
      <c r="M40" s="969">
        <v>0</v>
      </c>
      <c r="N40" s="970">
        <v>0</v>
      </c>
      <c r="O40" s="1216">
        <v>0</v>
      </c>
      <c r="P40" s="962">
        <v>2007369</v>
      </c>
      <c r="Q40" s="970">
        <v>0</v>
      </c>
      <c r="R40" s="1214">
        <v>2007369</v>
      </c>
    </row>
    <row r="41" spans="1:18" ht="15.75" customHeight="1">
      <c r="A41" s="968">
        <v>71</v>
      </c>
      <c r="B41" s="1918" t="s">
        <v>1335</v>
      </c>
      <c r="C41" s="1919"/>
      <c r="D41" s="1919"/>
      <c r="E41" s="1919"/>
      <c r="F41" s="1920"/>
      <c r="G41" s="969">
        <v>0</v>
      </c>
      <c r="H41" s="970">
        <v>0</v>
      </c>
      <c r="I41" s="1216">
        <v>0</v>
      </c>
      <c r="J41" s="962">
        <v>677209041</v>
      </c>
      <c r="K41" s="970">
        <v>0</v>
      </c>
      <c r="L41" s="1214">
        <v>677209041</v>
      </c>
      <c r="M41" s="969">
        <v>0</v>
      </c>
      <c r="N41" s="970">
        <v>0</v>
      </c>
      <c r="O41" s="1216">
        <v>0</v>
      </c>
      <c r="P41" s="962">
        <v>767599329</v>
      </c>
      <c r="Q41" s="970">
        <v>0</v>
      </c>
      <c r="R41" s="1214">
        <v>767599329</v>
      </c>
    </row>
    <row r="42" spans="1:18" ht="15.75" customHeight="1">
      <c r="A42" s="968">
        <v>72</v>
      </c>
      <c r="B42" s="1918" t="s">
        <v>1336</v>
      </c>
      <c r="C42" s="1919"/>
      <c r="D42" s="1919"/>
      <c r="E42" s="1919"/>
      <c r="F42" s="1920"/>
      <c r="G42" s="969">
        <v>0</v>
      </c>
      <c r="H42" s="970">
        <v>0</v>
      </c>
      <c r="I42" s="1216">
        <v>0</v>
      </c>
      <c r="J42" s="962">
        <v>175828350</v>
      </c>
      <c r="K42" s="970">
        <v>0</v>
      </c>
      <c r="L42" s="1214">
        <v>175828350</v>
      </c>
      <c r="M42" s="969">
        <v>0</v>
      </c>
      <c r="N42" s="970">
        <v>0</v>
      </c>
      <c r="O42" s="1216">
        <v>0</v>
      </c>
      <c r="P42" s="962">
        <v>147635384</v>
      </c>
      <c r="Q42" s="970">
        <v>0</v>
      </c>
      <c r="R42" s="1214">
        <v>147635384</v>
      </c>
    </row>
    <row r="43" spans="1:18" ht="15.75" customHeight="1">
      <c r="A43" s="971">
        <v>73</v>
      </c>
      <c r="B43" s="972" t="s">
        <v>1337</v>
      </c>
      <c r="C43" s="973"/>
      <c r="D43" s="973"/>
      <c r="E43" s="973"/>
      <c r="F43" s="974"/>
      <c r="G43" s="1220">
        <v>0</v>
      </c>
      <c r="H43" s="1221">
        <v>0</v>
      </c>
      <c r="I43" s="1222">
        <v>0</v>
      </c>
      <c r="J43" s="1222">
        <v>0</v>
      </c>
      <c r="K43" s="1221">
        <v>0</v>
      </c>
      <c r="L43" s="1223">
        <v>0</v>
      </c>
      <c r="M43" s="1220">
        <v>0</v>
      </c>
      <c r="N43" s="1221">
        <v>0</v>
      </c>
      <c r="O43" s="1222">
        <v>0</v>
      </c>
      <c r="P43" s="1222">
        <v>0</v>
      </c>
      <c r="Q43" s="1221">
        <v>0</v>
      </c>
      <c r="R43" s="1223">
        <v>0</v>
      </c>
    </row>
    <row r="44" spans="1:18" ht="15.75" customHeight="1">
      <c r="A44" s="968">
        <v>74</v>
      </c>
      <c r="B44" s="1921" t="s">
        <v>1338</v>
      </c>
      <c r="C44" s="1922"/>
      <c r="D44" s="1922"/>
      <c r="E44" s="1922"/>
      <c r="F44" s="1923"/>
      <c r="G44" s="1224">
        <v>0</v>
      </c>
      <c r="H44" s="1225">
        <v>0</v>
      </c>
      <c r="I44" s="1210">
        <v>0</v>
      </c>
      <c r="J44" s="1210">
        <v>0</v>
      </c>
      <c r="K44" s="1225">
        <v>0</v>
      </c>
      <c r="L44" s="1211">
        <v>0</v>
      </c>
      <c r="M44" s="1224">
        <v>0</v>
      </c>
      <c r="N44" s="1225">
        <v>0</v>
      </c>
      <c r="O44" s="1210">
        <v>0</v>
      </c>
      <c r="P44" s="1210">
        <v>0</v>
      </c>
      <c r="Q44" s="1225">
        <v>0</v>
      </c>
      <c r="R44" s="1211">
        <v>0</v>
      </c>
    </row>
    <row r="45" spans="1:18" ht="15.75" customHeight="1" thickBot="1">
      <c r="A45" s="975">
        <v>75</v>
      </c>
      <c r="B45" s="1903" t="s">
        <v>1339</v>
      </c>
      <c r="C45" s="1904"/>
      <c r="D45" s="1904"/>
      <c r="E45" s="1904"/>
      <c r="F45" s="1905"/>
      <c r="G45" s="1226">
        <v>0</v>
      </c>
      <c r="H45" s="1227">
        <v>0</v>
      </c>
      <c r="I45" s="1228">
        <v>0</v>
      </c>
      <c r="J45" s="1228">
        <v>2875923683</v>
      </c>
      <c r="K45" s="1227">
        <v>0</v>
      </c>
      <c r="L45" s="1229">
        <v>2875923683</v>
      </c>
      <c r="M45" s="1226">
        <v>0</v>
      </c>
      <c r="N45" s="1227">
        <v>0</v>
      </c>
      <c r="O45" s="1228">
        <v>0</v>
      </c>
      <c r="P45" s="1228">
        <v>1750621541</v>
      </c>
      <c r="Q45" s="1227">
        <v>0</v>
      </c>
      <c r="R45" s="1229">
        <v>1750621541</v>
      </c>
    </row>
    <row r="46" spans="1:18" ht="14.25">
      <c r="A46" s="951"/>
      <c r="B46" s="951"/>
      <c r="C46" s="951"/>
      <c r="D46" s="951"/>
      <c r="E46" s="951"/>
      <c r="F46" s="951"/>
      <c r="G46" s="951"/>
      <c r="H46" s="951"/>
      <c r="I46" s="951"/>
      <c r="J46" s="951"/>
      <c r="K46" s="951"/>
      <c r="L46" s="951"/>
      <c r="M46" s="951"/>
      <c r="N46" s="951"/>
      <c r="O46" s="951"/>
      <c r="P46" s="951"/>
      <c r="Q46" s="951"/>
      <c r="R46" s="951"/>
    </row>
    <row r="47" spans="1:18" ht="14.25">
      <c r="A47" s="951"/>
      <c r="B47" s="951" t="s">
        <v>1340</v>
      </c>
      <c r="C47" s="951"/>
      <c r="D47" s="951"/>
      <c r="E47" s="951"/>
      <c r="F47" s="951"/>
      <c r="G47" s="951"/>
      <c r="H47" s="951"/>
      <c r="I47" s="951"/>
      <c r="J47" s="951"/>
      <c r="K47" s="951"/>
      <c r="L47" s="951"/>
      <c r="M47" s="951"/>
      <c r="N47" s="951"/>
      <c r="O47" s="951"/>
      <c r="P47" s="951"/>
      <c r="Q47" s="951"/>
      <c r="R47" s="951"/>
    </row>
    <row r="48" spans="1:18" ht="14.25">
      <c r="A48" s="951"/>
      <c r="B48" s="951" t="s">
        <v>1341</v>
      </c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</row>
    <row r="49" spans="1:18" ht="14.25">
      <c r="A49" s="951"/>
      <c r="B49" s="951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1"/>
      <c r="R49" s="951"/>
    </row>
    <row r="50" spans="1:18" ht="14.25">
      <c r="A50" s="951"/>
      <c r="B50" s="951"/>
      <c r="C50" s="951"/>
      <c r="D50" s="951"/>
      <c r="E50" s="951"/>
      <c r="F50" s="951"/>
      <c r="G50" s="951"/>
      <c r="H50" s="951"/>
      <c r="I50" s="951"/>
      <c r="J50" s="951"/>
      <c r="K50" s="951"/>
      <c r="L50" s="951"/>
      <c r="M50" s="951"/>
      <c r="N50" s="951"/>
      <c r="O50" s="951"/>
      <c r="P50" s="951"/>
      <c r="Q50" s="951"/>
      <c r="R50" s="951"/>
    </row>
    <row r="51" spans="1:18" ht="13.5">
      <c r="A51" s="976"/>
      <c r="B51" s="976"/>
      <c r="C51" s="976"/>
      <c r="D51" s="976"/>
      <c r="E51" s="976"/>
      <c r="F51" s="976"/>
      <c r="G51" s="976"/>
      <c r="H51" s="976"/>
      <c r="I51" s="976"/>
    </row>
    <row r="52" spans="1:18" ht="13.5">
      <c r="A52" s="976"/>
      <c r="B52" s="976"/>
      <c r="C52" s="976"/>
      <c r="D52" s="976"/>
      <c r="E52" s="976"/>
      <c r="F52" s="976"/>
      <c r="G52" s="976"/>
      <c r="H52" s="976"/>
      <c r="I52" s="976"/>
    </row>
    <row r="53" spans="1:18" ht="13.5">
      <c r="A53" s="976"/>
      <c r="B53" s="976"/>
      <c r="C53" s="976"/>
      <c r="D53" s="976"/>
      <c r="E53" s="976"/>
      <c r="F53" s="976"/>
      <c r="G53" s="976"/>
      <c r="H53" s="976"/>
      <c r="I53" s="976"/>
    </row>
  </sheetData>
  <mergeCells count="40">
    <mergeCell ref="B20:F20"/>
    <mergeCell ref="A2:F4"/>
    <mergeCell ref="G2:L2"/>
    <mergeCell ref="M2:R2"/>
    <mergeCell ref="G3:I3"/>
    <mergeCell ref="J3:J4"/>
    <mergeCell ref="K3:K4"/>
    <mergeCell ref="L3:L4"/>
    <mergeCell ref="M3:O3"/>
    <mergeCell ref="P3:P4"/>
    <mergeCell ref="Q3:Q4"/>
    <mergeCell ref="R3:R4"/>
    <mergeCell ref="B5:F5"/>
    <mergeCell ref="B6:F6"/>
    <mergeCell ref="B10:F10"/>
    <mergeCell ref="B16:F16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5:F45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4:F44"/>
  </mergeCells>
  <printOptions horizontalCentered="1"/>
  <pageMargins left="0.15748031496062992" right="0.15748031496062992" top="0.74803149606299213" bottom="7.874015748031496E-2" header="0.31496062992125984" footer="0.23622047244094491"/>
  <pageSetup paperSize="9" scale="55" orientation="landscape" r:id="rId1"/>
  <headerFooter alignWithMargins="0">
    <oddHeader xml:space="preserve">&amp;C&amp;"Arial,Félkövér"&amp;14
GYÖNGYÖS VÁROS ÖNKORMÁNYZATÁNAK 2020. ÉVI VAGYONKIMUTATÁSA&amp;R&amp;"Arial,Félkövér"&amp;12 11. melléklet a 15/2021. (V.28.) önkormányzati rendelethez&amp;"Arial,Normál"&amp;10
</oddHeader>
    <oddFooter xml:space="preserve">&amp;R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</sheetPr>
  <dimension ref="A1:J42"/>
  <sheetViews>
    <sheetView topLeftCell="F1" zoomScaleNormal="100" workbookViewId="0">
      <selection activeCell="G7" sqref="G7"/>
    </sheetView>
  </sheetViews>
  <sheetFormatPr defaultRowHeight="12.75"/>
  <cols>
    <col min="1" max="1" width="4.42578125" style="981" bestFit="1" customWidth="1"/>
    <col min="2" max="2" width="54.7109375" style="981" customWidth="1"/>
    <col min="3" max="3" width="17.28515625" style="981" bestFit="1" customWidth="1"/>
    <col min="4" max="4" width="15.5703125" style="981" bestFit="1" customWidth="1"/>
    <col min="5" max="5" width="18.7109375" style="981" bestFit="1" customWidth="1"/>
    <col min="6" max="6" width="3.28515625" style="981" bestFit="1" customWidth="1"/>
    <col min="7" max="7" width="49.5703125" style="981" bestFit="1" customWidth="1"/>
    <col min="8" max="8" width="17.28515625" style="981" bestFit="1" customWidth="1"/>
    <col min="9" max="9" width="15.42578125" style="982" customWidth="1"/>
    <col min="10" max="10" width="17.140625" style="981" bestFit="1" customWidth="1"/>
    <col min="11" max="256" width="9.140625" style="981"/>
    <col min="257" max="257" width="4.42578125" style="981" bestFit="1" customWidth="1"/>
    <col min="258" max="258" width="54.7109375" style="981" customWidth="1"/>
    <col min="259" max="259" width="12.7109375" style="981" bestFit="1" customWidth="1"/>
    <col min="260" max="260" width="15.5703125" style="981" bestFit="1" customWidth="1"/>
    <col min="261" max="261" width="16.28515625" style="981" bestFit="1" customWidth="1"/>
    <col min="262" max="262" width="3.28515625" style="981" bestFit="1" customWidth="1"/>
    <col min="263" max="263" width="49.5703125" style="981" bestFit="1" customWidth="1"/>
    <col min="264" max="264" width="12.7109375" style="981" bestFit="1" customWidth="1"/>
    <col min="265" max="265" width="15.42578125" style="981" customWidth="1"/>
    <col min="266" max="266" width="17.140625" style="981" bestFit="1" customWidth="1"/>
    <col min="267" max="512" width="9.140625" style="981"/>
    <col min="513" max="513" width="4.42578125" style="981" bestFit="1" customWidth="1"/>
    <col min="514" max="514" width="54.7109375" style="981" customWidth="1"/>
    <col min="515" max="515" width="12.7109375" style="981" bestFit="1" customWidth="1"/>
    <col min="516" max="516" width="15.5703125" style="981" bestFit="1" customWidth="1"/>
    <col min="517" max="517" width="16.28515625" style="981" bestFit="1" customWidth="1"/>
    <col min="518" max="518" width="3.28515625" style="981" bestFit="1" customWidth="1"/>
    <col min="519" max="519" width="49.5703125" style="981" bestFit="1" customWidth="1"/>
    <col min="520" max="520" width="12.7109375" style="981" bestFit="1" customWidth="1"/>
    <col min="521" max="521" width="15.42578125" style="981" customWidth="1"/>
    <col min="522" max="522" width="17.140625" style="981" bestFit="1" customWidth="1"/>
    <col min="523" max="768" width="9.140625" style="981"/>
    <col min="769" max="769" width="4.42578125" style="981" bestFit="1" customWidth="1"/>
    <col min="770" max="770" width="54.7109375" style="981" customWidth="1"/>
    <col min="771" max="771" width="12.7109375" style="981" bestFit="1" customWidth="1"/>
    <col min="772" max="772" width="15.5703125" style="981" bestFit="1" customWidth="1"/>
    <col min="773" max="773" width="16.28515625" style="981" bestFit="1" customWidth="1"/>
    <col min="774" max="774" width="3.28515625" style="981" bestFit="1" customWidth="1"/>
    <col min="775" max="775" width="49.5703125" style="981" bestFit="1" customWidth="1"/>
    <col min="776" max="776" width="12.7109375" style="981" bestFit="1" customWidth="1"/>
    <col min="777" max="777" width="15.42578125" style="981" customWidth="1"/>
    <col min="778" max="778" width="17.140625" style="981" bestFit="1" customWidth="1"/>
    <col min="779" max="1024" width="9.140625" style="981"/>
    <col min="1025" max="1025" width="4.42578125" style="981" bestFit="1" customWidth="1"/>
    <col min="1026" max="1026" width="54.7109375" style="981" customWidth="1"/>
    <col min="1027" max="1027" width="12.7109375" style="981" bestFit="1" customWidth="1"/>
    <col min="1028" max="1028" width="15.5703125" style="981" bestFit="1" customWidth="1"/>
    <col min="1029" max="1029" width="16.28515625" style="981" bestFit="1" customWidth="1"/>
    <col min="1030" max="1030" width="3.28515625" style="981" bestFit="1" customWidth="1"/>
    <col min="1031" max="1031" width="49.5703125" style="981" bestFit="1" customWidth="1"/>
    <col min="1032" max="1032" width="12.7109375" style="981" bestFit="1" customWidth="1"/>
    <col min="1033" max="1033" width="15.42578125" style="981" customWidth="1"/>
    <col min="1034" max="1034" width="17.140625" style="981" bestFit="1" customWidth="1"/>
    <col min="1035" max="1280" width="9.140625" style="981"/>
    <col min="1281" max="1281" width="4.42578125" style="981" bestFit="1" customWidth="1"/>
    <col min="1282" max="1282" width="54.7109375" style="981" customWidth="1"/>
    <col min="1283" max="1283" width="12.7109375" style="981" bestFit="1" customWidth="1"/>
    <col min="1284" max="1284" width="15.5703125" style="981" bestFit="1" customWidth="1"/>
    <col min="1285" max="1285" width="16.28515625" style="981" bestFit="1" customWidth="1"/>
    <col min="1286" max="1286" width="3.28515625" style="981" bestFit="1" customWidth="1"/>
    <col min="1287" max="1287" width="49.5703125" style="981" bestFit="1" customWidth="1"/>
    <col min="1288" max="1288" width="12.7109375" style="981" bestFit="1" customWidth="1"/>
    <col min="1289" max="1289" width="15.42578125" style="981" customWidth="1"/>
    <col min="1290" max="1290" width="17.140625" style="981" bestFit="1" customWidth="1"/>
    <col min="1291" max="1536" width="9.140625" style="981"/>
    <col min="1537" max="1537" width="4.42578125" style="981" bestFit="1" customWidth="1"/>
    <col min="1538" max="1538" width="54.7109375" style="981" customWidth="1"/>
    <col min="1539" max="1539" width="12.7109375" style="981" bestFit="1" customWidth="1"/>
    <col min="1540" max="1540" width="15.5703125" style="981" bestFit="1" customWidth="1"/>
    <col min="1541" max="1541" width="16.28515625" style="981" bestFit="1" customWidth="1"/>
    <col min="1542" max="1542" width="3.28515625" style="981" bestFit="1" customWidth="1"/>
    <col min="1543" max="1543" width="49.5703125" style="981" bestFit="1" customWidth="1"/>
    <col min="1544" max="1544" width="12.7109375" style="981" bestFit="1" customWidth="1"/>
    <col min="1545" max="1545" width="15.42578125" style="981" customWidth="1"/>
    <col min="1546" max="1546" width="17.140625" style="981" bestFit="1" customWidth="1"/>
    <col min="1547" max="1792" width="9.140625" style="981"/>
    <col min="1793" max="1793" width="4.42578125" style="981" bestFit="1" customWidth="1"/>
    <col min="1794" max="1794" width="54.7109375" style="981" customWidth="1"/>
    <col min="1795" max="1795" width="12.7109375" style="981" bestFit="1" customWidth="1"/>
    <col min="1796" max="1796" width="15.5703125" style="981" bestFit="1" customWidth="1"/>
    <col min="1797" max="1797" width="16.28515625" style="981" bestFit="1" customWidth="1"/>
    <col min="1798" max="1798" width="3.28515625" style="981" bestFit="1" customWidth="1"/>
    <col min="1799" max="1799" width="49.5703125" style="981" bestFit="1" customWidth="1"/>
    <col min="1800" max="1800" width="12.7109375" style="981" bestFit="1" customWidth="1"/>
    <col min="1801" max="1801" width="15.42578125" style="981" customWidth="1"/>
    <col min="1802" max="1802" width="17.140625" style="981" bestFit="1" customWidth="1"/>
    <col min="1803" max="2048" width="9.140625" style="981"/>
    <col min="2049" max="2049" width="4.42578125" style="981" bestFit="1" customWidth="1"/>
    <col min="2050" max="2050" width="54.7109375" style="981" customWidth="1"/>
    <col min="2051" max="2051" width="12.7109375" style="981" bestFit="1" customWidth="1"/>
    <col min="2052" max="2052" width="15.5703125" style="981" bestFit="1" customWidth="1"/>
    <col min="2053" max="2053" width="16.28515625" style="981" bestFit="1" customWidth="1"/>
    <col min="2054" max="2054" width="3.28515625" style="981" bestFit="1" customWidth="1"/>
    <col min="2055" max="2055" width="49.5703125" style="981" bestFit="1" customWidth="1"/>
    <col min="2056" max="2056" width="12.7109375" style="981" bestFit="1" customWidth="1"/>
    <col min="2057" max="2057" width="15.42578125" style="981" customWidth="1"/>
    <col min="2058" max="2058" width="17.140625" style="981" bestFit="1" customWidth="1"/>
    <col min="2059" max="2304" width="9.140625" style="981"/>
    <col min="2305" max="2305" width="4.42578125" style="981" bestFit="1" customWidth="1"/>
    <col min="2306" max="2306" width="54.7109375" style="981" customWidth="1"/>
    <col min="2307" max="2307" width="12.7109375" style="981" bestFit="1" customWidth="1"/>
    <col min="2308" max="2308" width="15.5703125" style="981" bestFit="1" customWidth="1"/>
    <col min="2309" max="2309" width="16.28515625" style="981" bestFit="1" customWidth="1"/>
    <col min="2310" max="2310" width="3.28515625" style="981" bestFit="1" customWidth="1"/>
    <col min="2311" max="2311" width="49.5703125" style="981" bestFit="1" customWidth="1"/>
    <col min="2312" max="2312" width="12.7109375" style="981" bestFit="1" customWidth="1"/>
    <col min="2313" max="2313" width="15.42578125" style="981" customWidth="1"/>
    <col min="2314" max="2314" width="17.140625" style="981" bestFit="1" customWidth="1"/>
    <col min="2315" max="2560" width="9.140625" style="981"/>
    <col min="2561" max="2561" width="4.42578125" style="981" bestFit="1" customWidth="1"/>
    <col min="2562" max="2562" width="54.7109375" style="981" customWidth="1"/>
    <col min="2563" max="2563" width="12.7109375" style="981" bestFit="1" customWidth="1"/>
    <col min="2564" max="2564" width="15.5703125" style="981" bestFit="1" customWidth="1"/>
    <col min="2565" max="2565" width="16.28515625" style="981" bestFit="1" customWidth="1"/>
    <col min="2566" max="2566" width="3.28515625" style="981" bestFit="1" customWidth="1"/>
    <col min="2567" max="2567" width="49.5703125" style="981" bestFit="1" customWidth="1"/>
    <col min="2568" max="2568" width="12.7109375" style="981" bestFit="1" customWidth="1"/>
    <col min="2569" max="2569" width="15.42578125" style="981" customWidth="1"/>
    <col min="2570" max="2570" width="17.140625" style="981" bestFit="1" customWidth="1"/>
    <col min="2571" max="2816" width="9.140625" style="981"/>
    <col min="2817" max="2817" width="4.42578125" style="981" bestFit="1" customWidth="1"/>
    <col min="2818" max="2818" width="54.7109375" style="981" customWidth="1"/>
    <col min="2819" max="2819" width="12.7109375" style="981" bestFit="1" customWidth="1"/>
    <col min="2820" max="2820" width="15.5703125" style="981" bestFit="1" customWidth="1"/>
    <col min="2821" max="2821" width="16.28515625" style="981" bestFit="1" customWidth="1"/>
    <col min="2822" max="2822" width="3.28515625" style="981" bestFit="1" customWidth="1"/>
    <col min="2823" max="2823" width="49.5703125" style="981" bestFit="1" customWidth="1"/>
    <col min="2824" max="2824" width="12.7109375" style="981" bestFit="1" customWidth="1"/>
    <col min="2825" max="2825" width="15.42578125" style="981" customWidth="1"/>
    <col min="2826" max="2826" width="17.140625" style="981" bestFit="1" customWidth="1"/>
    <col min="2827" max="3072" width="9.140625" style="981"/>
    <col min="3073" max="3073" width="4.42578125" style="981" bestFit="1" customWidth="1"/>
    <col min="3074" max="3074" width="54.7109375" style="981" customWidth="1"/>
    <col min="3075" max="3075" width="12.7109375" style="981" bestFit="1" customWidth="1"/>
    <col min="3076" max="3076" width="15.5703125" style="981" bestFit="1" customWidth="1"/>
    <col min="3077" max="3077" width="16.28515625" style="981" bestFit="1" customWidth="1"/>
    <col min="3078" max="3078" width="3.28515625" style="981" bestFit="1" customWidth="1"/>
    <col min="3079" max="3079" width="49.5703125" style="981" bestFit="1" customWidth="1"/>
    <col min="3080" max="3080" width="12.7109375" style="981" bestFit="1" customWidth="1"/>
    <col min="3081" max="3081" width="15.42578125" style="981" customWidth="1"/>
    <col min="3082" max="3082" width="17.140625" style="981" bestFit="1" customWidth="1"/>
    <col min="3083" max="3328" width="9.140625" style="981"/>
    <col min="3329" max="3329" width="4.42578125" style="981" bestFit="1" customWidth="1"/>
    <col min="3330" max="3330" width="54.7109375" style="981" customWidth="1"/>
    <col min="3331" max="3331" width="12.7109375" style="981" bestFit="1" customWidth="1"/>
    <col min="3332" max="3332" width="15.5703125" style="981" bestFit="1" customWidth="1"/>
    <col min="3333" max="3333" width="16.28515625" style="981" bestFit="1" customWidth="1"/>
    <col min="3334" max="3334" width="3.28515625" style="981" bestFit="1" customWidth="1"/>
    <col min="3335" max="3335" width="49.5703125" style="981" bestFit="1" customWidth="1"/>
    <col min="3336" max="3336" width="12.7109375" style="981" bestFit="1" customWidth="1"/>
    <col min="3337" max="3337" width="15.42578125" style="981" customWidth="1"/>
    <col min="3338" max="3338" width="17.140625" style="981" bestFit="1" customWidth="1"/>
    <col min="3339" max="3584" width="9.140625" style="981"/>
    <col min="3585" max="3585" width="4.42578125" style="981" bestFit="1" customWidth="1"/>
    <col min="3586" max="3586" width="54.7109375" style="981" customWidth="1"/>
    <col min="3587" max="3587" width="12.7109375" style="981" bestFit="1" customWidth="1"/>
    <col min="3588" max="3588" width="15.5703125" style="981" bestFit="1" customWidth="1"/>
    <col min="3589" max="3589" width="16.28515625" style="981" bestFit="1" customWidth="1"/>
    <col min="3590" max="3590" width="3.28515625" style="981" bestFit="1" customWidth="1"/>
    <col min="3591" max="3591" width="49.5703125" style="981" bestFit="1" customWidth="1"/>
    <col min="3592" max="3592" width="12.7109375" style="981" bestFit="1" customWidth="1"/>
    <col min="3593" max="3593" width="15.42578125" style="981" customWidth="1"/>
    <col min="3594" max="3594" width="17.140625" style="981" bestFit="1" customWidth="1"/>
    <col min="3595" max="3840" width="9.140625" style="981"/>
    <col min="3841" max="3841" width="4.42578125" style="981" bestFit="1" customWidth="1"/>
    <col min="3842" max="3842" width="54.7109375" style="981" customWidth="1"/>
    <col min="3843" max="3843" width="12.7109375" style="981" bestFit="1" customWidth="1"/>
    <col min="3844" max="3844" width="15.5703125" style="981" bestFit="1" customWidth="1"/>
    <col min="3845" max="3845" width="16.28515625" style="981" bestFit="1" customWidth="1"/>
    <col min="3846" max="3846" width="3.28515625" style="981" bestFit="1" customWidth="1"/>
    <col min="3847" max="3847" width="49.5703125" style="981" bestFit="1" customWidth="1"/>
    <col min="3848" max="3848" width="12.7109375" style="981" bestFit="1" customWidth="1"/>
    <col min="3849" max="3849" width="15.42578125" style="981" customWidth="1"/>
    <col min="3850" max="3850" width="17.140625" style="981" bestFit="1" customWidth="1"/>
    <col min="3851" max="4096" width="9.140625" style="981"/>
    <col min="4097" max="4097" width="4.42578125" style="981" bestFit="1" customWidth="1"/>
    <col min="4098" max="4098" width="54.7109375" style="981" customWidth="1"/>
    <col min="4099" max="4099" width="12.7109375" style="981" bestFit="1" customWidth="1"/>
    <col min="4100" max="4100" width="15.5703125" style="981" bestFit="1" customWidth="1"/>
    <col min="4101" max="4101" width="16.28515625" style="981" bestFit="1" customWidth="1"/>
    <col min="4102" max="4102" width="3.28515625" style="981" bestFit="1" customWidth="1"/>
    <col min="4103" max="4103" width="49.5703125" style="981" bestFit="1" customWidth="1"/>
    <col min="4104" max="4104" width="12.7109375" style="981" bestFit="1" customWidth="1"/>
    <col min="4105" max="4105" width="15.42578125" style="981" customWidth="1"/>
    <col min="4106" max="4106" width="17.140625" style="981" bestFit="1" customWidth="1"/>
    <col min="4107" max="4352" width="9.140625" style="981"/>
    <col min="4353" max="4353" width="4.42578125" style="981" bestFit="1" customWidth="1"/>
    <col min="4354" max="4354" width="54.7109375" style="981" customWidth="1"/>
    <col min="4355" max="4355" width="12.7109375" style="981" bestFit="1" customWidth="1"/>
    <col min="4356" max="4356" width="15.5703125" style="981" bestFit="1" customWidth="1"/>
    <col min="4357" max="4357" width="16.28515625" style="981" bestFit="1" customWidth="1"/>
    <col min="4358" max="4358" width="3.28515625" style="981" bestFit="1" customWidth="1"/>
    <col min="4359" max="4359" width="49.5703125" style="981" bestFit="1" customWidth="1"/>
    <col min="4360" max="4360" width="12.7109375" style="981" bestFit="1" customWidth="1"/>
    <col min="4361" max="4361" width="15.42578125" style="981" customWidth="1"/>
    <col min="4362" max="4362" width="17.140625" style="981" bestFit="1" customWidth="1"/>
    <col min="4363" max="4608" width="9.140625" style="981"/>
    <col min="4609" max="4609" width="4.42578125" style="981" bestFit="1" customWidth="1"/>
    <col min="4610" max="4610" width="54.7109375" style="981" customWidth="1"/>
    <col min="4611" max="4611" width="12.7109375" style="981" bestFit="1" customWidth="1"/>
    <col min="4612" max="4612" width="15.5703125" style="981" bestFit="1" customWidth="1"/>
    <col min="4613" max="4613" width="16.28515625" style="981" bestFit="1" customWidth="1"/>
    <col min="4614" max="4614" width="3.28515625" style="981" bestFit="1" customWidth="1"/>
    <col min="4615" max="4615" width="49.5703125" style="981" bestFit="1" customWidth="1"/>
    <col min="4616" max="4616" width="12.7109375" style="981" bestFit="1" customWidth="1"/>
    <col min="4617" max="4617" width="15.42578125" style="981" customWidth="1"/>
    <col min="4618" max="4618" width="17.140625" style="981" bestFit="1" customWidth="1"/>
    <col min="4619" max="4864" width="9.140625" style="981"/>
    <col min="4865" max="4865" width="4.42578125" style="981" bestFit="1" customWidth="1"/>
    <col min="4866" max="4866" width="54.7109375" style="981" customWidth="1"/>
    <col min="4867" max="4867" width="12.7109375" style="981" bestFit="1" customWidth="1"/>
    <col min="4868" max="4868" width="15.5703125" style="981" bestFit="1" customWidth="1"/>
    <col min="4869" max="4869" width="16.28515625" style="981" bestFit="1" customWidth="1"/>
    <col min="4870" max="4870" width="3.28515625" style="981" bestFit="1" customWidth="1"/>
    <col min="4871" max="4871" width="49.5703125" style="981" bestFit="1" customWidth="1"/>
    <col min="4872" max="4872" width="12.7109375" style="981" bestFit="1" customWidth="1"/>
    <col min="4873" max="4873" width="15.42578125" style="981" customWidth="1"/>
    <col min="4874" max="4874" width="17.140625" style="981" bestFit="1" customWidth="1"/>
    <col min="4875" max="5120" width="9.140625" style="981"/>
    <col min="5121" max="5121" width="4.42578125" style="981" bestFit="1" customWidth="1"/>
    <col min="5122" max="5122" width="54.7109375" style="981" customWidth="1"/>
    <col min="5123" max="5123" width="12.7109375" style="981" bestFit="1" customWidth="1"/>
    <col min="5124" max="5124" width="15.5703125" style="981" bestFit="1" customWidth="1"/>
    <col min="5125" max="5125" width="16.28515625" style="981" bestFit="1" customWidth="1"/>
    <col min="5126" max="5126" width="3.28515625" style="981" bestFit="1" customWidth="1"/>
    <col min="5127" max="5127" width="49.5703125" style="981" bestFit="1" customWidth="1"/>
    <col min="5128" max="5128" width="12.7109375" style="981" bestFit="1" customWidth="1"/>
    <col min="5129" max="5129" width="15.42578125" style="981" customWidth="1"/>
    <col min="5130" max="5130" width="17.140625" style="981" bestFit="1" customWidth="1"/>
    <col min="5131" max="5376" width="9.140625" style="981"/>
    <col min="5377" max="5377" width="4.42578125" style="981" bestFit="1" customWidth="1"/>
    <col min="5378" max="5378" width="54.7109375" style="981" customWidth="1"/>
    <col min="5379" max="5379" width="12.7109375" style="981" bestFit="1" customWidth="1"/>
    <col min="5380" max="5380" width="15.5703125" style="981" bestFit="1" customWidth="1"/>
    <col min="5381" max="5381" width="16.28515625" style="981" bestFit="1" customWidth="1"/>
    <col min="5382" max="5382" width="3.28515625" style="981" bestFit="1" customWidth="1"/>
    <col min="5383" max="5383" width="49.5703125" style="981" bestFit="1" customWidth="1"/>
    <col min="5384" max="5384" width="12.7109375" style="981" bestFit="1" customWidth="1"/>
    <col min="5385" max="5385" width="15.42578125" style="981" customWidth="1"/>
    <col min="5386" max="5386" width="17.140625" style="981" bestFit="1" customWidth="1"/>
    <col min="5387" max="5632" width="9.140625" style="981"/>
    <col min="5633" max="5633" width="4.42578125" style="981" bestFit="1" customWidth="1"/>
    <col min="5634" max="5634" width="54.7109375" style="981" customWidth="1"/>
    <col min="5635" max="5635" width="12.7109375" style="981" bestFit="1" customWidth="1"/>
    <col min="5636" max="5636" width="15.5703125" style="981" bestFit="1" customWidth="1"/>
    <col min="5637" max="5637" width="16.28515625" style="981" bestFit="1" customWidth="1"/>
    <col min="5638" max="5638" width="3.28515625" style="981" bestFit="1" customWidth="1"/>
    <col min="5639" max="5639" width="49.5703125" style="981" bestFit="1" customWidth="1"/>
    <col min="5640" max="5640" width="12.7109375" style="981" bestFit="1" customWidth="1"/>
    <col min="5641" max="5641" width="15.42578125" style="981" customWidth="1"/>
    <col min="5642" max="5642" width="17.140625" style="981" bestFit="1" customWidth="1"/>
    <col min="5643" max="5888" width="9.140625" style="981"/>
    <col min="5889" max="5889" width="4.42578125" style="981" bestFit="1" customWidth="1"/>
    <col min="5890" max="5890" width="54.7109375" style="981" customWidth="1"/>
    <col min="5891" max="5891" width="12.7109375" style="981" bestFit="1" customWidth="1"/>
    <col min="5892" max="5892" width="15.5703125" style="981" bestFit="1" customWidth="1"/>
    <col min="5893" max="5893" width="16.28515625" style="981" bestFit="1" customWidth="1"/>
    <col min="5894" max="5894" width="3.28515625" style="981" bestFit="1" customWidth="1"/>
    <col min="5895" max="5895" width="49.5703125" style="981" bestFit="1" customWidth="1"/>
    <col min="5896" max="5896" width="12.7109375" style="981" bestFit="1" customWidth="1"/>
    <col min="5897" max="5897" width="15.42578125" style="981" customWidth="1"/>
    <col min="5898" max="5898" width="17.140625" style="981" bestFit="1" customWidth="1"/>
    <col min="5899" max="6144" width="9.140625" style="981"/>
    <col min="6145" max="6145" width="4.42578125" style="981" bestFit="1" customWidth="1"/>
    <col min="6146" max="6146" width="54.7109375" style="981" customWidth="1"/>
    <col min="6147" max="6147" width="12.7109375" style="981" bestFit="1" customWidth="1"/>
    <col min="6148" max="6148" width="15.5703125" style="981" bestFit="1" customWidth="1"/>
    <col min="6149" max="6149" width="16.28515625" style="981" bestFit="1" customWidth="1"/>
    <col min="6150" max="6150" width="3.28515625" style="981" bestFit="1" customWidth="1"/>
    <col min="6151" max="6151" width="49.5703125" style="981" bestFit="1" customWidth="1"/>
    <col min="6152" max="6152" width="12.7109375" style="981" bestFit="1" customWidth="1"/>
    <col min="6153" max="6153" width="15.42578125" style="981" customWidth="1"/>
    <col min="6154" max="6154" width="17.140625" style="981" bestFit="1" customWidth="1"/>
    <col min="6155" max="6400" width="9.140625" style="981"/>
    <col min="6401" max="6401" width="4.42578125" style="981" bestFit="1" customWidth="1"/>
    <col min="6402" max="6402" width="54.7109375" style="981" customWidth="1"/>
    <col min="6403" max="6403" width="12.7109375" style="981" bestFit="1" customWidth="1"/>
    <col min="6404" max="6404" width="15.5703125" style="981" bestFit="1" customWidth="1"/>
    <col min="6405" max="6405" width="16.28515625" style="981" bestFit="1" customWidth="1"/>
    <col min="6406" max="6406" width="3.28515625" style="981" bestFit="1" customWidth="1"/>
    <col min="6407" max="6407" width="49.5703125" style="981" bestFit="1" customWidth="1"/>
    <col min="6408" max="6408" width="12.7109375" style="981" bestFit="1" customWidth="1"/>
    <col min="6409" max="6409" width="15.42578125" style="981" customWidth="1"/>
    <col min="6410" max="6410" width="17.140625" style="981" bestFit="1" customWidth="1"/>
    <col min="6411" max="6656" width="9.140625" style="981"/>
    <col min="6657" max="6657" width="4.42578125" style="981" bestFit="1" customWidth="1"/>
    <col min="6658" max="6658" width="54.7109375" style="981" customWidth="1"/>
    <col min="6659" max="6659" width="12.7109375" style="981" bestFit="1" customWidth="1"/>
    <col min="6660" max="6660" width="15.5703125" style="981" bestFit="1" customWidth="1"/>
    <col min="6661" max="6661" width="16.28515625" style="981" bestFit="1" customWidth="1"/>
    <col min="6662" max="6662" width="3.28515625" style="981" bestFit="1" customWidth="1"/>
    <col min="6663" max="6663" width="49.5703125" style="981" bestFit="1" customWidth="1"/>
    <col min="6664" max="6664" width="12.7109375" style="981" bestFit="1" customWidth="1"/>
    <col min="6665" max="6665" width="15.42578125" style="981" customWidth="1"/>
    <col min="6666" max="6666" width="17.140625" style="981" bestFit="1" customWidth="1"/>
    <col min="6667" max="6912" width="9.140625" style="981"/>
    <col min="6913" max="6913" width="4.42578125" style="981" bestFit="1" customWidth="1"/>
    <col min="6914" max="6914" width="54.7109375" style="981" customWidth="1"/>
    <col min="6915" max="6915" width="12.7109375" style="981" bestFit="1" customWidth="1"/>
    <col min="6916" max="6916" width="15.5703125" style="981" bestFit="1" customWidth="1"/>
    <col min="6917" max="6917" width="16.28515625" style="981" bestFit="1" customWidth="1"/>
    <col min="6918" max="6918" width="3.28515625" style="981" bestFit="1" customWidth="1"/>
    <col min="6919" max="6919" width="49.5703125" style="981" bestFit="1" customWidth="1"/>
    <col min="6920" max="6920" width="12.7109375" style="981" bestFit="1" customWidth="1"/>
    <col min="6921" max="6921" width="15.42578125" style="981" customWidth="1"/>
    <col min="6922" max="6922" width="17.140625" style="981" bestFit="1" customWidth="1"/>
    <col min="6923" max="7168" width="9.140625" style="981"/>
    <col min="7169" max="7169" width="4.42578125" style="981" bestFit="1" customWidth="1"/>
    <col min="7170" max="7170" width="54.7109375" style="981" customWidth="1"/>
    <col min="7171" max="7171" width="12.7109375" style="981" bestFit="1" customWidth="1"/>
    <col min="7172" max="7172" width="15.5703125" style="981" bestFit="1" customWidth="1"/>
    <col min="7173" max="7173" width="16.28515625" style="981" bestFit="1" customWidth="1"/>
    <col min="7174" max="7174" width="3.28515625" style="981" bestFit="1" customWidth="1"/>
    <col min="7175" max="7175" width="49.5703125" style="981" bestFit="1" customWidth="1"/>
    <col min="7176" max="7176" width="12.7109375" style="981" bestFit="1" customWidth="1"/>
    <col min="7177" max="7177" width="15.42578125" style="981" customWidth="1"/>
    <col min="7178" max="7178" width="17.140625" style="981" bestFit="1" customWidth="1"/>
    <col min="7179" max="7424" width="9.140625" style="981"/>
    <col min="7425" max="7425" width="4.42578125" style="981" bestFit="1" customWidth="1"/>
    <col min="7426" max="7426" width="54.7109375" style="981" customWidth="1"/>
    <col min="7427" max="7427" width="12.7109375" style="981" bestFit="1" customWidth="1"/>
    <col min="7428" max="7428" width="15.5703125" style="981" bestFit="1" customWidth="1"/>
    <col min="7429" max="7429" width="16.28515625" style="981" bestFit="1" customWidth="1"/>
    <col min="7430" max="7430" width="3.28515625" style="981" bestFit="1" customWidth="1"/>
    <col min="7431" max="7431" width="49.5703125" style="981" bestFit="1" customWidth="1"/>
    <col min="7432" max="7432" width="12.7109375" style="981" bestFit="1" customWidth="1"/>
    <col min="7433" max="7433" width="15.42578125" style="981" customWidth="1"/>
    <col min="7434" max="7434" width="17.140625" style="981" bestFit="1" customWidth="1"/>
    <col min="7435" max="7680" width="9.140625" style="981"/>
    <col min="7681" max="7681" width="4.42578125" style="981" bestFit="1" customWidth="1"/>
    <col min="7682" max="7682" width="54.7109375" style="981" customWidth="1"/>
    <col min="7683" max="7683" width="12.7109375" style="981" bestFit="1" customWidth="1"/>
    <col min="7684" max="7684" width="15.5703125" style="981" bestFit="1" customWidth="1"/>
    <col min="7685" max="7685" width="16.28515625" style="981" bestFit="1" customWidth="1"/>
    <col min="7686" max="7686" width="3.28515625" style="981" bestFit="1" customWidth="1"/>
    <col min="7687" max="7687" width="49.5703125" style="981" bestFit="1" customWidth="1"/>
    <col min="7688" max="7688" width="12.7109375" style="981" bestFit="1" customWidth="1"/>
    <col min="7689" max="7689" width="15.42578125" style="981" customWidth="1"/>
    <col min="7690" max="7690" width="17.140625" style="981" bestFit="1" customWidth="1"/>
    <col min="7691" max="7936" width="9.140625" style="981"/>
    <col min="7937" max="7937" width="4.42578125" style="981" bestFit="1" customWidth="1"/>
    <col min="7938" max="7938" width="54.7109375" style="981" customWidth="1"/>
    <col min="7939" max="7939" width="12.7109375" style="981" bestFit="1" customWidth="1"/>
    <col min="7940" max="7940" width="15.5703125" style="981" bestFit="1" customWidth="1"/>
    <col min="7941" max="7941" width="16.28515625" style="981" bestFit="1" customWidth="1"/>
    <col min="7942" max="7942" width="3.28515625" style="981" bestFit="1" customWidth="1"/>
    <col min="7943" max="7943" width="49.5703125" style="981" bestFit="1" customWidth="1"/>
    <col min="7944" max="7944" width="12.7109375" style="981" bestFit="1" customWidth="1"/>
    <col min="7945" max="7945" width="15.42578125" style="981" customWidth="1"/>
    <col min="7946" max="7946" width="17.140625" style="981" bestFit="1" customWidth="1"/>
    <col min="7947" max="8192" width="9.140625" style="981"/>
    <col min="8193" max="8193" width="4.42578125" style="981" bestFit="1" customWidth="1"/>
    <col min="8194" max="8194" width="54.7109375" style="981" customWidth="1"/>
    <col min="8195" max="8195" width="12.7109375" style="981" bestFit="1" customWidth="1"/>
    <col min="8196" max="8196" width="15.5703125" style="981" bestFit="1" customWidth="1"/>
    <col min="8197" max="8197" width="16.28515625" style="981" bestFit="1" customWidth="1"/>
    <col min="8198" max="8198" width="3.28515625" style="981" bestFit="1" customWidth="1"/>
    <col min="8199" max="8199" width="49.5703125" style="981" bestFit="1" customWidth="1"/>
    <col min="8200" max="8200" width="12.7109375" style="981" bestFit="1" customWidth="1"/>
    <col min="8201" max="8201" width="15.42578125" style="981" customWidth="1"/>
    <col min="8202" max="8202" width="17.140625" style="981" bestFit="1" customWidth="1"/>
    <col min="8203" max="8448" width="9.140625" style="981"/>
    <col min="8449" max="8449" width="4.42578125" style="981" bestFit="1" customWidth="1"/>
    <col min="8450" max="8450" width="54.7109375" style="981" customWidth="1"/>
    <col min="8451" max="8451" width="12.7109375" style="981" bestFit="1" customWidth="1"/>
    <col min="8452" max="8452" width="15.5703125" style="981" bestFit="1" customWidth="1"/>
    <col min="8453" max="8453" width="16.28515625" style="981" bestFit="1" customWidth="1"/>
    <col min="8454" max="8454" width="3.28515625" style="981" bestFit="1" customWidth="1"/>
    <col min="8455" max="8455" width="49.5703125" style="981" bestFit="1" customWidth="1"/>
    <col min="8456" max="8456" width="12.7109375" style="981" bestFit="1" customWidth="1"/>
    <col min="8457" max="8457" width="15.42578125" style="981" customWidth="1"/>
    <col min="8458" max="8458" width="17.140625" style="981" bestFit="1" customWidth="1"/>
    <col min="8459" max="8704" width="9.140625" style="981"/>
    <col min="8705" max="8705" width="4.42578125" style="981" bestFit="1" customWidth="1"/>
    <col min="8706" max="8706" width="54.7109375" style="981" customWidth="1"/>
    <col min="8707" max="8707" width="12.7109375" style="981" bestFit="1" customWidth="1"/>
    <col min="8708" max="8708" width="15.5703125" style="981" bestFit="1" customWidth="1"/>
    <col min="8709" max="8709" width="16.28515625" style="981" bestFit="1" customWidth="1"/>
    <col min="8710" max="8710" width="3.28515625" style="981" bestFit="1" customWidth="1"/>
    <col min="8711" max="8711" width="49.5703125" style="981" bestFit="1" customWidth="1"/>
    <col min="8712" max="8712" width="12.7109375" style="981" bestFit="1" customWidth="1"/>
    <col min="8713" max="8713" width="15.42578125" style="981" customWidth="1"/>
    <col min="8714" max="8714" width="17.140625" style="981" bestFit="1" customWidth="1"/>
    <col min="8715" max="8960" width="9.140625" style="981"/>
    <col min="8961" max="8961" width="4.42578125" style="981" bestFit="1" customWidth="1"/>
    <col min="8962" max="8962" width="54.7109375" style="981" customWidth="1"/>
    <col min="8963" max="8963" width="12.7109375" style="981" bestFit="1" customWidth="1"/>
    <col min="8964" max="8964" width="15.5703125" style="981" bestFit="1" customWidth="1"/>
    <col min="8965" max="8965" width="16.28515625" style="981" bestFit="1" customWidth="1"/>
    <col min="8966" max="8966" width="3.28515625" style="981" bestFit="1" customWidth="1"/>
    <col min="8967" max="8967" width="49.5703125" style="981" bestFit="1" customWidth="1"/>
    <col min="8968" max="8968" width="12.7109375" style="981" bestFit="1" customWidth="1"/>
    <col min="8969" max="8969" width="15.42578125" style="981" customWidth="1"/>
    <col min="8970" max="8970" width="17.140625" style="981" bestFit="1" customWidth="1"/>
    <col min="8971" max="9216" width="9.140625" style="981"/>
    <col min="9217" max="9217" width="4.42578125" style="981" bestFit="1" customWidth="1"/>
    <col min="9218" max="9218" width="54.7109375" style="981" customWidth="1"/>
    <col min="9219" max="9219" width="12.7109375" style="981" bestFit="1" customWidth="1"/>
    <col min="9220" max="9220" width="15.5703125" style="981" bestFit="1" customWidth="1"/>
    <col min="9221" max="9221" width="16.28515625" style="981" bestFit="1" customWidth="1"/>
    <col min="9222" max="9222" width="3.28515625" style="981" bestFit="1" customWidth="1"/>
    <col min="9223" max="9223" width="49.5703125" style="981" bestFit="1" customWidth="1"/>
    <col min="9224" max="9224" width="12.7109375" style="981" bestFit="1" customWidth="1"/>
    <col min="9225" max="9225" width="15.42578125" style="981" customWidth="1"/>
    <col min="9226" max="9226" width="17.140625" style="981" bestFit="1" customWidth="1"/>
    <col min="9227" max="9472" width="9.140625" style="981"/>
    <col min="9473" max="9473" width="4.42578125" style="981" bestFit="1" customWidth="1"/>
    <col min="9474" max="9474" width="54.7109375" style="981" customWidth="1"/>
    <col min="9475" max="9475" width="12.7109375" style="981" bestFit="1" customWidth="1"/>
    <col min="9476" max="9476" width="15.5703125" style="981" bestFit="1" customWidth="1"/>
    <col min="9477" max="9477" width="16.28515625" style="981" bestFit="1" customWidth="1"/>
    <col min="9478" max="9478" width="3.28515625" style="981" bestFit="1" customWidth="1"/>
    <col min="9479" max="9479" width="49.5703125" style="981" bestFit="1" customWidth="1"/>
    <col min="9480" max="9480" width="12.7109375" style="981" bestFit="1" customWidth="1"/>
    <col min="9481" max="9481" width="15.42578125" style="981" customWidth="1"/>
    <col min="9482" max="9482" width="17.140625" style="981" bestFit="1" customWidth="1"/>
    <col min="9483" max="9728" width="9.140625" style="981"/>
    <col min="9729" max="9729" width="4.42578125" style="981" bestFit="1" customWidth="1"/>
    <col min="9730" max="9730" width="54.7109375" style="981" customWidth="1"/>
    <col min="9731" max="9731" width="12.7109375" style="981" bestFit="1" customWidth="1"/>
    <col min="9732" max="9732" width="15.5703125" style="981" bestFit="1" customWidth="1"/>
    <col min="9733" max="9733" width="16.28515625" style="981" bestFit="1" customWidth="1"/>
    <col min="9734" max="9734" width="3.28515625" style="981" bestFit="1" customWidth="1"/>
    <col min="9735" max="9735" width="49.5703125" style="981" bestFit="1" customWidth="1"/>
    <col min="9736" max="9736" width="12.7109375" style="981" bestFit="1" customWidth="1"/>
    <col min="9737" max="9737" width="15.42578125" style="981" customWidth="1"/>
    <col min="9738" max="9738" width="17.140625" style="981" bestFit="1" customWidth="1"/>
    <col min="9739" max="9984" width="9.140625" style="981"/>
    <col min="9985" max="9985" width="4.42578125" style="981" bestFit="1" customWidth="1"/>
    <col min="9986" max="9986" width="54.7109375" style="981" customWidth="1"/>
    <col min="9987" max="9987" width="12.7109375" style="981" bestFit="1" customWidth="1"/>
    <col min="9988" max="9988" width="15.5703125" style="981" bestFit="1" customWidth="1"/>
    <col min="9989" max="9989" width="16.28515625" style="981" bestFit="1" customWidth="1"/>
    <col min="9990" max="9990" width="3.28515625" style="981" bestFit="1" customWidth="1"/>
    <col min="9991" max="9991" width="49.5703125" style="981" bestFit="1" customWidth="1"/>
    <col min="9992" max="9992" width="12.7109375" style="981" bestFit="1" customWidth="1"/>
    <col min="9993" max="9993" width="15.42578125" style="981" customWidth="1"/>
    <col min="9994" max="9994" width="17.140625" style="981" bestFit="1" customWidth="1"/>
    <col min="9995" max="10240" width="9.140625" style="981"/>
    <col min="10241" max="10241" width="4.42578125" style="981" bestFit="1" customWidth="1"/>
    <col min="10242" max="10242" width="54.7109375" style="981" customWidth="1"/>
    <col min="10243" max="10243" width="12.7109375" style="981" bestFit="1" customWidth="1"/>
    <col min="10244" max="10244" width="15.5703125" style="981" bestFit="1" customWidth="1"/>
    <col min="10245" max="10245" width="16.28515625" style="981" bestFit="1" customWidth="1"/>
    <col min="10246" max="10246" width="3.28515625" style="981" bestFit="1" customWidth="1"/>
    <col min="10247" max="10247" width="49.5703125" style="981" bestFit="1" customWidth="1"/>
    <col min="10248" max="10248" width="12.7109375" style="981" bestFit="1" customWidth="1"/>
    <col min="10249" max="10249" width="15.42578125" style="981" customWidth="1"/>
    <col min="10250" max="10250" width="17.140625" style="981" bestFit="1" customWidth="1"/>
    <col min="10251" max="10496" width="9.140625" style="981"/>
    <col min="10497" max="10497" width="4.42578125" style="981" bestFit="1" customWidth="1"/>
    <col min="10498" max="10498" width="54.7109375" style="981" customWidth="1"/>
    <col min="10499" max="10499" width="12.7109375" style="981" bestFit="1" customWidth="1"/>
    <col min="10500" max="10500" width="15.5703125" style="981" bestFit="1" customWidth="1"/>
    <col min="10501" max="10501" width="16.28515625" style="981" bestFit="1" customWidth="1"/>
    <col min="10502" max="10502" width="3.28515625" style="981" bestFit="1" customWidth="1"/>
    <col min="10503" max="10503" width="49.5703125" style="981" bestFit="1" customWidth="1"/>
    <col min="10504" max="10504" width="12.7109375" style="981" bestFit="1" customWidth="1"/>
    <col min="10505" max="10505" width="15.42578125" style="981" customWidth="1"/>
    <col min="10506" max="10506" width="17.140625" style="981" bestFit="1" customWidth="1"/>
    <col min="10507" max="10752" width="9.140625" style="981"/>
    <col min="10753" max="10753" width="4.42578125" style="981" bestFit="1" customWidth="1"/>
    <col min="10754" max="10754" width="54.7109375" style="981" customWidth="1"/>
    <col min="10755" max="10755" width="12.7109375" style="981" bestFit="1" customWidth="1"/>
    <col min="10756" max="10756" width="15.5703125" style="981" bestFit="1" customWidth="1"/>
    <col min="10757" max="10757" width="16.28515625" style="981" bestFit="1" customWidth="1"/>
    <col min="10758" max="10758" width="3.28515625" style="981" bestFit="1" customWidth="1"/>
    <col min="10759" max="10759" width="49.5703125" style="981" bestFit="1" customWidth="1"/>
    <col min="10760" max="10760" width="12.7109375" style="981" bestFit="1" customWidth="1"/>
    <col min="10761" max="10761" width="15.42578125" style="981" customWidth="1"/>
    <col min="10762" max="10762" width="17.140625" style="981" bestFit="1" customWidth="1"/>
    <col min="10763" max="11008" width="9.140625" style="981"/>
    <col min="11009" max="11009" width="4.42578125" style="981" bestFit="1" customWidth="1"/>
    <col min="11010" max="11010" width="54.7109375" style="981" customWidth="1"/>
    <col min="11011" max="11011" width="12.7109375" style="981" bestFit="1" customWidth="1"/>
    <col min="11012" max="11012" width="15.5703125" style="981" bestFit="1" customWidth="1"/>
    <col min="11013" max="11013" width="16.28515625" style="981" bestFit="1" customWidth="1"/>
    <col min="11014" max="11014" width="3.28515625" style="981" bestFit="1" customWidth="1"/>
    <col min="11015" max="11015" width="49.5703125" style="981" bestFit="1" customWidth="1"/>
    <col min="11016" max="11016" width="12.7109375" style="981" bestFit="1" customWidth="1"/>
    <col min="11017" max="11017" width="15.42578125" style="981" customWidth="1"/>
    <col min="11018" max="11018" width="17.140625" style="981" bestFit="1" customWidth="1"/>
    <col min="11019" max="11264" width="9.140625" style="981"/>
    <col min="11265" max="11265" width="4.42578125" style="981" bestFit="1" customWidth="1"/>
    <col min="11266" max="11266" width="54.7109375" style="981" customWidth="1"/>
    <col min="11267" max="11267" width="12.7109375" style="981" bestFit="1" customWidth="1"/>
    <col min="11268" max="11268" width="15.5703125" style="981" bestFit="1" customWidth="1"/>
    <col min="11269" max="11269" width="16.28515625" style="981" bestFit="1" customWidth="1"/>
    <col min="11270" max="11270" width="3.28515625" style="981" bestFit="1" customWidth="1"/>
    <col min="11271" max="11271" width="49.5703125" style="981" bestFit="1" customWidth="1"/>
    <col min="11272" max="11272" width="12.7109375" style="981" bestFit="1" customWidth="1"/>
    <col min="11273" max="11273" width="15.42578125" style="981" customWidth="1"/>
    <col min="11274" max="11274" width="17.140625" style="981" bestFit="1" customWidth="1"/>
    <col min="11275" max="11520" width="9.140625" style="981"/>
    <col min="11521" max="11521" width="4.42578125" style="981" bestFit="1" customWidth="1"/>
    <col min="11522" max="11522" width="54.7109375" style="981" customWidth="1"/>
    <col min="11523" max="11523" width="12.7109375" style="981" bestFit="1" customWidth="1"/>
    <col min="11524" max="11524" width="15.5703125" style="981" bestFit="1" customWidth="1"/>
    <col min="11525" max="11525" width="16.28515625" style="981" bestFit="1" customWidth="1"/>
    <col min="11526" max="11526" width="3.28515625" style="981" bestFit="1" customWidth="1"/>
    <col min="11527" max="11527" width="49.5703125" style="981" bestFit="1" customWidth="1"/>
    <col min="11528" max="11528" width="12.7109375" style="981" bestFit="1" customWidth="1"/>
    <col min="11529" max="11529" width="15.42578125" style="981" customWidth="1"/>
    <col min="11530" max="11530" width="17.140625" style="981" bestFit="1" customWidth="1"/>
    <col min="11531" max="11776" width="9.140625" style="981"/>
    <col min="11777" max="11777" width="4.42578125" style="981" bestFit="1" customWidth="1"/>
    <col min="11778" max="11778" width="54.7109375" style="981" customWidth="1"/>
    <col min="11779" max="11779" width="12.7109375" style="981" bestFit="1" customWidth="1"/>
    <col min="11780" max="11780" width="15.5703125" style="981" bestFit="1" customWidth="1"/>
    <col min="11781" max="11781" width="16.28515625" style="981" bestFit="1" customWidth="1"/>
    <col min="11782" max="11782" width="3.28515625" style="981" bestFit="1" customWidth="1"/>
    <col min="11783" max="11783" width="49.5703125" style="981" bestFit="1" customWidth="1"/>
    <col min="11784" max="11784" width="12.7109375" style="981" bestFit="1" customWidth="1"/>
    <col min="11785" max="11785" width="15.42578125" style="981" customWidth="1"/>
    <col min="11786" max="11786" width="17.140625" style="981" bestFit="1" customWidth="1"/>
    <col min="11787" max="12032" width="9.140625" style="981"/>
    <col min="12033" max="12033" width="4.42578125" style="981" bestFit="1" customWidth="1"/>
    <col min="12034" max="12034" width="54.7109375" style="981" customWidth="1"/>
    <col min="12035" max="12035" width="12.7109375" style="981" bestFit="1" customWidth="1"/>
    <col min="12036" max="12036" width="15.5703125" style="981" bestFit="1" customWidth="1"/>
    <col min="12037" max="12037" width="16.28515625" style="981" bestFit="1" customWidth="1"/>
    <col min="12038" max="12038" width="3.28515625" style="981" bestFit="1" customWidth="1"/>
    <col min="12039" max="12039" width="49.5703125" style="981" bestFit="1" customWidth="1"/>
    <col min="12040" max="12040" width="12.7109375" style="981" bestFit="1" customWidth="1"/>
    <col min="12041" max="12041" width="15.42578125" style="981" customWidth="1"/>
    <col min="12042" max="12042" width="17.140625" style="981" bestFit="1" customWidth="1"/>
    <col min="12043" max="12288" width="9.140625" style="981"/>
    <col min="12289" max="12289" width="4.42578125" style="981" bestFit="1" customWidth="1"/>
    <col min="12290" max="12290" width="54.7109375" style="981" customWidth="1"/>
    <col min="12291" max="12291" width="12.7109375" style="981" bestFit="1" customWidth="1"/>
    <col min="12292" max="12292" width="15.5703125" style="981" bestFit="1" customWidth="1"/>
    <col min="12293" max="12293" width="16.28515625" style="981" bestFit="1" customWidth="1"/>
    <col min="12294" max="12294" width="3.28515625" style="981" bestFit="1" customWidth="1"/>
    <col min="12295" max="12295" width="49.5703125" style="981" bestFit="1" customWidth="1"/>
    <col min="12296" max="12296" width="12.7109375" style="981" bestFit="1" customWidth="1"/>
    <col min="12297" max="12297" width="15.42578125" style="981" customWidth="1"/>
    <col min="12298" max="12298" width="17.140625" style="981" bestFit="1" customWidth="1"/>
    <col min="12299" max="12544" width="9.140625" style="981"/>
    <col min="12545" max="12545" width="4.42578125" style="981" bestFit="1" customWidth="1"/>
    <col min="12546" max="12546" width="54.7109375" style="981" customWidth="1"/>
    <col min="12547" max="12547" width="12.7109375" style="981" bestFit="1" customWidth="1"/>
    <col min="12548" max="12548" width="15.5703125" style="981" bestFit="1" customWidth="1"/>
    <col min="12549" max="12549" width="16.28515625" style="981" bestFit="1" customWidth="1"/>
    <col min="12550" max="12550" width="3.28515625" style="981" bestFit="1" customWidth="1"/>
    <col min="12551" max="12551" width="49.5703125" style="981" bestFit="1" customWidth="1"/>
    <col min="12552" max="12552" width="12.7109375" style="981" bestFit="1" customWidth="1"/>
    <col min="12553" max="12553" width="15.42578125" style="981" customWidth="1"/>
    <col min="12554" max="12554" width="17.140625" style="981" bestFit="1" customWidth="1"/>
    <col min="12555" max="12800" width="9.140625" style="981"/>
    <col min="12801" max="12801" width="4.42578125" style="981" bestFit="1" customWidth="1"/>
    <col min="12802" max="12802" width="54.7109375" style="981" customWidth="1"/>
    <col min="12803" max="12803" width="12.7109375" style="981" bestFit="1" customWidth="1"/>
    <col min="12804" max="12804" width="15.5703125" style="981" bestFit="1" customWidth="1"/>
    <col min="12805" max="12805" width="16.28515625" style="981" bestFit="1" customWidth="1"/>
    <col min="12806" max="12806" width="3.28515625" style="981" bestFit="1" customWidth="1"/>
    <col min="12807" max="12807" width="49.5703125" style="981" bestFit="1" customWidth="1"/>
    <col min="12808" max="12808" width="12.7109375" style="981" bestFit="1" customWidth="1"/>
    <col min="12809" max="12809" width="15.42578125" style="981" customWidth="1"/>
    <col min="12810" max="12810" width="17.140625" style="981" bestFit="1" customWidth="1"/>
    <col min="12811" max="13056" width="9.140625" style="981"/>
    <col min="13057" max="13057" width="4.42578125" style="981" bestFit="1" customWidth="1"/>
    <col min="13058" max="13058" width="54.7109375" style="981" customWidth="1"/>
    <col min="13059" max="13059" width="12.7109375" style="981" bestFit="1" customWidth="1"/>
    <col min="13060" max="13060" width="15.5703125" style="981" bestFit="1" customWidth="1"/>
    <col min="13061" max="13061" width="16.28515625" style="981" bestFit="1" customWidth="1"/>
    <col min="13062" max="13062" width="3.28515625" style="981" bestFit="1" customWidth="1"/>
    <col min="13063" max="13063" width="49.5703125" style="981" bestFit="1" customWidth="1"/>
    <col min="13064" max="13064" width="12.7109375" style="981" bestFit="1" customWidth="1"/>
    <col min="13065" max="13065" width="15.42578125" style="981" customWidth="1"/>
    <col min="13066" max="13066" width="17.140625" style="981" bestFit="1" customWidth="1"/>
    <col min="13067" max="13312" width="9.140625" style="981"/>
    <col min="13313" max="13313" width="4.42578125" style="981" bestFit="1" customWidth="1"/>
    <col min="13314" max="13314" width="54.7109375" style="981" customWidth="1"/>
    <col min="13315" max="13315" width="12.7109375" style="981" bestFit="1" customWidth="1"/>
    <col min="13316" max="13316" width="15.5703125" style="981" bestFit="1" customWidth="1"/>
    <col min="13317" max="13317" width="16.28515625" style="981" bestFit="1" customWidth="1"/>
    <col min="13318" max="13318" width="3.28515625" style="981" bestFit="1" customWidth="1"/>
    <col min="13319" max="13319" width="49.5703125" style="981" bestFit="1" customWidth="1"/>
    <col min="13320" max="13320" width="12.7109375" style="981" bestFit="1" customWidth="1"/>
    <col min="13321" max="13321" width="15.42578125" style="981" customWidth="1"/>
    <col min="13322" max="13322" width="17.140625" style="981" bestFit="1" customWidth="1"/>
    <col min="13323" max="13568" width="9.140625" style="981"/>
    <col min="13569" max="13569" width="4.42578125" style="981" bestFit="1" customWidth="1"/>
    <col min="13570" max="13570" width="54.7109375" style="981" customWidth="1"/>
    <col min="13571" max="13571" width="12.7109375" style="981" bestFit="1" customWidth="1"/>
    <col min="13572" max="13572" width="15.5703125" style="981" bestFit="1" customWidth="1"/>
    <col min="13573" max="13573" width="16.28515625" style="981" bestFit="1" customWidth="1"/>
    <col min="13574" max="13574" width="3.28515625" style="981" bestFit="1" customWidth="1"/>
    <col min="13575" max="13575" width="49.5703125" style="981" bestFit="1" customWidth="1"/>
    <col min="13576" max="13576" width="12.7109375" style="981" bestFit="1" customWidth="1"/>
    <col min="13577" max="13577" width="15.42578125" style="981" customWidth="1"/>
    <col min="13578" max="13578" width="17.140625" style="981" bestFit="1" customWidth="1"/>
    <col min="13579" max="13824" width="9.140625" style="981"/>
    <col min="13825" max="13825" width="4.42578125" style="981" bestFit="1" customWidth="1"/>
    <col min="13826" max="13826" width="54.7109375" style="981" customWidth="1"/>
    <col min="13827" max="13827" width="12.7109375" style="981" bestFit="1" customWidth="1"/>
    <col min="13828" max="13828" width="15.5703125" style="981" bestFit="1" customWidth="1"/>
    <col min="13829" max="13829" width="16.28515625" style="981" bestFit="1" customWidth="1"/>
    <col min="13830" max="13830" width="3.28515625" style="981" bestFit="1" customWidth="1"/>
    <col min="13831" max="13831" width="49.5703125" style="981" bestFit="1" customWidth="1"/>
    <col min="13832" max="13832" width="12.7109375" style="981" bestFit="1" customWidth="1"/>
    <col min="13833" max="13833" width="15.42578125" style="981" customWidth="1"/>
    <col min="13834" max="13834" width="17.140625" style="981" bestFit="1" customWidth="1"/>
    <col min="13835" max="14080" width="9.140625" style="981"/>
    <col min="14081" max="14081" width="4.42578125" style="981" bestFit="1" customWidth="1"/>
    <col min="14082" max="14082" width="54.7109375" style="981" customWidth="1"/>
    <col min="14083" max="14083" width="12.7109375" style="981" bestFit="1" customWidth="1"/>
    <col min="14084" max="14084" width="15.5703125" style="981" bestFit="1" customWidth="1"/>
    <col min="14085" max="14085" width="16.28515625" style="981" bestFit="1" customWidth="1"/>
    <col min="14086" max="14086" width="3.28515625" style="981" bestFit="1" customWidth="1"/>
    <col min="14087" max="14087" width="49.5703125" style="981" bestFit="1" customWidth="1"/>
    <col min="14088" max="14088" width="12.7109375" style="981" bestFit="1" customWidth="1"/>
    <col min="14089" max="14089" width="15.42578125" style="981" customWidth="1"/>
    <col min="14090" max="14090" width="17.140625" style="981" bestFit="1" customWidth="1"/>
    <col min="14091" max="14336" width="9.140625" style="981"/>
    <col min="14337" max="14337" width="4.42578125" style="981" bestFit="1" customWidth="1"/>
    <col min="14338" max="14338" width="54.7109375" style="981" customWidth="1"/>
    <col min="14339" max="14339" width="12.7109375" style="981" bestFit="1" customWidth="1"/>
    <col min="14340" max="14340" width="15.5703125" style="981" bestFit="1" customWidth="1"/>
    <col min="14341" max="14341" width="16.28515625" style="981" bestFit="1" customWidth="1"/>
    <col min="14342" max="14342" width="3.28515625" style="981" bestFit="1" customWidth="1"/>
    <col min="14343" max="14343" width="49.5703125" style="981" bestFit="1" customWidth="1"/>
    <col min="14344" max="14344" width="12.7109375" style="981" bestFit="1" customWidth="1"/>
    <col min="14345" max="14345" width="15.42578125" style="981" customWidth="1"/>
    <col min="14346" max="14346" width="17.140625" style="981" bestFit="1" customWidth="1"/>
    <col min="14347" max="14592" width="9.140625" style="981"/>
    <col min="14593" max="14593" width="4.42578125" style="981" bestFit="1" customWidth="1"/>
    <col min="14594" max="14594" width="54.7109375" style="981" customWidth="1"/>
    <col min="14595" max="14595" width="12.7109375" style="981" bestFit="1" customWidth="1"/>
    <col min="14596" max="14596" width="15.5703125" style="981" bestFit="1" customWidth="1"/>
    <col min="14597" max="14597" width="16.28515625" style="981" bestFit="1" customWidth="1"/>
    <col min="14598" max="14598" width="3.28515625" style="981" bestFit="1" customWidth="1"/>
    <col min="14599" max="14599" width="49.5703125" style="981" bestFit="1" customWidth="1"/>
    <col min="14600" max="14600" width="12.7109375" style="981" bestFit="1" customWidth="1"/>
    <col min="14601" max="14601" width="15.42578125" style="981" customWidth="1"/>
    <col min="14602" max="14602" width="17.140625" style="981" bestFit="1" customWidth="1"/>
    <col min="14603" max="14848" width="9.140625" style="981"/>
    <col min="14849" max="14849" width="4.42578125" style="981" bestFit="1" customWidth="1"/>
    <col min="14850" max="14850" width="54.7109375" style="981" customWidth="1"/>
    <col min="14851" max="14851" width="12.7109375" style="981" bestFit="1" customWidth="1"/>
    <col min="14852" max="14852" width="15.5703125" style="981" bestFit="1" customWidth="1"/>
    <col min="14853" max="14853" width="16.28515625" style="981" bestFit="1" customWidth="1"/>
    <col min="14854" max="14854" width="3.28515625" style="981" bestFit="1" customWidth="1"/>
    <col min="14855" max="14855" width="49.5703125" style="981" bestFit="1" customWidth="1"/>
    <col min="14856" max="14856" width="12.7109375" style="981" bestFit="1" customWidth="1"/>
    <col min="14857" max="14857" width="15.42578125" style="981" customWidth="1"/>
    <col min="14858" max="14858" width="17.140625" style="981" bestFit="1" customWidth="1"/>
    <col min="14859" max="15104" width="9.140625" style="981"/>
    <col min="15105" max="15105" width="4.42578125" style="981" bestFit="1" customWidth="1"/>
    <col min="15106" max="15106" width="54.7109375" style="981" customWidth="1"/>
    <col min="15107" max="15107" width="12.7109375" style="981" bestFit="1" customWidth="1"/>
    <col min="15108" max="15108" width="15.5703125" style="981" bestFit="1" customWidth="1"/>
    <col min="15109" max="15109" width="16.28515625" style="981" bestFit="1" customWidth="1"/>
    <col min="15110" max="15110" width="3.28515625" style="981" bestFit="1" customWidth="1"/>
    <col min="15111" max="15111" width="49.5703125" style="981" bestFit="1" customWidth="1"/>
    <col min="15112" max="15112" width="12.7109375" style="981" bestFit="1" customWidth="1"/>
    <col min="15113" max="15113" width="15.42578125" style="981" customWidth="1"/>
    <col min="15114" max="15114" width="17.140625" style="981" bestFit="1" customWidth="1"/>
    <col min="15115" max="15360" width="9.140625" style="981"/>
    <col min="15361" max="15361" width="4.42578125" style="981" bestFit="1" customWidth="1"/>
    <col min="15362" max="15362" width="54.7109375" style="981" customWidth="1"/>
    <col min="15363" max="15363" width="12.7109375" style="981" bestFit="1" customWidth="1"/>
    <col min="15364" max="15364" width="15.5703125" style="981" bestFit="1" customWidth="1"/>
    <col min="15365" max="15365" width="16.28515625" style="981" bestFit="1" customWidth="1"/>
    <col min="15366" max="15366" width="3.28515625" style="981" bestFit="1" customWidth="1"/>
    <col min="15367" max="15367" width="49.5703125" style="981" bestFit="1" customWidth="1"/>
    <col min="15368" max="15368" width="12.7109375" style="981" bestFit="1" customWidth="1"/>
    <col min="15369" max="15369" width="15.42578125" style="981" customWidth="1"/>
    <col min="15370" max="15370" width="17.140625" style="981" bestFit="1" customWidth="1"/>
    <col min="15371" max="15616" width="9.140625" style="981"/>
    <col min="15617" max="15617" width="4.42578125" style="981" bestFit="1" customWidth="1"/>
    <col min="15618" max="15618" width="54.7109375" style="981" customWidth="1"/>
    <col min="15619" max="15619" width="12.7109375" style="981" bestFit="1" customWidth="1"/>
    <col min="15620" max="15620" width="15.5703125" style="981" bestFit="1" customWidth="1"/>
    <col min="15621" max="15621" width="16.28515625" style="981" bestFit="1" customWidth="1"/>
    <col min="15622" max="15622" width="3.28515625" style="981" bestFit="1" customWidth="1"/>
    <col min="15623" max="15623" width="49.5703125" style="981" bestFit="1" customWidth="1"/>
    <col min="15624" max="15624" width="12.7109375" style="981" bestFit="1" customWidth="1"/>
    <col min="15625" max="15625" width="15.42578125" style="981" customWidth="1"/>
    <col min="15626" max="15626" width="17.140625" style="981" bestFit="1" customWidth="1"/>
    <col min="15627" max="15872" width="9.140625" style="981"/>
    <col min="15873" max="15873" width="4.42578125" style="981" bestFit="1" customWidth="1"/>
    <col min="15874" max="15874" width="54.7109375" style="981" customWidth="1"/>
    <col min="15875" max="15875" width="12.7109375" style="981" bestFit="1" customWidth="1"/>
    <col min="15876" max="15876" width="15.5703125" style="981" bestFit="1" customWidth="1"/>
    <col min="15877" max="15877" width="16.28515625" style="981" bestFit="1" customWidth="1"/>
    <col min="15878" max="15878" width="3.28515625" style="981" bestFit="1" customWidth="1"/>
    <col min="15879" max="15879" width="49.5703125" style="981" bestFit="1" customWidth="1"/>
    <col min="15880" max="15880" width="12.7109375" style="981" bestFit="1" customWidth="1"/>
    <col min="15881" max="15881" width="15.42578125" style="981" customWidth="1"/>
    <col min="15882" max="15882" width="17.140625" style="981" bestFit="1" customWidth="1"/>
    <col min="15883" max="16128" width="9.140625" style="981"/>
    <col min="16129" max="16129" width="4.42578125" style="981" bestFit="1" customWidth="1"/>
    <col min="16130" max="16130" width="54.7109375" style="981" customWidth="1"/>
    <col min="16131" max="16131" width="12.7109375" style="981" bestFit="1" customWidth="1"/>
    <col min="16132" max="16132" width="15.5703125" style="981" bestFit="1" customWidth="1"/>
    <col min="16133" max="16133" width="16.28515625" style="981" bestFit="1" customWidth="1"/>
    <col min="16134" max="16134" width="3.28515625" style="981" bestFit="1" customWidth="1"/>
    <col min="16135" max="16135" width="49.5703125" style="981" bestFit="1" customWidth="1"/>
    <col min="16136" max="16136" width="12.7109375" style="981" bestFit="1" customWidth="1"/>
    <col min="16137" max="16137" width="15.42578125" style="981" customWidth="1"/>
    <col min="16138" max="16138" width="17.140625" style="981" bestFit="1" customWidth="1"/>
    <col min="16139" max="16384" width="9.140625" style="981"/>
  </cols>
  <sheetData>
    <row r="1" spans="1:10" ht="15.75" customHeight="1" thickBot="1">
      <c r="A1" s="977"/>
      <c r="B1" s="978"/>
      <c r="C1" s="979"/>
      <c r="D1" s="979"/>
      <c r="E1" s="980"/>
      <c r="J1" s="980" t="s">
        <v>437</v>
      </c>
    </row>
    <row r="2" spans="1:10" ht="39.75" customHeight="1" thickTop="1" thickBot="1">
      <c r="A2" s="1960" t="s">
        <v>1342</v>
      </c>
      <c r="B2" s="1961"/>
      <c r="C2" s="983" t="s">
        <v>1343</v>
      </c>
      <c r="D2" s="983" t="s">
        <v>1344</v>
      </c>
      <c r="E2" s="984" t="s">
        <v>1345</v>
      </c>
      <c r="F2" s="1962" t="s">
        <v>1346</v>
      </c>
      <c r="G2" s="1961"/>
      <c r="H2" s="983" t="s">
        <v>1343</v>
      </c>
      <c r="I2" s="983" t="s">
        <v>1344</v>
      </c>
      <c r="J2" s="985" t="s">
        <v>1345</v>
      </c>
    </row>
    <row r="3" spans="1:10" ht="15.75" customHeight="1">
      <c r="A3" s="986" t="s">
        <v>1347</v>
      </c>
      <c r="B3" s="987" t="s">
        <v>1348</v>
      </c>
      <c r="C3" s="988">
        <v>16541987423</v>
      </c>
      <c r="D3" s="988">
        <v>0</v>
      </c>
      <c r="E3" s="989">
        <v>18371609210</v>
      </c>
      <c r="F3" s="990" t="s">
        <v>1349</v>
      </c>
      <c r="G3" s="987" t="s">
        <v>1350</v>
      </c>
      <c r="H3" s="991">
        <v>18425883400</v>
      </c>
      <c r="I3" s="992">
        <v>0</v>
      </c>
      <c r="J3" s="993">
        <v>20207454249</v>
      </c>
    </row>
    <row r="4" spans="1:10" ht="15.75" customHeight="1">
      <c r="A4" s="994" t="s">
        <v>1351</v>
      </c>
      <c r="B4" s="995" t="s">
        <v>1234</v>
      </c>
      <c r="C4" s="997">
        <v>20639262</v>
      </c>
      <c r="D4" s="996">
        <v>0</v>
      </c>
      <c r="E4" s="997">
        <v>33034444</v>
      </c>
      <c r="F4" s="998" t="s">
        <v>1351</v>
      </c>
      <c r="G4" s="995" t="s">
        <v>1352</v>
      </c>
      <c r="H4" s="997">
        <v>21552512354</v>
      </c>
      <c r="I4" s="999">
        <v>0</v>
      </c>
      <c r="J4" s="1000">
        <v>21552512354</v>
      </c>
    </row>
    <row r="5" spans="1:10" ht="15.75" customHeight="1">
      <c r="A5" s="994" t="s">
        <v>1353</v>
      </c>
      <c r="B5" s="995" t="s">
        <v>1354</v>
      </c>
      <c r="C5" s="997">
        <v>15917430361</v>
      </c>
      <c r="D5" s="996">
        <v>0</v>
      </c>
      <c r="E5" s="997">
        <v>17703134176</v>
      </c>
      <c r="F5" s="998" t="s">
        <v>1353</v>
      </c>
      <c r="G5" s="995" t="s">
        <v>1355</v>
      </c>
      <c r="H5" s="997">
        <v>0</v>
      </c>
      <c r="I5" s="999">
        <v>0</v>
      </c>
      <c r="J5" s="1000">
        <v>26396168</v>
      </c>
    </row>
    <row r="6" spans="1:10" ht="15.75" customHeight="1">
      <c r="A6" s="994" t="s">
        <v>1356</v>
      </c>
      <c r="B6" s="995" t="s">
        <v>1357</v>
      </c>
      <c r="C6" s="997">
        <v>603917800</v>
      </c>
      <c r="D6" s="996">
        <v>0</v>
      </c>
      <c r="E6" s="997">
        <v>635440590</v>
      </c>
      <c r="F6" s="998" t="s">
        <v>1358</v>
      </c>
      <c r="G6" s="995" t="s">
        <v>1359</v>
      </c>
      <c r="H6" s="997">
        <v>583142466</v>
      </c>
      <c r="I6" s="999">
        <v>0</v>
      </c>
      <c r="J6" s="1000">
        <v>585868577</v>
      </c>
    </row>
    <row r="7" spans="1:10" s="301" customFormat="1" ht="15">
      <c r="A7" s="994" t="s">
        <v>1360</v>
      </c>
      <c r="B7" s="1001" t="s">
        <v>1361</v>
      </c>
      <c r="C7" s="1002">
        <v>0</v>
      </c>
      <c r="D7" s="1002">
        <v>0</v>
      </c>
      <c r="E7" s="1003">
        <v>0</v>
      </c>
      <c r="F7" s="1004" t="s">
        <v>1360</v>
      </c>
      <c r="G7" s="1005" t="s">
        <v>1362</v>
      </c>
      <c r="H7" s="1003">
        <v>-4500732811</v>
      </c>
      <c r="I7" s="1006">
        <v>0</v>
      </c>
      <c r="J7" s="1007">
        <v>-3690808250</v>
      </c>
    </row>
    <row r="8" spans="1:10" ht="15.75" customHeight="1">
      <c r="A8" s="1008" t="s">
        <v>1363</v>
      </c>
      <c r="B8" s="1009" t="s">
        <v>1364</v>
      </c>
      <c r="C8" s="1010">
        <v>1511810</v>
      </c>
      <c r="D8" s="1010">
        <v>0</v>
      </c>
      <c r="E8" s="1011">
        <v>0</v>
      </c>
      <c r="F8" s="998" t="s">
        <v>1365</v>
      </c>
      <c r="G8" s="995" t="s">
        <v>1366</v>
      </c>
      <c r="H8" s="997">
        <v>0</v>
      </c>
      <c r="I8" s="999">
        <v>0</v>
      </c>
      <c r="J8" s="1000"/>
    </row>
    <row r="9" spans="1:10" ht="15.75" customHeight="1">
      <c r="A9" s="994" t="s">
        <v>1351</v>
      </c>
      <c r="B9" s="995" t="s">
        <v>1367</v>
      </c>
      <c r="C9" s="997">
        <v>1511810</v>
      </c>
      <c r="D9" s="996">
        <v>0</v>
      </c>
      <c r="E9" s="997">
        <v>0</v>
      </c>
      <c r="F9" s="998" t="s">
        <v>1368</v>
      </c>
      <c r="G9" s="995" t="s">
        <v>1369</v>
      </c>
      <c r="H9" s="997">
        <v>790961391</v>
      </c>
      <c r="I9" s="999">
        <v>0</v>
      </c>
      <c r="J9" s="1000">
        <v>1733485400</v>
      </c>
    </row>
    <row r="10" spans="1:10" ht="15.75" customHeight="1">
      <c r="A10" s="994" t="s">
        <v>1353</v>
      </c>
      <c r="B10" s="995" t="s">
        <v>1370</v>
      </c>
      <c r="C10" s="996">
        <v>0</v>
      </c>
      <c r="D10" s="996">
        <v>0</v>
      </c>
      <c r="E10" s="997">
        <v>0</v>
      </c>
      <c r="F10" s="1012" t="s">
        <v>1371</v>
      </c>
      <c r="G10" s="1009" t="s">
        <v>1372</v>
      </c>
      <c r="H10" s="1010">
        <v>868646751</v>
      </c>
      <c r="I10" s="1013">
        <v>0</v>
      </c>
      <c r="J10" s="1014">
        <v>917242082</v>
      </c>
    </row>
    <row r="11" spans="1:10" ht="15.75" customHeight="1">
      <c r="A11" s="1008" t="s">
        <v>1373</v>
      </c>
      <c r="B11" s="1009" t="s">
        <v>1374</v>
      </c>
      <c r="C11" s="1010">
        <v>3131368638</v>
      </c>
      <c r="D11" s="1010">
        <v>0</v>
      </c>
      <c r="E11" s="1011">
        <v>2796972098</v>
      </c>
      <c r="F11" s="998" t="s">
        <v>1351</v>
      </c>
      <c r="G11" s="995" t="s">
        <v>1375</v>
      </c>
      <c r="H11" s="997">
        <v>15609360</v>
      </c>
      <c r="I11" s="999">
        <v>0</v>
      </c>
      <c r="J11" s="1000">
        <v>2007369</v>
      </c>
    </row>
    <row r="12" spans="1:10" ht="15.75" customHeight="1">
      <c r="A12" s="994" t="s">
        <v>1376</v>
      </c>
      <c r="B12" s="995" t="s">
        <v>1377</v>
      </c>
      <c r="C12" s="997">
        <v>3131368638</v>
      </c>
      <c r="D12" s="996">
        <v>0</v>
      </c>
      <c r="E12" s="997">
        <v>2796972098</v>
      </c>
      <c r="F12" s="998" t="s">
        <v>1353</v>
      </c>
      <c r="G12" s="995" t="s">
        <v>1378</v>
      </c>
      <c r="H12" s="997">
        <v>677209041</v>
      </c>
      <c r="I12" s="999">
        <v>0</v>
      </c>
      <c r="J12" s="1000">
        <v>767599329</v>
      </c>
    </row>
    <row r="13" spans="1:10" ht="15.75" customHeight="1">
      <c r="A13" s="994" t="s">
        <v>1365</v>
      </c>
      <c r="B13" s="995" t="s">
        <v>1379</v>
      </c>
      <c r="C13" s="996">
        <v>0</v>
      </c>
      <c r="D13" s="996">
        <v>0</v>
      </c>
      <c r="E13" s="997">
        <v>0</v>
      </c>
      <c r="F13" s="998" t="s">
        <v>1356</v>
      </c>
      <c r="G13" s="995" t="s">
        <v>1380</v>
      </c>
      <c r="H13" s="997">
        <v>175828350</v>
      </c>
      <c r="I13" s="999">
        <v>0</v>
      </c>
      <c r="J13" s="1000">
        <v>147635384</v>
      </c>
    </row>
    <row r="14" spans="1:10" ht="15.75" customHeight="1">
      <c r="A14" s="1008" t="s">
        <v>1381</v>
      </c>
      <c r="B14" s="1009" t="s">
        <v>1382</v>
      </c>
      <c r="C14" s="1010">
        <v>2494643820</v>
      </c>
      <c r="D14" s="1010">
        <v>0</v>
      </c>
      <c r="E14" s="1011">
        <v>1857946878</v>
      </c>
      <c r="F14" s="1012" t="s">
        <v>1351</v>
      </c>
      <c r="G14" s="1009" t="s">
        <v>1383</v>
      </c>
      <c r="H14" s="1010">
        <v>0</v>
      </c>
      <c r="I14" s="1013">
        <v>0</v>
      </c>
      <c r="J14" s="1014">
        <v>0</v>
      </c>
    </row>
    <row r="15" spans="1:10" ht="15.75" customHeight="1">
      <c r="A15" s="994" t="s">
        <v>1351</v>
      </c>
      <c r="B15" s="995" t="s">
        <v>1375</v>
      </c>
      <c r="C15" s="997">
        <v>1625595371</v>
      </c>
      <c r="D15" s="996">
        <v>0</v>
      </c>
      <c r="E15" s="997">
        <v>1708506069</v>
      </c>
      <c r="F15" s="1012" t="s">
        <v>1384</v>
      </c>
      <c r="G15" s="1009" t="s">
        <v>1385</v>
      </c>
      <c r="H15" s="1010">
        <v>0</v>
      </c>
      <c r="I15" s="1013">
        <v>0</v>
      </c>
      <c r="J15" s="1014">
        <v>0</v>
      </c>
    </row>
    <row r="16" spans="1:10" ht="15.75" customHeight="1">
      <c r="A16" s="994" t="s">
        <v>1353</v>
      </c>
      <c r="B16" s="995" t="s">
        <v>1378</v>
      </c>
      <c r="C16" s="997">
        <v>60456225</v>
      </c>
      <c r="D16" s="996">
        <v>0</v>
      </c>
      <c r="E16" s="997">
        <v>37109443</v>
      </c>
      <c r="F16" s="1012" t="s">
        <v>574</v>
      </c>
      <c r="G16" s="1009" t="s">
        <v>1386</v>
      </c>
      <c r="H16" s="1010">
        <v>2875923683</v>
      </c>
      <c r="I16" s="1013">
        <v>0</v>
      </c>
      <c r="J16" s="1014">
        <v>1750621541</v>
      </c>
    </row>
    <row r="17" spans="1:10" ht="15.75" customHeight="1">
      <c r="A17" s="1015" t="s">
        <v>1356</v>
      </c>
      <c r="B17" s="1016" t="s">
        <v>1387</v>
      </c>
      <c r="C17" s="997">
        <v>808592224</v>
      </c>
      <c r="D17" s="1017">
        <v>0</v>
      </c>
      <c r="E17" s="997">
        <v>112331366</v>
      </c>
      <c r="F17" s="1963"/>
      <c r="G17" s="1964"/>
      <c r="H17" s="1964"/>
      <c r="I17" s="1964"/>
      <c r="J17" s="1965"/>
    </row>
    <row r="18" spans="1:10" ht="15.75" customHeight="1">
      <c r="A18" s="1018" t="s">
        <v>1388</v>
      </c>
      <c r="B18" s="1019" t="s">
        <v>1389</v>
      </c>
      <c r="C18" s="1020">
        <v>582373</v>
      </c>
      <c r="D18" s="1020">
        <v>0</v>
      </c>
      <c r="E18" s="1011">
        <v>-151401044</v>
      </c>
      <c r="F18" s="1966"/>
      <c r="G18" s="1967"/>
      <c r="H18" s="1967"/>
      <c r="I18" s="1967"/>
      <c r="J18" s="1968"/>
    </row>
    <row r="19" spans="1:10" ht="15.75" customHeight="1">
      <c r="A19" s="1018" t="s">
        <v>456</v>
      </c>
      <c r="B19" s="1019" t="s">
        <v>1390</v>
      </c>
      <c r="C19" s="1020">
        <v>359770</v>
      </c>
      <c r="D19" s="1020">
        <v>0</v>
      </c>
      <c r="E19" s="1011">
        <v>190730</v>
      </c>
      <c r="F19" s="1969"/>
      <c r="G19" s="1970"/>
      <c r="H19" s="1970"/>
      <c r="I19" s="1970"/>
      <c r="J19" s="1971"/>
    </row>
    <row r="20" spans="1:10" s="301" customFormat="1" ht="26.25" customHeight="1" thickBot="1">
      <c r="A20" s="1021"/>
      <c r="B20" s="1022" t="s">
        <v>1391</v>
      </c>
      <c r="C20" s="1023">
        <v>22170453834</v>
      </c>
      <c r="D20" s="1023">
        <v>0</v>
      </c>
      <c r="E20" s="1023">
        <v>22875317872</v>
      </c>
      <c r="F20" s="1024"/>
      <c r="G20" s="1022" t="s">
        <v>1392</v>
      </c>
      <c r="H20" s="1023">
        <v>22170453834</v>
      </c>
      <c r="I20" s="1025">
        <v>0</v>
      </c>
      <c r="J20" s="1026">
        <v>22875317872</v>
      </c>
    </row>
    <row r="21" spans="1:10" ht="15" customHeight="1" thickTop="1">
      <c r="A21" s="1027"/>
      <c r="B21" s="1027"/>
      <c r="C21" s="1028"/>
      <c r="D21" s="1028"/>
      <c r="E21" s="1028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spans="2:4" ht="15.75" customHeight="1"/>
    <row r="34" spans="2:4" ht="15.75" customHeight="1"/>
    <row r="35" spans="2:4" ht="15.75" customHeight="1"/>
    <row r="36" spans="2:4" ht="15.75" customHeight="1"/>
    <row r="37" spans="2:4" ht="15.75" customHeight="1"/>
    <row r="40" spans="2:4" ht="7.5" customHeight="1"/>
    <row r="41" spans="2:4" ht="13.5">
      <c r="B41" s="978"/>
      <c r="C41" s="979"/>
      <c r="D41" s="979"/>
    </row>
    <row r="42" spans="2:4" ht="13.5">
      <c r="B42" s="978"/>
      <c r="C42" s="979"/>
      <c r="D42" s="979"/>
    </row>
  </sheetData>
  <mergeCells count="3">
    <mergeCell ref="A2:B2"/>
    <mergeCell ref="F2:G2"/>
    <mergeCell ref="F17:J19"/>
  </mergeCells>
  <printOptions horizontalCentered="1"/>
  <pageMargins left="0.11811023622047245" right="3.937007874015748E-2" top="0.78740157480314965" bottom="0.19685039370078741" header="0.31496062992125984" footer="0.23622047244094491"/>
  <pageSetup paperSize="9" scale="60" orientation="landscape" r:id="rId1"/>
  <headerFooter alignWithMargins="0">
    <oddHeader>&amp;C&amp;"Arial,Félkövér"&amp;14
GYÖNGYÖS VÁROS ÖNKORMÁNYZATA 2020. ÉVI KONSZOLIDÁLT EGYSZERŰSÍTETT MÉRLEGE&amp;R&amp;"Arial,Félkövér"&amp;12 12. melléklet a 15/2021. (V.28.)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406" customWidth="1"/>
    <col min="2" max="3" width="24" style="406" customWidth="1"/>
    <col min="4" max="4" width="26.5703125" style="406" customWidth="1"/>
    <col min="5" max="5" width="12" style="406" bestFit="1" customWidth="1"/>
    <col min="6" max="6" width="16.28515625" style="406" bestFit="1" customWidth="1"/>
    <col min="7" max="7" width="15.5703125" style="406" bestFit="1" customWidth="1"/>
    <col min="8" max="8" width="16.28515625" style="406" bestFit="1" customWidth="1"/>
    <col min="9" max="9" width="6.7109375" style="412" customWidth="1"/>
    <col min="10" max="10" width="5.85546875" style="412" customWidth="1"/>
    <col min="11" max="11" width="10.28515625" style="405"/>
    <col min="12" max="16384" width="10.28515625" style="406"/>
  </cols>
  <sheetData>
    <row r="1" spans="1:11">
      <c r="A1" s="1616" t="s">
        <v>370</v>
      </c>
      <c r="B1" s="1617" t="s">
        <v>150</v>
      </c>
      <c r="C1" s="1612" t="s">
        <v>371</v>
      </c>
      <c r="D1" s="1612" t="s">
        <v>372</v>
      </c>
      <c r="E1" s="1612" t="s">
        <v>527</v>
      </c>
      <c r="F1" s="1617" t="s">
        <v>374</v>
      </c>
      <c r="G1" s="1617"/>
      <c r="H1" s="1617"/>
      <c r="I1" s="1612" t="s">
        <v>531</v>
      </c>
      <c r="J1" s="1614" t="s">
        <v>376</v>
      </c>
    </row>
    <row r="2" spans="1:11" ht="18" hidden="1" customHeight="1">
      <c r="A2" s="1616"/>
      <c r="B2" s="1617"/>
      <c r="C2" s="1613"/>
      <c r="D2" s="1613"/>
      <c r="E2" s="1613"/>
      <c r="F2" s="407" t="s">
        <v>377</v>
      </c>
      <c r="G2" s="407" t="s">
        <v>378</v>
      </c>
      <c r="H2" s="407" t="s">
        <v>318</v>
      </c>
      <c r="I2" s="1613"/>
      <c r="J2" s="1615"/>
    </row>
    <row r="3" spans="1:11" s="412" customFormat="1" ht="16.5" thickBot="1">
      <c r="A3" s="408"/>
      <c r="B3" s="408" t="s">
        <v>379</v>
      </c>
      <c r="C3" s="408"/>
      <c r="D3" s="408"/>
      <c r="E3" s="408"/>
      <c r="F3" s="408">
        <v>-750767982</v>
      </c>
      <c r="G3" s="409">
        <v>4185324462</v>
      </c>
      <c r="H3" s="408">
        <f t="shared" ref="H3:H8" si="0">SUM(F3:G3)</f>
        <v>3434556480</v>
      </c>
      <c r="I3" s="410"/>
      <c r="J3" s="410"/>
      <c r="K3" s="411"/>
    </row>
    <row r="4" spans="1:11" s="420" customFormat="1" ht="28.5">
      <c r="A4" s="413"/>
      <c r="B4" s="414" t="s">
        <v>380</v>
      </c>
      <c r="C4" s="415"/>
      <c r="D4" s="415"/>
      <c r="E4" s="415"/>
      <c r="F4" s="415"/>
      <c r="G4" s="415"/>
      <c r="H4" s="416">
        <f t="shared" si="0"/>
        <v>0</v>
      </c>
      <c r="I4" s="417"/>
      <c r="J4" s="418"/>
      <c r="K4" s="419"/>
    </row>
    <row r="5" spans="1:11" s="420" customFormat="1" ht="20.25" customHeight="1">
      <c r="A5" s="1575"/>
      <c r="B5" s="1577"/>
      <c r="C5" s="415"/>
      <c r="D5" s="415"/>
      <c r="E5" s="415"/>
      <c r="F5" s="415"/>
      <c r="G5" s="415"/>
      <c r="H5" s="415">
        <f t="shared" si="0"/>
        <v>0</v>
      </c>
      <c r="I5" s="1579" t="s">
        <v>423</v>
      </c>
      <c r="J5" s="418"/>
      <c r="K5" s="419"/>
    </row>
    <row r="6" spans="1:11" s="420" customFormat="1" ht="21.75" customHeight="1">
      <c r="A6" s="1576"/>
      <c r="B6" s="1578"/>
      <c r="C6" s="415"/>
      <c r="D6" s="415"/>
      <c r="E6" s="415"/>
      <c r="F6" s="415"/>
      <c r="G6" s="415"/>
      <c r="H6" s="415">
        <f t="shared" si="0"/>
        <v>0</v>
      </c>
      <c r="I6" s="1581"/>
      <c r="J6" s="418"/>
      <c r="K6" s="419"/>
    </row>
    <row r="7" spans="1:11" s="420" customFormat="1" ht="19.5" customHeight="1">
      <c r="A7" s="1575"/>
      <c r="B7" s="1577"/>
      <c r="C7" s="415"/>
      <c r="D7" s="415"/>
      <c r="E7" s="415"/>
      <c r="F7" s="415"/>
      <c r="G7" s="415"/>
      <c r="H7" s="415">
        <f t="shared" si="0"/>
        <v>0</v>
      </c>
      <c r="I7" s="1579" t="s">
        <v>381</v>
      </c>
      <c r="J7" s="418"/>
      <c r="K7" s="419"/>
    </row>
    <row r="8" spans="1:11" s="420" customFormat="1" ht="22.5" customHeight="1">
      <c r="A8" s="1576"/>
      <c r="B8" s="1578"/>
      <c r="C8" s="415"/>
      <c r="D8" s="415"/>
      <c r="E8" s="415"/>
      <c r="F8" s="415"/>
      <c r="G8" s="415"/>
      <c r="H8" s="415">
        <f t="shared" si="0"/>
        <v>0</v>
      </c>
      <c r="I8" s="1581"/>
      <c r="J8" s="418"/>
      <c r="K8" s="419"/>
    </row>
    <row r="9" spans="1:11" s="420" customFormat="1">
      <c r="A9" s="1575"/>
      <c r="B9" s="1577"/>
      <c r="C9" s="415"/>
      <c r="D9" s="415"/>
      <c r="E9" s="415"/>
      <c r="F9" s="415"/>
      <c r="G9" s="415"/>
      <c r="H9" s="415">
        <f t="shared" ref="H9:H35" si="1">SUM(F9:G9)</f>
        <v>0</v>
      </c>
      <c r="I9" s="1579" t="s">
        <v>382</v>
      </c>
      <c r="J9" s="418"/>
      <c r="K9" s="419"/>
    </row>
    <row r="10" spans="1:11" s="420" customFormat="1">
      <c r="A10" s="1582"/>
      <c r="B10" s="1595"/>
      <c r="C10" s="415"/>
      <c r="D10" s="415"/>
      <c r="E10" s="415"/>
      <c r="F10" s="415"/>
      <c r="G10" s="415"/>
      <c r="H10" s="415">
        <f t="shared" si="1"/>
        <v>0</v>
      </c>
      <c r="I10" s="1580"/>
      <c r="J10" s="418"/>
      <c r="K10" s="419"/>
    </row>
    <row r="11" spans="1:11" s="420" customFormat="1">
      <c r="A11" s="1582"/>
      <c r="B11" s="1595"/>
      <c r="C11" s="415"/>
      <c r="D11" s="415"/>
      <c r="E11" s="415"/>
      <c r="F11" s="415"/>
      <c r="G11" s="415"/>
      <c r="H11" s="415">
        <f t="shared" si="1"/>
        <v>0</v>
      </c>
      <c r="I11" s="1580"/>
      <c r="J11" s="418"/>
      <c r="K11" s="419"/>
    </row>
    <row r="12" spans="1:11" s="420" customFormat="1">
      <c r="A12" s="1582"/>
      <c r="B12" s="1595"/>
      <c r="C12" s="415"/>
      <c r="D12" s="415"/>
      <c r="E12" s="415"/>
      <c r="F12" s="415"/>
      <c r="G12" s="415"/>
      <c r="H12" s="415">
        <f t="shared" si="1"/>
        <v>0</v>
      </c>
      <c r="I12" s="1580"/>
      <c r="J12" s="418"/>
      <c r="K12" s="419"/>
    </row>
    <row r="13" spans="1:11" s="420" customFormat="1">
      <c r="A13" s="1582"/>
      <c r="B13" s="1578"/>
      <c r="C13" s="415"/>
      <c r="D13" s="415"/>
      <c r="E13" s="415"/>
      <c r="F13" s="415"/>
      <c r="G13" s="415"/>
      <c r="H13" s="415">
        <f t="shared" si="1"/>
        <v>0</v>
      </c>
      <c r="I13" s="1580"/>
      <c r="J13" s="418"/>
      <c r="K13" s="419"/>
    </row>
    <row r="14" spans="1:11" s="420" customFormat="1">
      <c r="A14" s="1582"/>
      <c r="B14" s="1577"/>
      <c r="C14" s="415"/>
      <c r="D14" s="415"/>
      <c r="E14" s="415"/>
      <c r="F14" s="415"/>
      <c r="G14" s="415"/>
      <c r="H14" s="415">
        <f t="shared" si="1"/>
        <v>0</v>
      </c>
      <c r="I14" s="1580"/>
      <c r="J14" s="418"/>
      <c r="K14" s="419"/>
    </row>
    <row r="15" spans="1:11" s="420" customFormat="1">
      <c r="A15" s="1582"/>
      <c r="B15" s="1595"/>
      <c r="C15" s="415"/>
      <c r="D15" s="415"/>
      <c r="E15" s="415"/>
      <c r="F15" s="415"/>
      <c r="G15" s="415"/>
      <c r="H15" s="415">
        <f t="shared" si="1"/>
        <v>0</v>
      </c>
      <c r="I15" s="1580"/>
      <c r="J15" s="418"/>
      <c r="K15" s="419"/>
    </row>
    <row r="16" spans="1:11" s="420" customFormat="1">
      <c r="A16" s="1582"/>
      <c r="B16" s="1595"/>
      <c r="C16" s="415"/>
      <c r="D16" s="415"/>
      <c r="E16" s="415"/>
      <c r="F16" s="415"/>
      <c r="G16" s="415"/>
      <c r="H16" s="415">
        <f t="shared" si="1"/>
        <v>0</v>
      </c>
      <c r="I16" s="1580"/>
      <c r="J16" s="418"/>
      <c r="K16" s="419"/>
    </row>
    <row r="17" spans="1:11" s="420" customFormat="1">
      <c r="A17" s="1576"/>
      <c r="B17" s="1578"/>
      <c r="C17" s="415"/>
      <c r="D17" s="415"/>
      <c r="E17" s="415"/>
      <c r="F17" s="415"/>
      <c r="G17" s="415"/>
      <c r="H17" s="415">
        <f t="shared" si="1"/>
        <v>0</v>
      </c>
      <c r="I17" s="1581"/>
      <c r="J17" s="418"/>
      <c r="K17" s="419"/>
    </row>
    <row r="18" spans="1:11" s="420" customFormat="1">
      <c r="A18" s="1577"/>
      <c r="B18" s="1577"/>
      <c r="C18" s="415"/>
      <c r="D18" s="415"/>
      <c r="E18" s="415"/>
      <c r="F18" s="415"/>
      <c r="G18" s="415"/>
      <c r="H18" s="415">
        <f t="shared" si="1"/>
        <v>0</v>
      </c>
      <c r="I18" s="1579" t="s">
        <v>383</v>
      </c>
      <c r="J18" s="418"/>
      <c r="K18" s="419"/>
    </row>
    <row r="19" spans="1:11" s="420" customFormat="1">
      <c r="A19" s="1595"/>
      <c r="B19" s="1595"/>
      <c r="C19" s="415"/>
      <c r="D19" s="415"/>
      <c r="E19" s="415"/>
      <c r="F19" s="415"/>
      <c r="G19" s="415"/>
      <c r="H19" s="415">
        <f t="shared" si="1"/>
        <v>0</v>
      </c>
      <c r="I19" s="1580"/>
      <c r="J19" s="418"/>
      <c r="K19" s="419"/>
    </row>
    <row r="20" spans="1:11" s="420" customFormat="1">
      <c r="A20" s="1595"/>
      <c r="B20" s="1595"/>
      <c r="C20" s="415"/>
      <c r="D20" s="415"/>
      <c r="E20" s="415"/>
      <c r="F20" s="415"/>
      <c r="G20" s="415"/>
      <c r="H20" s="415">
        <f t="shared" si="1"/>
        <v>0</v>
      </c>
      <c r="I20" s="1580"/>
      <c r="J20" s="418"/>
      <c r="K20" s="419"/>
    </row>
    <row r="21" spans="1:11" s="420" customFormat="1">
      <c r="A21" s="1595"/>
      <c r="B21" s="1595"/>
      <c r="C21" s="1577"/>
      <c r="D21" s="415"/>
      <c r="E21" s="415"/>
      <c r="F21" s="415"/>
      <c r="G21" s="415"/>
      <c r="H21" s="415">
        <f t="shared" si="1"/>
        <v>0</v>
      </c>
      <c r="I21" s="1580"/>
      <c r="J21" s="418"/>
      <c r="K21" s="419"/>
    </row>
    <row r="22" spans="1:11" s="420" customFormat="1">
      <c r="A22" s="1595"/>
      <c r="B22" s="1595"/>
      <c r="C22" s="1595"/>
      <c r="D22" s="415"/>
      <c r="E22" s="415"/>
      <c r="F22" s="415"/>
      <c r="G22" s="415"/>
      <c r="H22" s="415">
        <f t="shared" si="1"/>
        <v>0</v>
      </c>
      <c r="I22" s="1580"/>
      <c r="J22" s="418"/>
      <c r="K22" s="419"/>
    </row>
    <row r="23" spans="1:11" s="420" customFormat="1">
      <c r="A23" s="1578"/>
      <c r="B23" s="1578"/>
      <c r="C23" s="1578"/>
      <c r="D23" s="415"/>
      <c r="E23" s="415"/>
      <c r="F23" s="415"/>
      <c r="G23" s="415"/>
      <c r="H23" s="415">
        <f t="shared" si="1"/>
        <v>0</v>
      </c>
      <c r="I23" s="1581"/>
      <c r="J23" s="418"/>
      <c r="K23" s="419"/>
    </row>
    <row r="24" spans="1:11" s="420" customFormat="1" ht="19.5" customHeight="1">
      <c r="A24" s="1575"/>
      <c r="B24" s="1577"/>
      <c r="C24" s="1577"/>
      <c r="D24" s="415"/>
      <c r="E24" s="415"/>
      <c r="F24" s="415"/>
      <c r="G24" s="415"/>
      <c r="H24" s="415">
        <f t="shared" si="1"/>
        <v>0</v>
      </c>
      <c r="I24" s="1579" t="s">
        <v>384</v>
      </c>
      <c r="J24" s="418"/>
      <c r="K24" s="419"/>
    </row>
    <row r="25" spans="1:11" s="420" customFormat="1" ht="22.5" customHeight="1">
      <c r="A25" s="1576"/>
      <c r="B25" s="1578"/>
      <c r="C25" s="1578"/>
      <c r="D25" s="415"/>
      <c r="E25" s="415"/>
      <c r="F25" s="415"/>
      <c r="G25" s="415"/>
      <c r="H25" s="415">
        <f t="shared" si="1"/>
        <v>0</v>
      </c>
      <c r="I25" s="1581"/>
      <c r="J25" s="418"/>
      <c r="K25" s="419"/>
    </row>
    <row r="26" spans="1:11" s="420" customFormat="1" ht="15.75" customHeight="1">
      <c r="A26" s="1575"/>
      <c r="B26" s="1577"/>
      <c r="C26" s="415"/>
      <c r="D26" s="415"/>
      <c r="E26" s="415"/>
      <c r="F26" s="415"/>
      <c r="G26" s="415"/>
      <c r="H26" s="415">
        <f t="shared" si="1"/>
        <v>0</v>
      </c>
      <c r="I26" s="1579" t="s">
        <v>385</v>
      </c>
      <c r="J26" s="418"/>
      <c r="K26" s="419"/>
    </row>
    <row r="27" spans="1:11" s="420" customFormat="1">
      <c r="A27" s="1582"/>
      <c r="B27" s="1595"/>
      <c r="C27" s="415"/>
      <c r="D27" s="415"/>
      <c r="E27" s="415"/>
      <c r="F27" s="415"/>
      <c r="G27" s="415"/>
      <c r="H27" s="415">
        <f t="shared" si="1"/>
        <v>0</v>
      </c>
      <c r="I27" s="1580"/>
      <c r="J27" s="418"/>
      <c r="K27" s="419"/>
    </row>
    <row r="28" spans="1:11" s="420" customFormat="1">
      <c r="A28" s="1582"/>
      <c r="B28" s="1595"/>
      <c r="C28" s="415"/>
      <c r="D28" s="415"/>
      <c r="E28" s="415"/>
      <c r="F28" s="415"/>
      <c r="G28" s="415"/>
      <c r="H28" s="415">
        <f t="shared" si="1"/>
        <v>0</v>
      </c>
      <c r="I28" s="1580"/>
      <c r="J28" s="418"/>
      <c r="K28" s="419"/>
    </row>
    <row r="29" spans="1:11" s="420" customFormat="1">
      <c r="A29" s="1576"/>
      <c r="B29" s="1578"/>
      <c r="C29" s="415"/>
      <c r="D29" s="415"/>
      <c r="E29" s="415"/>
      <c r="F29" s="415"/>
      <c r="G29" s="415"/>
      <c r="H29" s="415">
        <f t="shared" si="1"/>
        <v>0</v>
      </c>
      <c r="I29" s="1581"/>
      <c r="J29" s="418"/>
      <c r="K29" s="419"/>
    </row>
    <row r="30" spans="1:11" s="420" customFormat="1" ht="30" customHeight="1">
      <c r="A30" s="1575"/>
      <c r="B30" s="1577"/>
      <c r="C30" s="415"/>
      <c r="D30" s="415"/>
      <c r="E30" s="415"/>
      <c r="F30" s="415"/>
      <c r="G30" s="415"/>
      <c r="H30" s="415">
        <f t="shared" si="1"/>
        <v>0</v>
      </c>
      <c r="I30" s="1579" t="s">
        <v>386</v>
      </c>
      <c r="J30" s="418"/>
      <c r="K30" s="419"/>
    </row>
    <row r="31" spans="1:11" s="420" customFormat="1">
      <c r="A31" s="1582"/>
      <c r="B31" s="1595"/>
      <c r="C31" s="415"/>
      <c r="D31" s="415"/>
      <c r="E31" s="415"/>
      <c r="F31" s="415"/>
      <c r="G31" s="415"/>
      <c r="H31" s="415">
        <f t="shared" si="1"/>
        <v>0</v>
      </c>
      <c r="I31" s="1580"/>
      <c r="J31" s="418"/>
      <c r="K31" s="419"/>
    </row>
    <row r="32" spans="1:11" s="420" customFormat="1">
      <c r="A32" s="1582"/>
      <c r="B32" s="1595"/>
      <c r="C32" s="415"/>
      <c r="D32" s="415"/>
      <c r="E32" s="415"/>
      <c r="F32" s="415"/>
      <c r="G32" s="415"/>
      <c r="H32" s="415">
        <f t="shared" si="1"/>
        <v>0</v>
      </c>
      <c r="I32" s="1580"/>
      <c r="J32" s="418"/>
      <c r="K32" s="419"/>
    </row>
    <row r="33" spans="1:11" s="420" customFormat="1">
      <c r="A33" s="1576"/>
      <c r="B33" s="1578"/>
      <c r="C33" s="415"/>
      <c r="D33" s="415"/>
      <c r="E33" s="415"/>
      <c r="F33" s="415"/>
      <c r="G33" s="415"/>
      <c r="H33" s="415">
        <f t="shared" si="1"/>
        <v>0</v>
      </c>
      <c r="I33" s="1581"/>
      <c r="J33" s="418"/>
      <c r="K33" s="419"/>
    </row>
    <row r="34" spans="1:11" s="420" customFormat="1">
      <c r="A34" s="1575"/>
      <c r="B34" s="1577"/>
      <c r="C34" s="415"/>
      <c r="D34" s="415"/>
      <c r="E34" s="415"/>
      <c r="F34" s="415"/>
      <c r="G34" s="415"/>
      <c r="H34" s="415">
        <f t="shared" si="1"/>
        <v>0</v>
      </c>
      <c r="I34" s="1580" t="s">
        <v>387</v>
      </c>
      <c r="J34" s="418"/>
      <c r="K34" s="419"/>
    </row>
    <row r="35" spans="1:11" s="420" customFormat="1">
      <c r="A35" s="1576"/>
      <c r="B35" s="1578"/>
      <c r="C35" s="415"/>
      <c r="D35" s="415"/>
      <c r="E35" s="415"/>
      <c r="F35" s="415"/>
      <c r="G35" s="415"/>
      <c r="H35" s="415">
        <f t="shared" si="1"/>
        <v>0</v>
      </c>
      <c r="I35" s="1581"/>
      <c r="J35" s="418"/>
      <c r="K35" s="419"/>
    </row>
    <row r="36" spans="1:11" ht="16.5" customHeight="1">
      <c r="A36" s="421"/>
      <c r="B36" s="422" t="s">
        <v>406</v>
      </c>
      <c r="C36" s="423"/>
      <c r="D36" s="423"/>
      <c r="E36" s="423"/>
      <c r="F36" s="424"/>
      <c r="G36" s="424"/>
      <c r="H36" s="424">
        <f>SUM(F36:G36)</f>
        <v>0</v>
      </c>
      <c r="I36" s="425"/>
      <c r="J36" s="425"/>
    </row>
    <row r="37" spans="1:11" ht="16.5" customHeight="1">
      <c r="A37" s="421"/>
      <c r="B37" s="1599"/>
      <c r="C37" s="433"/>
      <c r="D37" s="478"/>
      <c r="E37" s="478"/>
      <c r="F37" s="479"/>
      <c r="G37" s="479"/>
      <c r="H37" s="479"/>
      <c r="I37" s="425"/>
      <c r="J37" s="425"/>
    </row>
    <row r="38" spans="1:11" ht="16.5" customHeight="1">
      <c r="A38" s="421"/>
      <c r="B38" s="1600"/>
      <c r="C38" s="478"/>
      <c r="D38" s="433"/>
      <c r="E38" s="478"/>
      <c r="F38" s="479"/>
      <c r="G38" s="479"/>
      <c r="H38" s="479"/>
      <c r="I38" s="425"/>
      <c r="J38" s="425"/>
    </row>
    <row r="39" spans="1:11" ht="30" customHeight="1">
      <c r="A39" s="421"/>
      <c r="B39" s="1588"/>
      <c r="C39" s="1596"/>
      <c r="D39" s="423"/>
      <c r="E39" s="423"/>
      <c r="F39" s="424"/>
      <c r="G39" s="424"/>
      <c r="H39" s="424">
        <f>SUM(F39:G39)</f>
        <v>0</v>
      </c>
      <c r="I39" s="1591" t="s">
        <v>532</v>
      </c>
      <c r="J39" s="425"/>
    </row>
    <row r="40" spans="1:11" s="420" customFormat="1">
      <c r="A40" s="421"/>
      <c r="B40" s="1589"/>
      <c r="C40" s="1597"/>
      <c r="D40" s="426"/>
      <c r="E40" s="426"/>
      <c r="F40" s="427"/>
      <c r="G40" s="427"/>
      <c r="H40" s="428">
        <f>SUM(F40:G40)</f>
        <v>0</v>
      </c>
      <c r="I40" s="1592"/>
      <c r="J40" s="425"/>
      <c r="K40" s="419"/>
    </row>
    <row r="41" spans="1:11">
      <c r="A41" s="421"/>
      <c r="B41" s="1589"/>
      <c r="C41" s="1598"/>
      <c r="D41" s="426"/>
      <c r="E41" s="426"/>
      <c r="F41" s="427"/>
      <c r="G41" s="427"/>
      <c r="H41" s="428">
        <f t="shared" ref="H41:H111" si="2">SUM(F41:G41)</f>
        <v>0</v>
      </c>
      <c r="I41" s="1593"/>
      <c r="J41" s="425"/>
    </row>
    <row r="42" spans="1:11">
      <c r="A42" s="421"/>
      <c r="B42" s="1590"/>
      <c r="C42" s="423"/>
      <c r="D42" s="426"/>
      <c r="E42" s="426"/>
      <c r="F42" s="427"/>
      <c r="G42" s="427"/>
      <c r="H42" s="428">
        <f t="shared" si="2"/>
        <v>0</v>
      </c>
      <c r="I42" s="469"/>
      <c r="J42" s="425"/>
    </row>
    <row r="43" spans="1:11">
      <c r="A43" s="421"/>
      <c r="B43" s="1588"/>
      <c r="C43" s="423"/>
      <c r="D43" s="426"/>
      <c r="E43" s="426"/>
      <c r="F43" s="427"/>
      <c r="G43" s="427"/>
      <c r="H43" s="428">
        <f t="shared" si="2"/>
        <v>0</v>
      </c>
      <c r="I43" s="1591" t="s">
        <v>533</v>
      </c>
      <c r="J43" s="425"/>
    </row>
    <row r="44" spans="1:11">
      <c r="A44" s="421"/>
      <c r="B44" s="1590"/>
      <c r="C44" s="423"/>
      <c r="D44" s="426"/>
      <c r="E44" s="426"/>
      <c r="F44" s="427"/>
      <c r="G44" s="427"/>
      <c r="H44" s="428">
        <f t="shared" si="2"/>
        <v>0</v>
      </c>
      <c r="I44" s="1593"/>
      <c r="J44" s="425"/>
    </row>
    <row r="45" spans="1:11">
      <c r="A45" s="421"/>
      <c r="B45" s="1588"/>
      <c r="C45" s="423"/>
      <c r="D45" s="426"/>
      <c r="E45" s="426"/>
      <c r="F45" s="427"/>
      <c r="G45" s="427"/>
      <c r="H45" s="428">
        <f t="shared" si="2"/>
        <v>0</v>
      </c>
      <c r="I45" s="1591" t="s">
        <v>534</v>
      </c>
      <c r="J45" s="425"/>
    </row>
    <row r="46" spans="1:11">
      <c r="A46" s="421"/>
      <c r="B46" s="1589"/>
      <c r="C46" s="423"/>
      <c r="D46" s="426"/>
      <c r="E46" s="426"/>
      <c r="F46" s="427"/>
      <c r="G46" s="427"/>
      <c r="H46" s="428">
        <f t="shared" si="2"/>
        <v>0</v>
      </c>
      <c r="I46" s="1592"/>
      <c r="J46" s="425"/>
    </row>
    <row r="47" spans="1:11">
      <c r="A47" s="421"/>
      <c r="B47" s="1589"/>
      <c r="C47" s="423"/>
      <c r="D47" s="426"/>
      <c r="E47" s="426"/>
      <c r="F47" s="427"/>
      <c r="G47" s="427"/>
      <c r="H47" s="428">
        <f t="shared" si="2"/>
        <v>0</v>
      </c>
      <c r="I47" s="1592"/>
      <c r="J47" s="425"/>
    </row>
    <row r="48" spans="1:11">
      <c r="A48" s="421"/>
      <c r="B48" s="1589"/>
      <c r="C48" s="423"/>
      <c r="D48" s="426"/>
      <c r="E48" s="426"/>
      <c r="F48" s="427"/>
      <c r="G48" s="427"/>
      <c r="H48" s="428">
        <f t="shared" si="2"/>
        <v>0</v>
      </c>
      <c r="I48" s="1592"/>
      <c r="J48" s="425"/>
    </row>
    <row r="49" spans="1:11">
      <c r="A49" s="421"/>
      <c r="B49" s="1590"/>
      <c r="C49" s="423"/>
      <c r="D49" s="426"/>
      <c r="E49" s="426"/>
      <c r="F49" s="427"/>
      <c r="G49" s="427"/>
      <c r="H49" s="428">
        <f t="shared" si="2"/>
        <v>0</v>
      </c>
      <c r="I49" s="1593"/>
      <c r="J49" s="425"/>
    </row>
    <row r="50" spans="1:11">
      <c r="A50" s="421"/>
      <c r="B50" s="468"/>
      <c r="C50" s="423"/>
      <c r="D50" s="426"/>
      <c r="E50" s="426"/>
      <c r="F50" s="426"/>
      <c r="G50" s="427"/>
      <c r="H50" s="428">
        <f t="shared" si="2"/>
        <v>0</v>
      </c>
      <c r="I50" s="1591" t="s">
        <v>535</v>
      </c>
      <c r="J50" s="425"/>
    </row>
    <row r="51" spans="1:11">
      <c r="A51" s="421"/>
      <c r="B51" s="468"/>
      <c r="C51" s="423"/>
      <c r="D51" s="426"/>
      <c r="E51" s="426"/>
      <c r="F51" s="426"/>
      <c r="G51" s="427"/>
      <c r="H51" s="428">
        <f t="shared" si="2"/>
        <v>0</v>
      </c>
      <c r="I51" s="1593"/>
      <c r="J51" s="425"/>
    </row>
    <row r="52" spans="1:11">
      <c r="A52" s="421"/>
      <c r="B52" s="468"/>
      <c r="C52" s="468"/>
      <c r="D52" s="426"/>
      <c r="E52" s="426"/>
      <c r="F52" s="427"/>
      <c r="G52" s="427"/>
      <c r="H52" s="428">
        <f t="shared" si="2"/>
        <v>0</v>
      </c>
      <c r="I52" s="469"/>
      <c r="J52" s="425"/>
    </row>
    <row r="53" spans="1:11">
      <c r="A53" s="421"/>
      <c r="B53" s="468"/>
      <c r="C53" s="468"/>
      <c r="D53" s="426"/>
      <c r="E53" s="426"/>
      <c r="F53" s="427"/>
      <c r="G53" s="427"/>
      <c r="H53" s="428">
        <f t="shared" si="2"/>
        <v>0</v>
      </c>
      <c r="I53" s="469"/>
      <c r="J53" s="425"/>
    </row>
    <row r="54" spans="1:11">
      <c r="A54" s="421"/>
      <c r="B54" s="429"/>
      <c r="C54" s="426"/>
      <c r="D54" s="426"/>
      <c r="E54" s="426"/>
      <c r="F54" s="427"/>
      <c r="G54" s="427"/>
      <c r="H54" s="428">
        <f t="shared" si="2"/>
        <v>0</v>
      </c>
      <c r="I54" s="430"/>
      <c r="J54" s="425"/>
    </row>
    <row r="55" spans="1:11" s="420" customFormat="1">
      <c r="A55" s="431" t="s">
        <v>536</v>
      </c>
      <c r="B55" s="432"/>
      <c r="C55" s="433"/>
      <c r="D55" s="433"/>
      <c r="E55" s="433"/>
      <c r="F55" s="434"/>
      <c r="G55" s="434"/>
      <c r="H55" s="435">
        <f t="shared" si="2"/>
        <v>0</v>
      </c>
      <c r="I55" s="1607" t="s">
        <v>408</v>
      </c>
      <c r="J55" s="436"/>
      <c r="K55" s="419"/>
    </row>
    <row r="56" spans="1:11" s="420" customFormat="1">
      <c r="A56" s="431"/>
      <c r="B56" s="437"/>
      <c r="C56" s="433"/>
      <c r="D56" s="433"/>
      <c r="E56" s="433"/>
      <c r="F56" s="434"/>
      <c r="G56" s="434"/>
      <c r="H56" s="435">
        <f t="shared" si="2"/>
        <v>0</v>
      </c>
      <c r="I56" s="1608"/>
      <c r="J56" s="436"/>
      <c r="K56" s="419"/>
    </row>
    <row r="57" spans="1:11" s="420" customFormat="1">
      <c r="A57" s="431"/>
      <c r="B57" s="1609"/>
      <c r="C57" s="433"/>
      <c r="D57" s="433"/>
      <c r="E57" s="433"/>
      <c r="F57" s="434"/>
      <c r="G57" s="434"/>
      <c r="H57" s="435">
        <f t="shared" si="2"/>
        <v>0</v>
      </c>
      <c r="I57" s="1607" t="s">
        <v>409</v>
      </c>
      <c r="J57" s="436"/>
      <c r="K57" s="419"/>
    </row>
    <row r="58" spans="1:11" s="420" customFormat="1">
      <c r="A58" s="431"/>
      <c r="B58" s="1610"/>
      <c r="C58" s="433"/>
      <c r="D58" s="433"/>
      <c r="E58" s="433"/>
      <c r="F58" s="434"/>
      <c r="G58" s="434"/>
      <c r="H58" s="435">
        <f t="shared" si="2"/>
        <v>0</v>
      </c>
      <c r="I58" s="1608"/>
      <c r="J58" s="436"/>
      <c r="K58" s="419"/>
    </row>
    <row r="59" spans="1:11" s="420" customFormat="1" ht="15" customHeight="1">
      <c r="A59" s="431"/>
      <c r="B59" s="1609"/>
      <c r="C59" s="433"/>
      <c r="D59" s="433"/>
      <c r="E59" s="433"/>
      <c r="F59" s="434"/>
      <c r="G59" s="434"/>
      <c r="H59" s="435">
        <f t="shared" si="2"/>
        <v>0</v>
      </c>
      <c r="I59" s="1607" t="s">
        <v>410</v>
      </c>
      <c r="J59" s="436"/>
      <c r="K59" s="419"/>
    </row>
    <row r="60" spans="1:11" s="420" customFormat="1">
      <c r="A60" s="431"/>
      <c r="B60" s="1610"/>
      <c r="C60" s="433"/>
      <c r="D60" s="433"/>
      <c r="E60" s="433"/>
      <c r="F60" s="434"/>
      <c r="G60" s="434"/>
      <c r="H60" s="435">
        <f t="shared" si="2"/>
        <v>0</v>
      </c>
      <c r="I60" s="1608"/>
      <c r="J60" s="436"/>
      <c r="K60" s="419"/>
    </row>
    <row r="61" spans="1:11" s="420" customFormat="1">
      <c r="A61" s="431"/>
      <c r="B61" s="1609"/>
      <c r="C61" s="433"/>
      <c r="D61" s="433"/>
      <c r="E61" s="433"/>
      <c r="F61" s="434"/>
      <c r="G61" s="434"/>
      <c r="H61" s="435">
        <f t="shared" si="2"/>
        <v>0</v>
      </c>
      <c r="I61" s="1607" t="s">
        <v>411</v>
      </c>
      <c r="J61" s="436"/>
      <c r="K61" s="419"/>
    </row>
    <row r="62" spans="1:11" s="420" customFormat="1">
      <c r="A62" s="431"/>
      <c r="B62" s="1610"/>
      <c r="C62" s="433"/>
      <c r="D62" s="433"/>
      <c r="E62" s="433"/>
      <c r="F62" s="434"/>
      <c r="G62" s="434"/>
      <c r="H62" s="435">
        <f t="shared" si="2"/>
        <v>0</v>
      </c>
      <c r="I62" s="1608"/>
      <c r="J62" s="436"/>
      <c r="K62" s="419"/>
    </row>
    <row r="63" spans="1:11" s="420" customFormat="1">
      <c r="A63" s="431"/>
      <c r="B63" s="437"/>
      <c r="C63" s="433"/>
      <c r="D63" s="433"/>
      <c r="E63" s="433"/>
      <c r="F63" s="434"/>
      <c r="G63" s="434"/>
      <c r="H63" s="435">
        <f t="shared" si="2"/>
        <v>0</v>
      </c>
      <c r="I63" s="1607" t="s">
        <v>412</v>
      </c>
      <c r="J63" s="436"/>
      <c r="K63" s="419"/>
    </row>
    <row r="64" spans="1:11" s="420" customFormat="1">
      <c r="A64" s="431"/>
      <c r="B64" s="437"/>
      <c r="C64" s="433"/>
      <c r="D64" s="433"/>
      <c r="E64" s="433"/>
      <c r="F64" s="434"/>
      <c r="G64" s="434"/>
      <c r="H64" s="435">
        <f t="shared" si="2"/>
        <v>0</v>
      </c>
      <c r="I64" s="1611"/>
      <c r="J64" s="436"/>
      <c r="K64" s="419"/>
    </row>
    <row r="65" spans="1:11" s="420" customFormat="1">
      <c r="A65" s="431"/>
      <c r="B65" s="437"/>
      <c r="C65" s="433"/>
      <c r="D65" s="433"/>
      <c r="E65" s="433"/>
      <c r="F65" s="434"/>
      <c r="G65" s="434"/>
      <c r="H65" s="435">
        <f t="shared" si="2"/>
        <v>0</v>
      </c>
      <c r="I65" s="1611"/>
      <c r="J65" s="436"/>
      <c r="K65" s="419"/>
    </row>
    <row r="66" spans="1:11" s="420" customFormat="1">
      <c r="A66" s="431"/>
      <c r="B66" s="437"/>
      <c r="C66" s="433"/>
      <c r="D66" s="433"/>
      <c r="E66" s="433"/>
      <c r="F66" s="434"/>
      <c r="G66" s="434"/>
      <c r="H66" s="435">
        <f t="shared" si="2"/>
        <v>0</v>
      </c>
      <c r="I66" s="1608"/>
      <c r="J66" s="436"/>
      <c r="K66" s="419"/>
    </row>
    <row r="67" spans="1:11" s="471" customFormat="1" ht="20.25" customHeight="1">
      <c r="A67" s="472"/>
      <c r="B67" s="1583"/>
      <c r="C67" s="473"/>
      <c r="D67" s="480"/>
      <c r="E67" s="480"/>
      <c r="F67" s="481"/>
      <c r="G67" s="481"/>
      <c r="H67" s="482">
        <f t="shared" si="2"/>
        <v>0</v>
      </c>
      <c r="I67" s="1585" t="s">
        <v>471</v>
      </c>
      <c r="J67" s="476"/>
      <c r="K67" s="470"/>
    </row>
    <row r="68" spans="1:11" s="471" customFormat="1" ht="22.5" customHeight="1">
      <c r="A68" s="472"/>
      <c r="B68" s="1594"/>
      <c r="C68" s="473"/>
      <c r="D68" s="473"/>
      <c r="E68" s="473"/>
      <c r="F68" s="474"/>
      <c r="G68" s="474"/>
      <c r="H68" s="475">
        <f t="shared" si="2"/>
        <v>0</v>
      </c>
      <c r="I68" s="1587"/>
      <c r="J68" s="476"/>
      <c r="K68" s="470"/>
    </row>
    <row r="69" spans="1:11" s="471" customFormat="1">
      <c r="A69" s="472"/>
      <c r="B69" s="1584"/>
      <c r="C69" s="473"/>
      <c r="D69" s="473"/>
      <c r="E69" s="473"/>
      <c r="F69" s="474"/>
      <c r="G69" s="474"/>
      <c r="H69" s="475">
        <f t="shared" si="2"/>
        <v>0</v>
      </c>
      <c r="I69" s="1586"/>
      <c r="J69" s="476"/>
      <c r="K69" s="470"/>
    </row>
    <row r="70" spans="1:11" s="471" customFormat="1">
      <c r="A70" s="472"/>
      <c r="B70" s="1583"/>
      <c r="C70" s="473"/>
      <c r="D70" s="473"/>
      <c r="E70" s="473"/>
      <c r="F70" s="474"/>
      <c r="G70" s="474"/>
      <c r="H70" s="475">
        <f t="shared" si="2"/>
        <v>0</v>
      </c>
      <c r="I70" s="1585" t="s">
        <v>472</v>
      </c>
      <c r="J70" s="476"/>
      <c r="K70" s="470"/>
    </row>
    <row r="71" spans="1:11" s="471" customFormat="1">
      <c r="A71" s="472"/>
      <c r="B71" s="1594"/>
      <c r="C71" s="473"/>
      <c r="D71" s="473"/>
      <c r="E71" s="473"/>
      <c r="F71" s="474"/>
      <c r="G71" s="474"/>
      <c r="H71" s="475">
        <f t="shared" si="2"/>
        <v>0</v>
      </c>
      <c r="I71" s="1587"/>
      <c r="J71" s="476"/>
      <c r="K71" s="470"/>
    </row>
    <row r="72" spans="1:11" s="471" customFormat="1">
      <c r="A72" s="472"/>
      <c r="B72" s="1594"/>
      <c r="C72" s="473"/>
      <c r="D72" s="473"/>
      <c r="E72" s="473"/>
      <c r="F72" s="474"/>
      <c r="G72" s="473"/>
      <c r="H72" s="475">
        <f t="shared" si="2"/>
        <v>0</v>
      </c>
      <c r="I72" s="1587"/>
      <c r="J72" s="476"/>
      <c r="K72" s="470"/>
    </row>
    <row r="73" spans="1:11" s="471" customFormat="1">
      <c r="A73" s="472"/>
      <c r="B73" s="1584"/>
      <c r="C73" s="473"/>
      <c r="D73" s="473"/>
      <c r="E73" s="473"/>
      <c r="F73" s="473"/>
      <c r="G73" s="474"/>
      <c r="H73" s="475">
        <f t="shared" si="2"/>
        <v>0</v>
      </c>
      <c r="I73" s="1587"/>
      <c r="J73" s="476"/>
      <c r="K73" s="470"/>
    </row>
    <row r="74" spans="1:11" s="471" customFormat="1" ht="30" customHeight="1">
      <c r="A74" s="472"/>
      <c r="B74" s="1583"/>
      <c r="C74" s="473"/>
      <c r="D74" s="473"/>
      <c r="E74" s="473"/>
      <c r="F74" s="474"/>
      <c r="G74" s="474"/>
      <c r="H74" s="475">
        <f t="shared" si="2"/>
        <v>0</v>
      </c>
      <c r="I74" s="1587"/>
      <c r="J74" s="476"/>
      <c r="K74" s="470"/>
    </row>
    <row r="75" spans="1:11" s="471" customFormat="1">
      <c r="A75" s="472"/>
      <c r="B75" s="1594"/>
      <c r="C75" s="473"/>
      <c r="D75" s="473"/>
      <c r="E75" s="473"/>
      <c r="F75" s="474"/>
      <c r="G75" s="474"/>
      <c r="H75" s="475">
        <f t="shared" si="2"/>
        <v>0</v>
      </c>
      <c r="I75" s="1587"/>
      <c r="J75" s="476"/>
      <c r="K75" s="470"/>
    </row>
    <row r="76" spans="1:11" s="471" customFormat="1">
      <c r="A76" s="472"/>
      <c r="B76" s="1594"/>
      <c r="C76" s="473"/>
      <c r="D76" s="473"/>
      <c r="E76" s="473"/>
      <c r="F76" s="474"/>
      <c r="G76" s="474"/>
      <c r="H76" s="475">
        <f t="shared" si="2"/>
        <v>0</v>
      </c>
      <c r="I76" s="1587"/>
      <c r="J76" s="476"/>
      <c r="K76" s="470"/>
    </row>
    <row r="77" spans="1:11" s="420" customFormat="1">
      <c r="A77" s="472"/>
      <c r="B77" s="1584"/>
      <c r="C77" s="473"/>
      <c r="D77" s="473"/>
      <c r="E77" s="473"/>
      <c r="F77" s="474"/>
      <c r="G77" s="474"/>
      <c r="H77" s="475">
        <f t="shared" si="2"/>
        <v>0</v>
      </c>
      <c r="I77" s="1586"/>
      <c r="J77" s="476"/>
      <c r="K77" s="419"/>
    </row>
    <row r="78" spans="1:11" s="420" customFormat="1" ht="30" customHeight="1">
      <c r="A78" s="472"/>
      <c r="B78" s="1583"/>
      <c r="C78" s="473"/>
      <c r="D78" s="473"/>
      <c r="E78" s="473"/>
      <c r="F78" s="474"/>
      <c r="G78" s="474"/>
      <c r="H78" s="475">
        <f t="shared" si="2"/>
        <v>0</v>
      </c>
      <c r="I78" s="1585" t="s">
        <v>506</v>
      </c>
      <c r="J78" s="476"/>
      <c r="K78" s="419"/>
    </row>
    <row r="79" spans="1:11" s="420" customFormat="1">
      <c r="A79" s="472"/>
      <c r="B79" s="1584"/>
      <c r="C79" s="473"/>
      <c r="D79" s="473"/>
      <c r="E79" s="473"/>
      <c r="F79" s="473"/>
      <c r="G79" s="474"/>
      <c r="H79" s="475">
        <f t="shared" si="2"/>
        <v>0</v>
      </c>
      <c r="I79" s="1587"/>
      <c r="J79" s="476"/>
      <c r="K79" s="419"/>
    </row>
    <row r="80" spans="1:11" s="420" customFormat="1">
      <c r="A80" s="472"/>
      <c r="B80" s="1583"/>
      <c r="C80" s="473"/>
      <c r="D80" s="473"/>
      <c r="E80" s="473"/>
      <c r="F80" s="473"/>
      <c r="G80" s="474"/>
      <c r="H80" s="475">
        <f t="shared" si="2"/>
        <v>0</v>
      </c>
      <c r="I80" s="1587"/>
      <c r="J80" s="476"/>
      <c r="K80" s="419"/>
    </row>
    <row r="81" spans="1:11" s="420" customFormat="1" ht="23.25" customHeight="1">
      <c r="A81" s="472"/>
      <c r="B81" s="1584"/>
      <c r="C81" s="473"/>
      <c r="D81" s="473"/>
      <c r="E81" s="473"/>
      <c r="F81" s="473"/>
      <c r="G81" s="474"/>
      <c r="H81" s="475">
        <f t="shared" si="2"/>
        <v>0</v>
      </c>
      <c r="I81" s="1587"/>
      <c r="J81" s="476"/>
      <c r="K81" s="419"/>
    </row>
    <row r="82" spans="1:11" s="420" customFormat="1" ht="30" customHeight="1">
      <c r="A82" s="472"/>
      <c r="B82" s="1583"/>
      <c r="C82" s="473"/>
      <c r="D82" s="473"/>
      <c r="E82" s="473"/>
      <c r="F82" s="473"/>
      <c r="G82" s="474"/>
      <c r="H82" s="475">
        <f t="shared" si="2"/>
        <v>0</v>
      </c>
      <c r="I82" s="1587"/>
      <c r="J82" s="476"/>
      <c r="K82" s="419"/>
    </row>
    <row r="83" spans="1:11" s="420" customFormat="1">
      <c r="A83" s="472"/>
      <c r="B83" s="1594"/>
      <c r="C83" s="473"/>
      <c r="D83" s="473"/>
      <c r="E83" s="473"/>
      <c r="F83" s="473"/>
      <c r="G83" s="474"/>
      <c r="H83" s="475">
        <f t="shared" si="2"/>
        <v>0</v>
      </c>
      <c r="I83" s="1587"/>
      <c r="J83" s="476"/>
      <c r="K83" s="419"/>
    </row>
    <row r="84" spans="1:11" s="420" customFormat="1">
      <c r="A84" s="472"/>
      <c r="B84" s="1594"/>
      <c r="C84" s="473"/>
      <c r="D84" s="473"/>
      <c r="E84" s="473"/>
      <c r="F84" s="473"/>
      <c r="G84" s="474"/>
      <c r="H84" s="475">
        <f t="shared" si="2"/>
        <v>0</v>
      </c>
      <c r="I84" s="1587"/>
      <c r="J84" s="476"/>
      <c r="K84" s="419"/>
    </row>
    <row r="85" spans="1:11" s="420" customFormat="1">
      <c r="A85" s="472"/>
      <c r="B85" s="1584"/>
      <c r="C85" s="473"/>
      <c r="D85" s="473"/>
      <c r="E85" s="473"/>
      <c r="F85" s="473"/>
      <c r="G85" s="474"/>
      <c r="H85" s="475">
        <f t="shared" si="2"/>
        <v>0</v>
      </c>
      <c r="I85" s="1586"/>
      <c r="J85" s="476"/>
      <c r="K85" s="419"/>
    </row>
    <row r="86" spans="1:11" s="420" customFormat="1" ht="30" customHeight="1">
      <c r="A86" s="472"/>
      <c r="B86" s="1583"/>
      <c r="C86" s="473"/>
      <c r="D86" s="473"/>
      <c r="E86" s="473"/>
      <c r="F86" s="473"/>
      <c r="G86" s="474"/>
      <c r="H86" s="475">
        <f t="shared" si="2"/>
        <v>0</v>
      </c>
      <c r="I86" s="1585" t="s">
        <v>507</v>
      </c>
      <c r="J86" s="476"/>
      <c r="K86" s="419"/>
    </row>
    <row r="87" spans="1:11" s="420" customFormat="1">
      <c r="A87" s="472"/>
      <c r="B87" s="1584"/>
      <c r="C87" s="473"/>
      <c r="D87" s="473"/>
      <c r="E87" s="473"/>
      <c r="F87" s="473"/>
      <c r="G87" s="474"/>
      <c r="H87" s="475">
        <f t="shared" si="2"/>
        <v>0</v>
      </c>
      <c r="I87" s="1587"/>
      <c r="J87" s="476"/>
      <c r="K87" s="419"/>
    </row>
    <row r="88" spans="1:11" s="420" customFormat="1">
      <c r="A88" s="472"/>
      <c r="B88" s="1583"/>
      <c r="C88" s="473"/>
      <c r="D88" s="473"/>
      <c r="E88" s="473"/>
      <c r="F88" s="473"/>
      <c r="G88" s="474"/>
      <c r="H88" s="475">
        <f t="shared" si="2"/>
        <v>0</v>
      </c>
      <c r="I88" s="1587"/>
      <c r="J88" s="476"/>
      <c r="K88" s="419"/>
    </row>
    <row r="89" spans="1:11" s="420" customFormat="1">
      <c r="A89" s="472"/>
      <c r="B89" s="1584"/>
      <c r="C89" s="473"/>
      <c r="D89" s="473"/>
      <c r="E89" s="473"/>
      <c r="F89" s="473"/>
      <c r="G89" s="474"/>
      <c r="H89" s="475">
        <f t="shared" si="2"/>
        <v>0</v>
      </c>
      <c r="I89" s="1587"/>
      <c r="J89" s="476"/>
      <c r="K89" s="419"/>
    </row>
    <row r="90" spans="1:11" s="420" customFormat="1" ht="18" customHeight="1">
      <c r="A90" s="472"/>
      <c r="B90" s="1583"/>
      <c r="C90" s="473"/>
      <c r="D90" s="473"/>
      <c r="E90" s="473"/>
      <c r="F90" s="473"/>
      <c r="G90" s="474"/>
      <c r="H90" s="475">
        <f t="shared" si="2"/>
        <v>0</v>
      </c>
      <c r="I90" s="1587"/>
      <c r="J90" s="476"/>
      <c r="K90" s="419"/>
    </row>
    <row r="91" spans="1:11" s="420" customFormat="1">
      <c r="A91" s="472"/>
      <c r="B91" s="1584"/>
      <c r="C91" s="473"/>
      <c r="D91" s="473"/>
      <c r="E91" s="473"/>
      <c r="F91" s="473"/>
      <c r="G91" s="474"/>
      <c r="H91" s="475">
        <f t="shared" si="2"/>
        <v>0</v>
      </c>
      <c r="I91" s="1586"/>
      <c r="J91" s="476"/>
      <c r="K91" s="419"/>
    </row>
    <row r="92" spans="1:11" s="420" customFormat="1" ht="45" customHeight="1">
      <c r="A92" s="472"/>
      <c r="B92" s="1583"/>
      <c r="C92" s="473"/>
      <c r="D92" s="473"/>
      <c r="E92" s="473"/>
      <c r="F92" s="473"/>
      <c r="G92" s="474"/>
      <c r="H92" s="475">
        <f t="shared" si="2"/>
        <v>0</v>
      </c>
      <c r="I92" s="1585" t="s">
        <v>514</v>
      </c>
      <c r="J92" s="476"/>
      <c r="K92" s="419"/>
    </row>
    <row r="93" spans="1:11" s="420" customFormat="1">
      <c r="A93" s="472"/>
      <c r="B93" s="1584"/>
      <c r="C93" s="473"/>
      <c r="D93" s="477"/>
      <c r="E93" s="473"/>
      <c r="F93" s="473"/>
      <c r="G93" s="474"/>
      <c r="H93" s="475">
        <f t="shared" si="2"/>
        <v>0</v>
      </c>
      <c r="I93" s="1587"/>
      <c r="J93" s="476"/>
      <c r="K93" s="419"/>
    </row>
    <row r="94" spans="1:11" s="420" customFormat="1">
      <c r="A94" s="472"/>
      <c r="B94" s="1583"/>
      <c r="C94" s="473"/>
      <c r="D94" s="473"/>
      <c r="E94" s="473"/>
      <c r="F94" s="473"/>
      <c r="G94" s="474"/>
      <c r="H94" s="475">
        <f t="shared" si="2"/>
        <v>0</v>
      </c>
      <c r="I94" s="1587"/>
      <c r="J94" s="476"/>
      <c r="K94" s="419"/>
    </row>
    <row r="95" spans="1:11" s="420" customFormat="1">
      <c r="A95" s="472"/>
      <c r="B95" s="1584"/>
      <c r="C95" s="473"/>
      <c r="D95" s="477"/>
      <c r="E95" s="473"/>
      <c r="F95" s="473"/>
      <c r="G95" s="474"/>
      <c r="H95" s="475">
        <f t="shared" si="2"/>
        <v>0</v>
      </c>
      <c r="I95" s="1587"/>
      <c r="J95" s="476"/>
      <c r="K95" s="419"/>
    </row>
    <row r="96" spans="1:11" s="420" customFormat="1">
      <c r="A96" s="472"/>
      <c r="B96" s="1583"/>
      <c r="C96" s="473"/>
      <c r="D96" s="477"/>
      <c r="E96" s="473"/>
      <c r="F96" s="473"/>
      <c r="G96" s="474"/>
      <c r="H96" s="475">
        <f t="shared" si="2"/>
        <v>0</v>
      </c>
      <c r="I96" s="1587"/>
      <c r="J96" s="476"/>
      <c r="K96" s="419"/>
    </row>
    <row r="97" spans="1:46" s="420" customFormat="1">
      <c r="A97" s="472"/>
      <c r="B97" s="1584"/>
      <c r="C97" s="473"/>
      <c r="D97" s="477"/>
      <c r="E97" s="473"/>
      <c r="F97" s="473"/>
      <c r="G97" s="474"/>
      <c r="H97" s="475">
        <f t="shared" si="2"/>
        <v>0</v>
      </c>
      <c r="I97" s="1587"/>
      <c r="J97" s="476"/>
      <c r="K97" s="419"/>
    </row>
    <row r="98" spans="1:46" s="420" customFormat="1">
      <c r="A98" s="472"/>
      <c r="B98" s="1583"/>
      <c r="C98" s="473"/>
      <c r="D98" s="473"/>
      <c r="E98" s="473"/>
      <c r="F98" s="473"/>
      <c r="G98" s="474"/>
      <c r="H98" s="475">
        <f t="shared" si="2"/>
        <v>0</v>
      </c>
      <c r="I98" s="1587"/>
      <c r="J98" s="476"/>
      <c r="K98" s="419"/>
    </row>
    <row r="99" spans="1:46" s="420" customFormat="1">
      <c r="A99" s="472"/>
      <c r="B99" s="1584"/>
      <c r="C99" s="473"/>
      <c r="D99" s="477"/>
      <c r="E99" s="473"/>
      <c r="F99" s="473"/>
      <c r="G99" s="474"/>
      <c r="H99" s="475">
        <f t="shared" si="2"/>
        <v>0</v>
      </c>
      <c r="I99" s="1586"/>
      <c r="J99" s="476"/>
      <c r="K99" s="419"/>
    </row>
    <row r="100" spans="1:46" s="420" customFormat="1" ht="27" customHeight="1">
      <c r="A100" s="472"/>
      <c r="B100" s="1583"/>
      <c r="C100" s="473"/>
      <c r="D100" s="473"/>
      <c r="E100" s="473"/>
      <c r="F100" s="473"/>
      <c r="G100" s="474"/>
      <c r="H100" s="475">
        <f t="shared" si="2"/>
        <v>0</v>
      </c>
      <c r="I100" s="1585" t="s">
        <v>526</v>
      </c>
      <c r="J100" s="476"/>
      <c r="K100" s="419"/>
    </row>
    <row r="101" spans="1:46" s="420" customFormat="1" ht="24" customHeight="1">
      <c r="A101" s="472"/>
      <c r="B101" s="1584"/>
      <c r="C101" s="473"/>
      <c r="D101" s="473"/>
      <c r="E101" s="473"/>
      <c r="F101" s="473"/>
      <c r="G101" s="474"/>
      <c r="H101" s="475">
        <f t="shared" si="2"/>
        <v>0</v>
      </c>
      <c r="I101" s="1586"/>
      <c r="J101" s="476"/>
      <c r="K101" s="419"/>
    </row>
    <row r="102" spans="1:46" s="420" customFormat="1" ht="28.5" customHeight="1">
      <c r="A102" s="472"/>
      <c r="B102" s="1583"/>
      <c r="C102" s="473"/>
      <c r="D102" s="473"/>
      <c r="E102" s="473"/>
      <c r="F102" s="473"/>
      <c r="G102" s="474"/>
      <c r="H102" s="475">
        <f t="shared" si="2"/>
        <v>0</v>
      </c>
      <c r="I102" s="1585" t="s">
        <v>537</v>
      </c>
      <c r="J102" s="476"/>
      <c r="K102" s="419"/>
    </row>
    <row r="103" spans="1:46" s="420" customFormat="1" ht="27.75" customHeight="1">
      <c r="A103" s="472"/>
      <c r="B103" s="1584"/>
      <c r="C103" s="473"/>
      <c r="D103" s="473"/>
      <c r="E103" s="473"/>
      <c r="F103" s="473"/>
      <c r="G103" s="474"/>
      <c r="H103" s="475">
        <f t="shared" si="2"/>
        <v>0</v>
      </c>
      <c r="I103" s="1586"/>
      <c r="J103" s="476"/>
      <c r="K103" s="419"/>
    </row>
    <row r="104" spans="1:46" s="420" customFormat="1" ht="24" customHeight="1">
      <c r="A104" s="472"/>
      <c r="B104" s="1583"/>
      <c r="C104" s="473"/>
      <c r="D104" s="473"/>
      <c r="E104" s="473"/>
      <c r="F104" s="473"/>
      <c r="G104" s="474"/>
      <c r="H104" s="475">
        <f t="shared" si="2"/>
        <v>0</v>
      </c>
      <c r="I104" s="1585" t="s">
        <v>538</v>
      </c>
      <c r="J104" s="476"/>
      <c r="K104" s="419"/>
    </row>
    <row r="105" spans="1:46" s="420" customFormat="1" ht="24" customHeight="1">
      <c r="A105" s="472"/>
      <c r="B105" s="1584"/>
      <c r="C105" s="473"/>
      <c r="D105" s="473"/>
      <c r="E105" s="473"/>
      <c r="F105" s="473"/>
      <c r="G105" s="474"/>
      <c r="H105" s="475">
        <f t="shared" si="2"/>
        <v>0</v>
      </c>
      <c r="I105" s="1586"/>
      <c r="J105" s="476"/>
      <c r="K105" s="419"/>
    </row>
    <row r="106" spans="1:46" s="420" customFormat="1">
      <c r="A106" s="472"/>
      <c r="B106" s="1583"/>
      <c r="C106" s="473"/>
      <c r="D106" s="473"/>
      <c r="E106" s="473"/>
      <c r="F106" s="473"/>
      <c r="G106" s="474"/>
      <c r="H106" s="475">
        <f t="shared" si="2"/>
        <v>0</v>
      </c>
      <c r="I106" s="1585" t="s">
        <v>539</v>
      </c>
      <c r="J106" s="476"/>
      <c r="K106" s="419"/>
    </row>
    <row r="107" spans="1:46" s="420" customFormat="1">
      <c r="A107" s="472"/>
      <c r="B107" s="1584"/>
      <c r="C107" s="473"/>
      <c r="D107" s="473"/>
      <c r="E107" s="473"/>
      <c r="F107" s="473"/>
      <c r="G107" s="474"/>
      <c r="H107" s="475">
        <f t="shared" si="2"/>
        <v>0</v>
      </c>
      <c r="I107" s="1586"/>
      <c r="J107" s="476"/>
      <c r="K107" s="419"/>
    </row>
    <row r="108" spans="1:46" s="420" customFormat="1" ht="18.75" customHeight="1">
      <c r="A108" s="472"/>
      <c r="B108" s="1583"/>
      <c r="C108" s="473"/>
      <c r="D108" s="473"/>
      <c r="E108" s="473"/>
      <c r="F108" s="473"/>
      <c r="G108" s="474"/>
      <c r="H108" s="475">
        <f t="shared" si="2"/>
        <v>0</v>
      </c>
      <c r="I108" s="1585" t="s">
        <v>540</v>
      </c>
      <c r="J108" s="476"/>
      <c r="K108" s="419"/>
    </row>
    <row r="109" spans="1:46" s="420" customFormat="1" ht="23.25" customHeight="1">
      <c r="A109" s="472"/>
      <c r="B109" s="1584"/>
      <c r="C109" s="473"/>
      <c r="D109" s="473"/>
      <c r="E109" s="473"/>
      <c r="F109" s="473"/>
      <c r="G109" s="474"/>
      <c r="H109" s="475">
        <f t="shared" si="2"/>
        <v>0</v>
      </c>
      <c r="I109" s="1586"/>
      <c r="J109" s="476"/>
      <c r="K109" s="419"/>
    </row>
    <row r="110" spans="1:46" s="420" customFormat="1">
      <c r="A110" s="472"/>
      <c r="B110" s="1583"/>
      <c r="C110" s="473"/>
      <c r="D110" s="473"/>
      <c r="E110" s="473"/>
      <c r="F110" s="474"/>
      <c r="G110" s="474"/>
      <c r="H110" s="475">
        <f t="shared" si="2"/>
        <v>0</v>
      </c>
      <c r="I110" s="1585" t="s">
        <v>541</v>
      </c>
      <c r="J110" s="476"/>
      <c r="K110" s="419"/>
    </row>
    <row r="111" spans="1:46" s="420" customFormat="1">
      <c r="A111" s="472"/>
      <c r="B111" s="1584"/>
      <c r="C111" s="473"/>
      <c r="D111" s="473"/>
      <c r="E111" s="473"/>
      <c r="F111" s="474"/>
      <c r="G111" s="474"/>
      <c r="H111" s="475">
        <f t="shared" si="2"/>
        <v>0</v>
      </c>
      <c r="I111" s="1586"/>
      <c r="J111" s="476"/>
      <c r="K111" s="419"/>
    </row>
    <row r="112" spans="1:46" s="444" customFormat="1">
      <c r="A112" s="438"/>
      <c r="B112" s="439" t="s">
        <v>413</v>
      </c>
      <c r="C112" s="440"/>
      <c r="D112" s="440"/>
      <c r="E112" s="440"/>
      <c r="F112" s="441"/>
      <c r="G112" s="441"/>
      <c r="H112" s="442"/>
      <c r="I112" s="443"/>
      <c r="J112" s="443"/>
      <c r="K112" s="419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</row>
    <row r="113" spans="1:46" s="444" customFormat="1">
      <c r="A113" s="445"/>
      <c r="B113" s="446"/>
      <c r="C113" s="440"/>
      <c r="D113" s="440"/>
      <c r="E113" s="440"/>
      <c r="F113" s="441"/>
      <c r="G113" s="441"/>
      <c r="H113" s="442"/>
      <c r="I113" s="443" t="s">
        <v>414</v>
      </c>
      <c r="J113" s="443"/>
      <c r="K113" s="419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</row>
    <row r="114" spans="1:46" s="444" customFormat="1">
      <c r="A114" s="445"/>
      <c r="B114" s="446"/>
      <c r="C114" s="440"/>
      <c r="D114" s="440"/>
      <c r="E114" s="440"/>
      <c r="F114" s="441"/>
      <c r="G114" s="441"/>
      <c r="H114" s="442">
        <f t="shared" ref="H114:H124" si="3">SUM(F114:G114)</f>
        <v>0</v>
      </c>
      <c r="I114" s="443" t="s">
        <v>415</v>
      </c>
      <c r="J114" s="443"/>
      <c r="K114" s="419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420"/>
      <c r="W114" s="420"/>
      <c r="X114" s="420"/>
      <c r="Y114" s="420"/>
      <c r="Z114" s="420"/>
      <c r="AA114" s="420"/>
      <c r="AB114" s="420"/>
      <c r="AC114" s="420"/>
      <c r="AD114" s="420"/>
      <c r="AE114" s="420"/>
      <c r="AF114" s="420"/>
      <c r="AG114" s="420"/>
      <c r="AH114" s="420"/>
      <c r="AI114" s="420"/>
      <c r="AJ114" s="420"/>
      <c r="AK114" s="420"/>
      <c r="AL114" s="420"/>
      <c r="AM114" s="420"/>
      <c r="AN114" s="420"/>
      <c r="AO114" s="420"/>
      <c r="AP114" s="420"/>
      <c r="AQ114" s="420"/>
      <c r="AR114" s="420"/>
      <c r="AS114" s="420"/>
      <c r="AT114" s="420"/>
    </row>
    <row r="115" spans="1:46" s="444" customFormat="1">
      <c r="A115" s="445"/>
      <c r="B115" s="1601"/>
      <c r="C115" s="440"/>
      <c r="D115" s="440"/>
      <c r="E115" s="440"/>
      <c r="F115" s="441"/>
      <c r="G115" s="441"/>
      <c r="H115" s="442">
        <f t="shared" si="3"/>
        <v>0</v>
      </c>
      <c r="I115" s="1603" t="s">
        <v>416</v>
      </c>
      <c r="J115" s="443"/>
      <c r="K115" s="419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  <c r="AA115" s="420"/>
      <c r="AB115" s="420"/>
      <c r="AC115" s="420"/>
      <c r="AD115" s="420"/>
      <c r="AE115" s="420"/>
      <c r="AF115" s="420"/>
      <c r="AG115" s="420"/>
      <c r="AH115" s="420"/>
      <c r="AI115" s="420"/>
      <c r="AJ115" s="420"/>
      <c r="AK115" s="420"/>
      <c r="AL115" s="420"/>
      <c r="AM115" s="420"/>
      <c r="AN115" s="420"/>
      <c r="AO115" s="420"/>
      <c r="AP115" s="420"/>
      <c r="AQ115" s="420"/>
      <c r="AR115" s="420"/>
      <c r="AS115" s="420"/>
      <c r="AT115" s="420"/>
    </row>
    <row r="116" spans="1:46" s="444" customFormat="1">
      <c r="A116" s="445"/>
      <c r="B116" s="1602"/>
      <c r="C116" s="440"/>
      <c r="D116" s="440"/>
      <c r="E116" s="440"/>
      <c r="F116" s="441"/>
      <c r="G116" s="441"/>
      <c r="H116" s="442">
        <f t="shared" si="3"/>
        <v>0</v>
      </c>
      <c r="I116" s="1604"/>
      <c r="J116" s="443"/>
      <c r="K116" s="419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20"/>
      <c r="AD116" s="420"/>
      <c r="AE116" s="420"/>
      <c r="AF116" s="420"/>
      <c r="AG116" s="420"/>
      <c r="AH116" s="420"/>
      <c r="AI116" s="420"/>
      <c r="AJ116" s="420"/>
      <c r="AK116" s="420"/>
      <c r="AL116" s="420"/>
      <c r="AM116" s="420"/>
      <c r="AN116" s="420"/>
      <c r="AO116" s="420"/>
      <c r="AP116" s="420"/>
      <c r="AQ116" s="420"/>
      <c r="AR116" s="420"/>
      <c r="AS116" s="420"/>
      <c r="AT116" s="420"/>
    </row>
    <row r="117" spans="1:46" s="444" customFormat="1">
      <c r="A117" s="445"/>
      <c r="B117" s="1601"/>
      <c r="C117" s="440"/>
      <c r="D117" s="440"/>
      <c r="E117" s="440"/>
      <c r="F117" s="441"/>
      <c r="G117" s="441"/>
      <c r="H117" s="442">
        <f t="shared" si="3"/>
        <v>0</v>
      </c>
      <c r="I117" s="1603" t="s">
        <v>417</v>
      </c>
      <c r="J117" s="443"/>
      <c r="K117" s="419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0"/>
      <c r="AL117" s="420"/>
      <c r="AM117" s="420"/>
      <c r="AN117" s="420"/>
      <c r="AO117" s="420"/>
      <c r="AP117" s="420"/>
      <c r="AQ117" s="420"/>
      <c r="AR117" s="420"/>
      <c r="AS117" s="420"/>
      <c r="AT117" s="420"/>
    </row>
    <row r="118" spans="1:46" s="444" customFormat="1">
      <c r="A118" s="445"/>
      <c r="B118" s="1602"/>
      <c r="C118" s="440"/>
      <c r="D118" s="440"/>
      <c r="E118" s="440"/>
      <c r="F118" s="441"/>
      <c r="G118" s="441"/>
      <c r="H118" s="442">
        <f t="shared" si="3"/>
        <v>0</v>
      </c>
      <c r="I118" s="1604"/>
      <c r="J118" s="443"/>
      <c r="K118" s="419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0"/>
      <c r="AH118" s="420"/>
      <c r="AI118" s="420"/>
      <c r="AJ118" s="420"/>
      <c r="AK118" s="420"/>
      <c r="AL118" s="420"/>
      <c r="AM118" s="420"/>
      <c r="AN118" s="420"/>
      <c r="AO118" s="420"/>
      <c r="AP118" s="420"/>
      <c r="AQ118" s="420"/>
      <c r="AR118" s="420"/>
      <c r="AS118" s="420"/>
      <c r="AT118" s="420"/>
    </row>
    <row r="119" spans="1:46" s="444" customFormat="1">
      <c r="A119" s="447"/>
      <c r="B119" s="446"/>
      <c r="C119" s="440"/>
      <c r="D119" s="440"/>
      <c r="E119" s="440"/>
      <c r="F119" s="441"/>
      <c r="G119" s="441"/>
      <c r="H119" s="442">
        <f t="shared" si="3"/>
        <v>0</v>
      </c>
      <c r="I119" s="1603"/>
      <c r="J119" s="443"/>
      <c r="K119" s="419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0"/>
      <c r="AF119" s="420"/>
      <c r="AG119" s="420"/>
      <c r="AH119" s="420"/>
      <c r="AI119" s="420"/>
      <c r="AJ119" s="420"/>
      <c r="AK119" s="420"/>
      <c r="AL119" s="420"/>
      <c r="AM119" s="420"/>
      <c r="AN119" s="420"/>
      <c r="AO119" s="420"/>
      <c r="AP119" s="420"/>
      <c r="AQ119" s="420"/>
      <c r="AR119" s="420"/>
      <c r="AS119" s="420"/>
      <c r="AT119" s="420"/>
    </row>
    <row r="120" spans="1:46" s="444" customFormat="1">
      <c r="A120" s="448"/>
      <c r="B120" s="446"/>
      <c r="C120" s="440"/>
      <c r="D120" s="440"/>
      <c r="E120" s="440"/>
      <c r="F120" s="441"/>
      <c r="G120" s="441"/>
      <c r="H120" s="442">
        <f t="shared" si="3"/>
        <v>0</v>
      </c>
      <c r="I120" s="1604"/>
      <c r="J120" s="443"/>
      <c r="K120" s="419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0"/>
      <c r="AH120" s="420"/>
      <c r="AI120" s="420"/>
      <c r="AJ120" s="420"/>
      <c r="AK120" s="420"/>
      <c r="AL120" s="420"/>
      <c r="AM120" s="420"/>
      <c r="AN120" s="420"/>
      <c r="AO120" s="420"/>
      <c r="AP120" s="420"/>
      <c r="AQ120" s="420"/>
      <c r="AR120" s="420"/>
      <c r="AS120" s="420"/>
      <c r="AT120" s="420"/>
    </row>
    <row r="121" spans="1:46" s="444" customFormat="1">
      <c r="A121" s="445"/>
      <c r="B121" s="1601"/>
      <c r="C121" s="440"/>
      <c r="D121" s="440"/>
      <c r="E121" s="440"/>
      <c r="F121" s="441"/>
      <c r="G121" s="441"/>
      <c r="H121" s="442">
        <f t="shared" si="3"/>
        <v>0</v>
      </c>
      <c r="I121" s="1603"/>
      <c r="J121" s="443"/>
      <c r="K121" s="419"/>
      <c r="L121" s="420"/>
      <c r="M121" s="420"/>
      <c r="N121" s="420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  <c r="Z121" s="420"/>
      <c r="AA121" s="420"/>
      <c r="AB121" s="420"/>
      <c r="AC121" s="420"/>
      <c r="AD121" s="420"/>
      <c r="AE121" s="420"/>
      <c r="AF121" s="420"/>
      <c r="AG121" s="420"/>
      <c r="AH121" s="420"/>
      <c r="AI121" s="420"/>
      <c r="AJ121" s="420"/>
      <c r="AK121" s="420"/>
      <c r="AL121" s="420"/>
      <c r="AM121" s="420"/>
      <c r="AN121" s="420"/>
      <c r="AO121" s="420"/>
      <c r="AP121" s="420"/>
      <c r="AQ121" s="420"/>
      <c r="AR121" s="420"/>
      <c r="AS121" s="420"/>
      <c r="AT121" s="420"/>
    </row>
    <row r="122" spans="1:46" s="444" customFormat="1">
      <c r="A122" s="445"/>
      <c r="B122" s="1605"/>
      <c r="C122" s="440"/>
      <c r="D122" s="440"/>
      <c r="E122" s="440"/>
      <c r="F122" s="441"/>
      <c r="G122" s="441"/>
      <c r="H122" s="442">
        <f t="shared" si="3"/>
        <v>0</v>
      </c>
      <c r="I122" s="1606"/>
      <c r="J122" s="443"/>
      <c r="K122" s="419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0"/>
      <c r="AD122" s="420"/>
      <c r="AE122" s="420"/>
      <c r="AF122" s="420"/>
      <c r="AG122" s="420"/>
      <c r="AH122" s="420"/>
      <c r="AI122" s="420"/>
      <c r="AJ122" s="420"/>
      <c r="AK122" s="420"/>
      <c r="AL122" s="420"/>
      <c r="AM122" s="420"/>
      <c r="AN122" s="420"/>
      <c r="AO122" s="420"/>
      <c r="AP122" s="420"/>
      <c r="AQ122" s="420"/>
      <c r="AR122" s="420"/>
      <c r="AS122" s="420"/>
      <c r="AT122" s="420"/>
    </row>
    <row r="123" spans="1:46" s="444" customFormat="1">
      <c r="A123" s="445"/>
      <c r="B123" s="1602"/>
      <c r="C123" s="440"/>
      <c r="D123" s="440"/>
      <c r="E123" s="440"/>
      <c r="F123" s="441"/>
      <c r="G123" s="441"/>
      <c r="H123" s="442">
        <f t="shared" si="3"/>
        <v>0</v>
      </c>
      <c r="I123" s="1604"/>
      <c r="J123" s="443"/>
      <c r="K123" s="419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420"/>
      <c r="AL123" s="420"/>
      <c r="AM123" s="420"/>
      <c r="AN123" s="420"/>
      <c r="AO123" s="420"/>
      <c r="AP123" s="420"/>
      <c r="AQ123" s="420"/>
      <c r="AR123" s="420"/>
      <c r="AS123" s="420"/>
      <c r="AT123" s="420"/>
    </row>
    <row r="124" spans="1:46" s="454" customFormat="1" ht="31.5">
      <c r="A124" s="449"/>
      <c r="B124" s="450" t="s">
        <v>418</v>
      </c>
      <c r="C124" s="451"/>
      <c r="D124" s="451"/>
      <c r="E124" s="451"/>
      <c r="F124" s="452"/>
      <c r="G124" s="452"/>
      <c r="H124" s="453">
        <f t="shared" si="3"/>
        <v>0</v>
      </c>
      <c r="I124" s="417"/>
      <c r="J124" s="417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0"/>
      <c r="AD124" s="420"/>
      <c r="AE124" s="420"/>
      <c r="AF124" s="420"/>
      <c r="AG124" s="420"/>
      <c r="AH124" s="420"/>
      <c r="AI124" s="420"/>
      <c r="AJ124" s="420"/>
      <c r="AK124" s="420"/>
      <c r="AL124" s="420"/>
      <c r="AM124" s="420"/>
      <c r="AN124" s="420"/>
      <c r="AO124" s="420"/>
      <c r="AP124" s="420"/>
      <c r="AQ124" s="420"/>
      <c r="AR124" s="420"/>
      <c r="AS124" s="420"/>
      <c r="AT124" s="420"/>
    </row>
    <row r="125" spans="1:46" s="454" customFormat="1">
      <c r="A125" s="449"/>
      <c r="B125" s="452"/>
      <c r="C125" s="451"/>
      <c r="D125" s="451"/>
      <c r="E125" s="451"/>
      <c r="F125" s="452"/>
      <c r="G125" s="452"/>
      <c r="H125" s="453"/>
      <c r="I125" s="417"/>
      <c r="J125" s="417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420"/>
      <c r="V125" s="420"/>
      <c r="W125" s="420"/>
      <c r="X125" s="420"/>
      <c r="Y125" s="420"/>
      <c r="Z125" s="420"/>
      <c r="AA125" s="420"/>
      <c r="AB125" s="420"/>
      <c r="AC125" s="420"/>
      <c r="AD125" s="420"/>
      <c r="AE125" s="420"/>
      <c r="AF125" s="420"/>
      <c r="AG125" s="420"/>
      <c r="AH125" s="420"/>
      <c r="AI125" s="420"/>
      <c r="AJ125" s="420"/>
      <c r="AK125" s="420"/>
      <c r="AL125" s="420"/>
      <c r="AM125" s="420"/>
      <c r="AN125" s="420"/>
      <c r="AO125" s="420"/>
      <c r="AP125" s="420"/>
      <c r="AQ125" s="420"/>
      <c r="AR125" s="420"/>
      <c r="AS125" s="420"/>
      <c r="AT125" s="420"/>
    </row>
    <row r="126" spans="1:46" s="454" customFormat="1">
      <c r="A126" s="449"/>
      <c r="B126" s="452"/>
      <c r="C126" s="451"/>
      <c r="D126" s="451"/>
      <c r="E126" s="451"/>
      <c r="F126" s="452"/>
      <c r="G126" s="452"/>
      <c r="H126" s="453"/>
      <c r="I126" s="417"/>
      <c r="J126" s="417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20"/>
      <c r="AA126" s="420"/>
      <c r="AB126" s="420"/>
      <c r="AC126" s="420"/>
      <c r="AD126" s="420"/>
      <c r="AE126" s="420"/>
      <c r="AF126" s="420"/>
      <c r="AG126" s="420"/>
      <c r="AH126" s="420"/>
      <c r="AI126" s="420"/>
      <c r="AJ126" s="420"/>
      <c r="AK126" s="420"/>
      <c r="AL126" s="420"/>
      <c r="AM126" s="420"/>
      <c r="AN126" s="420"/>
      <c r="AO126" s="420"/>
      <c r="AP126" s="420"/>
      <c r="AQ126" s="420"/>
      <c r="AR126" s="420"/>
      <c r="AS126" s="420"/>
      <c r="AT126" s="420"/>
    </row>
    <row r="127" spans="1:46" s="454" customFormat="1">
      <c r="A127" s="449"/>
      <c r="B127" s="452"/>
      <c r="C127" s="451"/>
      <c r="D127" s="451"/>
      <c r="E127" s="451"/>
      <c r="F127" s="452"/>
      <c r="G127" s="452"/>
      <c r="H127" s="453"/>
      <c r="I127" s="417"/>
      <c r="J127" s="417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  <c r="AA127" s="420"/>
      <c r="AB127" s="420"/>
      <c r="AC127" s="420"/>
      <c r="AD127" s="420"/>
      <c r="AE127" s="420"/>
      <c r="AF127" s="420"/>
      <c r="AG127" s="420"/>
      <c r="AH127" s="420"/>
      <c r="AI127" s="420"/>
      <c r="AJ127" s="420"/>
      <c r="AK127" s="420"/>
      <c r="AL127" s="420"/>
      <c r="AM127" s="420"/>
      <c r="AN127" s="420"/>
      <c r="AO127" s="420"/>
      <c r="AP127" s="420"/>
      <c r="AQ127" s="420"/>
      <c r="AR127" s="420"/>
      <c r="AS127" s="420"/>
      <c r="AT127" s="420"/>
    </row>
    <row r="128" spans="1:46" s="420" customFormat="1">
      <c r="A128" s="455"/>
      <c r="B128" s="455" t="s">
        <v>419</v>
      </c>
      <c r="C128" s="456"/>
      <c r="D128" s="456"/>
      <c r="E128" s="456"/>
      <c r="F128" s="455">
        <f>SUM(F4:F127)</f>
        <v>0</v>
      </c>
      <c r="G128" s="455">
        <f>SUM(G4:G127)</f>
        <v>0</v>
      </c>
      <c r="H128" s="455">
        <f>SUM(F128:G128)</f>
        <v>0</v>
      </c>
      <c r="I128" s="457"/>
      <c r="J128" s="457"/>
      <c r="K128" s="419"/>
    </row>
    <row r="129" spans="1:11" s="459" customFormat="1">
      <c r="A129" s="455"/>
      <c r="B129" s="455" t="s">
        <v>420</v>
      </c>
      <c r="C129" s="456"/>
      <c r="D129" s="456"/>
      <c r="E129" s="456"/>
      <c r="F129" s="455">
        <f>F3+F128</f>
        <v>-750767982</v>
      </c>
      <c r="G129" s="455">
        <f>G3+G128</f>
        <v>4185324462</v>
      </c>
      <c r="H129" s="455">
        <f>H3+H128</f>
        <v>3434556480</v>
      </c>
      <c r="I129" s="457"/>
      <c r="J129" s="457"/>
      <c r="K129" s="458"/>
    </row>
    <row r="130" spans="1:11" s="459" customFormat="1" ht="18.75">
      <c r="A130" s="406"/>
      <c r="B130" s="406"/>
      <c r="C130" s="460" t="s">
        <v>421</v>
      </c>
      <c r="D130" s="460"/>
      <c r="E130" s="460"/>
      <c r="F130" s="460" t="e">
        <f>'1-Mérleg'!#REF!</f>
        <v>#REF!</v>
      </c>
      <c r="G130" s="460" t="e">
        <f>'1-Mérleg'!#REF!</f>
        <v>#REF!</v>
      </c>
      <c r="H130" s="460">
        <f>'1-Mérleg'!C25</f>
        <v>0</v>
      </c>
      <c r="I130" s="461"/>
      <c r="J130" s="461"/>
      <c r="K130" s="458"/>
    </row>
    <row r="131" spans="1:11" s="420" customFormat="1" ht="18.75">
      <c r="A131" s="406"/>
      <c r="B131" s="406"/>
      <c r="C131" s="462" t="s">
        <v>422</v>
      </c>
      <c r="D131" s="462"/>
      <c r="E131" s="462"/>
      <c r="F131" s="463" t="e">
        <f>F128-F130</f>
        <v>#REF!</v>
      </c>
      <c r="G131" s="463" t="e">
        <f>G128-G130</f>
        <v>#REF!</v>
      </c>
      <c r="H131" s="463">
        <f>H128-H130</f>
        <v>0</v>
      </c>
      <c r="I131" s="464"/>
      <c r="J131" s="464"/>
      <c r="K131" s="419"/>
    </row>
    <row r="132" spans="1:11" s="420" customFormat="1">
      <c r="A132" s="406"/>
      <c r="B132" s="406"/>
      <c r="C132" s="406"/>
      <c r="D132" s="406"/>
      <c r="E132" s="406"/>
      <c r="F132" s="406"/>
      <c r="G132" s="406"/>
      <c r="H132" s="406"/>
      <c r="I132" s="465"/>
      <c r="J132" s="465"/>
      <c r="K132" s="419"/>
    </row>
    <row r="133" spans="1:11" s="420" customFormat="1">
      <c r="A133" s="406"/>
      <c r="B133" s="406"/>
      <c r="C133" s="406"/>
      <c r="D133" s="406"/>
      <c r="E133" s="406"/>
      <c r="F133" s="406"/>
      <c r="G133" s="406"/>
      <c r="H133" s="406"/>
      <c r="I133" s="465"/>
      <c r="J133" s="465"/>
      <c r="K133" s="419"/>
    </row>
    <row r="134" spans="1:11" s="420" customFormat="1">
      <c r="A134" s="406"/>
      <c r="B134" s="406"/>
      <c r="C134" s="406"/>
      <c r="D134" s="406"/>
      <c r="E134" s="406"/>
      <c r="F134" s="406"/>
      <c r="G134" s="406"/>
      <c r="H134" s="406"/>
      <c r="I134" s="465"/>
      <c r="J134" s="465"/>
      <c r="K134" s="419"/>
    </row>
    <row r="135" spans="1:11" s="420" customFormat="1">
      <c r="A135" s="406"/>
      <c r="B135" s="406"/>
      <c r="C135" s="406"/>
      <c r="D135" s="406"/>
      <c r="E135" s="406"/>
      <c r="F135" s="406"/>
      <c r="G135" s="406"/>
      <c r="H135" s="406"/>
      <c r="I135" s="465"/>
      <c r="J135" s="465"/>
      <c r="K135" s="419"/>
    </row>
    <row r="136" spans="1:11" s="420" customFormat="1">
      <c r="A136" s="406"/>
      <c r="B136" s="406"/>
      <c r="C136" s="406"/>
      <c r="D136" s="406"/>
      <c r="E136" s="406"/>
      <c r="F136" s="406"/>
      <c r="G136" s="406"/>
      <c r="H136" s="406"/>
      <c r="I136" s="465"/>
      <c r="J136" s="465"/>
      <c r="K136" s="419"/>
    </row>
    <row r="137" spans="1:11" s="420" customFormat="1">
      <c r="A137" s="406"/>
      <c r="B137" s="406"/>
      <c r="C137" s="406"/>
      <c r="D137" s="406"/>
      <c r="E137" s="406"/>
      <c r="F137" s="406"/>
      <c r="G137" s="406"/>
      <c r="H137" s="406"/>
      <c r="I137" s="465"/>
      <c r="J137" s="465"/>
      <c r="K137" s="419"/>
    </row>
    <row r="138" spans="1:11" s="420" customFormat="1">
      <c r="A138" s="406"/>
      <c r="B138" s="406"/>
      <c r="C138" s="406"/>
      <c r="D138" s="406"/>
      <c r="E138" s="406"/>
      <c r="F138" s="406"/>
      <c r="G138" s="406"/>
      <c r="H138" s="406"/>
      <c r="I138" s="465"/>
      <c r="J138" s="465"/>
      <c r="K138" s="419"/>
    </row>
    <row r="139" spans="1:11" s="420" customFormat="1">
      <c r="A139" s="406"/>
      <c r="B139" s="406"/>
      <c r="C139" s="406"/>
      <c r="D139" s="406"/>
      <c r="E139" s="406"/>
      <c r="F139" s="406"/>
      <c r="G139" s="406"/>
      <c r="H139" s="406"/>
      <c r="I139" s="465"/>
      <c r="J139" s="465"/>
      <c r="K139" s="419"/>
    </row>
    <row r="140" spans="1:11" s="467" customFormat="1">
      <c r="A140" s="406"/>
      <c r="B140" s="406"/>
      <c r="C140" s="406"/>
      <c r="D140" s="406"/>
      <c r="E140" s="406"/>
      <c r="F140" s="406"/>
      <c r="G140" s="406"/>
      <c r="H140" s="406"/>
      <c r="I140" s="465"/>
      <c r="J140" s="465"/>
      <c r="K140" s="466"/>
    </row>
    <row r="141" spans="1:11" s="467" customFormat="1">
      <c r="A141" s="406"/>
      <c r="B141" s="406"/>
      <c r="C141" s="406"/>
      <c r="D141" s="406"/>
      <c r="E141" s="406"/>
      <c r="F141" s="406"/>
      <c r="G141" s="406"/>
      <c r="H141" s="406"/>
      <c r="I141" s="465"/>
      <c r="J141" s="465"/>
      <c r="K141" s="466"/>
    </row>
    <row r="142" spans="1:11" hidden="1">
      <c r="I142" s="465"/>
      <c r="J142" s="465"/>
      <c r="K142" s="406"/>
    </row>
    <row r="143" spans="1:11" hidden="1">
      <c r="I143" s="465"/>
      <c r="J143" s="465"/>
      <c r="K143" s="406"/>
    </row>
    <row r="144" spans="1:11">
      <c r="I144" s="465"/>
      <c r="J144" s="465"/>
    </row>
    <row r="145" spans="1:10">
      <c r="I145" s="465"/>
      <c r="J145" s="465"/>
    </row>
    <row r="146" spans="1:10">
      <c r="I146" s="465"/>
      <c r="J146" s="465"/>
    </row>
    <row r="147" spans="1:10" s="405" customFormat="1">
      <c r="A147" s="406"/>
      <c r="B147" s="406"/>
      <c r="C147" s="406"/>
      <c r="D147" s="406"/>
      <c r="E147" s="406"/>
      <c r="F147" s="406"/>
      <c r="G147" s="406"/>
      <c r="H147" s="406"/>
      <c r="I147" s="465"/>
      <c r="J147" s="465"/>
    </row>
    <row r="148" spans="1:10" s="405" customFormat="1">
      <c r="A148" s="406"/>
      <c r="B148" s="406"/>
      <c r="C148" s="406"/>
      <c r="D148" s="406"/>
      <c r="E148" s="406"/>
      <c r="F148" s="406"/>
      <c r="G148" s="406"/>
      <c r="H148" s="406"/>
      <c r="I148" s="465"/>
      <c r="J148" s="465"/>
    </row>
    <row r="149" spans="1:10" s="405" customFormat="1">
      <c r="A149" s="406"/>
      <c r="B149" s="406"/>
      <c r="C149" s="406"/>
      <c r="D149" s="406"/>
      <c r="E149" s="406"/>
      <c r="F149" s="406"/>
      <c r="G149" s="406"/>
      <c r="H149" s="406"/>
      <c r="I149" s="465"/>
      <c r="J149" s="465"/>
    </row>
    <row r="150" spans="1:10" s="405" customFormat="1">
      <c r="A150" s="406"/>
      <c r="B150" s="406"/>
      <c r="C150" s="406"/>
      <c r="D150" s="406"/>
      <c r="E150" s="406"/>
      <c r="F150" s="406"/>
      <c r="G150" s="406"/>
      <c r="H150" s="406"/>
      <c r="I150" s="465"/>
      <c r="J150" s="465"/>
    </row>
    <row r="151" spans="1:10" s="405" customFormat="1">
      <c r="A151" s="406"/>
      <c r="B151" s="406"/>
      <c r="C151" s="406"/>
      <c r="D151" s="406"/>
      <c r="E151" s="406"/>
      <c r="F151" s="406"/>
      <c r="G151" s="406"/>
      <c r="H151" s="406"/>
      <c r="I151" s="465"/>
      <c r="J151" s="465"/>
    </row>
    <row r="152" spans="1:10" s="405" customFormat="1">
      <c r="A152" s="406"/>
      <c r="B152" s="406"/>
      <c r="C152" s="406"/>
      <c r="D152" s="406"/>
      <c r="E152" s="406"/>
      <c r="F152" s="406"/>
      <c r="G152" s="406"/>
      <c r="H152" s="406"/>
      <c r="I152" s="465"/>
      <c r="J152" s="465"/>
    </row>
    <row r="153" spans="1:10" s="405" customFormat="1">
      <c r="A153" s="406"/>
      <c r="B153" s="406"/>
      <c r="C153" s="406"/>
      <c r="D153" s="406"/>
      <c r="E153" s="406"/>
      <c r="F153" s="406"/>
      <c r="G153" s="406"/>
      <c r="H153" s="406"/>
      <c r="I153" s="465"/>
      <c r="J153" s="465"/>
    </row>
    <row r="154" spans="1:10" s="405" customFormat="1">
      <c r="A154" s="406"/>
      <c r="B154" s="406"/>
      <c r="C154" s="406"/>
      <c r="D154" s="406"/>
      <c r="E154" s="406"/>
      <c r="F154" s="406"/>
      <c r="G154" s="406"/>
      <c r="H154" s="406"/>
      <c r="I154" s="465"/>
      <c r="J154" s="465"/>
    </row>
    <row r="155" spans="1:10" s="405" customFormat="1">
      <c r="A155" s="406"/>
      <c r="B155" s="406"/>
      <c r="C155" s="406"/>
      <c r="D155" s="406"/>
      <c r="E155" s="406"/>
      <c r="F155" s="406"/>
      <c r="G155" s="406"/>
      <c r="H155" s="406"/>
      <c r="I155" s="412"/>
      <c r="J155" s="412"/>
    </row>
    <row r="156" spans="1:10" s="405" customFormat="1">
      <c r="A156" s="406"/>
      <c r="B156" s="406"/>
      <c r="C156" s="406"/>
      <c r="D156" s="406"/>
      <c r="E156" s="406"/>
      <c r="F156" s="406"/>
      <c r="G156" s="406"/>
      <c r="H156" s="406"/>
      <c r="I156" s="412"/>
      <c r="J156" s="412"/>
    </row>
    <row r="157" spans="1:10" s="405" customFormat="1">
      <c r="A157" s="406"/>
      <c r="B157" s="406"/>
      <c r="C157" s="406"/>
      <c r="D157" s="406"/>
      <c r="E157" s="406"/>
      <c r="F157" s="406"/>
      <c r="G157" s="406"/>
      <c r="H157" s="406"/>
      <c r="I157" s="412"/>
      <c r="J157" s="412"/>
    </row>
    <row r="158" spans="1:10" s="405" customFormat="1">
      <c r="A158" s="406"/>
      <c r="B158" s="406"/>
      <c r="C158" s="406"/>
      <c r="D158" s="406"/>
      <c r="E158" s="406"/>
      <c r="F158" s="406"/>
      <c r="G158" s="406"/>
      <c r="H158" s="406"/>
      <c r="I158" s="412"/>
      <c r="J158" s="412"/>
    </row>
    <row r="159" spans="1:10" s="405" customFormat="1">
      <c r="A159" s="406"/>
      <c r="B159" s="406"/>
      <c r="C159" s="406"/>
      <c r="D159" s="406"/>
      <c r="E159" s="406"/>
      <c r="F159" s="406"/>
      <c r="G159" s="406"/>
      <c r="H159" s="406"/>
      <c r="I159" s="412"/>
      <c r="J159" s="412"/>
    </row>
    <row r="160" spans="1:10" s="405" customFormat="1">
      <c r="A160" s="406"/>
      <c r="B160" s="406"/>
      <c r="C160" s="406"/>
      <c r="D160" s="406"/>
      <c r="E160" s="406"/>
      <c r="F160" s="406"/>
      <c r="G160" s="406"/>
      <c r="H160" s="406"/>
      <c r="I160" s="412"/>
      <c r="J160" s="412"/>
    </row>
    <row r="161" spans="1:10" s="405" customFormat="1">
      <c r="A161" s="406"/>
      <c r="B161" s="406"/>
      <c r="C161" s="406"/>
      <c r="D161" s="406"/>
      <c r="E161" s="406"/>
      <c r="F161" s="406"/>
      <c r="G161" s="406"/>
      <c r="H161" s="406"/>
      <c r="I161" s="412"/>
      <c r="J161" s="412"/>
    </row>
    <row r="162" spans="1:10" s="405" customFormat="1">
      <c r="A162" s="406"/>
      <c r="B162" s="406"/>
      <c r="C162" s="406"/>
      <c r="D162" s="406"/>
      <c r="E162" s="406"/>
      <c r="F162" s="406"/>
      <c r="G162" s="406"/>
      <c r="H162" s="406"/>
      <c r="I162" s="412"/>
      <c r="J162" s="412"/>
    </row>
    <row r="163" spans="1:10" s="405" customFormat="1">
      <c r="A163" s="406"/>
      <c r="B163" s="406"/>
      <c r="C163" s="406"/>
      <c r="D163" s="406"/>
      <c r="E163" s="406"/>
      <c r="F163" s="406"/>
      <c r="G163" s="406"/>
      <c r="H163" s="406"/>
      <c r="I163" s="412"/>
      <c r="J163" s="412"/>
    </row>
    <row r="164" spans="1:10" s="405" customFormat="1">
      <c r="A164" s="406"/>
      <c r="B164" s="406"/>
      <c r="C164" s="406"/>
      <c r="D164" s="406"/>
      <c r="E164" s="406"/>
      <c r="F164" s="406"/>
      <c r="G164" s="406"/>
      <c r="H164" s="406"/>
      <c r="I164" s="412"/>
      <c r="J164" s="412"/>
    </row>
    <row r="165" spans="1:10" s="405" customFormat="1">
      <c r="A165" s="406"/>
      <c r="B165" s="406"/>
      <c r="C165" s="406"/>
      <c r="D165" s="406"/>
      <c r="E165" s="406"/>
      <c r="F165" s="406"/>
      <c r="G165" s="406"/>
      <c r="H165" s="406"/>
      <c r="I165" s="412"/>
      <c r="J165" s="412"/>
    </row>
    <row r="166" spans="1:10" s="405" customFormat="1">
      <c r="A166" s="406"/>
      <c r="B166" s="406"/>
      <c r="C166" s="406"/>
      <c r="D166" s="406"/>
      <c r="E166" s="406"/>
      <c r="F166" s="406"/>
      <c r="G166" s="406"/>
      <c r="H166" s="406"/>
      <c r="I166" s="412"/>
      <c r="J166" s="412"/>
    </row>
  </sheetData>
  <autoFilter ref="A1:J33" xr:uid="{00000000-0009-0000-0000-000001000000}">
    <filterColumn colId="2">
      <filters>
        <filter val="3/III/9/1"/>
      </filters>
    </filterColumn>
    <filterColumn colId="5" showButton="0"/>
    <filterColumn colId="6" showButton="0"/>
  </autoFilter>
  <mergeCells count="89"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  <mergeCell ref="I1:I2"/>
    <mergeCell ref="J1:J2"/>
    <mergeCell ref="A1:A2"/>
    <mergeCell ref="B1:B2"/>
    <mergeCell ref="C1:C2"/>
    <mergeCell ref="D1:D2"/>
    <mergeCell ref="E1:E2"/>
    <mergeCell ref="F1:H1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B117:B118"/>
    <mergeCell ref="I117:I118"/>
    <mergeCell ref="I119:I120"/>
    <mergeCell ref="B121:B123"/>
    <mergeCell ref="I121:I123"/>
    <mergeCell ref="A24:A25"/>
    <mergeCell ref="B24:B25"/>
    <mergeCell ref="A26:A29"/>
    <mergeCell ref="B26:B29"/>
    <mergeCell ref="I26:I29"/>
    <mergeCell ref="B9:B13"/>
    <mergeCell ref="C39:C41"/>
    <mergeCell ref="I39:I41"/>
    <mergeCell ref="C24:C25"/>
    <mergeCell ref="I24:I25"/>
    <mergeCell ref="B37:B38"/>
    <mergeCell ref="B39:B42"/>
    <mergeCell ref="B30:B33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I78:I85"/>
    <mergeCell ref="I86:I91"/>
    <mergeCell ref="B45:B49"/>
    <mergeCell ref="I45:I49"/>
    <mergeCell ref="B90:B91"/>
    <mergeCell ref="B110:B111"/>
    <mergeCell ref="I106:I107"/>
    <mergeCell ref="I108:I109"/>
    <mergeCell ref="B106:B107"/>
    <mergeCell ref="B108:B109"/>
    <mergeCell ref="A34:A35"/>
    <mergeCell ref="B34:B35"/>
    <mergeCell ref="I30:I33"/>
    <mergeCell ref="I34:I35"/>
    <mergeCell ref="A30:A33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8"/>
  <sheetViews>
    <sheetView zoomScale="90" zoomScaleNormal="90" workbookViewId="0">
      <pane xSplit="2" ySplit="4" topLeftCell="C5" activePane="bottomRight" state="frozen"/>
      <selection activeCell="B17" sqref="B17:E17"/>
      <selection pane="topRight" activeCell="B17" sqref="B17:E17"/>
      <selection pane="bottomLeft" activeCell="B17" sqref="B17:E17"/>
      <selection pane="bottomRight" activeCell="B10" sqref="B8:B10"/>
    </sheetView>
  </sheetViews>
  <sheetFormatPr defaultRowHeight="15"/>
  <cols>
    <col min="1" max="1" width="6.42578125" style="1032" customWidth="1"/>
    <col min="2" max="2" width="58.28515625" style="1030" customWidth="1"/>
    <col min="3" max="3" width="18.28515625" style="1029" customWidth="1"/>
    <col min="4" max="4" width="17.28515625" style="1029" bestFit="1" customWidth="1"/>
    <col min="5" max="5" width="19" style="1029" customWidth="1"/>
    <col min="6" max="6" width="17.28515625" style="1029" bestFit="1" customWidth="1"/>
    <col min="7" max="8" width="13.28515625" style="1032" customWidth="1"/>
    <col min="9" max="252" width="9.140625" style="1032"/>
    <col min="253" max="253" width="5.5703125" style="1032" customWidth="1"/>
    <col min="254" max="254" width="45.5703125" style="1032" customWidth="1"/>
    <col min="255" max="255" width="16.140625" style="1032" customWidth="1"/>
    <col min="256" max="256" width="17.28515625" style="1032" bestFit="1" customWidth="1"/>
    <col min="257" max="257" width="19" style="1032" customWidth="1"/>
    <col min="258" max="258" width="16.42578125" style="1032" customWidth="1"/>
    <col min="259" max="259" width="15.140625" style="1032" customWidth="1"/>
    <col min="260" max="260" width="17.85546875" style="1032" bestFit="1" customWidth="1"/>
    <col min="261" max="261" width="14.7109375" style="1032" customWidth="1"/>
    <col min="262" max="263" width="13.28515625" style="1032" customWidth="1"/>
    <col min="264" max="264" width="12.42578125" style="1032" customWidth="1"/>
    <col min="265" max="508" width="9.140625" style="1032"/>
    <col min="509" max="509" width="5.5703125" style="1032" customWidth="1"/>
    <col min="510" max="510" width="45.5703125" style="1032" customWidth="1"/>
    <col min="511" max="511" width="16.140625" style="1032" customWidth="1"/>
    <col min="512" max="512" width="17.28515625" style="1032" bestFit="1" customWidth="1"/>
    <col min="513" max="513" width="19" style="1032" customWidth="1"/>
    <col min="514" max="514" width="16.42578125" style="1032" customWidth="1"/>
    <col min="515" max="515" width="15.140625" style="1032" customWidth="1"/>
    <col min="516" max="516" width="17.85546875" style="1032" bestFit="1" customWidth="1"/>
    <col min="517" max="517" width="14.7109375" style="1032" customWidth="1"/>
    <col min="518" max="519" width="13.28515625" style="1032" customWidth="1"/>
    <col min="520" max="520" width="12.42578125" style="1032" customWidth="1"/>
    <col min="521" max="764" width="9.140625" style="1032"/>
    <col min="765" max="765" width="5.5703125" style="1032" customWidth="1"/>
    <col min="766" max="766" width="45.5703125" style="1032" customWidth="1"/>
    <col min="767" max="767" width="16.140625" style="1032" customWidth="1"/>
    <col min="768" max="768" width="17.28515625" style="1032" bestFit="1" customWidth="1"/>
    <col min="769" max="769" width="19" style="1032" customWidth="1"/>
    <col min="770" max="770" width="16.42578125" style="1032" customWidth="1"/>
    <col min="771" max="771" width="15.140625" style="1032" customWidth="1"/>
    <col min="772" max="772" width="17.85546875" style="1032" bestFit="1" customWidth="1"/>
    <col min="773" max="773" width="14.7109375" style="1032" customWidth="1"/>
    <col min="774" max="775" width="13.28515625" style="1032" customWidth="1"/>
    <col min="776" max="776" width="12.42578125" style="1032" customWidth="1"/>
    <col min="777" max="1020" width="9.140625" style="1032"/>
    <col min="1021" max="1021" width="5.5703125" style="1032" customWidth="1"/>
    <col min="1022" max="1022" width="45.5703125" style="1032" customWidth="1"/>
    <col min="1023" max="1023" width="16.140625" style="1032" customWidth="1"/>
    <col min="1024" max="1024" width="17.28515625" style="1032" bestFit="1" customWidth="1"/>
    <col min="1025" max="1025" width="19" style="1032" customWidth="1"/>
    <col min="1026" max="1026" width="16.42578125" style="1032" customWidth="1"/>
    <col min="1027" max="1027" width="15.140625" style="1032" customWidth="1"/>
    <col min="1028" max="1028" width="17.85546875" style="1032" bestFit="1" customWidth="1"/>
    <col min="1029" max="1029" width="14.7109375" style="1032" customWidth="1"/>
    <col min="1030" max="1031" width="13.28515625" style="1032" customWidth="1"/>
    <col min="1032" max="1032" width="12.42578125" style="1032" customWidth="1"/>
    <col min="1033" max="1276" width="9.140625" style="1032"/>
    <col min="1277" max="1277" width="5.5703125" style="1032" customWidth="1"/>
    <col min="1278" max="1278" width="45.5703125" style="1032" customWidth="1"/>
    <col min="1279" max="1279" width="16.140625" style="1032" customWidth="1"/>
    <col min="1280" max="1280" width="17.28515625" style="1032" bestFit="1" customWidth="1"/>
    <col min="1281" max="1281" width="19" style="1032" customWidth="1"/>
    <col min="1282" max="1282" width="16.42578125" style="1032" customWidth="1"/>
    <col min="1283" max="1283" width="15.140625" style="1032" customWidth="1"/>
    <col min="1284" max="1284" width="17.85546875" style="1032" bestFit="1" customWidth="1"/>
    <col min="1285" max="1285" width="14.7109375" style="1032" customWidth="1"/>
    <col min="1286" max="1287" width="13.28515625" style="1032" customWidth="1"/>
    <col min="1288" max="1288" width="12.42578125" style="1032" customWidth="1"/>
    <col min="1289" max="1532" width="9.140625" style="1032"/>
    <col min="1533" max="1533" width="5.5703125" style="1032" customWidth="1"/>
    <col min="1534" max="1534" width="45.5703125" style="1032" customWidth="1"/>
    <col min="1535" max="1535" width="16.140625" style="1032" customWidth="1"/>
    <col min="1536" max="1536" width="17.28515625" style="1032" bestFit="1" customWidth="1"/>
    <col min="1537" max="1537" width="19" style="1032" customWidth="1"/>
    <col min="1538" max="1538" width="16.42578125" style="1032" customWidth="1"/>
    <col min="1539" max="1539" width="15.140625" style="1032" customWidth="1"/>
    <col min="1540" max="1540" width="17.85546875" style="1032" bestFit="1" customWidth="1"/>
    <col min="1541" max="1541" width="14.7109375" style="1032" customWidth="1"/>
    <col min="1542" max="1543" width="13.28515625" style="1032" customWidth="1"/>
    <col min="1544" max="1544" width="12.42578125" style="1032" customWidth="1"/>
    <col min="1545" max="1788" width="9.140625" style="1032"/>
    <col min="1789" max="1789" width="5.5703125" style="1032" customWidth="1"/>
    <col min="1790" max="1790" width="45.5703125" style="1032" customWidth="1"/>
    <col min="1791" max="1791" width="16.140625" style="1032" customWidth="1"/>
    <col min="1792" max="1792" width="17.28515625" style="1032" bestFit="1" customWidth="1"/>
    <col min="1793" max="1793" width="19" style="1032" customWidth="1"/>
    <col min="1794" max="1794" width="16.42578125" style="1032" customWidth="1"/>
    <col min="1795" max="1795" width="15.140625" style="1032" customWidth="1"/>
    <col min="1796" max="1796" width="17.85546875" style="1032" bestFit="1" customWidth="1"/>
    <col min="1797" max="1797" width="14.7109375" style="1032" customWidth="1"/>
    <col min="1798" max="1799" width="13.28515625" style="1032" customWidth="1"/>
    <col min="1800" max="1800" width="12.42578125" style="1032" customWidth="1"/>
    <col min="1801" max="2044" width="9.140625" style="1032"/>
    <col min="2045" max="2045" width="5.5703125" style="1032" customWidth="1"/>
    <col min="2046" max="2046" width="45.5703125" style="1032" customWidth="1"/>
    <col min="2047" max="2047" width="16.140625" style="1032" customWidth="1"/>
    <col min="2048" max="2048" width="17.28515625" style="1032" bestFit="1" customWidth="1"/>
    <col min="2049" max="2049" width="19" style="1032" customWidth="1"/>
    <col min="2050" max="2050" width="16.42578125" style="1032" customWidth="1"/>
    <col min="2051" max="2051" width="15.140625" style="1032" customWidth="1"/>
    <col min="2052" max="2052" width="17.85546875" style="1032" bestFit="1" customWidth="1"/>
    <col min="2053" max="2053" width="14.7109375" style="1032" customWidth="1"/>
    <col min="2054" max="2055" width="13.28515625" style="1032" customWidth="1"/>
    <col min="2056" max="2056" width="12.42578125" style="1032" customWidth="1"/>
    <col min="2057" max="2300" width="9.140625" style="1032"/>
    <col min="2301" max="2301" width="5.5703125" style="1032" customWidth="1"/>
    <col min="2302" max="2302" width="45.5703125" style="1032" customWidth="1"/>
    <col min="2303" max="2303" width="16.140625" style="1032" customWidth="1"/>
    <col min="2304" max="2304" width="17.28515625" style="1032" bestFit="1" customWidth="1"/>
    <col min="2305" max="2305" width="19" style="1032" customWidth="1"/>
    <col min="2306" max="2306" width="16.42578125" style="1032" customWidth="1"/>
    <col min="2307" max="2307" width="15.140625" style="1032" customWidth="1"/>
    <col min="2308" max="2308" width="17.85546875" style="1032" bestFit="1" customWidth="1"/>
    <col min="2309" max="2309" width="14.7109375" style="1032" customWidth="1"/>
    <col min="2310" max="2311" width="13.28515625" style="1032" customWidth="1"/>
    <col min="2312" max="2312" width="12.42578125" style="1032" customWidth="1"/>
    <col min="2313" max="2556" width="9.140625" style="1032"/>
    <col min="2557" max="2557" width="5.5703125" style="1032" customWidth="1"/>
    <col min="2558" max="2558" width="45.5703125" style="1032" customWidth="1"/>
    <col min="2559" max="2559" width="16.140625" style="1032" customWidth="1"/>
    <col min="2560" max="2560" width="17.28515625" style="1032" bestFit="1" customWidth="1"/>
    <col min="2561" max="2561" width="19" style="1032" customWidth="1"/>
    <col min="2562" max="2562" width="16.42578125" style="1032" customWidth="1"/>
    <col min="2563" max="2563" width="15.140625" style="1032" customWidth="1"/>
    <col min="2564" max="2564" width="17.85546875" style="1032" bestFit="1" customWidth="1"/>
    <col min="2565" max="2565" width="14.7109375" style="1032" customWidth="1"/>
    <col min="2566" max="2567" width="13.28515625" style="1032" customWidth="1"/>
    <col min="2568" max="2568" width="12.42578125" style="1032" customWidth="1"/>
    <col min="2569" max="2812" width="9.140625" style="1032"/>
    <col min="2813" max="2813" width="5.5703125" style="1032" customWidth="1"/>
    <col min="2814" max="2814" width="45.5703125" style="1032" customWidth="1"/>
    <col min="2815" max="2815" width="16.140625" style="1032" customWidth="1"/>
    <col min="2816" max="2816" width="17.28515625" style="1032" bestFit="1" customWidth="1"/>
    <col min="2817" max="2817" width="19" style="1032" customWidth="1"/>
    <col min="2818" max="2818" width="16.42578125" style="1032" customWidth="1"/>
    <col min="2819" max="2819" width="15.140625" style="1032" customWidth="1"/>
    <col min="2820" max="2820" width="17.85546875" style="1032" bestFit="1" customWidth="1"/>
    <col min="2821" max="2821" width="14.7109375" style="1032" customWidth="1"/>
    <col min="2822" max="2823" width="13.28515625" style="1032" customWidth="1"/>
    <col min="2824" max="2824" width="12.42578125" style="1032" customWidth="1"/>
    <col min="2825" max="3068" width="9.140625" style="1032"/>
    <col min="3069" max="3069" width="5.5703125" style="1032" customWidth="1"/>
    <col min="3070" max="3070" width="45.5703125" style="1032" customWidth="1"/>
    <col min="3071" max="3071" width="16.140625" style="1032" customWidth="1"/>
    <col min="3072" max="3072" width="17.28515625" style="1032" bestFit="1" customWidth="1"/>
    <col min="3073" max="3073" width="19" style="1032" customWidth="1"/>
    <col min="3074" max="3074" width="16.42578125" style="1032" customWidth="1"/>
    <col min="3075" max="3075" width="15.140625" style="1032" customWidth="1"/>
    <col min="3076" max="3076" width="17.85546875" style="1032" bestFit="1" customWidth="1"/>
    <col min="3077" max="3077" width="14.7109375" style="1032" customWidth="1"/>
    <col min="3078" max="3079" width="13.28515625" style="1032" customWidth="1"/>
    <col min="3080" max="3080" width="12.42578125" style="1032" customWidth="1"/>
    <col min="3081" max="3324" width="9.140625" style="1032"/>
    <col min="3325" max="3325" width="5.5703125" style="1032" customWidth="1"/>
    <col min="3326" max="3326" width="45.5703125" style="1032" customWidth="1"/>
    <col min="3327" max="3327" width="16.140625" style="1032" customWidth="1"/>
    <col min="3328" max="3328" width="17.28515625" style="1032" bestFit="1" customWidth="1"/>
    <col min="3329" max="3329" width="19" style="1032" customWidth="1"/>
    <col min="3330" max="3330" width="16.42578125" style="1032" customWidth="1"/>
    <col min="3331" max="3331" width="15.140625" style="1032" customWidth="1"/>
    <col min="3332" max="3332" width="17.85546875" style="1032" bestFit="1" customWidth="1"/>
    <col min="3333" max="3333" width="14.7109375" style="1032" customWidth="1"/>
    <col min="3334" max="3335" width="13.28515625" style="1032" customWidth="1"/>
    <col min="3336" max="3336" width="12.42578125" style="1032" customWidth="1"/>
    <col min="3337" max="3580" width="9.140625" style="1032"/>
    <col min="3581" max="3581" width="5.5703125" style="1032" customWidth="1"/>
    <col min="3582" max="3582" width="45.5703125" style="1032" customWidth="1"/>
    <col min="3583" max="3583" width="16.140625" style="1032" customWidth="1"/>
    <col min="3584" max="3584" width="17.28515625" style="1032" bestFit="1" customWidth="1"/>
    <col min="3585" max="3585" width="19" style="1032" customWidth="1"/>
    <col min="3586" max="3586" width="16.42578125" style="1032" customWidth="1"/>
    <col min="3587" max="3587" width="15.140625" style="1032" customWidth="1"/>
    <col min="3588" max="3588" width="17.85546875" style="1032" bestFit="1" customWidth="1"/>
    <col min="3589" max="3589" width="14.7109375" style="1032" customWidth="1"/>
    <col min="3590" max="3591" width="13.28515625" style="1032" customWidth="1"/>
    <col min="3592" max="3592" width="12.42578125" style="1032" customWidth="1"/>
    <col min="3593" max="3836" width="9.140625" style="1032"/>
    <col min="3837" max="3837" width="5.5703125" style="1032" customWidth="1"/>
    <col min="3838" max="3838" width="45.5703125" style="1032" customWidth="1"/>
    <col min="3839" max="3839" width="16.140625" style="1032" customWidth="1"/>
    <col min="3840" max="3840" width="17.28515625" style="1032" bestFit="1" customWidth="1"/>
    <col min="3841" max="3841" width="19" style="1032" customWidth="1"/>
    <col min="3842" max="3842" width="16.42578125" style="1032" customWidth="1"/>
    <col min="3843" max="3843" width="15.140625" style="1032" customWidth="1"/>
    <col min="3844" max="3844" width="17.85546875" style="1032" bestFit="1" customWidth="1"/>
    <col min="3845" max="3845" width="14.7109375" style="1032" customWidth="1"/>
    <col min="3846" max="3847" width="13.28515625" style="1032" customWidth="1"/>
    <col min="3848" max="3848" width="12.42578125" style="1032" customWidth="1"/>
    <col min="3849" max="4092" width="9.140625" style="1032"/>
    <col min="4093" max="4093" width="5.5703125" style="1032" customWidth="1"/>
    <col min="4094" max="4094" width="45.5703125" style="1032" customWidth="1"/>
    <col min="4095" max="4095" width="16.140625" style="1032" customWidth="1"/>
    <col min="4096" max="4096" width="17.28515625" style="1032" bestFit="1" customWidth="1"/>
    <col min="4097" max="4097" width="19" style="1032" customWidth="1"/>
    <col min="4098" max="4098" width="16.42578125" style="1032" customWidth="1"/>
    <col min="4099" max="4099" width="15.140625" style="1032" customWidth="1"/>
    <col min="4100" max="4100" width="17.85546875" style="1032" bestFit="1" customWidth="1"/>
    <col min="4101" max="4101" width="14.7109375" style="1032" customWidth="1"/>
    <col min="4102" max="4103" width="13.28515625" style="1032" customWidth="1"/>
    <col min="4104" max="4104" width="12.42578125" style="1032" customWidth="1"/>
    <col min="4105" max="4348" width="9.140625" style="1032"/>
    <col min="4349" max="4349" width="5.5703125" style="1032" customWidth="1"/>
    <col min="4350" max="4350" width="45.5703125" style="1032" customWidth="1"/>
    <col min="4351" max="4351" width="16.140625" style="1032" customWidth="1"/>
    <col min="4352" max="4352" width="17.28515625" style="1032" bestFit="1" customWidth="1"/>
    <col min="4353" max="4353" width="19" style="1032" customWidth="1"/>
    <col min="4354" max="4354" width="16.42578125" style="1032" customWidth="1"/>
    <col min="4355" max="4355" width="15.140625" style="1032" customWidth="1"/>
    <col min="4356" max="4356" width="17.85546875" style="1032" bestFit="1" customWidth="1"/>
    <col min="4357" max="4357" width="14.7109375" style="1032" customWidth="1"/>
    <col min="4358" max="4359" width="13.28515625" style="1032" customWidth="1"/>
    <col min="4360" max="4360" width="12.42578125" style="1032" customWidth="1"/>
    <col min="4361" max="4604" width="9.140625" style="1032"/>
    <col min="4605" max="4605" width="5.5703125" style="1032" customWidth="1"/>
    <col min="4606" max="4606" width="45.5703125" style="1032" customWidth="1"/>
    <col min="4607" max="4607" width="16.140625" style="1032" customWidth="1"/>
    <col min="4608" max="4608" width="17.28515625" style="1032" bestFit="1" customWidth="1"/>
    <col min="4609" max="4609" width="19" style="1032" customWidth="1"/>
    <col min="4610" max="4610" width="16.42578125" style="1032" customWidth="1"/>
    <col min="4611" max="4611" width="15.140625" style="1032" customWidth="1"/>
    <col min="4612" max="4612" width="17.85546875" style="1032" bestFit="1" customWidth="1"/>
    <col min="4613" max="4613" width="14.7109375" style="1032" customWidth="1"/>
    <col min="4614" max="4615" width="13.28515625" style="1032" customWidth="1"/>
    <col min="4616" max="4616" width="12.42578125" style="1032" customWidth="1"/>
    <col min="4617" max="4860" width="9.140625" style="1032"/>
    <col min="4861" max="4861" width="5.5703125" style="1032" customWidth="1"/>
    <col min="4862" max="4862" width="45.5703125" style="1032" customWidth="1"/>
    <col min="4863" max="4863" width="16.140625" style="1032" customWidth="1"/>
    <col min="4864" max="4864" width="17.28515625" style="1032" bestFit="1" customWidth="1"/>
    <col min="4865" max="4865" width="19" style="1032" customWidth="1"/>
    <col min="4866" max="4866" width="16.42578125" style="1032" customWidth="1"/>
    <col min="4867" max="4867" width="15.140625" style="1032" customWidth="1"/>
    <col min="4868" max="4868" width="17.85546875" style="1032" bestFit="1" customWidth="1"/>
    <col min="4869" max="4869" width="14.7109375" style="1032" customWidth="1"/>
    <col min="4870" max="4871" width="13.28515625" style="1032" customWidth="1"/>
    <col min="4872" max="4872" width="12.42578125" style="1032" customWidth="1"/>
    <col min="4873" max="5116" width="9.140625" style="1032"/>
    <col min="5117" max="5117" width="5.5703125" style="1032" customWidth="1"/>
    <col min="5118" max="5118" width="45.5703125" style="1032" customWidth="1"/>
    <col min="5119" max="5119" width="16.140625" style="1032" customWidth="1"/>
    <col min="5120" max="5120" width="17.28515625" style="1032" bestFit="1" customWidth="1"/>
    <col min="5121" max="5121" width="19" style="1032" customWidth="1"/>
    <col min="5122" max="5122" width="16.42578125" style="1032" customWidth="1"/>
    <col min="5123" max="5123" width="15.140625" style="1032" customWidth="1"/>
    <col min="5124" max="5124" width="17.85546875" style="1032" bestFit="1" customWidth="1"/>
    <col min="5125" max="5125" width="14.7109375" style="1032" customWidth="1"/>
    <col min="5126" max="5127" width="13.28515625" style="1032" customWidth="1"/>
    <col min="5128" max="5128" width="12.42578125" style="1032" customWidth="1"/>
    <col min="5129" max="5372" width="9.140625" style="1032"/>
    <col min="5373" max="5373" width="5.5703125" style="1032" customWidth="1"/>
    <col min="5374" max="5374" width="45.5703125" style="1032" customWidth="1"/>
    <col min="5375" max="5375" width="16.140625" style="1032" customWidth="1"/>
    <col min="5376" max="5376" width="17.28515625" style="1032" bestFit="1" customWidth="1"/>
    <col min="5377" max="5377" width="19" style="1032" customWidth="1"/>
    <col min="5378" max="5378" width="16.42578125" style="1032" customWidth="1"/>
    <col min="5379" max="5379" width="15.140625" style="1032" customWidth="1"/>
    <col min="5380" max="5380" width="17.85546875" style="1032" bestFit="1" customWidth="1"/>
    <col min="5381" max="5381" width="14.7109375" style="1032" customWidth="1"/>
    <col min="5382" max="5383" width="13.28515625" style="1032" customWidth="1"/>
    <col min="5384" max="5384" width="12.42578125" style="1032" customWidth="1"/>
    <col min="5385" max="5628" width="9.140625" style="1032"/>
    <col min="5629" max="5629" width="5.5703125" style="1032" customWidth="1"/>
    <col min="5630" max="5630" width="45.5703125" style="1032" customWidth="1"/>
    <col min="5631" max="5631" width="16.140625" style="1032" customWidth="1"/>
    <col min="5632" max="5632" width="17.28515625" style="1032" bestFit="1" customWidth="1"/>
    <col min="5633" max="5633" width="19" style="1032" customWidth="1"/>
    <col min="5634" max="5634" width="16.42578125" style="1032" customWidth="1"/>
    <col min="5635" max="5635" width="15.140625" style="1032" customWidth="1"/>
    <col min="5636" max="5636" width="17.85546875" style="1032" bestFit="1" customWidth="1"/>
    <col min="5637" max="5637" width="14.7109375" style="1032" customWidth="1"/>
    <col min="5638" max="5639" width="13.28515625" style="1032" customWidth="1"/>
    <col min="5640" max="5640" width="12.42578125" style="1032" customWidth="1"/>
    <col min="5641" max="5884" width="9.140625" style="1032"/>
    <col min="5885" max="5885" width="5.5703125" style="1032" customWidth="1"/>
    <col min="5886" max="5886" width="45.5703125" style="1032" customWidth="1"/>
    <col min="5887" max="5887" width="16.140625" style="1032" customWidth="1"/>
    <col min="5888" max="5888" width="17.28515625" style="1032" bestFit="1" customWidth="1"/>
    <col min="5889" max="5889" width="19" style="1032" customWidth="1"/>
    <col min="5890" max="5890" width="16.42578125" style="1032" customWidth="1"/>
    <col min="5891" max="5891" width="15.140625" style="1032" customWidth="1"/>
    <col min="5892" max="5892" width="17.85546875" style="1032" bestFit="1" customWidth="1"/>
    <col min="5893" max="5893" width="14.7109375" style="1032" customWidth="1"/>
    <col min="5894" max="5895" width="13.28515625" style="1032" customWidth="1"/>
    <col min="5896" max="5896" width="12.42578125" style="1032" customWidth="1"/>
    <col min="5897" max="6140" width="9.140625" style="1032"/>
    <col min="6141" max="6141" width="5.5703125" style="1032" customWidth="1"/>
    <col min="6142" max="6142" width="45.5703125" style="1032" customWidth="1"/>
    <col min="6143" max="6143" width="16.140625" style="1032" customWidth="1"/>
    <col min="6144" max="6144" width="17.28515625" style="1032" bestFit="1" customWidth="1"/>
    <col min="6145" max="6145" width="19" style="1032" customWidth="1"/>
    <col min="6146" max="6146" width="16.42578125" style="1032" customWidth="1"/>
    <col min="6147" max="6147" width="15.140625" style="1032" customWidth="1"/>
    <col min="6148" max="6148" width="17.85546875" style="1032" bestFit="1" customWidth="1"/>
    <col min="6149" max="6149" width="14.7109375" style="1032" customWidth="1"/>
    <col min="6150" max="6151" width="13.28515625" style="1032" customWidth="1"/>
    <col min="6152" max="6152" width="12.42578125" style="1032" customWidth="1"/>
    <col min="6153" max="6396" width="9.140625" style="1032"/>
    <col min="6397" max="6397" width="5.5703125" style="1032" customWidth="1"/>
    <col min="6398" max="6398" width="45.5703125" style="1032" customWidth="1"/>
    <col min="6399" max="6399" width="16.140625" style="1032" customWidth="1"/>
    <col min="6400" max="6400" width="17.28515625" style="1032" bestFit="1" customWidth="1"/>
    <col min="6401" max="6401" width="19" style="1032" customWidth="1"/>
    <col min="6402" max="6402" width="16.42578125" style="1032" customWidth="1"/>
    <col min="6403" max="6403" width="15.140625" style="1032" customWidth="1"/>
    <col min="6404" max="6404" width="17.85546875" style="1032" bestFit="1" customWidth="1"/>
    <col min="6405" max="6405" width="14.7109375" style="1032" customWidth="1"/>
    <col min="6406" max="6407" width="13.28515625" style="1032" customWidth="1"/>
    <col min="6408" max="6408" width="12.42578125" style="1032" customWidth="1"/>
    <col min="6409" max="6652" width="9.140625" style="1032"/>
    <col min="6653" max="6653" width="5.5703125" style="1032" customWidth="1"/>
    <col min="6654" max="6654" width="45.5703125" style="1032" customWidth="1"/>
    <col min="6655" max="6655" width="16.140625" style="1032" customWidth="1"/>
    <col min="6656" max="6656" width="17.28515625" style="1032" bestFit="1" customWidth="1"/>
    <col min="6657" max="6657" width="19" style="1032" customWidth="1"/>
    <col min="6658" max="6658" width="16.42578125" style="1032" customWidth="1"/>
    <col min="6659" max="6659" width="15.140625" style="1032" customWidth="1"/>
    <col min="6660" max="6660" width="17.85546875" style="1032" bestFit="1" customWidth="1"/>
    <col min="6661" max="6661" width="14.7109375" style="1032" customWidth="1"/>
    <col min="6662" max="6663" width="13.28515625" style="1032" customWidth="1"/>
    <col min="6664" max="6664" width="12.42578125" style="1032" customWidth="1"/>
    <col min="6665" max="6908" width="9.140625" style="1032"/>
    <col min="6909" max="6909" width="5.5703125" style="1032" customWidth="1"/>
    <col min="6910" max="6910" width="45.5703125" style="1032" customWidth="1"/>
    <col min="6911" max="6911" width="16.140625" style="1032" customWidth="1"/>
    <col min="6912" max="6912" width="17.28515625" style="1032" bestFit="1" customWidth="1"/>
    <col min="6913" max="6913" width="19" style="1032" customWidth="1"/>
    <col min="6914" max="6914" width="16.42578125" style="1032" customWidth="1"/>
    <col min="6915" max="6915" width="15.140625" style="1032" customWidth="1"/>
    <col min="6916" max="6916" width="17.85546875" style="1032" bestFit="1" customWidth="1"/>
    <col min="6917" max="6917" width="14.7109375" style="1032" customWidth="1"/>
    <col min="6918" max="6919" width="13.28515625" style="1032" customWidth="1"/>
    <col min="6920" max="6920" width="12.42578125" style="1032" customWidth="1"/>
    <col min="6921" max="7164" width="9.140625" style="1032"/>
    <col min="7165" max="7165" width="5.5703125" style="1032" customWidth="1"/>
    <col min="7166" max="7166" width="45.5703125" style="1032" customWidth="1"/>
    <col min="7167" max="7167" width="16.140625" style="1032" customWidth="1"/>
    <col min="7168" max="7168" width="17.28515625" style="1032" bestFit="1" customWidth="1"/>
    <col min="7169" max="7169" width="19" style="1032" customWidth="1"/>
    <col min="7170" max="7170" width="16.42578125" style="1032" customWidth="1"/>
    <col min="7171" max="7171" width="15.140625" style="1032" customWidth="1"/>
    <col min="7172" max="7172" width="17.85546875" style="1032" bestFit="1" customWidth="1"/>
    <col min="7173" max="7173" width="14.7109375" style="1032" customWidth="1"/>
    <col min="7174" max="7175" width="13.28515625" style="1032" customWidth="1"/>
    <col min="7176" max="7176" width="12.42578125" style="1032" customWidth="1"/>
    <col min="7177" max="7420" width="9.140625" style="1032"/>
    <col min="7421" max="7421" width="5.5703125" style="1032" customWidth="1"/>
    <col min="7422" max="7422" width="45.5703125" style="1032" customWidth="1"/>
    <col min="7423" max="7423" width="16.140625" style="1032" customWidth="1"/>
    <col min="7424" max="7424" width="17.28515625" style="1032" bestFit="1" customWidth="1"/>
    <col min="7425" max="7425" width="19" style="1032" customWidth="1"/>
    <col min="7426" max="7426" width="16.42578125" style="1032" customWidth="1"/>
    <col min="7427" max="7427" width="15.140625" style="1032" customWidth="1"/>
    <col min="7428" max="7428" width="17.85546875" style="1032" bestFit="1" customWidth="1"/>
    <col min="7429" max="7429" width="14.7109375" style="1032" customWidth="1"/>
    <col min="7430" max="7431" width="13.28515625" style="1032" customWidth="1"/>
    <col min="7432" max="7432" width="12.42578125" style="1032" customWidth="1"/>
    <col min="7433" max="7676" width="9.140625" style="1032"/>
    <col min="7677" max="7677" width="5.5703125" style="1032" customWidth="1"/>
    <col min="7678" max="7678" width="45.5703125" style="1032" customWidth="1"/>
    <col min="7679" max="7679" width="16.140625" style="1032" customWidth="1"/>
    <col min="7680" max="7680" width="17.28515625" style="1032" bestFit="1" customWidth="1"/>
    <col min="7681" max="7681" width="19" style="1032" customWidth="1"/>
    <col min="7682" max="7682" width="16.42578125" style="1032" customWidth="1"/>
    <col min="7683" max="7683" width="15.140625" style="1032" customWidth="1"/>
    <col min="7684" max="7684" width="17.85546875" style="1032" bestFit="1" customWidth="1"/>
    <col min="7685" max="7685" width="14.7109375" style="1032" customWidth="1"/>
    <col min="7686" max="7687" width="13.28515625" style="1032" customWidth="1"/>
    <col min="7688" max="7688" width="12.42578125" style="1032" customWidth="1"/>
    <col min="7689" max="7932" width="9.140625" style="1032"/>
    <col min="7933" max="7933" width="5.5703125" style="1032" customWidth="1"/>
    <col min="7934" max="7934" width="45.5703125" style="1032" customWidth="1"/>
    <col min="7935" max="7935" width="16.140625" style="1032" customWidth="1"/>
    <col min="7936" max="7936" width="17.28515625" style="1032" bestFit="1" customWidth="1"/>
    <col min="7937" max="7937" width="19" style="1032" customWidth="1"/>
    <col min="7938" max="7938" width="16.42578125" style="1032" customWidth="1"/>
    <col min="7939" max="7939" width="15.140625" style="1032" customWidth="1"/>
    <col min="7940" max="7940" width="17.85546875" style="1032" bestFit="1" customWidth="1"/>
    <col min="7941" max="7941" width="14.7109375" style="1032" customWidth="1"/>
    <col min="7942" max="7943" width="13.28515625" style="1032" customWidth="1"/>
    <col min="7944" max="7944" width="12.42578125" style="1032" customWidth="1"/>
    <col min="7945" max="8188" width="9.140625" style="1032"/>
    <col min="8189" max="8189" width="5.5703125" style="1032" customWidth="1"/>
    <col min="8190" max="8190" width="45.5703125" style="1032" customWidth="1"/>
    <col min="8191" max="8191" width="16.140625" style="1032" customWidth="1"/>
    <col min="8192" max="8192" width="17.28515625" style="1032" bestFit="1" customWidth="1"/>
    <col min="8193" max="8193" width="19" style="1032" customWidth="1"/>
    <col min="8194" max="8194" width="16.42578125" style="1032" customWidth="1"/>
    <col min="8195" max="8195" width="15.140625" style="1032" customWidth="1"/>
    <col min="8196" max="8196" width="17.85546875" style="1032" bestFit="1" customWidth="1"/>
    <col min="8197" max="8197" width="14.7109375" style="1032" customWidth="1"/>
    <col min="8198" max="8199" width="13.28515625" style="1032" customWidth="1"/>
    <col min="8200" max="8200" width="12.42578125" style="1032" customWidth="1"/>
    <col min="8201" max="8444" width="9.140625" style="1032"/>
    <col min="8445" max="8445" width="5.5703125" style="1032" customWidth="1"/>
    <col min="8446" max="8446" width="45.5703125" style="1032" customWidth="1"/>
    <col min="8447" max="8447" width="16.140625" style="1032" customWidth="1"/>
    <col min="8448" max="8448" width="17.28515625" style="1032" bestFit="1" customWidth="1"/>
    <col min="8449" max="8449" width="19" style="1032" customWidth="1"/>
    <col min="8450" max="8450" width="16.42578125" style="1032" customWidth="1"/>
    <col min="8451" max="8451" width="15.140625" style="1032" customWidth="1"/>
    <col min="8452" max="8452" width="17.85546875" style="1032" bestFit="1" customWidth="1"/>
    <col min="8453" max="8453" width="14.7109375" style="1032" customWidth="1"/>
    <col min="8454" max="8455" width="13.28515625" style="1032" customWidth="1"/>
    <col min="8456" max="8456" width="12.42578125" style="1032" customWidth="1"/>
    <col min="8457" max="8700" width="9.140625" style="1032"/>
    <col min="8701" max="8701" width="5.5703125" style="1032" customWidth="1"/>
    <col min="8702" max="8702" width="45.5703125" style="1032" customWidth="1"/>
    <col min="8703" max="8703" width="16.140625" style="1032" customWidth="1"/>
    <col min="8704" max="8704" width="17.28515625" style="1032" bestFit="1" customWidth="1"/>
    <col min="8705" max="8705" width="19" style="1032" customWidth="1"/>
    <col min="8706" max="8706" width="16.42578125" style="1032" customWidth="1"/>
    <col min="8707" max="8707" width="15.140625" style="1032" customWidth="1"/>
    <col min="8708" max="8708" width="17.85546875" style="1032" bestFit="1" customWidth="1"/>
    <col min="8709" max="8709" width="14.7109375" style="1032" customWidth="1"/>
    <col min="8710" max="8711" width="13.28515625" style="1032" customWidth="1"/>
    <col min="8712" max="8712" width="12.42578125" style="1032" customWidth="1"/>
    <col min="8713" max="8956" width="9.140625" style="1032"/>
    <col min="8957" max="8957" width="5.5703125" style="1032" customWidth="1"/>
    <col min="8958" max="8958" width="45.5703125" style="1032" customWidth="1"/>
    <col min="8959" max="8959" width="16.140625" style="1032" customWidth="1"/>
    <col min="8960" max="8960" width="17.28515625" style="1032" bestFit="1" customWidth="1"/>
    <col min="8961" max="8961" width="19" style="1032" customWidth="1"/>
    <col min="8962" max="8962" width="16.42578125" style="1032" customWidth="1"/>
    <col min="8963" max="8963" width="15.140625" style="1032" customWidth="1"/>
    <col min="8964" max="8964" width="17.85546875" style="1032" bestFit="1" customWidth="1"/>
    <col min="8965" max="8965" width="14.7109375" style="1032" customWidth="1"/>
    <col min="8966" max="8967" width="13.28515625" style="1032" customWidth="1"/>
    <col min="8968" max="8968" width="12.42578125" style="1032" customWidth="1"/>
    <col min="8969" max="9212" width="9.140625" style="1032"/>
    <col min="9213" max="9213" width="5.5703125" style="1032" customWidth="1"/>
    <col min="9214" max="9214" width="45.5703125" style="1032" customWidth="1"/>
    <col min="9215" max="9215" width="16.140625" style="1032" customWidth="1"/>
    <col min="9216" max="9216" width="17.28515625" style="1032" bestFit="1" customWidth="1"/>
    <col min="9217" max="9217" width="19" style="1032" customWidth="1"/>
    <col min="9218" max="9218" width="16.42578125" style="1032" customWidth="1"/>
    <col min="9219" max="9219" width="15.140625" style="1032" customWidth="1"/>
    <col min="9220" max="9220" width="17.85546875" style="1032" bestFit="1" customWidth="1"/>
    <col min="9221" max="9221" width="14.7109375" style="1032" customWidth="1"/>
    <col min="9222" max="9223" width="13.28515625" style="1032" customWidth="1"/>
    <col min="9224" max="9224" width="12.42578125" style="1032" customWidth="1"/>
    <col min="9225" max="9468" width="9.140625" style="1032"/>
    <col min="9469" max="9469" width="5.5703125" style="1032" customWidth="1"/>
    <col min="9470" max="9470" width="45.5703125" style="1032" customWidth="1"/>
    <col min="9471" max="9471" width="16.140625" style="1032" customWidth="1"/>
    <col min="9472" max="9472" width="17.28515625" style="1032" bestFit="1" customWidth="1"/>
    <col min="9473" max="9473" width="19" style="1032" customWidth="1"/>
    <col min="9474" max="9474" width="16.42578125" style="1032" customWidth="1"/>
    <col min="9475" max="9475" width="15.140625" style="1032" customWidth="1"/>
    <col min="9476" max="9476" width="17.85546875" style="1032" bestFit="1" customWidth="1"/>
    <col min="9477" max="9477" width="14.7109375" style="1032" customWidth="1"/>
    <col min="9478" max="9479" width="13.28515625" style="1032" customWidth="1"/>
    <col min="9480" max="9480" width="12.42578125" style="1032" customWidth="1"/>
    <col min="9481" max="9724" width="9.140625" style="1032"/>
    <col min="9725" max="9725" width="5.5703125" style="1032" customWidth="1"/>
    <col min="9726" max="9726" width="45.5703125" style="1032" customWidth="1"/>
    <col min="9727" max="9727" width="16.140625" style="1032" customWidth="1"/>
    <col min="9728" max="9728" width="17.28515625" style="1032" bestFit="1" customWidth="1"/>
    <col min="9729" max="9729" width="19" style="1032" customWidth="1"/>
    <col min="9730" max="9730" width="16.42578125" style="1032" customWidth="1"/>
    <col min="9731" max="9731" width="15.140625" style="1032" customWidth="1"/>
    <col min="9732" max="9732" width="17.85546875" style="1032" bestFit="1" customWidth="1"/>
    <col min="9733" max="9733" width="14.7109375" style="1032" customWidth="1"/>
    <col min="9734" max="9735" width="13.28515625" style="1032" customWidth="1"/>
    <col min="9736" max="9736" width="12.42578125" style="1032" customWidth="1"/>
    <col min="9737" max="9980" width="9.140625" style="1032"/>
    <col min="9981" max="9981" width="5.5703125" style="1032" customWidth="1"/>
    <col min="9982" max="9982" width="45.5703125" style="1032" customWidth="1"/>
    <col min="9983" max="9983" width="16.140625" style="1032" customWidth="1"/>
    <col min="9984" max="9984" width="17.28515625" style="1032" bestFit="1" customWidth="1"/>
    <col min="9985" max="9985" width="19" style="1032" customWidth="1"/>
    <col min="9986" max="9986" width="16.42578125" style="1032" customWidth="1"/>
    <col min="9987" max="9987" width="15.140625" style="1032" customWidth="1"/>
    <col min="9988" max="9988" width="17.85546875" style="1032" bestFit="1" customWidth="1"/>
    <col min="9989" max="9989" width="14.7109375" style="1032" customWidth="1"/>
    <col min="9990" max="9991" width="13.28515625" style="1032" customWidth="1"/>
    <col min="9992" max="9992" width="12.42578125" style="1032" customWidth="1"/>
    <col min="9993" max="10236" width="9.140625" style="1032"/>
    <col min="10237" max="10237" width="5.5703125" style="1032" customWidth="1"/>
    <col min="10238" max="10238" width="45.5703125" style="1032" customWidth="1"/>
    <col min="10239" max="10239" width="16.140625" style="1032" customWidth="1"/>
    <col min="10240" max="10240" width="17.28515625" style="1032" bestFit="1" customWidth="1"/>
    <col min="10241" max="10241" width="19" style="1032" customWidth="1"/>
    <col min="10242" max="10242" width="16.42578125" style="1032" customWidth="1"/>
    <col min="10243" max="10243" width="15.140625" style="1032" customWidth="1"/>
    <col min="10244" max="10244" width="17.85546875" style="1032" bestFit="1" customWidth="1"/>
    <col min="10245" max="10245" width="14.7109375" style="1032" customWidth="1"/>
    <col min="10246" max="10247" width="13.28515625" style="1032" customWidth="1"/>
    <col min="10248" max="10248" width="12.42578125" style="1032" customWidth="1"/>
    <col min="10249" max="10492" width="9.140625" style="1032"/>
    <col min="10493" max="10493" width="5.5703125" style="1032" customWidth="1"/>
    <col min="10494" max="10494" width="45.5703125" style="1032" customWidth="1"/>
    <col min="10495" max="10495" width="16.140625" style="1032" customWidth="1"/>
    <col min="10496" max="10496" width="17.28515625" style="1032" bestFit="1" customWidth="1"/>
    <col min="10497" max="10497" width="19" style="1032" customWidth="1"/>
    <col min="10498" max="10498" width="16.42578125" style="1032" customWidth="1"/>
    <col min="10499" max="10499" width="15.140625" style="1032" customWidth="1"/>
    <col min="10500" max="10500" width="17.85546875" style="1032" bestFit="1" customWidth="1"/>
    <col min="10501" max="10501" width="14.7109375" style="1032" customWidth="1"/>
    <col min="10502" max="10503" width="13.28515625" style="1032" customWidth="1"/>
    <col min="10504" max="10504" width="12.42578125" style="1032" customWidth="1"/>
    <col min="10505" max="10748" width="9.140625" style="1032"/>
    <col min="10749" max="10749" width="5.5703125" style="1032" customWidth="1"/>
    <col min="10750" max="10750" width="45.5703125" style="1032" customWidth="1"/>
    <col min="10751" max="10751" width="16.140625" style="1032" customWidth="1"/>
    <col min="10752" max="10752" width="17.28515625" style="1032" bestFit="1" customWidth="1"/>
    <col min="10753" max="10753" width="19" style="1032" customWidth="1"/>
    <col min="10754" max="10754" width="16.42578125" style="1032" customWidth="1"/>
    <col min="10755" max="10755" width="15.140625" style="1032" customWidth="1"/>
    <col min="10756" max="10756" width="17.85546875" style="1032" bestFit="1" customWidth="1"/>
    <col min="10757" max="10757" width="14.7109375" style="1032" customWidth="1"/>
    <col min="10758" max="10759" width="13.28515625" style="1032" customWidth="1"/>
    <col min="10760" max="10760" width="12.42578125" style="1032" customWidth="1"/>
    <col min="10761" max="11004" width="9.140625" style="1032"/>
    <col min="11005" max="11005" width="5.5703125" style="1032" customWidth="1"/>
    <col min="11006" max="11006" width="45.5703125" style="1032" customWidth="1"/>
    <col min="11007" max="11007" width="16.140625" style="1032" customWidth="1"/>
    <col min="11008" max="11008" width="17.28515625" style="1032" bestFit="1" customWidth="1"/>
    <col min="11009" max="11009" width="19" style="1032" customWidth="1"/>
    <col min="11010" max="11010" width="16.42578125" style="1032" customWidth="1"/>
    <col min="11011" max="11011" width="15.140625" style="1032" customWidth="1"/>
    <col min="11012" max="11012" width="17.85546875" style="1032" bestFit="1" customWidth="1"/>
    <col min="11013" max="11013" width="14.7109375" style="1032" customWidth="1"/>
    <col min="11014" max="11015" width="13.28515625" style="1032" customWidth="1"/>
    <col min="11016" max="11016" width="12.42578125" style="1032" customWidth="1"/>
    <col min="11017" max="11260" width="9.140625" style="1032"/>
    <col min="11261" max="11261" width="5.5703125" style="1032" customWidth="1"/>
    <col min="11262" max="11262" width="45.5703125" style="1032" customWidth="1"/>
    <col min="11263" max="11263" width="16.140625" style="1032" customWidth="1"/>
    <col min="11264" max="11264" width="17.28515625" style="1032" bestFit="1" customWidth="1"/>
    <col min="11265" max="11265" width="19" style="1032" customWidth="1"/>
    <col min="11266" max="11266" width="16.42578125" style="1032" customWidth="1"/>
    <col min="11267" max="11267" width="15.140625" style="1032" customWidth="1"/>
    <col min="11268" max="11268" width="17.85546875" style="1032" bestFit="1" customWidth="1"/>
    <col min="11269" max="11269" width="14.7109375" style="1032" customWidth="1"/>
    <col min="11270" max="11271" width="13.28515625" style="1032" customWidth="1"/>
    <col min="11272" max="11272" width="12.42578125" style="1032" customWidth="1"/>
    <col min="11273" max="11516" width="9.140625" style="1032"/>
    <col min="11517" max="11517" width="5.5703125" style="1032" customWidth="1"/>
    <col min="11518" max="11518" width="45.5703125" style="1032" customWidth="1"/>
    <col min="11519" max="11519" width="16.140625" style="1032" customWidth="1"/>
    <col min="11520" max="11520" width="17.28515625" style="1032" bestFit="1" customWidth="1"/>
    <col min="11521" max="11521" width="19" style="1032" customWidth="1"/>
    <col min="11522" max="11522" width="16.42578125" style="1032" customWidth="1"/>
    <col min="11523" max="11523" width="15.140625" style="1032" customWidth="1"/>
    <col min="11524" max="11524" width="17.85546875" style="1032" bestFit="1" customWidth="1"/>
    <col min="11525" max="11525" width="14.7109375" style="1032" customWidth="1"/>
    <col min="11526" max="11527" width="13.28515625" style="1032" customWidth="1"/>
    <col min="11528" max="11528" width="12.42578125" style="1032" customWidth="1"/>
    <col min="11529" max="11772" width="9.140625" style="1032"/>
    <col min="11773" max="11773" width="5.5703125" style="1032" customWidth="1"/>
    <col min="11774" max="11774" width="45.5703125" style="1032" customWidth="1"/>
    <col min="11775" max="11775" width="16.140625" style="1032" customWidth="1"/>
    <col min="11776" max="11776" width="17.28515625" style="1032" bestFit="1" customWidth="1"/>
    <col min="11777" max="11777" width="19" style="1032" customWidth="1"/>
    <col min="11778" max="11778" width="16.42578125" style="1032" customWidth="1"/>
    <col min="11779" max="11779" width="15.140625" style="1032" customWidth="1"/>
    <col min="11780" max="11780" width="17.85546875" style="1032" bestFit="1" customWidth="1"/>
    <col min="11781" max="11781" width="14.7109375" style="1032" customWidth="1"/>
    <col min="11782" max="11783" width="13.28515625" style="1032" customWidth="1"/>
    <col min="11784" max="11784" width="12.42578125" style="1032" customWidth="1"/>
    <col min="11785" max="12028" width="9.140625" style="1032"/>
    <col min="12029" max="12029" width="5.5703125" style="1032" customWidth="1"/>
    <col min="12030" max="12030" width="45.5703125" style="1032" customWidth="1"/>
    <col min="12031" max="12031" width="16.140625" style="1032" customWidth="1"/>
    <col min="12032" max="12032" width="17.28515625" style="1032" bestFit="1" customWidth="1"/>
    <col min="12033" max="12033" width="19" style="1032" customWidth="1"/>
    <col min="12034" max="12034" width="16.42578125" style="1032" customWidth="1"/>
    <col min="12035" max="12035" width="15.140625" style="1032" customWidth="1"/>
    <col min="12036" max="12036" width="17.85546875" style="1032" bestFit="1" customWidth="1"/>
    <col min="12037" max="12037" width="14.7109375" style="1032" customWidth="1"/>
    <col min="12038" max="12039" width="13.28515625" style="1032" customWidth="1"/>
    <col min="12040" max="12040" width="12.42578125" style="1032" customWidth="1"/>
    <col min="12041" max="12284" width="9.140625" style="1032"/>
    <col min="12285" max="12285" width="5.5703125" style="1032" customWidth="1"/>
    <col min="12286" max="12286" width="45.5703125" style="1032" customWidth="1"/>
    <col min="12287" max="12287" width="16.140625" style="1032" customWidth="1"/>
    <col min="12288" max="12288" width="17.28515625" style="1032" bestFit="1" customWidth="1"/>
    <col min="12289" max="12289" width="19" style="1032" customWidth="1"/>
    <col min="12290" max="12290" width="16.42578125" style="1032" customWidth="1"/>
    <col min="12291" max="12291" width="15.140625" style="1032" customWidth="1"/>
    <col min="12292" max="12292" width="17.85546875" style="1032" bestFit="1" customWidth="1"/>
    <col min="12293" max="12293" width="14.7109375" style="1032" customWidth="1"/>
    <col min="12294" max="12295" width="13.28515625" style="1032" customWidth="1"/>
    <col min="12296" max="12296" width="12.42578125" style="1032" customWidth="1"/>
    <col min="12297" max="12540" width="9.140625" style="1032"/>
    <col min="12541" max="12541" width="5.5703125" style="1032" customWidth="1"/>
    <col min="12542" max="12542" width="45.5703125" style="1032" customWidth="1"/>
    <col min="12543" max="12543" width="16.140625" style="1032" customWidth="1"/>
    <col min="12544" max="12544" width="17.28515625" style="1032" bestFit="1" customWidth="1"/>
    <col min="12545" max="12545" width="19" style="1032" customWidth="1"/>
    <col min="12546" max="12546" width="16.42578125" style="1032" customWidth="1"/>
    <col min="12547" max="12547" width="15.140625" style="1032" customWidth="1"/>
    <col min="12548" max="12548" width="17.85546875" style="1032" bestFit="1" customWidth="1"/>
    <col min="12549" max="12549" width="14.7109375" style="1032" customWidth="1"/>
    <col min="12550" max="12551" width="13.28515625" style="1032" customWidth="1"/>
    <col min="12552" max="12552" width="12.42578125" style="1032" customWidth="1"/>
    <col min="12553" max="12796" width="9.140625" style="1032"/>
    <col min="12797" max="12797" width="5.5703125" style="1032" customWidth="1"/>
    <col min="12798" max="12798" width="45.5703125" style="1032" customWidth="1"/>
    <col min="12799" max="12799" width="16.140625" style="1032" customWidth="1"/>
    <col min="12800" max="12800" width="17.28515625" style="1032" bestFit="1" customWidth="1"/>
    <col min="12801" max="12801" width="19" style="1032" customWidth="1"/>
    <col min="12802" max="12802" width="16.42578125" style="1032" customWidth="1"/>
    <col min="12803" max="12803" width="15.140625" style="1032" customWidth="1"/>
    <col min="12804" max="12804" width="17.85546875" style="1032" bestFit="1" customWidth="1"/>
    <col min="12805" max="12805" width="14.7109375" style="1032" customWidth="1"/>
    <col min="12806" max="12807" width="13.28515625" style="1032" customWidth="1"/>
    <col min="12808" max="12808" width="12.42578125" style="1032" customWidth="1"/>
    <col min="12809" max="13052" width="9.140625" style="1032"/>
    <col min="13053" max="13053" width="5.5703125" style="1032" customWidth="1"/>
    <col min="13054" max="13054" width="45.5703125" style="1032" customWidth="1"/>
    <col min="13055" max="13055" width="16.140625" style="1032" customWidth="1"/>
    <col min="13056" max="13056" width="17.28515625" style="1032" bestFit="1" customWidth="1"/>
    <col min="13057" max="13057" width="19" style="1032" customWidth="1"/>
    <col min="13058" max="13058" width="16.42578125" style="1032" customWidth="1"/>
    <col min="13059" max="13059" width="15.140625" style="1032" customWidth="1"/>
    <col min="13060" max="13060" width="17.85546875" style="1032" bestFit="1" customWidth="1"/>
    <col min="13061" max="13061" width="14.7109375" style="1032" customWidth="1"/>
    <col min="13062" max="13063" width="13.28515625" style="1032" customWidth="1"/>
    <col min="13064" max="13064" width="12.42578125" style="1032" customWidth="1"/>
    <col min="13065" max="13308" width="9.140625" style="1032"/>
    <col min="13309" max="13309" width="5.5703125" style="1032" customWidth="1"/>
    <col min="13310" max="13310" width="45.5703125" style="1032" customWidth="1"/>
    <col min="13311" max="13311" width="16.140625" style="1032" customWidth="1"/>
    <col min="13312" max="13312" width="17.28515625" style="1032" bestFit="1" customWidth="1"/>
    <col min="13313" max="13313" width="19" style="1032" customWidth="1"/>
    <col min="13314" max="13314" width="16.42578125" style="1032" customWidth="1"/>
    <col min="13315" max="13315" width="15.140625" style="1032" customWidth="1"/>
    <col min="13316" max="13316" width="17.85546875" style="1032" bestFit="1" customWidth="1"/>
    <col min="13317" max="13317" width="14.7109375" style="1032" customWidth="1"/>
    <col min="13318" max="13319" width="13.28515625" style="1032" customWidth="1"/>
    <col min="13320" max="13320" width="12.42578125" style="1032" customWidth="1"/>
    <col min="13321" max="13564" width="9.140625" style="1032"/>
    <col min="13565" max="13565" width="5.5703125" style="1032" customWidth="1"/>
    <col min="13566" max="13566" width="45.5703125" style="1032" customWidth="1"/>
    <col min="13567" max="13567" width="16.140625" style="1032" customWidth="1"/>
    <col min="13568" max="13568" width="17.28515625" style="1032" bestFit="1" customWidth="1"/>
    <col min="13569" max="13569" width="19" style="1032" customWidth="1"/>
    <col min="13570" max="13570" width="16.42578125" style="1032" customWidth="1"/>
    <col min="13571" max="13571" width="15.140625" style="1032" customWidth="1"/>
    <col min="13572" max="13572" width="17.85546875" style="1032" bestFit="1" customWidth="1"/>
    <col min="13573" max="13573" width="14.7109375" style="1032" customWidth="1"/>
    <col min="13574" max="13575" width="13.28515625" style="1032" customWidth="1"/>
    <col min="13576" max="13576" width="12.42578125" style="1032" customWidth="1"/>
    <col min="13577" max="13820" width="9.140625" style="1032"/>
    <col min="13821" max="13821" width="5.5703125" style="1032" customWidth="1"/>
    <col min="13822" max="13822" width="45.5703125" style="1032" customWidth="1"/>
    <col min="13823" max="13823" width="16.140625" style="1032" customWidth="1"/>
    <col min="13824" max="13824" width="17.28515625" style="1032" bestFit="1" customWidth="1"/>
    <col min="13825" max="13825" width="19" style="1032" customWidth="1"/>
    <col min="13826" max="13826" width="16.42578125" style="1032" customWidth="1"/>
    <col min="13827" max="13827" width="15.140625" style="1032" customWidth="1"/>
    <col min="13828" max="13828" width="17.85546875" style="1032" bestFit="1" customWidth="1"/>
    <col min="13829" max="13829" width="14.7109375" style="1032" customWidth="1"/>
    <col min="13830" max="13831" width="13.28515625" style="1032" customWidth="1"/>
    <col min="13832" max="13832" width="12.42578125" style="1032" customWidth="1"/>
    <col min="13833" max="14076" width="9.140625" style="1032"/>
    <col min="14077" max="14077" width="5.5703125" style="1032" customWidth="1"/>
    <col min="14078" max="14078" width="45.5703125" style="1032" customWidth="1"/>
    <col min="14079" max="14079" width="16.140625" style="1032" customWidth="1"/>
    <col min="14080" max="14080" width="17.28515625" style="1032" bestFit="1" customWidth="1"/>
    <col min="14081" max="14081" width="19" style="1032" customWidth="1"/>
    <col min="14082" max="14082" width="16.42578125" style="1032" customWidth="1"/>
    <col min="14083" max="14083" width="15.140625" style="1032" customWidth="1"/>
    <col min="14084" max="14084" width="17.85546875" style="1032" bestFit="1" customWidth="1"/>
    <col min="14085" max="14085" width="14.7109375" style="1032" customWidth="1"/>
    <col min="14086" max="14087" width="13.28515625" style="1032" customWidth="1"/>
    <col min="14088" max="14088" width="12.42578125" style="1032" customWidth="1"/>
    <col min="14089" max="14332" width="9.140625" style="1032"/>
    <col min="14333" max="14333" width="5.5703125" style="1032" customWidth="1"/>
    <col min="14334" max="14334" width="45.5703125" style="1032" customWidth="1"/>
    <col min="14335" max="14335" width="16.140625" style="1032" customWidth="1"/>
    <col min="14336" max="14336" width="17.28515625" style="1032" bestFit="1" customWidth="1"/>
    <col min="14337" max="14337" width="19" style="1032" customWidth="1"/>
    <col min="14338" max="14338" width="16.42578125" style="1032" customWidth="1"/>
    <col min="14339" max="14339" width="15.140625" style="1032" customWidth="1"/>
    <col min="14340" max="14340" width="17.85546875" style="1032" bestFit="1" customWidth="1"/>
    <col min="14341" max="14341" width="14.7109375" style="1032" customWidth="1"/>
    <col min="14342" max="14343" width="13.28515625" style="1032" customWidth="1"/>
    <col min="14344" max="14344" width="12.42578125" style="1032" customWidth="1"/>
    <col min="14345" max="14588" width="9.140625" style="1032"/>
    <col min="14589" max="14589" width="5.5703125" style="1032" customWidth="1"/>
    <col min="14590" max="14590" width="45.5703125" style="1032" customWidth="1"/>
    <col min="14591" max="14591" width="16.140625" style="1032" customWidth="1"/>
    <col min="14592" max="14592" width="17.28515625" style="1032" bestFit="1" customWidth="1"/>
    <col min="14593" max="14593" width="19" style="1032" customWidth="1"/>
    <col min="14594" max="14594" width="16.42578125" style="1032" customWidth="1"/>
    <col min="14595" max="14595" width="15.140625" style="1032" customWidth="1"/>
    <col min="14596" max="14596" width="17.85546875" style="1032" bestFit="1" customWidth="1"/>
    <col min="14597" max="14597" width="14.7109375" style="1032" customWidth="1"/>
    <col min="14598" max="14599" width="13.28515625" style="1032" customWidth="1"/>
    <col min="14600" max="14600" width="12.42578125" style="1032" customWidth="1"/>
    <col min="14601" max="14844" width="9.140625" style="1032"/>
    <col min="14845" max="14845" width="5.5703125" style="1032" customWidth="1"/>
    <col min="14846" max="14846" width="45.5703125" style="1032" customWidth="1"/>
    <col min="14847" max="14847" width="16.140625" style="1032" customWidth="1"/>
    <col min="14848" max="14848" width="17.28515625" style="1032" bestFit="1" customWidth="1"/>
    <col min="14849" max="14849" width="19" style="1032" customWidth="1"/>
    <col min="14850" max="14850" width="16.42578125" style="1032" customWidth="1"/>
    <col min="14851" max="14851" width="15.140625" style="1032" customWidth="1"/>
    <col min="14852" max="14852" width="17.85546875" style="1032" bestFit="1" customWidth="1"/>
    <col min="14853" max="14853" width="14.7109375" style="1032" customWidth="1"/>
    <col min="14854" max="14855" width="13.28515625" style="1032" customWidth="1"/>
    <col min="14856" max="14856" width="12.42578125" style="1032" customWidth="1"/>
    <col min="14857" max="15100" width="9.140625" style="1032"/>
    <col min="15101" max="15101" width="5.5703125" style="1032" customWidth="1"/>
    <col min="15102" max="15102" width="45.5703125" style="1032" customWidth="1"/>
    <col min="15103" max="15103" width="16.140625" style="1032" customWidth="1"/>
    <col min="15104" max="15104" width="17.28515625" style="1032" bestFit="1" customWidth="1"/>
    <col min="15105" max="15105" width="19" style="1032" customWidth="1"/>
    <col min="15106" max="15106" width="16.42578125" style="1032" customWidth="1"/>
    <col min="15107" max="15107" width="15.140625" style="1032" customWidth="1"/>
    <col min="15108" max="15108" width="17.85546875" style="1032" bestFit="1" customWidth="1"/>
    <col min="15109" max="15109" width="14.7109375" style="1032" customWidth="1"/>
    <col min="15110" max="15111" width="13.28515625" style="1032" customWidth="1"/>
    <col min="15112" max="15112" width="12.42578125" style="1032" customWidth="1"/>
    <col min="15113" max="15356" width="9.140625" style="1032"/>
    <col min="15357" max="15357" width="5.5703125" style="1032" customWidth="1"/>
    <col min="15358" max="15358" width="45.5703125" style="1032" customWidth="1"/>
    <col min="15359" max="15359" width="16.140625" style="1032" customWidth="1"/>
    <col min="15360" max="15360" width="17.28515625" style="1032" bestFit="1" customWidth="1"/>
    <col min="15361" max="15361" width="19" style="1032" customWidth="1"/>
    <col min="15362" max="15362" width="16.42578125" style="1032" customWidth="1"/>
    <col min="15363" max="15363" width="15.140625" style="1032" customWidth="1"/>
    <col min="15364" max="15364" width="17.85546875" style="1032" bestFit="1" customWidth="1"/>
    <col min="15365" max="15365" width="14.7109375" style="1032" customWidth="1"/>
    <col min="15366" max="15367" width="13.28515625" style="1032" customWidth="1"/>
    <col min="15368" max="15368" width="12.42578125" style="1032" customWidth="1"/>
    <col min="15369" max="15612" width="9.140625" style="1032"/>
    <col min="15613" max="15613" width="5.5703125" style="1032" customWidth="1"/>
    <col min="15614" max="15614" width="45.5703125" style="1032" customWidth="1"/>
    <col min="15615" max="15615" width="16.140625" style="1032" customWidth="1"/>
    <col min="15616" max="15616" width="17.28515625" style="1032" bestFit="1" customWidth="1"/>
    <col min="15617" max="15617" width="19" style="1032" customWidth="1"/>
    <col min="15618" max="15618" width="16.42578125" style="1032" customWidth="1"/>
    <col min="15619" max="15619" width="15.140625" style="1032" customWidth="1"/>
    <col min="15620" max="15620" width="17.85546875" style="1032" bestFit="1" customWidth="1"/>
    <col min="15621" max="15621" width="14.7109375" style="1032" customWidth="1"/>
    <col min="15622" max="15623" width="13.28515625" style="1032" customWidth="1"/>
    <col min="15624" max="15624" width="12.42578125" style="1032" customWidth="1"/>
    <col min="15625" max="15868" width="9.140625" style="1032"/>
    <col min="15869" max="15869" width="5.5703125" style="1032" customWidth="1"/>
    <col min="15870" max="15870" width="45.5703125" style="1032" customWidth="1"/>
    <col min="15871" max="15871" width="16.140625" style="1032" customWidth="1"/>
    <col min="15872" max="15872" width="17.28515625" style="1032" bestFit="1" customWidth="1"/>
    <col min="15873" max="15873" width="19" style="1032" customWidth="1"/>
    <col min="15874" max="15874" width="16.42578125" style="1032" customWidth="1"/>
    <col min="15875" max="15875" width="15.140625" style="1032" customWidth="1"/>
    <col min="15876" max="15876" width="17.85546875" style="1032" bestFit="1" customWidth="1"/>
    <col min="15877" max="15877" width="14.7109375" style="1032" customWidth="1"/>
    <col min="15878" max="15879" width="13.28515625" style="1032" customWidth="1"/>
    <col min="15880" max="15880" width="12.42578125" style="1032" customWidth="1"/>
    <col min="15881" max="16124" width="9.140625" style="1032"/>
    <col min="16125" max="16125" width="5.5703125" style="1032" customWidth="1"/>
    <col min="16126" max="16126" width="45.5703125" style="1032" customWidth="1"/>
    <col min="16127" max="16127" width="16.140625" style="1032" customWidth="1"/>
    <col min="16128" max="16128" width="17.28515625" style="1032" bestFit="1" customWidth="1"/>
    <col min="16129" max="16129" width="19" style="1032" customWidth="1"/>
    <col min="16130" max="16130" width="16.42578125" style="1032" customWidth="1"/>
    <col min="16131" max="16131" width="15.140625" style="1032" customWidth="1"/>
    <col min="16132" max="16132" width="17.85546875" style="1032" bestFit="1" customWidth="1"/>
    <col min="16133" max="16133" width="14.7109375" style="1032" customWidth="1"/>
    <col min="16134" max="16135" width="13.28515625" style="1032" customWidth="1"/>
    <col min="16136" max="16136" width="12.42578125" style="1032" customWidth="1"/>
    <col min="16137" max="16384" width="9.140625" style="1032"/>
  </cols>
  <sheetData>
    <row r="1" spans="1:8" ht="15.75" thickBot="1">
      <c r="A1" s="1029"/>
      <c r="F1" s="1031"/>
      <c r="H1" s="1033" t="s">
        <v>437</v>
      </c>
    </row>
    <row r="2" spans="1:8" ht="29.25" customHeight="1" thickTop="1">
      <c r="A2" s="1975" t="s">
        <v>193</v>
      </c>
      <c r="B2" s="1977" t="s">
        <v>150</v>
      </c>
      <c r="C2" s="1979" t="s">
        <v>1393</v>
      </c>
      <c r="D2" s="1979" t="s">
        <v>1394</v>
      </c>
      <c r="E2" s="1034" t="s">
        <v>1395</v>
      </c>
      <c r="F2" s="1979" t="s">
        <v>775</v>
      </c>
      <c r="G2" s="1981" t="s">
        <v>1396</v>
      </c>
      <c r="H2" s="1972" t="s">
        <v>1397</v>
      </c>
    </row>
    <row r="3" spans="1:8" ht="31.5">
      <c r="A3" s="1976"/>
      <c r="B3" s="1978"/>
      <c r="C3" s="1980"/>
      <c r="D3" s="1980"/>
      <c r="E3" s="1035" t="s">
        <v>1398</v>
      </c>
      <c r="F3" s="1980"/>
      <c r="G3" s="1982"/>
      <c r="H3" s="1973"/>
    </row>
    <row r="4" spans="1:8" ht="27.75" customHeight="1">
      <c r="A4" s="1976"/>
      <c r="B4" s="1978"/>
      <c r="C4" s="1036" t="s">
        <v>1399</v>
      </c>
      <c r="D4" s="1037"/>
      <c r="E4" s="1035" t="s">
        <v>1400</v>
      </c>
      <c r="F4" s="1980"/>
      <c r="G4" s="1983"/>
      <c r="H4" s="1974"/>
    </row>
    <row r="5" spans="1:8" ht="13.5" customHeight="1">
      <c r="A5" s="1015">
        <v>1</v>
      </c>
      <c r="B5" s="1038" t="s">
        <v>5</v>
      </c>
      <c r="C5" s="1039">
        <v>1777098243</v>
      </c>
      <c r="D5" s="1039">
        <v>1801624997</v>
      </c>
      <c r="E5" s="1039">
        <v>7360407744</v>
      </c>
      <c r="F5" s="1039">
        <v>1730162376</v>
      </c>
      <c r="G5" s="1040">
        <v>0.97358847931740378</v>
      </c>
      <c r="H5" s="1041">
        <v>0.96033435308735338</v>
      </c>
    </row>
    <row r="6" spans="1:8" ht="13.5" customHeight="1">
      <c r="A6" s="1015">
        <v>2</v>
      </c>
      <c r="B6" s="1038" t="s">
        <v>1401</v>
      </c>
      <c r="C6" s="1039">
        <v>315538396</v>
      </c>
      <c r="D6" s="1039">
        <v>309727432</v>
      </c>
      <c r="E6" s="1039">
        <v>1474494727</v>
      </c>
      <c r="F6" s="1039">
        <v>295057351</v>
      </c>
      <c r="G6" s="1040">
        <v>0.93509175029209446</v>
      </c>
      <c r="H6" s="1041">
        <v>0.95263551276271841</v>
      </c>
    </row>
    <row r="7" spans="1:8" ht="13.5" customHeight="1">
      <c r="A7" s="1015">
        <v>3</v>
      </c>
      <c r="B7" s="1038" t="s">
        <v>9</v>
      </c>
      <c r="C7" s="1039">
        <v>2635710754</v>
      </c>
      <c r="D7" s="1039">
        <v>2614034655</v>
      </c>
      <c r="E7" s="1039">
        <v>2461645987</v>
      </c>
      <c r="F7" s="1039">
        <v>2166242298</v>
      </c>
      <c r="G7" s="1040">
        <v>0.82188164794352847</v>
      </c>
      <c r="H7" s="1041">
        <v>0.82869685520676462</v>
      </c>
    </row>
    <row r="8" spans="1:8" ht="13.5" customHeight="1">
      <c r="A8" s="1015">
        <v>4</v>
      </c>
      <c r="B8" s="1038" t="s">
        <v>1542</v>
      </c>
      <c r="C8" s="1039">
        <v>56524000</v>
      </c>
      <c r="D8" s="1039">
        <v>54386500</v>
      </c>
      <c r="E8" s="1039">
        <v>48879465</v>
      </c>
      <c r="F8" s="1039">
        <v>41794515</v>
      </c>
      <c r="G8" s="1040">
        <v>0.73941184275705896</v>
      </c>
      <c r="H8" s="1041">
        <v>0.76847223116030627</v>
      </c>
    </row>
    <row r="9" spans="1:8" ht="13.5" customHeight="1">
      <c r="A9" s="1015">
        <v>5</v>
      </c>
      <c r="B9" s="1038" t="s">
        <v>13</v>
      </c>
      <c r="C9" s="1039">
        <v>1814216232</v>
      </c>
      <c r="D9" s="1039">
        <v>1993682295</v>
      </c>
      <c r="E9" s="1039">
        <v>1546966421</v>
      </c>
      <c r="F9" s="1039">
        <v>1546563476</v>
      </c>
      <c r="G9" s="1040">
        <v>0.85246920886330158</v>
      </c>
      <c r="H9" s="1041">
        <v>0.77573216147761392</v>
      </c>
    </row>
    <row r="10" spans="1:8" ht="13.5" customHeight="1">
      <c r="A10" s="1015">
        <v>6</v>
      </c>
      <c r="B10" s="1038" t="s">
        <v>1543</v>
      </c>
      <c r="C10" s="1039">
        <v>315957423</v>
      </c>
      <c r="D10" s="1039">
        <v>396283576</v>
      </c>
      <c r="E10" s="1039">
        <v>0</v>
      </c>
      <c r="F10" s="1039">
        <v>0</v>
      </c>
      <c r="G10" s="1040">
        <v>0</v>
      </c>
      <c r="H10" s="1041">
        <v>0</v>
      </c>
    </row>
    <row r="11" spans="1:8" ht="13.5" customHeight="1">
      <c r="A11" s="1015">
        <v>7</v>
      </c>
      <c r="B11" s="1038" t="s">
        <v>15</v>
      </c>
      <c r="C11" s="1039">
        <v>3396314064</v>
      </c>
      <c r="D11" s="1039">
        <v>3749145658</v>
      </c>
      <c r="E11" s="1039">
        <v>1857815558</v>
      </c>
      <c r="F11" s="1039">
        <v>1730918366</v>
      </c>
      <c r="G11" s="1040">
        <v>0.50964614384378082</v>
      </c>
      <c r="H11" s="1041">
        <v>0.46168341374161675</v>
      </c>
    </row>
    <row r="12" spans="1:8" ht="13.5" customHeight="1">
      <c r="A12" s="1015">
        <v>8</v>
      </c>
      <c r="B12" s="1042" t="s">
        <v>1544</v>
      </c>
      <c r="C12" s="1039">
        <v>0</v>
      </c>
      <c r="D12" s="1039">
        <v>2500000</v>
      </c>
      <c r="E12" s="1039">
        <v>2500000</v>
      </c>
      <c r="F12" s="1039">
        <v>2500000</v>
      </c>
      <c r="G12" s="1040">
        <v>0</v>
      </c>
      <c r="H12" s="1041">
        <v>1</v>
      </c>
    </row>
    <row r="13" spans="1:8" ht="13.5" customHeight="1">
      <c r="A13" s="1015">
        <v>9</v>
      </c>
      <c r="B13" s="1042" t="s">
        <v>19</v>
      </c>
      <c r="C13" s="1039">
        <v>1180298250</v>
      </c>
      <c r="D13" s="1039">
        <v>1254415262</v>
      </c>
      <c r="E13" s="1039">
        <v>667247284</v>
      </c>
      <c r="F13" s="1039">
        <v>481292231</v>
      </c>
      <c r="G13" s="1040">
        <v>0.40777170600735874</v>
      </c>
      <c r="H13" s="1041">
        <v>0.38367855173624316</v>
      </c>
    </row>
    <row r="14" spans="1:8" ht="13.5" customHeight="1">
      <c r="A14" s="1015">
        <v>10</v>
      </c>
      <c r="B14" s="1038"/>
      <c r="C14" s="1039">
        <v>0</v>
      </c>
      <c r="D14" s="1039">
        <v>0</v>
      </c>
      <c r="E14" s="1039">
        <v>0</v>
      </c>
      <c r="F14" s="1039">
        <v>0</v>
      </c>
      <c r="G14" s="1040">
        <v>0</v>
      </c>
      <c r="H14" s="1041">
        <v>0</v>
      </c>
    </row>
    <row r="15" spans="1:8" ht="13.5" customHeight="1">
      <c r="A15" s="1015">
        <v>11</v>
      </c>
      <c r="B15" s="1038" t="s">
        <v>20</v>
      </c>
      <c r="C15" s="1039">
        <v>240413649</v>
      </c>
      <c r="D15" s="1039">
        <v>104926041</v>
      </c>
      <c r="E15" s="1039">
        <v>71866421</v>
      </c>
      <c r="F15" s="1039">
        <v>71866421</v>
      </c>
      <c r="G15" s="1040">
        <v>0.29892820685900406</v>
      </c>
      <c r="H15" s="1041">
        <v>0.68492454604286457</v>
      </c>
    </row>
    <row r="16" spans="1:8" ht="13.5" customHeight="1">
      <c r="A16" s="1015">
        <v>12</v>
      </c>
      <c r="B16" s="1038"/>
      <c r="C16" s="1039">
        <v>0</v>
      </c>
      <c r="D16" s="1039">
        <v>0</v>
      </c>
      <c r="E16" s="1039">
        <v>0</v>
      </c>
      <c r="F16" s="1039">
        <v>0</v>
      </c>
      <c r="G16" s="1040">
        <v>0</v>
      </c>
      <c r="H16" s="1041">
        <v>0</v>
      </c>
    </row>
    <row r="17" spans="1:8" ht="13.5" customHeight="1">
      <c r="A17" s="1018">
        <v>13</v>
      </c>
      <c r="B17" s="1043" t="s">
        <v>1545</v>
      </c>
      <c r="C17" s="1044">
        <v>11416113588</v>
      </c>
      <c r="D17" s="1044">
        <v>11881942840</v>
      </c>
      <c r="E17" s="1044">
        <v>15489323607</v>
      </c>
      <c r="F17" s="1044">
        <v>8063897034</v>
      </c>
      <c r="G17" s="1045">
        <v>0.70636096705242413</v>
      </c>
      <c r="H17" s="1046">
        <v>0.67866822308328834</v>
      </c>
    </row>
    <row r="18" spans="1:8" ht="13.5" customHeight="1">
      <c r="A18" s="1015">
        <v>14</v>
      </c>
      <c r="B18" s="1038" t="s">
        <v>27</v>
      </c>
      <c r="C18" s="1039">
        <v>72794116</v>
      </c>
      <c r="D18" s="1039">
        <v>869072131</v>
      </c>
      <c r="E18" s="1039">
        <v>1491130956</v>
      </c>
      <c r="F18" s="1039">
        <v>861572132</v>
      </c>
      <c r="G18" s="1040">
        <v>11.83573864678843</v>
      </c>
      <c r="H18" s="1041">
        <v>0.9913701075751099</v>
      </c>
    </row>
    <row r="19" spans="1:8" ht="13.5" customHeight="1">
      <c r="A19" s="1015">
        <v>15</v>
      </c>
      <c r="B19" s="1038" t="s">
        <v>29</v>
      </c>
      <c r="C19" s="1039">
        <v>0</v>
      </c>
      <c r="D19" s="1039">
        <v>299370000</v>
      </c>
      <c r="E19" s="1039">
        <v>299370000</v>
      </c>
      <c r="F19" s="1039">
        <v>299370000</v>
      </c>
      <c r="G19" s="1040">
        <v>0</v>
      </c>
      <c r="H19" s="1041">
        <v>0</v>
      </c>
    </row>
    <row r="20" spans="1:8" ht="13.5" customHeight="1">
      <c r="A20" s="1015">
        <v>16</v>
      </c>
      <c r="B20" s="1038" t="s">
        <v>1402</v>
      </c>
      <c r="C20" s="1039">
        <v>57721398</v>
      </c>
      <c r="D20" s="1039">
        <v>144231501</v>
      </c>
      <c r="E20" s="1039">
        <v>144231501</v>
      </c>
      <c r="F20" s="1039">
        <v>59834372</v>
      </c>
      <c r="G20" s="1040">
        <v>0</v>
      </c>
      <c r="H20" s="1041">
        <v>0</v>
      </c>
    </row>
    <row r="21" spans="1:8" ht="13.5" customHeight="1">
      <c r="A21" s="1015">
        <v>17</v>
      </c>
      <c r="B21" s="1038" t="s">
        <v>1403</v>
      </c>
      <c r="C21" s="1039">
        <v>0</v>
      </c>
      <c r="D21" s="1039">
        <v>0</v>
      </c>
      <c r="E21" s="1039">
        <v>0</v>
      </c>
      <c r="F21" s="1039">
        <v>0</v>
      </c>
      <c r="G21" s="1040">
        <v>0</v>
      </c>
      <c r="H21" s="1041">
        <v>0</v>
      </c>
    </row>
    <row r="22" spans="1:8" ht="13.5" customHeight="1">
      <c r="A22" s="1015">
        <v>18</v>
      </c>
      <c r="B22" s="1038" t="s">
        <v>31</v>
      </c>
      <c r="C22" s="1039">
        <v>1984449587</v>
      </c>
      <c r="D22" s="1039">
        <v>1986231356</v>
      </c>
      <c r="E22" s="1039">
        <v>1947477805</v>
      </c>
      <c r="F22" s="1039">
        <v>1947477805</v>
      </c>
      <c r="G22" s="1040">
        <v>0.98136925107989659</v>
      </c>
      <c r="H22" s="1041">
        <v>0.98048890383140241</v>
      </c>
    </row>
    <row r="23" spans="1:8" ht="13.5" customHeight="1">
      <c r="A23" s="1015">
        <v>19</v>
      </c>
      <c r="B23" s="1038" t="s">
        <v>1404</v>
      </c>
      <c r="C23" s="1039">
        <v>0</v>
      </c>
      <c r="D23" s="1039">
        <v>0</v>
      </c>
      <c r="E23" s="1039">
        <v>0</v>
      </c>
      <c r="F23" s="1039"/>
      <c r="G23" s="1040">
        <v>0</v>
      </c>
      <c r="H23" s="1041">
        <v>0</v>
      </c>
    </row>
    <row r="24" spans="1:8" ht="13.5" customHeight="1">
      <c r="A24" s="1015">
        <v>20</v>
      </c>
      <c r="B24" s="1038" t="s">
        <v>1405</v>
      </c>
      <c r="C24" s="1039">
        <v>0</v>
      </c>
      <c r="D24" s="1039">
        <v>0</v>
      </c>
      <c r="E24" s="1039">
        <v>0</v>
      </c>
      <c r="F24" s="1039">
        <v>0</v>
      </c>
      <c r="G24" s="1040">
        <v>0</v>
      </c>
      <c r="H24" s="1041">
        <v>0</v>
      </c>
    </row>
    <row r="25" spans="1:8" ht="13.5" customHeight="1">
      <c r="A25" s="1015">
        <v>21</v>
      </c>
      <c r="B25" s="1038" t="s">
        <v>1406</v>
      </c>
      <c r="C25" s="1039">
        <v>0</v>
      </c>
      <c r="D25" s="1039">
        <v>0</v>
      </c>
      <c r="E25" s="1039">
        <v>0</v>
      </c>
      <c r="F25" s="1039">
        <v>0</v>
      </c>
      <c r="G25" s="1040">
        <v>0</v>
      </c>
      <c r="H25" s="1041">
        <v>0</v>
      </c>
    </row>
    <row r="26" spans="1:8" ht="13.5" customHeight="1">
      <c r="A26" s="1018">
        <v>22</v>
      </c>
      <c r="B26" s="1043" t="s">
        <v>1546</v>
      </c>
      <c r="C26" s="1044">
        <v>2114965101</v>
      </c>
      <c r="D26" s="1044">
        <v>3298904988</v>
      </c>
      <c r="E26" s="1044">
        <v>3882210262</v>
      </c>
      <c r="F26" s="1044">
        <v>3168254309</v>
      </c>
      <c r="G26" s="1045">
        <v>1.4980172994353347</v>
      </c>
      <c r="H26" s="1046">
        <v>0.96039574359514712</v>
      </c>
    </row>
    <row r="27" spans="1:8" ht="13.5" customHeight="1">
      <c r="A27" s="1018">
        <v>23</v>
      </c>
      <c r="B27" s="1043" t="s">
        <v>1547</v>
      </c>
      <c r="C27" s="1044">
        <v>13531078689</v>
      </c>
      <c r="D27" s="1044">
        <v>15180847828</v>
      </c>
      <c r="E27" s="1044">
        <v>19371533869</v>
      </c>
      <c r="F27" s="1044">
        <v>11232151343</v>
      </c>
      <c r="G27" s="1045">
        <v>0.83010021604050699</v>
      </c>
      <c r="H27" s="1046">
        <v>0.73988959445882141</v>
      </c>
    </row>
    <row r="28" spans="1:8" ht="13.5" customHeight="1">
      <c r="A28" s="1015">
        <v>24</v>
      </c>
      <c r="B28" s="1038" t="s">
        <v>1407</v>
      </c>
      <c r="C28" s="1039">
        <v>2143329447</v>
      </c>
      <c r="D28" s="1039">
        <v>2428452524</v>
      </c>
      <c r="E28" s="1039">
        <v>2133805167</v>
      </c>
      <c r="F28" s="1039">
        <v>2133805167</v>
      </c>
      <c r="G28" s="1040">
        <v>0.99555631542629575</v>
      </c>
      <c r="H28" s="1041">
        <v>0.87866867723867437</v>
      </c>
    </row>
    <row r="29" spans="1:8" ht="13.5" customHeight="1">
      <c r="A29" s="1015">
        <v>25</v>
      </c>
      <c r="B29" s="1042" t="s">
        <v>1408</v>
      </c>
      <c r="C29" s="1039">
        <v>1443034946</v>
      </c>
      <c r="D29" s="1039">
        <v>1686431458</v>
      </c>
      <c r="E29" s="1039">
        <v>1686431458</v>
      </c>
      <c r="F29" s="1039">
        <v>1686431458</v>
      </c>
      <c r="G29" s="1040">
        <v>1.1686698667102133</v>
      </c>
      <c r="H29" s="1041">
        <v>1</v>
      </c>
    </row>
    <row r="30" spans="1:8" ht="13.5" customHeight="1">
      <c r="A30" s="1015">
        <v>26</v>
      </c>
      <c r="B30" s="1038" t="s">
        <v>1409</v>
      </c>
      <c r="C30" s="1039">
        <v>764862030</v>
      </c>
      <c r="D30" s="1039">
        <v>776219030</v>
      </c>
      <c r="E30" s="1039">
        <v>250227329</v>
      </c>
      <c r="F30" s="1039">
        <v>250227329</v>
      </c>
      <c r="G30" s="1040">
        <v>0.32715355081752456</v>
      </c>
      <c r="H30" s="1041">
        <v>0.32236690847427435</v>
      </c>
    </row>
    <row r="31" spans="1:8" ht="13.5" customHeight="1">
      <c r="A31" s="1015">
        <v>27</v>
      </c>
      <c r="B31" s="1042" t="s">
        <v>1410</v>
      </c>
      <c r="C31" s="1039">
        <v>0</v>
      </c>
      <c r="D31" s="1039">
        <v>3299000</v>
      </c>
      <c r="E31" s="1039">
        <v>3299000</v>
      </c>
      <c r="F31" s="1039">
        <v>3299000</v>
      </c>
      <c r="G31" s="1040">
        <v>0</v>
      </c>
      <c r="H31" s="1041">
        <v>1</v>
      </c>
    </row>
    <row r="32" spans="1:8" ht="13.5" customHeight="1">
      <c r="A32" s="1015">
        <v>28</v>
      </c>
      <c r="B32" s="1042" t="s">
        <v>8</v>
      </c>
      <c r="C32" s="1039">
        <v>3416300000</v>
      </c>
      <c r="D32" s="1039">
        <v>3170016000</v>
      </c>
      <c r="E32" s="1039">
        <v>4816256988</v>
      </c>
      <c r="F32" s="1039">
        <v>3170323008</v>
      </c>
      <c r="G32" s="1040">
        <v>0.92799900711295846</v>
      </c>
      <c r="H32" s="1041">
        <v>1.0000968474607068</v>
      </c>
    </row>
    <row r="33" spans="1:8" ht="13.5" customHeight="1">
      <c r="A33" s="1015">
        <v>29</v>
      </c>
      <c r="B33" s="1042" t="s">
        <v>10</v>
      </c>
      <c r="C33" s="1039">
        <v>3309500000</v>
      </c>
      <c r="D33" s="1039">
        <v>3158800000</v>
      </c>
      <c r="E33" s="1039">
        <v>4798953837</v>
      </c>
      <c r="F33" s="1047">
        <v>3159496324</v>
      </c>
      <c r="G33" s="1040">
        <v>0.9546748221785768</v>
      </c>
      <c r="H33" s="1041">
        <v>1.0002204394073699</v>
      </c>
    </row>
    <row r="34" spans="1:8" ht="13.5" customHeight="1">
      <c r="A34" s="1015">
        <v>30</v>
      </c>
      <c r="B34" s="1042" t="s">
        <v>1411</v>
      </c>
      <c r="C34" s="1039">
        <v>100200000</v>
      </c>
      <c r="D34" s="1039">
        <v>0</v>
      </c>
      <c r="E34" s="1039">
        <v>0</v>
      </c>
      <c r="F34" s="1039">
        <v>0</v>
      </c>
      <c r="G34" s="1040">
        <v>0</v>
      </c>
      <c r="H34" s="1041">
        <v>0</v>
      </c>
    </row>
    <row r="35" spans="1:8" ht="13.5" customHeight="1">
      <c r="A35" s="1015">
        <v>31</v>
      </c>
      <c r="B35" s="1038" t="s">
        <v>12</v>
      </c>
      <c r="C35" s="1039">
        <v>1083048734</v>
      </c>
      <c r="D35" s="1039">
        <v>1136825901</v>
      </c>
      <c r="E35" s="1039">
        <v>1039372885</v>
      </c>
      <c r="F35" s="1039">
        <v>1031035897</v>
      </c>
      <c r="G35" s="1040">
        <v>0.95197553409447966</v>
      </c>
      <c r="H35" s="1041">
        <v>0.90694265154678244</v>
      </c>
    </row>
    <row r="36" spans="1:8" ht="13.5" customHeight="1">
      <c r="A36" s="1015">
        <v>32</v>
      </c>
      <c r="B36" s="1038" t="s">
        <v>14</v>
      </c>
      <c r="C36" s="1039">
        <v>20044628</v>
      </c>
      <c r="D36" s="1039">
        <v>367617779</v>
      </c>
      <c r="E36" s="1039">
        <v>350411096</v>
      </c>
      <c r="F36" s="1039">
        <v>350402435</v>
      </c>
      <c r="G36" s="1040">
        <v>17.481114391347148</v>
      </c>
      <c r="H36" s="1041">
        <v>0.95317053476893998</v>
      </c>
    </row>
    <row r="37" spans="1:8" ht="13.5" customHeight="1">
      <c r="A37" s="1015">
        <v>33</v>
      </c>
      <c r="B37" s="1042" t="s">
        <v>1412</v>
      </c>
      <c r="C37" s="1039">
        <v>20035628</v>
      </c>
      <c r="D37" s="1039">
        <v>207546574</v>
      </c>
      <c r="E37" s="1039">
        <v>189946530</v>
      </c>
      <c r="F37" s="1039">
        <v>189946530</v>
      </c>
      <c r="G37" s="1040">
        <v>9.4804380476618952</v>
      </c>
      <c r="H37" s="1041">
        <v>0.91519954456101982</v>
      </c>
    </row>
    <row r="38" spans="1:8" ht="13.5" customHeight="1">
      <c r="A38" s="1015">
        <v>34</v>
      </c>
      <c r="B38" s="1038" t="s">
        <v>16</v>
      </c>
      <c r="C38" s="1039">
        <v>56424882</v>
      </c>
      <c r="D38" s="1039">
        <v>101862272</v>
      </c>
      <c r="E38" s="1039">
        <v>97881292</v>
      </c>
      <c r="F38" s="1039">
        <v>75034800</v>
      </c>
      <c r="G38" s="1040">
        <v>1.3298175794146987</v>
      </c>
      <c r="H38" s="1041">
        <v>0.73662994675791249</v>
      </c>
    </row>
    <row r="39" spans="1:8" ht="30">
      <c r="A39" s="1015">
        <v>35</v>
      </c>
      <c r="B39" s="1048" t="s">
        <v>1413</v>
      </c>
      <c r="C39" s="1039">
        <v>430890</v>
      </c>
      <c r="D39" s="1039">
        <v>41868280</v>
      </c>
      <c r="E39" s="1039">
        <v>41887800</v>
      </c>
      <c r="F39" s="1039">
        <v>41887800</v>
      </c>
      <c r="G39" s="1040">
        <v>97.212281556777839</v>
      </c>
      <c r="H39" s="1041">
        <v>1.000466224072257</v>
      </c>
    </row>
    <row r="40" spans="1:8">
      <c r="A40" s="1015">
        <v>36</v>
      </c>
      <c r="B40" s="1038" t="s">
        <v>18</v>
      </c>
      <c r="C40" s="1039">
        <v>61890768</v>
      </c>
      <c r="D40" s="1039">
        <v>50401392</v>
      </c>
      <c r="E40" s="1039">
        <v>105204321</v>
      </c>
      <c r="F40" s="1039">
        <v>34217922</v>
      </c>
      <c r="G40" s="1040">
        <v>0.55287602829552862</v>
      </c>
      <c r="H40" s="1041">
        <v>0.67890827300960255</v>
      </c>
    </row>
    <row r="41" spans="1:8" ht="34.5" customHeight="1">
      <c r="A41" s="1015">
        <v>37</v>
      </c>
      <c r="B41" s="1048" t="s">
        <v>1414</v>
      </c>
      <c r="C41" s="1039">
        <v>16210768</v>
      </c>
      <c r="D41" s="1039">
        <v>1100500</v>
      </c>
      <c r="E41" s="1039">
        <v>20014491</v>
      </c>
      <c r="F41" s="1039">
        <v>1100375</v>
      </c>
      <c r="G41" s="1040">
        <v>0</v>
      </c>
      <c r="H41" s="1041">
        <v>0.99988641526578825</v>
      </c>
    </row>
    <row r="42" spans="1:8" ht="31.5">
      <c r="A42" s="1018">
        <v>38</v>
      </c>
      <c r="B42" s="1043" t="s">
        <v>1415</v>
      </c>
      <c r="C42" s="1044">
        <v>7545900489</v>
      </c>
      <c r="D42" s="1044">
        <v>8031394898</v>
      </c>
      <c r="E42" s="1044">
        <v>8793159078</v>
      </c>
      <c r="F42" s="1044">
        <v>7045046558</v>
      </c>
      <c r="G42" s="1040">
        <v>0.93362569096556236</v>
      </c>
      <c r="H42" s="1041">
        <v>0.87718841464941255</v>
      </c>
    </row>
    <row r="43" spans="1:8" ht="13.5" customHeight="1">
      <c r="A43" s="1015">
        <v>39</v>
      </c>
      <c r="B43" s="1038" t="s">
        <v>26</v>
      </c>
      <c r="C43" s="1039">
        <v>150000000</v>
      </c>
      <c r="D43" s="1039">
        <v>946278015</v>
      </c>
      <c r="E43" s="1039">
        <v>946278015</v>
      </c>
      <c r="F43" s="1039">
        <v>946278015</v>
      </c>
      <c r="G43" s="1040">
        <v>6.3085201</v>
      </c>
      <c r="H43" s="1041">
        <v>1</v>
      </c>
    </row>
    <row r="44" spans="1:8" ht="13.5" customHeight="1">
      <c r="A44" s="1015">
        <v>40</v>
      </c>
      <c r="B44" s="1038" t="s">
        <v>28</v>
      </c>
      <c r="C44" s="1039">
        <v>63071000</v>
      </c>
      <c r="D44" s="1039">
        <v>362441000</v>
      </c>
      <c r="E44" s="1039">
        <v>200000000</v>
      </c>
      <c r="F44" s="1039">
        <v>200000000</v>
      </c>
      <c r="G44" s="1040">
        <v>3.1710294747189676</v>
      </c>
      <c r="H44" s="1041">
        <v>0.55181395040848025</v>
      </c>
    </row>
    <row r="45" spans="1:8" ht="13.5" customHeight="1">
      <c r="A45" s="1015">
        <v>41</v>
      </c>
      <c r="B45" s="1038" t="s">
        <v>30</v>
      </c>
      <c r="C45" s="1039">
        <v>3787657613</v>
      </c>
      <c r="D45" s="1039">
        <v>3767992456</v>
      </c>
      <c r="E45" s="1039">
        <v>3767992456</v>
      </c>
      <c r="F45" s="1039">
        <v>3767992456</v>
      </c>
      <c r="G45" s="1040">
        <v>0.99480809539581794</v>
      </c>
      <c r="H45" s="1041">
        <v>1</v>
      </c>
    </row>
    <row r="46" spans="1:8" ht="13.5" customHeight="1">
      <c r="A46" s="1015">
        <v>42</v>
      </c>
      <c r="B46" s="1038" t="s">
        <v>1402</v>
      </c>
      <c r="C46" s="1039">
        <v>0</v>
      </c>
      <c r="D46" s="1039">
        <v>0</v>
      </c>
      <c r="E46" s="1039">
        <v>0</v>
      </c>
      <c r="F46" s="1039">
        <v>0</v>
      </c>
      <c r="G46" s="1040">
        <v>0</v>
      </c>
      <c r="H46" s="1041">
        <v>0</v>
      </c>
    </row>
    <row r="47" spans="1:8" ht="13.5" customHeight="1">
      <c r="A47" s="1015">
        <v>43</v>
      </c>
      <c r="B47" s="1038" t="s">
        <v>1416</v>
      </c>
      <c r="C47" s="1039">
        <v>0</v>
      </c>
      <c r="D47" s="1039">
        <v>86510103</v>
      </c>
      <c r="E47" s="1039">
        <v>86510103</v>
      </c>
      <c r="F47" s="1039">
        <v>86510103</v>
      </c>
      <c r="G47" s="1040">
        <v>0</v>
      </c>
      <c r="H47" s="1041">
        <v>0</v>
      </c>
    </row>
    <row r="48" spans="1:8" ht="13.5" customHeight="1">
      <c r="A48" s="1015">
        <v>44</v>
      </c>
      <c r="B48" s="1038" t="s">
        <v>1417</v>
      </c>
      <c r="C48" s="1039">
        <v>1984449587</v>
      </c>
      <c r="D48" s="1039">
        <v>1986231356</v>
      </c>
      <c r="E48" s="1039">
        <v>1847677805</v>
      </c>
      <c r="F48" s="1039">
        <v>1947477805</v>
      </c>
      <c r="G48" s="1040">
        <v>0.98136925107989659</v>
      </c>
      <c r="H48" s="1041">
        <v>0.98048890383140241</v>
      </c>
    </row>
    <row r="49" spans="1:8" ht="13.5" customHeight="1">
      <c r="A49" s="1015">
        <v>45</v>
      </c>
      <c r="B49" s="1038" t="s">
        <v>34</v>
      </c>
      <c r="C49" s="1039">
        <v>0</v>
      </c>
      <c r="D49" s="1039">
        <v>0</v>
      </c>
      <c r="E49" s="1039">
        <v>0</v>
      </c>
      <c r="F49" s="1039">
        <v>0</v>
      </c>
      <c r="G49" s="1040">
        <v>0</v>
      </c>
      <c r="H49" s="1041">
        <v>0</v>
      </c>
    </row>
    <row r="50" spans="1:8" ht="13.5" customHeight="1">
      <c r="A50" s="1015">
        <v>46</v>
      </c>
      <c r="B50" s="1038" t="s">
        <v>1418</v>
      </c>
      <c r="C50" s="1039">
        <v>0</v>
      </c>
      <c r="D50" s="1039">
        <v>0</v>
      </c>
      <c r="E50" s="1039">
        <v>0</v>
      </c>
      <c r="F50" s="1039">
        <v>0</v>
      </c>
      <c r="G50" s="1040">
        <v>0</v>
      </c>
      <c r="H50" s="1041">
        <v>0</v>
      </c>
    </row>
    <row r="51" spans="1:8" ht="13.5" customHeight="1">
      <c r="A51" s="1015">
        <v>47</v>
      </c>
      <c r="B51" s="1038" t="s">
        <v>1419</v>
      </c>
      <c r="C51" s="1039">
        <v>0</v>
      </c>
      <c r="D51" s="1039">
        <v>0</v>
      </c>
      <c r="E51" s="1039">
        <v>0</v>
      </c>
      <c r="F51" s="1039">
        <v>0</v>
      </c>
      <c r="G51" s="1040">
        <v>0</v>
      </c>
      <c r="H51" s="1041">
        <v>0</v>
      </c>
    </row>
    <row r="52" spans="1:8" ht="13.5" customHeight="1">
      <c r="A52" s="1015">
        <v>48</v>
      </c>
      <c r="B52" s="1038" t="s">
        <v>226</v>
      </c>
      <c r="C52" s="1039">
        <v>0</v>
      </c>
      <c r="D52" s="1039">
        <v>0</v>
      </c>
      <c r="E52" s="1039">
        <v>0</v>
      </c>
      <c r="F52" s="1039">
        <v>0</v>
      </c>
      <c r="G52" s="1040">
        <v>0</v>
      </c>
      <c r="H52" s="1041">
        <v>0</v>
      </c>
    </row>
    <row r="53" spans="1:8" ht="13.5" customHeight="1">
      <c r="A53" s="1018">
        <v>49</v>
      </c>
      <c r="B53" s="1043" t="s">
        <v>1420</v>
      </c>
      <c r="C53" s="1044">
        <v>5985178200</v>
      </c>
      <c r="D53" s="1044">
        <v>7149452930</v>
      </c>
      <c r="E53" s="1044">
        <v>6848458379</v>
      </c>
      <c r="F53" s="1044">
        <v>6948258379</v>
      </c>
      <c r="G53" s="1040">
        <v>1.1609108612672552</v>
      </c>
      <c r="H53" s="1041">
        <v>0.97185874877841882</v>
      </c>
    </row>
    <row r="54" spans="1:8" ht="18" customHeight="1">
      <c r="A54" s="1018">
        <v>50</v>
      </c>
      <c r="B54" s="1043" t="s">
        <v>1421</v>
      </c>
      <c r="C54" s="1044">
        <v>13531078689</v>
      </c>
      <c r="D54" s="1044">
        <v>15180847828</v>
      </c>
      <c r="E54" s="1044">
        <v>15641617457</v>
      </c>
      <c r="F54" s="1044">
        <v>13993304937</v>
      </c>
      <c r="G54" s="1040">
        <v>1.0341603399569144</v>
      </c>
      <c r="H54" s="1041">
        <v>0.92177361208972397</v>
      </c>
    </row>
    <row r="55" spans="1:8" ht="30" customHeight="1">
      <c r="A55" s="1018">
        <v>51</v>
      </c>
      <c r="B55" s="1049" t="s">
        <v>1422</v>
      </c>
      <c r="C55" s="1044">
        <v>-3870213099</v>
      </c>
      <c r="D55" s="1044">
        <v>-3850547942</v>
      </c>
      <c r="E55" s="1044">
        <v>-6696164529</v>
      </c>
      <c r="F55" s="1044">
        <v>-1018850476</v>
      </c>
      <c r="G55" s="1040">
        <v>0.26325436091962334</v>
      </c>
      <c r="H55" s="1041">
        <v>0.26459882888013136</v>
      </c>
    </row>
    <row r="56" spans="1:8" ht="15.75">
      <c r="A56" s="1018">
        <v>52</v>
      </c>
      <c r="B56" s="1043" t="s">
        <v>1423</v>
      </c>
      <c r="C56" s="1044">
        <v>3870213099</v>
      </c>
      <c r="D56" s="1044">
        <v>3850547942</v>
      </c>
      <c r="E56" s="1044">
        <v>2966248117</v>
      </c>
      <c r="F56" s="1044">
        <v>3780004070</v>
      </c>
      <c r="G56" s="1040">
        <v>0.97669145685458292</v>
      </c>
      <c r="H56" s="1041">
        <v>0.98167952378139745</v>
      </c>
    </row>
    <row r="57" spans="1:8" ht="16.5" thickBot="1">
      <c r="A57" s="1021">
        <v>53</v>
      </c>
      <c r="B57" s="1050" t="s">
        <v>1424</v>
      </c>
      <c r="C57" s="1023">
        <v>0</v>
      </c>
      <c r="D57" s="1023">
        <v>0</v>
      </c>
      <c r="E57" s="1023">
        <v>-3729916412</v>
      </c>
      <c r="F57" s="1023">
        <v>2761153594</v>
      </c>
      <c r="G57" s="1051">
        <v>0</v>
      </c>
      <c r="H57" s="1052">
        <v>0</v>
      </c>
    </row>
    <row r="58" spans="1:8" ht="15.75" thickTop="1"/>
  </sheetData>
  <mergeCells count="7">
    <mergeCell ref="H2:H4"/>
    <mergeCell ref="A2:A4"/>
    <mergeCell ref="B2:B4"/>
    <mergeCell ref="C2:C3"/>
    <mergeCell ref="D2:D3"/>
    <mergeCell ref="F2:F4"/>
    <mergeCell ref="G2:G4"/>
  </mergeCells>
  <printOptions horizontalCentered="1"/>
  <pageMargins left="0.11811023622047245" right="0.11811023622047245" top="0.78740157480314965" bottom="0.19685039370078741" header="0.35433070866141736" footer="0.27559055118110237"/>
  <pageSetup paperSize="9" scale="60" orientation="portrait" r:id="rId1"/>
  <headerFooter alignWithMargins="0">
    <oddHeader>&amp;C
&amp;"Arial,Félkövér"&amp;14GYÖNGYÖS VÁROSI ÖNKORMÁNYZAT 2020. ÉVI KÖLTSÉGVETÉSI JELENTÉSE &amp;R&amp;"Arial,Félkövér"&amp;12 13. melléklet a 15/2021. (V.28.)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 tint="-0.14999847407452621"/>
  </sheetPr>
  <dimension ref="A1:E26"/>
  <sheetViews>
    <sheetView zoomScale="80" zoomScaleNormal="80" workbookViewId="0">
      <selection activeCell="A3" sqref="A3"/>
    </sheetView>
  </sheetViews>
  <sheetFormatPr defaultRowHeight="12.75"/>
  <cols>
    <col min="1" max="1" width="7.140625" style="301" bestFit="1" customWidth="1"/>
    <col min="2" max="2" width="64.5703125" style="301" customWidth="1"/>
    <col min="3" max="3" width="16.7109375" style="307" bestFit="1" customWidth="1"/>
    <col min="4" max="4" width="15.5703125" style="307" bestFit="1" customWidth="1"/>
    <col min="5" max="5" width="17.5703125" style="307" customWidth="1"/>
    <col min="6" max="256" width="9.140625" style="301"/>
    <col min="257" max="257" width="7.140625" style="301" bestFit="1" customWidth="1"/>
    <col min="258" max="258" width="76.28515625" style="301" customWidth="1"/>
    <col min="259" max="259" width="13.42578125" style="301" bestFit="1" customWidth="1"/>
    <col min="260" max="260" width="15.5703125" style="301" bestFit="1" customWidth="1"/>
    <col min="261" max="261" width="14.7109375" style="301" bestFit="1" customWidth="1"/>
    <col min="262" max="512" width="9.140625" style="301"/>
    <col min="513" max="513" width="7.140625" style="301" bestFit="1" customWidth="1"/>
    <col min="514" max="514" width="76.28515625" style="301" customWidth="1"/>
    <col min="515" max="515" width="13.42578125" style="301" bestFit="1" customWidth="1"/>
    <col min="516" max="516" width="15.5703125" style="301" bestFit="1" customWidth="1"/>
    <col min="517" max="517" width="14.7109375" style="301" bestFit="1" customWidth="1"/>
    <col min="518" max="768" width="9.140625" style="301"/>
    <col min="769" max="769" width="7.140625" style="301" bestFit="1" customWidth="1"/>
    <col min="770" max="770" width="76.28515625" style="301" customWidth="1"/>
    <col min="771" max="771" width="13.42578125" style="301" bestFit="1" customWidth="1"/>
    <col min="772" max="772" width="15.5703125" style="301" bestFit="1" customWidth="1"/>
    <col min="773" max="773" width="14.7109375" style="301" bestFit="1" customWidth="1"/>
    <col min="774" max="1024" width="9.140625" style="301"/>
    <col min="1025" max="1025" width="7.140625" style="301" bestFit="1" customWidth="1"/>
    <col min="1026" max="1026" width="76.28515625" style="301" customWidth="1"/>
    <col min="1027" max="1027" width="13.42578125" style="301" bestFit="1" customWidth="1"/>
    <col min="1028" max="1028" width="15.5703125" style="301" bestFit="1" customWidth="1"/>
    <col min="1029" max="1029" width="14.7109375" style="301" bestFit="1" customWidth="1"/>
    <col min="1030" max="1280" width="9.140625" style="301"/>
    <col min="1281" max="1281" width="7.140625" style="301" bestFit="1" customWidth="1"/>
    <col min="1282" max="1282" width="76.28515625" style="301" customWidth="1"/>
    <col min="1283" max="1283" width="13.42578125" style="301" bestFit="1" customWidth="1"/>
    <col min="1284" max="1284" width="15.5703125" style="301" bestFit="1" customWidth="1"/>
    <col min="1285" max="1285" width="14.7109375" style="301" bestFit="1" customWidth="1"/>
    <col min="1286" max="1536" width="9.140625" style="301"/>
    <col min="1537" max="1537" width="7.140625" style="301" bestFit="1" customWidth="1"/>
    <col min="1538" max="1538" width="76.28515625" style="301" customWidth="1"/>
    <col min="1539" max="1539" width="13.42578125" style="301" bestFit="1" customWidth="1"/>
    <col min="1540" max="1540" width="15.5703125" style="301" bestFit="1" customWidth="1"/>
    <col min="1541" max="1541" width="14.7109375" style="301" bestFit="1" customWidth="1"/>
    <col min="1542" max="1792" width="9.140625" style="301"/>
    <col min="1793" max="1793" width="7.140625" style="301" bestFit="1" customWidth="1"/>
    <col min="1794" max="1794" width="76.28515625" style="301" customWidth="1"/>
    <col min="1795" max="1795" width="13.42578125" style="301" bestFit="1" customWidth="1"/>
    <col min="1796" max="1796" width="15.5703125" style="301" bestFit="1" customWidth="1"/>
    <col min="1797" max="1797" width="14.7109375" style="301" bestFit="1" customWidth="1"/>
    <col min="1798" max="2048" width="9.140625" style="301"/>
    <col min="2049" max="2049" width="7.140625" style="301" bestFit="1" customWidth="1"/>
    <col min="2050" max="2050" width="76.28515625" style="301" customWidth="1"/>
    <col min="2051" max="2051" width="13.42578125" style="301" bestFit="1" customWidth="1"/>
    <col min="2052" max="2052" width="15.5703125" style="301" bestFit="1" customWidth="1"/>
    <col min="2053" max="2053" width="14.7109375" style="301" bestFit="1" customWidth="1"/>
    <col min="2054" max="2304" width="9.140625" style="301"/>
    <col min="2305" max="2305" width="7.140625" style="301" bestFit="1" customWidth="1"/>
    <col min="2306" max="2306" width="76.28515625" style="301" customWidth="1"/>
    <col min="2307" max="2307" width="13.42578125" style="301" bestFit="1" customWidth="1"/>
    <col min="2308" max="2308" width="15.5703125" style="301" bestFit="1" customWidth="1"/>
    <col min="2309" max="2309" width="14.7109375" style="301" bestFit="1" customWidth="1"/>
    <col min="2310" max="2560" width="9.140625" style="301"/>
    <col min="2561" max="2561" width="7.140625" style="301" bestFit="1" customWidth="1"/>
    <col min="2562" max="2562" width="76.28515625" style="301" customWidth="1"/>
    <col min="2563" max="2563" width="13.42578125" style="301" bestFit="1" customWidth="1"/>
    <col min="2564" max="2564" width="15.5703125" style="301" bestFit="1" customWidth="1"/>
    <col min="2565" max="2565" width="14.7109375" style="301" bestFit="1" customWidth="1"/>
    <col min="2566" max="2816" width="9.140625" style="301"/>
    <col min="2817" max="2817" width="7.140625" style="301" bestFit="1" customWidth="1"/>
    <col min="2818" max="2818" width="76.28515625" style="301" customWidth="1"/>
    <col min="2819" max="2819" width="13.42578125" style="301" bestFit="1" customWidth="1"/>
    <col min="2820" max="2820" width="15.5703125" style="301" bestFit="1" customWidth="1"/>
    <col min="2821" max="2821" width="14.7109375" style="301" bestFit="1" customWidth="1"/>
    <col min="2822" max="3072" width="9.140625" style="301"/>
    <col min="3073" max="3073" width="7.140625" style="301" bestFit="1" customWidth="1"/>
    <col min="3074" max="3074" width="76.28515625" style="301" customWidth="1"/>
    <col min="3075" max="3075" width="13.42578125" style="301" bestFit="1" customWidth="1"/>
    <col min="3076" max="3076" width="15.5703125" style="301" bestFit="1" customWidth="1"/>
    <col min="3077" max="3077" width="14.7109375" style="301" bestFit="1" customWidth="1"/>
    <col min="3078" max="3328" width="9.140625" style="301"/>
    <col min="3329" max="3329" width="7.140625" style="301" bestFit="1" customWidth="1"/>
    <col min="3330" max="3330" width="76.28515625" style="301" customWidth="1"/>
    <col min="3331" max="3331" width="13.42578125" style="301" bestFit="1" customWidth="1"/>
    <col min="3332" max="3332" width="15.5703125" style="301" bestFit="1" customWidth="1"/>
    <col min="3333" max="3333" width="14.7109375" style="301" bestFit="1" customWidth="1"/>
    <col min="3334" max="3584" width="9.140625" style="301"/>
    <col min="3585" max="3585" width="7.140625" style="301" bestFit="1" customWidth="1"/>
    <col min="3586" max="3586" width="76.28515625" style="301" customWidth="1"/>
    <col min="3587" max="3587" width="13.42578125" style="301" bestFit="1" customWidth="1"/>
    <col min="3588" max="3588" width="15.5703125" style="301" bestFit="1" customWidth="1"/>
    <col min="3589" max="3589" width="14.7109375" style="301" bestFit="1" customWidth="1"/>
    <col min="3590" max="3840" width="9.140625" style="301"/>
    <col min="3841" max="3841" width="7.140625" style="301" bestFit="1" customWidth="1"/>
    <col min="3842" max="3842" width="76.28515625" style="301" customWidth="1"/>
    <col min="3843" max="3843" width="13.42578125" style="301" bestFit="1" customWidth="1"/>
    <col min="3844" max="3844" width="15.5703125" style="301" bestFit="1" customWidth="1"/>
    <col min="3845" max="3845" width="14.7109375" style="301" bestFit="1" customWidth="1"/>
    <col min="3846" max="4096" width="9.140625" style="301"/>
    <col min="4097" max="4097" width="7.140625" style="301" bestFit="1" customWidth="1"/>
    <col min="4098" max="4098" width="76.28515625" style="301" customWidth="1"/>
    <col min="4099" max="4099" width="13.42578125" style="301" bestFit="1" customWidth="1"/>
    <col min="4100" max="4100" width="15.5703125" style="301" bestFit="1" customWidth="1"/>
    <col min="4101" max="4101" width="14.7109375" style="301" bestFit="1" customWidth="1"/>
    <col min="4102" max="4352" width="9.140625" style="301"/>
    <col min="4353" max="4353" width="7.140625" style="301" bestFit="1" customWidth="1"/>
    <col min="4354" max="4354" width="76.28515625" style="301" customWidth="1"/>
    <col min="4355" max="4355" width="13.42578125" style="301" bestFit="1" customWidth="1"/>
    <col min="4356" max="4356" width="15.5703125" style="301" bestFit="1" customWidth="1"/>
    <col min="4357" max="4357" width="14.7109375" style="301" bestFit="1" customWidth="1"/>
    <col min="4358" max="4608" width="9.140625" style="301"/>
    <col min="4609" max="4609" width="7.140625" style="301" bestFit="1" customWidth="1"/>
    <col min="4610" max="4610" width="76.28515625" style="301" customWidth="1"/>
    <col min="4611" max="4611" width="13.42578125" style="301" bestFit="1" customWidth="1"/>
    <col min="4612" max="4612" width="15.5703125" style="301" bestFit="1" customWidth="1"/>
    <col min="4613" max="4613" width="14.7109375" style="301" bestFit="1" customWidth="1"/>
    <col min="4614" max="4864" width="9.140625" style="301"/>
    <col min="4865" max="4865" width="7.140625" style="301" bestFit="1" customWidth="1"/>
    <col min="4866" max="4866" width="76.28515625" style="301" customWidth="1"/>
    <col min="4867" max="4867" width="13.42578125" style="301" bestFit="1" customWidth="1"/>
    <col min="4868" max="4868" width="15.5703125" style="301" bestFit="1" customWidth="1"/>
    <col min="4869" max="4869" width="14.7109375" style="301" bestFit="1" customWidth="1"/>
    <col min="4870" max="5120" width="9.140625" style="301"/>
    <col min="5121" max="5121" width="7.140625" style="301" bestFit="1" customWidth="1"/>
    <col min="5122" max="5122" width="76.28515625" style="301" customWidth="1"/>
    <col min="5123" max="5123" width="13.42578125" style="301" bestFit="1" customWidth="1"/>
    <col min="5124" max="5124" width="15.5703125" style="301" bestFit="1" customWidth="1"/>
    <col min="5125" max="5125" width="14.7109375" style="301" bestFit="1" customWidth="1"/>
    <col min="5126" max="5376" width="9.140625" style="301"/>
    <col min="5377" max="5377" width="7.140625" style="301" bestFit="1" customWidth="1"/>
    <col min="5378" max="5378" width="76.28515625" style="301" customWidth="1"/>
    <col min="5379" max="5379" width="13.42578125" style="301" bestFit="1" customWidth="1"/>
    <col min="5380" max="5380" width="15.5703125" style="301" bestFit="1" customWidth="1"/>
    <col min="5381" max="5381" width="14.7109375" style="301" bestFit="1" customWidth="1"/>
    <col min="5382" max="5632" width="9.140625" style="301"/>
    <col min="5633" max="5633" width="7.140625" style="301" bestFit="1" customWidth="1"/>
    <col min="5634" max="5634" width="76.28515625" style="301" customWidth="1"/>
    <col min="5635" max="5635" width="13.42578125" style="301" bestFit="1" customWidth="1"/>
    <col min="5636" max="5636" width="15.5703125" style="301" bestFit="1" customWidth="1"/>
    <col min="5637" max="5637" width="14.7109375" style="301" bestFit="1" customWidth="1"/>
    <col min="5638" max="5888" width="9.140625" style="301"/>
    <col min="5889" max="5889" width="7.140625" style="301" bestFit="1" customWidth="1"/>
    <col min="5890" max="5890" width="76.28515625" style="301" customWidth="1"/>
    <col min="5891" max="5891" width="13.42578125" style="301" bestFit="1" customWidth="1"/>
    <col min="5892" max="5892" width="15.5703125" style="301" bestFit="1" customWidth="1"/>
    <col min="5893" max="5893" width="14.7109375" style="301" bestFit="1" customWidth="1"/>
    <col min="5894" max="6144" width="9.140625" style="301"/>
    <col min="6145" max="6145" width="7.140625" style="301" bestFit="1" customWidth="1"/>
    <col min="6146" max="6146" width="76.28515625" style="301" customWidth="1"/>
    <col min="6147" max="6147" width="13.42578125" style="301" bestFit="1" customWidth="1"/>
    <col min="6148" max="6148" width="15.5703125" style="301" bestFit="1" customWidth="1"/>
    <col min="6149" max="6149" width="14.7109375" style="301" bestFit="1" customWidth="1"/>
    <col min="6150" max="6400" width="9.140625" style="301"/>
    <col min="6401" max="6401" width="7.140625" style="301" bestFit="1" customWidth="1"/>
    <col min="6402" max="6402" width="76.28515625" style="301" customWidth="1"/>
    <col min="6403" max="6403" width="13.42578125" style="301" bestFit="1" customWidth="1"/>
    <col min="6404" max="6404" width="15.5703125" style="301" bestFit="1" customWidth="1"/>
    <col min="6405" max="6405" width="14.7109375" style="301" bestFit="1" customWidth="1"/>
    <col min="6406" max="6656" width="9.140625" style="301"/>
    <col min="6657" max="6657" width="7.140625" style="301" bestFit="1" customWidth="1"/>
    <col min="6658" max="6658" width="76.28515625" style="301" customWidth="1"/>
    <col min="6659" max="6659" width="13.42578125" style="301" bestFit="1" customWidth="1"/>
    <col min="6660" max="6660" width="15.5703125" style="301" bestFit="1" customWidth="1"/>
    <col min="6661" max="6661" width="14.7109375" style="301" bestFit="1" customWidth="1"/>
    <col min="6662" max="6912" width="9.140625" style="301"/>
    <col min="6913" max="6913" width="7.140625" style="301" bestFit="1" customWidth="1"/>
    <col min="6914" max="6914" width="76.28515625" style="301" customWidth="1"/>
    <col min="6915" max="6915" width="13.42578125" style="301" bestFit="1" customWidth="1"/>
    <col min="6916" max="6916" width="15.5703125" style="301" bestFit="1" customWidth="1"/>
    <col min="6917" max="6917" width="14.7109375" style="301" bestFit="1" customWidth="1"/>
    <col min="6918" max="7168" width="9.140625" style="301"/>
    <col min="7169" max="7169" width="7.140625" style="301" bestFit="1" customWidth="1"/>
    <col min="7170" max="7170" width="76.28515625" style="301" customWidth="1"/>
    <col min="7171" max="7171" width="13.42578125" style="301" bestFit="1" customWidth="1"/>
    <col min="7172" max="7172" width="15.5703125" style="301" bestFit="1" customWidth="1"/>
    <col min="7173" max="7173" width="14.7109375" style="301" bestFit="1" customWidth="1"/>
    <col min="7174" max="7424" width="9.140625" style="301"/>
    <col min="7425" max="7425" width="7.140625" style="301" bestFit="1" customWidth="1"/>
    <col min="7426" max="7426" width="76.28515625" style="301" customWidth="1"/>
    <col min="7427" max="7427" width="13.42578125" style="301" bestFit="1" customWidth="1"/>
    <col min="7428" max="7428" width="15.5703125" style="301" bestFit="1" customWidth="1"/>
    <col min="7429" max="7429" width="14.7109375" style="301" bestFit="1" customWidth="1"/>
    <col min="7430" max="7680" width="9.140625" style="301"/>
    <col min="7681" max="7681" width="7.140625" style="301" bestFit="1" customWidth="1"/>
    <col min="7682" max="7682" width="76.28515625" style="301" customWidth="1"/>
    <col min="7683" max="7683" width="13.42578125" style="301" bestFit="1" customWidth="1"/>
    <col min="7684" max="7684" width="15.5703125" style="301" bestFit="1" customWidth="1"/>
    <col min="7685" max="7685" width="14.7109375" style="301" bestFit="1" customWidth="1"/>
    <col min="7686" max="7936" width="9.140625" style="301"/>
    <col min="7937" max="7937" width="7.140625" style="301" bestFit="1" customWidth="1"/>
    <col min="7938" max="7938" width="76.28515625" style="301" customWidth="1"/>
    <col min="7939" max="7939" width="13.42578125" style="301" bestFit="1" customWidth="1"/>
    <col min="7940" max="7940" width="15.5703125" style="301" bestFit="1" customWidth="1"/>
    <col min="7941" max="7941" width="14.7109375" style="301" bestFit="1" customWidth="1"/>
    <col min="7942" max="8192" width="9.140625" style="301"/>
    <col min="8193" max="8193" width="7.140625" style="301" bestFit="1" customWidth="1"/>
    <col min="8194" max="8194" width="76.28515625" style="301" customWidth="1"/>
    <col min="8195" max="8195" width="13.42578125" style="301" bestFit="1" customWidth="1"/>
    <col min="8196" max="8196" width="15.5703125" style="301" bestFit="1" customWidth="1"/>
    <col min="8197" max="8197" width="14.7109375" style="301" bestFit="1" customWidth="1"/>
    <col min="8198" max="8448" width="9.140625" style="301"/>
    <col min="8449" max="8449" width="7.140625" style="301" bestFit="1" customWidth="1"/>
    <col min="8450" max="8450" width="76.28515625" style="301" customWidth="1"/>
    <col min="8451" max="8451" width="13.42578125" style="301" bestFit="1" customWidth="1"/>
    <col min="8452" max="8452" width="15.5703125" style="301" bestFit="1" customWidth="1"/>
    <col min="8453" max="8453" width="14.7109375" style="301" bestFit="1" customWidth="1"/>
    <col min="8454" max="8704" width="9.140625" style="301"/>
    <col min="8705" max="8705" width="7.140625" style="301" bestFit="1" customWidth="1"/>
    <col min="8706" max="8706" width="76.28515625" style="301" customWidth="1"/>
    <col min="8707" max="8707" width="13.42578125" style="301" bestFit="1" customWidth="1"/>
    <col min="8708" max="8708" width="15.5703125" style="301" bestFit="1" customWidth="1"/>
    <col min="8709" max="8709" width="14.7109375" style="301" bestFit="1" customWidth="1"/>
    <col min="8710" max="8960" width="9.140625" style="301"/>
    <col min="8961" max="8961" width="7.140625" style="301" bestFit="1" customWidth="1"/>
    <col min="8962" max="8962" width="76.28515625" style="301" customWidth="1"/>
    <col min="8963" max="8963" width="13.42578125" style="301" bestFit="1" customWidth="1"/>
    <col min="8964" max="8964" width="15.5703125" style="301" bestFit="1" customWidth="1"/>
    <col min="8965" max="8965" width="14.7109375" style="301" bestFit="1" customWidth="1"/>
    <col min="8966" max="9216" width="9.140625" style="301"/>
    <col min="9217" max="9217" width="7.140625" style="301" bestFit="1" customWidth="1"/>
    <col min="9218" max="9218" width="76.28515625" style="301" customWidth="1"/>
    <col min="9219" max="9219" width="13.42578125" style="301" bestFit="1" customWidth="1"/>
    <col min="9220" max="9220" width="15.5703125" style="301" bestFit="1" customWidth="1"/>
    <col min="9221" max="9221" width="14.7109375" style="301" bestFit="1" customWidth="1"/>
    <col min="9222" max="9472" width="9.140625" style="301"/>
    <col min="9473" max="9473" width="7.140625" style="301" bestFit="1" customWidth="1"/>
    <col min="9474" max="9474" width="76.28515625" style="301" customWidth="1"/>
    <col min="9475" max="9475" width="13.42578125" style="301" bestFit="1" customWidth="1"/>
    <col min="9476" max="9476" width="15.5703125" style="301" bestFit="1" customWidth="1"/>
    <col min="9477" max="9477" width="14.7109375" style="301" bestFit="1" customWidth="1"/>
    <col min="9478" max="9728" width="9.140625" style="301"/>
    <col min="9729" max="9729" width="7.140625" style="301" bestFit="1" customWidth="1"/>
    <col min="9730" max="9730" width="76.28515625" style="301" customWidth="1"/>
    <col min="9731" max="9731" width="13.42578125" style="301" bestFit="1" customWidth="1"/>
    <col min="9732" max="9732" width="15.5703125" style="301" bestFit="1" customWidth="1"/>
    <col min="9733" max="9733" width="14.7109375" style="301" bestFit="1" customWidth="1"/>
    <col min="9734" max="9984" width="9.140625" style="301"/>
    <col min="9985" max="9985" width="7.140625" style="301" bestFit="1" customWidth="1"/>
    <col min="9986" max="9986" width="76.28515625" style="301" customWidth="1"/>
    <col min="9987" max="9987" width="13.42578125" style="301" bestFit="1" customWidth="1"/>
    <col min="9988" max="9988" width="15.5703125" style="301" bestFit="1" customWidth="1"/>
    <col min="9989" max="9989" width="14.7109375" style="301" bestFit="1" customWidth="1"/>
    <col min="9990" max="10240" width="9.140625" style="301"/>
    <col min="10241" max="10241" width="7.140625" style="301" bestFit="1" customWidth="1"/>
    <col min="10242" max="10242" width="76.28515625" style="301" customWidth="1"/>
    <col min="10243" max="10243" width="13.42578125" style="301" bestFit="1" customWidth="1"/>
    <col min="10244" max="10244" width="15.5703125" style="301" bestFit="1" customWidth="1"/>
    <col min="10245" max="10245" width="14.7109375" style="301" bestFit="1" customWidth="1"/>
    <col min="10246" max="10496" width="9.140625" style="301"/>
    <col min="10497" max="10497" width="7.140625" style="301" bestFit="1" customWidth="1"/>
    <col min="10498" max="10498" width="76.28515625" style="301" customWidth="1"/>
    <col min="10499" max="10499" width="13.42578125" style="301" bestFit="1" customWidth="1"/>
    <col min="10500" max="10500" width="15.5703125" style="301" bestFit="1" customWidth="1"/>
    <col min="10501" max="10501" width="14.7109375" style="301" bestFit="1" customWidth="1"/>
    <col min="10502" max="10752" width="9.140625" style="301"/>
    <col min="10753" max="10753" width="7.140625" style="301" bestFit="1" customWidth="1"/>
    <col min="10754" max="10754" width="76.28515625" style="301" customWidth="1"/>
    <col min="10755" max="10755" width="13.42578125" style="301" bestFit="1" customWidth="1"/>
    <col min="10756" max="10756" width="15.5703125" style="301" bestFit="1" customWidth="1"/>
    <col min="10757" max="10757" width="14.7109375" style="301" bestFit="1" customWidth="1"/>
    <col min="10758" max="11008" width="9.140625" style="301"/>
    <col min="11009" max="11009" width="7.140625" style="301" bestFit="1" customWidth="1"/>
    <col min="11010" max="11010" width="76.28515625" style="301" customWidth="1"/>
    <col min="11011" max="11011" width="13.42578125" style="301" bestFit="1" customWidth="1"/>
    <col min="11012" max="11012" width="15.5703125" style="301" bestFit="1" customWidth="1"/>
    <col min="11013" max="11013" width="14.7109375" style="301" bestFit="1" customWidth="1"/>
    <col min="11014" max="11264" width="9.140625" style="301"/>
    <col min="11265" max="11265" width="7.140625" style="301" bestFit="1" customWidth="1"/>
    <col min="11266" max="11266" width="76.28515625" style="301" customWidth="1"/>
    <col min="11267" max="11267" width="13.42578125" style="301" bestFit="1" customWidth="1"/>
    <col min="11268" max="11268" width="15.5703125" style="301" bestFit="1" customWidth="1"/>
    <col min="11269" max="11269" width="14.7109375" style="301" bestFit="1" customWidth="1"/>
    <col min="11270" max="11520" width="9.140625" style="301"/>
    <col min="11521" max="11521" width="7.140625" style="301" bestFit="1" customWidth="1"/>
    <col min="11522" max="11522" width="76.28515625" style="301" customWidth="1"/>
    <col min="11523" max="11523" width="13.42578125" style="301" bestFit="1" customWidth="1"/>
    <col min="11524" max="11524" width="15.5703125" style="301" bestFit="1" customWidth="1"/>
    <col min="11525" max="11525" width="14.7109375" style="301" bestFit="1" customWidth="1"/>
    <col min="11526" max="11776" width="9.140625" style="301"/>
    <col min="11777" max="11777" width="7.140625" style="301" bestFit="1" customWidth="1"/>
    <col min="11778" max="11778" width="76.28515625" style="301" customWidth="1"/>
    <col min="11779" max="11779" width="13.42578125" style="301" bestFit="1" customWidth="1"/>
    <col min="11780" max="11780" width="15.5703125" style="301" bestFit="1" customWidth="1"/>
    <col min="11781" max="11781" width="14.7109375" style="301" bestFit="1" customWidth="1"/>
    <col min="11782" max="12032" width="9.140625" style="301"/>
    <col min="12033" max="12033" width="7.140625" style="301" bestFit="1" customWidth="1"/>
    <col min="12034" max="12034" width="76.28515625" style="301" customWidth="1"/>
    <col min="12035" max="12035" width="13.42578125" style="301" bestFit="1" customWidth="1"/>
    <col min="12036" max="12036" width="15.5703125" style="301" bestFit="1" customWidth="1"/>
    <col min="12037" max="12037" width="14.7109375" style="301" bestFit="1" customWidth="1"/>
    <col min="12038" max="12288" width="9.140625" style="301"/>
    <col min="12289" max="12289" width="7.140625" style="301" bestFit="1" customWidth="1"/>
    <col min="12290" max="12290" width="76.28515625" style="301" customWidth="1"/>
    <col min="12291" max="12291" width="13.42578125" style="301" bestFit="1" customWidth="1"/>
    <col min="12292" max="12292" width="15.5703125" style="301" bestFit="1" customWidth="1"/>
    <col min="12293" max="12293" width="14.7109375" style="301" bestFit="1" customWidth="1"/>
    <col min="12294" max="12544" width="9.140625" style="301"/>
    <col min="12545" max="12545" width="7.140625" style="301" bestFit="1" customWidth="1"/>
    <col min="12546" max="12546" width="76.28515625" style="301" customWidth="1"/>
    <col min="12547" max="12547" width="13.42578125" style="301" bestFit="1" customWidth="1"/>
    <col min="12548" max="12548" width="15.5703125" style="301" bestFit="1" customWidth="1"/>
    <col min="12549" max="12549" width="14.7109375" style="301" bestFit="1" customWidth="1"/>
    <col min="12550" max="12800" width="9.140625" style="301"/>
    <col min="12801" max="12801" width="7.140625" style="301" bestFit="1" customWidth="1"/>
    <col min="12802" max="12802" width="76.28515625" style="301" customWidth="1"/>
    <col min="12803" max="12803" width="13.42578125" style="301" bestFit="1" customWidth="1"/>
    <col min="12804" max="12804" width="15.5703125" style="301" bestFit="1" customWidth="1"/>
    <col min="12805" max="12805" width="14.7109375" style="301" bestFit="1" customWidth="1"/>
    <col min="12806" max="13056" width="9.140625" style="301"/>
    <col min="13057" max="13057" width="7.140625" style="301" bestFit="1" customWidth="1"/>
    <col min="13058" max="13058" width="76.28515625" style="301" customWidth="1"/>
    <col min="13059" max="13059" width="13.42578125" style="301" bestFit="1" customWidth="1"/>
    <col min="13060" max="13060" width="15.5703125" style="301" bestFit="1" customWidth="1"/>
    <col min="13061" max="13061" width="14.7109375" style="301" bestFit="1" customWidth="1"/>
    <col min="13062" max="13312" width="9.140625" style="301"/>
    <col min="13313" max="13313" width="7.140625" style="301" bestFit="1" customWidth="1"/>
    <col min="13314" max="13314" width="76.28515625" style="301" customWidth="1"/>
    <col min="13315" max="13315" width="13.42578125" style="301" bestFit="1" customWidth="1"/>
    <col min="13316" max="13316" width="15.5703125" style="301" bestFit="1" customWidth="1"/>
    <col min="13317" max="13317" width="14.7109375" style="301" bestFit="1" customWidth="1"/>
    <col min="13318" max="13568" width="9.140625" style="301"/>
    <col min="13569" max="13569" width="7.140625" style="301" bestFit="1" customWidth="1"/>
    <col min="13570" max="13570" width="76.28515625" style="301" customWidth="1"/>
    <col min="13571" max="13571" width="13.42578125" style="301" bestFit="1" customWidth="1"/>
    <col min="13572" max="13572" width="15.5703125" style="301" bestFit="1" customWidth="1"/>
    <col min="13573" max="13573" width="14.7109375" style="301" bestFit="1" customWidth="1"/>
    <col min="13574" max="13824" width="9.140625" style="301"/>
    <col min="13825" max="13825" width="7.140625" style="301" bestFit="1" customWidth="1"/>
    <col min="13826" max="13826" width="76.28515625" style="301" customWidth="1"/>
    <col min="13827" max="13827" width="13.42578125" style="301" bestFit="1" customWidth="1"/>
    <col min="13828" max="13828" width="15.5703125" style="301" bestFit="1" customWidth="1"/>
    <col min="13829" max="13829" width="14.7109375" style="301" bestFit="1" customWidth="1"/>
    <col min="13830" max="14080" width="9.140625" style="301"/>
    <col min="14081" max="14081" width="7.140625" style="301" bestFit="1" customWidth="1"/>
    <col min="14082" max="14082" width="76.28515625" style="301" customWidth="1"/>
    <col min="14083" max="14083" width="13.42578125" style="301" bestFit="1" customWidth="1"/>
    <col min="14084" max="14084" width="15.5703125" style="301" bestFit="1" customWidth="1"/>
    <col min="14085" max="14085" width="14.7109375" style="301" bestFit="1" customWidth="1"/>
    <col min="14086" max="14336" width="9.140625" style="301"/>
    <col min="14337" max="14337" width="7.140625" style="301" bestFit="1" customWidth="1"/>
    <col min="14338" max="14338" width="76.28515625" style="301" customWidth="1"/>
    <col min="14339" max="14339" width="13.42578125" style="301" bestFit="1" customWidth="1"/>
    <col min="14340" max="14340" width="15.5703125" style="301" bestFit="1" customWidth="1"/>
    <col min="14341" max="14341" width="14.7109375" style="301" bestFit="1" customWidth="1"/>
    <col min="14342" max="14592" width="9.140625" style="301"/>
    <col min="14593" max="14593" width="7.140625" style="301" bestFit="1" customWidth="1"/>
    <col min="14594" max="14594" width="76.28515625" style="301" customWidth="1"/>
    <col min="14595" max="14595" width="13.42578125" style="301" bestFit="1" customWidth="1"/>
    <col min="14596" max="14596" width="15.5703125" style="301" bestFit="1" customWidth="1"/>
    <col min="14597" max="14597" width="14.7109375" style="301" bestFit="1" customWidth="1"/>
    <col min="14598" max="14848" width="9.140625" style="301"/>
    <col min="14849" max="14849" width="7.140625" style="301" bestFit="1" customWidth="1"/>
    <col min="14850" max="14850" width="76.28515625" style="301" customWidth="1"/>
    <col min="14851" max="14851" width="13.42578125" style="301" bestFit="1" customWidth="1"/>
    <col min="14852" max="14852" width="15.5703125" style="301" bestFit="1" customWidth="1"/>
    <col min="14853" max="14853" width="14.7109375" style="301" bestFit="1" customWidth="1"/>
    <col min="14854" max="15104" width="9.140625" style="301"/>
    <col min="15105" max="15105" width="7.140625" style="301" bestFit="1" customWidth="1"/>
    <col min="15106" max="15106" width="76.28515625" style="301" customWidth="1"/>
    <col min="15107" max="15107" width="13.42578125" style="301" bestFit="1" customWidth="1"/>
    <col min="15108" max="15108" width="15.5703125" style="301" bestFit="1" customWidth="1"/>
    <col min="15109" max="15109" width="14.7109375" style="301" bestFit="1" customWidth="1"/>
    <col min="15110" max="15360" width="9.140625" style="301"/>
    <col min="15361" max="15361" width="7.140625" style="301" bestFit="1" customWidth="1"/>
    <col min="15362" max="15362" width="76.28515625" style="301" customWidth="1"/>
    <col min="15363" max="15363" width="13.42578125" style="301" bestFit="1" customWidth="1"/>
    <col min="15364" max="15364" width="15.5703125" style="301" bestFit="1" customWidth="1"/>
    <col min="15365" max="15365" width="14.7109375" style="301" bestFit="1" customWidth="1"/>
    <col min="15366" max="15616" width="9.140625" style="301"/>
    <col min="15617" max="15617" width="7.140625" style="301" bestFit="1" customWidth="1"/>
    <col min="15618" max="15618" width="76.28515625" style="301" customWidth="1"/>
    <col min="15619" max="15619" width="13.42578125" style="301" bestFit="1" customWidth="1"/>
    <col min="15620" max="15620" width="15.5703125" style="301" bestFit="1" customWidth="1"/>
    <col min="15621" max="15621" width="14.7109375" style="301" bestFit="1" customWidth="1"/>
    <col min="15622" max="15872" width="9.140625" style="301"/>
    <col min="15873" max="15873" width="7.140625" style="301" bestFit="1" customWidth="1"/>
    <col min="15874" max="15874" width="76.28515625" style="301" customWidth="1"/>
    <col min="15875" max="15875" width="13.42578125" style="301" bestFit="1" customWidth="1"/>
    <col min="15876" max="15876" width="15.5703125" style="301" bestFit="1" customWidth="1"/>
    <col min="15877" max="15877" width="14.7109375" style="301" bestFit="1" customWidth="1"/>
    <col min="15878" max="16128" width="9.140625" style="301"/>
    <col min="16129" max="16129" width="7.140625" style="301" bestFit="1" customWidth="1"/>
    <col min="16130" max="16130" width="76.28515625" style="301" customWidth="1"/>
    <col min="16131" max="16131" width="13.42578125" style="301" bestFit="1" customWidth="1"/>
    <col min="16132" max="16132" width="15.5703125" style="301" bestFit="1" customWidth="1"/>
    <col min="16133" max="16133" width="14.7109375" style="301" bestFit="1" customWidth="1"/>
    <col min="16134" max="16384" width="9.140625" style="301"/>
  </cols>
  <sheetData>
    <row r="1" spans="1:5" ht="15" customHeight="1" thickBot="1">
      <c r="A1" s="1"/>
      <c r="B1" s="1"/>
      <c r="C1" s="23"/>
      <c r="D1" s="23"/>
      <c r="E1" s="4" t="s">
        <v>1425</v>
      </c>
    </row>
    <row r="2" spans="1:5" ht="32.25" thickTop="1">
      <c r="A2" s="1053" t="s">
        <v>1426</v>
      </c>
      <c r="B2" s="1054" t="s">
        <v>1427</v>
      </c>
      <c r="C2" s="1055" t="s">
        <v>1428</v>
      </c>
      <c r="D2" s="1056" t="s">
        <v>1429</v>
      </c>
      <c r="E2" s="1057" t="s">
        <v>1430</v>
      </c>
    </row>
    <row r="3" spans="1:5" ht="27.95" customHeight="1">
      <c r="A3" s="994">
        <v>1</v>
      </c>
      <c r="B3" s="1058" t="s">
        <v>1431</v>
      </c>
      <c r="C3" s="1059">
        <v>6890016915</v>
      </c>
      <c r="D3" s="1060">
        <v>0</v>
      </c>
      <c r="E3" s="1061">
        <v>7045036558</v>
      </c>
    </row>
    <row r="4" spans="1:5" ht="27.95" customHeight="1">
      <c r="A4" s="994">
        <v>2</v>
      </c>
      <c r="B4" s="1058" t="s">
        <v>1432</v>
      </c>
      <c r="C4" s="1059">
        <v>8340243282</v>
      </c>
      <c r="D4" s="1060">
        <v>0</v>
      </c>
      <c r="E4" s="1061">
        <v>7994115079</v>
      </c>
    </row>
    <row r="5" spans="1:5" ht="27.95" customHeight="1">
      <c r="A5" s="994">
        <v>3</v>
      </c>
      <c r="B5" s="1058" t="s">
        <v>1433</v>
      </c>
      <c r="C5" s="1063">
        <v>-1450226367</v>
      </c>
      <c r="D5" s="1064">
        <v>0</v>
      </c>
      <c r="E5" s="1065">
        <v>-949078521</v>
      </c>
    </row>
    <row r="6" spans="1:5" ht="27.95" customHeight="1">
      <c r="A6" s="994">
        <v>4</v>
      </c>
      <c r="B6" s="1058" t="s">
        <v>1434</v>
      </c>
      <c r="C6" s="1059">
        <v>7602466445</v>
      </c>
      <c r="D6" s="1060">
        <v>0</v>
      </c>
      <c r="E6" s="1061">
        <v>6878569853</v>
      </c>
    </row>
    <row r="7" spans="1:5" ht="27.95" customHeight="1">
      <c r="A7" s="994">
        <v>5</v>
      </c>
      <c r="B7" s="1058" t="s">
        <v>1435</v>
      </c>
      <c r="C7" s="1059">
        <v>2386048338</v>
      </c>
      <c r="D7" s="1060">
        <v>0</v>
      </c>
      <c r="E7" s="1061">
        <v>3168254309</v>
      </c>
    </row>
    <row r="8" spans="1:5" ht="27.95" customHeight="1">
      <c r="A8" s="994">
        <v>6</v>
      </c>
      <c r="B8" s="1058" t="s">
        <v>1436</v>
      </c>
      <c r="C8" s="1063">
        <v>5216418107</v>
      </c>
      <c r="D8" s="1064">
        <v>0</v>
      </c>
      <c r="E8" s="1065">
        <v>3710315544</v>
      </c>
    </row>
    <row r="9" spans="1:5" ht="27.95" customHeight="1">
      <c r="A9" s="1018">
        <v>7</v>
      </c>
      <c r="B9" s="1066" t="s">
        <v>1437</v>
      </c>
      <c r="C9" s="1044">
        <v>3766191740</v>
      </c>
      <c r="D9" s="1067">
        <v>0</v>
      </c>
      <c r="E9" s="1065">
        <v>2761237023</v>
      </c>
    </row>
    <row r="10" spans="1:5" ht="27.95" customHeight="1">
      <c r="A10" s="1015">
        <v>8</v>
      </c>
      <c r="B10" s="1069" t="s">
        <v>1438</v>
      </c>
      <c r="C10" s="1039">
        <v>0</v>
      </c>
      <c r="D10" s="1070">
        <v>0</v>
      </c>
      <c r="E10" s="1071">
        <v>0</v>
      </c>
    </row>
    <row r="11" spans="1:5" ht="27.95" customHeight="1">
      <c r="A11" s="1015">
        <v>9</v>
      </c>
      <c r="B11" s="1069" t="s">
        <v>1439</v>
      </c>
      <c r="C11" s="1039">
        <v>0</v>
      </c>
      <c r="D11" s="1070">
        <v>0</v>
      </c>
      <c r="E11" s="1071">
        <v>0</v>
      </c>
    </row>
    <row r="12" spans="1:5" ht="27.95" customHeight="1">
      <c r="A12" s="1072">
        <v>10</v>
      </c>
      <c r="B12" s="1073" t="s">
        <v>1440</v>
      </c>
      <c r="C12" s="1074">
        <v>0</v>
      </c>
      <c r="D12" s="1075">
        <v>0</v>
      </c>
      <c r="E12" s="1076">
        <v>0</v>
      </c>
    </row>
    <row r="13" spans="1:5" ht="27.95" customHeight="1">
      <c r="A13" s="1015">
        <v>11</v>
      </c>
      <c r="B13" s="1069" t="s">
        <v>1441</v>
      </c>
      <c r="C13" s="1039">
        <v>0</v>
      </c>
      <c r="D13" s="1070">
        <v>0</v>
      </c>
      <c r="E13" s="1071">
        <v>0</v>
      </c>
    </row>
    <row r="14" spans="1:5" ht="27.95" customHeight="1">
      <c r="A14" s="1015">
        <v>12</v>
      </c>
      <c r="B14" s="1069" t="s">
        <v>1442</v>
      </c>
      <c r="C14" s="1039">
        <v>0</v>
      </c>
      <c r="D14" s="1070">
        <v>0</v>
      </c>
      <c r="E14" s="1071">
        <v>0</v>
      </c>
    </row>
    <row r="15" spans="1:5" ht="27.95" customHeight="1">
      <c r="A15" s="1015">
        <v>13</v>
      </c>
      <c r="B15" s="1069" t="s">
        <v>1443</v>
      </c>
      <c r="C15" s="1044">
        <v>0</v>
      </c>
      <c r="D15" s="1077">
        <v>0</v>
      </c>
      <c r="E15" s="1068">
        <v>0</v>
      </c>
    </row>
    <row r="16" spans="1:5" ht="27.95" customHeight="1">
      <c r="A16" s="1018">
        <v>14</v>
      </c>
      <c r="B16" s="1066" t="s">
        <v>1444</v>
      </c>
      <c r="C16" s="1044">
        <v>0</v>
      </c>
      <c r="D16" s="1067">
        <v>0</v>
      </c>
      <c r="E16" s="1068">
        <v>0</v>
      </c>
    </row>
    <row r="17" spans="1:5" ht="27.95" customHeight="1">
      <c r="A17" s="1018">
        <v>15</v>
      </c>
      <c r="B17" s="1066" t="s">
        <v>1445</v>
      </c>
      <c r="C17" s="1044">
        <v>3766191740</v>
      </c>
      <c r="D17" s="1067">
        <v>0</v>
      </c>
      <c r="E17" s="1068">
        <v>2761237023</v>
      </c>
    </row>
    <row r="18" spans="1:5" ht="31.5">
      <c r="A18" s="1072">
        <v>16</v>
      </c>
      <c r="B18" s="1078" t="s">
        <v>1446</v>
      </c>
      <c r="C18" s="1079">
        <v>3356137850</v>
      </c>
      <c r="D18" s="1029">
        <v>0</v>
      </c>
      <c r="E18" s="1076">
        <v>2259170551</v>
      </c>
    </row>
    <row r="19" spans="1:5" ht="27.95" customHeight="1">
      <c r="A19" s="1018">
        <v>17</v>
      </c>
      <c r="B19" s="1066" t="s">
        <v>1447</v>
      </c>
      <c r="C19" s="1044">
        <v>410053890</v>
      </c>
      <c r="D19" s="1067">
        <v>0</v>
      </c>
      <c r="E19" s="1068">
        <v>502066472</v>
      </c>
    </row>
    <row r="20" spans="1:5" ht="31.5">
      <c r="A20" s="1080">
        <v>18</v>
      </c>
      <c r="B20" s="1078" t="s">
        <v>1448</v>
      </c>
      <c r="C20" s="1074">
        <v>0</v>
      </c>
      <c r="D20" s="1075">
        <v>0</v>
      </c>
      <c r="E20" s="1076">
        <v>0</v>
      </c>
    </row>
    <row r="21" spans="1:5" ht="32.25" thickBot="1">
      <c r="A21" s="1021">
        <v>19</v>
      </c>
      <c r="B21" s="1081" t="s">
        <v>1449</v>
      </c>
      <c r="C21" s="1023">
        <v>0</v>
      </c>
      <c r="D21" s="1082">
        <v>0</v>
      </c>
      <c r="E21" s="1026">
        <v>0</v>
      </c>
    </row>
    <row r="22" spans="1:5" ht="14.25" thickTop="1">
      <c r="A22" s="1083"/>
      <c r="B22" s="1084"/>
      <c r="C22" s="1085"/>
      <c r="D22" s="1085"/>
      <c r="E22" s="1085"/>
    </row>
    <row r="23" spans="1:5" ht="13.5">
      <c r="A23" s="1086"/>
      <c r="B23" s="1086"/>
      <c r="C23" s="1087"/>
      <c r="D23" s="1087"/>
      <c r="E23" s="1087"/>
    </row>
    <row r="24" spans="1:5" ht="13.5">
      <c r="A24" s="1086"/>
      <c r="B24" s="1086"/>
      <c r="C24" s="1087"/>
      <c r="D24" s="1087"/>
      <c r="E24" s="1087"/>
    </row>
    <row r="25" spans="1:5" ht="13.5">
      <c r="A25" s="1086"/>
      <c r="B25" s="1086"/>
      <c r="C25" s="1087"/>
      <c r="D25" s="1087"/>
      <c r="E25" s="1087"/>
    </row>
    <row r="26" spans="1:5">
      <c r="A26" s="1088"/>
      <c r="B26" s="1088"/>
      <c r="C26" s="1089"/>
      <c r="D26" s="1089"/>
      <c r="E26" s="1089"/>
    </row>
  </sheetData>
  <printOptions horizontalCentered="1"/>
  <pageMargins left="0.55118110236220474" right="0.51181102362204722" top="0.9055118110236221" bottom="0.55118110236220474" header="0.39370078740157483" footer="0.23622047244094491"/>
  <pageSetup paperSize="9" scale="65" orientation="portrait" r:id="rId1"/>
  <headerFooter alignWithMargins="0">
    <oddHeader>&amp;L&amp;D &amp;T&amp;C
&amp;"Arial,Félkövér"&amp;14GYÖNGYÖS VÁROS ÖNKORMÁNYZATA 2020. ÉVI MARADVÁNY KIMUTATÁSA&amp;R&amp;"Arial,Félkövér"&amp;12 14. melléklet a ./2021. (..) önkormányzati rendelethez</oddHeader>
    <oddFooter>&amp;L&amp;"Arial,Normál"&amp;F&amp;C&amp;"Arial,Normál"&amp;P/&amp;N&amp;R&amp;"Arial,Normál"14. melléklet a ./2021. (..) önkormányzati rendelethez</oddFooter>
  </headerFooter>
  <rowBreaks count="1" manualBreakCount="1">
    <brk id="2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9"/>
  <sheetViews>
    <sheetView zoomScaleNormal="100" workbookViewId="0">
      <pane xSplit="2" ySplit="2" topLeftCell="C3" activePane="bottomRight" state="frozen"/>
      <selection activeCell="B17" sqref="B17:E17"/>
      <selection pane="topRight" activeCell="B17" sqref="B17:E17"/>
      <selection pane="bottomLeft" activeCell="B17" sqref="B17:E17"/>
      <selection pane="bottomRight" activeCell="B15" sqref="B15"/>
    </sheetView>
  </sheetViews>
  <sheetFormatPr defaultRowHeight="12.75"/>
  <cols>
    <col min="1" max="1" width="6.140625" style="301" bestFit="1" customWidth="1"/>
    <col min="2" max="2" width="74.42578125" style="318" bestFit="1" customWidth="1"/>
    <col min="3" max="3" width="16" style="307" bestFit="1" customWidth="1"/>
    <col min="4" max="4" width="14.28515625" style="307" customWidth="1"/>
    <col min="5" max="5" width="16.7109375" style="307" customWidth="1"/>
    <col min="6" max="256" width="9.140625" style="301"/>
    <col min="257" max="257" width="6.140625" style="301" bestFit="1" customWidth="1"/>
    <col min="258" max="258" width="78.28515625" style="301" bestFit="1" customWidth="1"/>
    <col min="259" max="259" width="11.85546875" style="301" bestFit="1" customWidth="1"/>
    <col min="260" max="260" width="14.42578125" style="301" bestFit="1" customWidth="1"/>
    <col min="261" max="261" width="15.7109375" style="301" customWidth="1"/>
    <col min="262" max="512" width="9.140625" style="301"/>
    <col min="513" max="513" width="6.140625" style="301" bestFit="1" customWidth="1"/>
    <col min="514" max="514" width="78.28515625" style="301" bestFit="1" customWidth="1"/>
    <col min="515" max="515" width="11.85546875" style="301" bestFit="1" customWidth="1"/>
    <col min="516" max="516" width="14.42578125" style="301" bestFit="1" customWidth="1"/>
    <col min="517" max="517" width="15.7109375" style="301" customWidth="1"/>
    <col min="518" max="768" width="9.140625" style="301"/>
    <col min="769" max="769" width="6.140625" style="301" bestFit="1" customWidth="1"/>
    <col min="770" max="770" width="78.28515625" style="301" bestFit="1" customWidth="1"/>
    <col min="771" max="771" width="11.85546875" style="301" bestFit="1" customWidth="1"/>
    <col min="772" max="772" width="14.42578125" style="301" bestFit="1" customWidth="1"/>
    <col min="773" max="773" width="15.7109375" style="301" customWidth="1"/>
    <col min="774" max="1024" width="9.140625" style="301"/>
    <col min="1025" max="1025" width="6.140625" style="301" bestFit="1" customWidth="1"/>
    <col min="1026" max="1026" width="78.28515625" style="301" bestFit="1" customWidth="1"/>
    <col min="1027" max="1027" width="11.85546875" style="301" bestFit="1" customWidth="1"/>
    <col min="1028" max="1028" width="14.42578125" style="301" bestFit="1" customWidth="1"/>
    <col min="1029" max="1029" width="15.7109375" style="301" customWidth="1"/>
    <col min="1030" max="1280" width="9.140625" style="301"/>
    <col min="1281" max="1281" width="6.140625" style="301" bestFit="1" customWidth="1"/>
    <col min="1282" max="1282" width="78.28515625" style="301" bestFit="1" customWidth="1"/>
    <col min="1283" max="1283" width="11.85546875" style="301" bestFit="1" customWidth="1"/>
    <col min="1284" max="1284" width="14.42578125" style="301" bestFit="1" customWidth="1"/>
    <col min="1285" max="1285" width="15.7109375" style="301" customWidth="1"/>
    <col min="1286" max="1536" width="9.140625" style="301"/>
    <col min="1537" max="1537" width="6.140625" style="301" bestFit="1" customWidth="1"/>
    <col min="1538" max="1538" width="78.28515625" style="301" bestFit="1" customWidth="1"/>
    <col min="1539" max="1539" width="11.85546875" style="301" bestFit="1" customWidth="1"/>
    <col min="1540" max="1540" width="14.42578125" style="301" bestFit="1" customWidth="1"/>
    <col min="1541" max="1541" width="15.7109375" style="301" customWidth="1"/>
    <col min="1542" max="1792" width="9.140625" style="301"/>
    <col min="1793" max="1793" width="6.140625" style="301" bestFit="1" customWidth="1"/>
    <col min="1794" max="1794" width="78.28515625" style="301" bestFit="1" customWidth="1"/>
    <col min="1795" max="1795" width="11.85546875" style="301" bestFit="1" customWidth="1"/>
    <col min="1796" max="1796" width="14.42578125" style="301" bestFit="1" customWidth="1"/>
    <col min="1797" max="1797" width="15.7109375" style="301" customWidth="1"/>
    <col min="1798" max="2048" width="9.140625" style="301"/>
    <col min="2049" max="2049" width="6.140625" style="301" bestFit="1" customWidth="1"/>
    <col min="2050" max="2050" width="78.28515625" style="301" bestFit="1" customWidth="1"/>
    <col min="2051" max="2051" width="11.85546875" style="301" bestFit="1" customWidth="1"/>
    <col min="2052" max="2052" width="14.42578125" style="301" bestFit="1" customWidth="1"/>
    <col min="2053" max="2053" width="15.7109375" style="301" customWidth="1"/>
    <col min="2054" max="2304" width="9.140625" style="301"/>
    <col min="2305" max="2305" width="6.140625" style="301" bestFit="1" customWidth="1"/>
    <col min="2306" max="2306" width="78.28515625" style="301" bestFit="1" customWidth="1"/>
    <col min="2307" max="2307" width="11.85546875" style="301" bestFit="1" customWidth="1"/>
    <col min="2308" max="2308" width="14.42578125" style="301" bestFit="1" customWidth="1"/>
    <col min="2309" max="2309" width="15.7109375" style="301" customWidth="1"/>
    <col min="2310" max="2560" width="9.140625" style="301"/>
    <col min="2561" max="2561" width="6.140625" style="301" bestFit="1" customWidth="1"/>
    <col min="2562" max="2562" width="78.28515625" style="301" bestFit="1" customWidth="1"/>
    <col min="2563" max="2563" width="11.85546875" style="301" bestFit="1" customWidth="1"/>
    <col min="2564" max="2564" width="14.42578125" style="301" bestFit="1" customWidth="1"/>
    <col min="2565" max="2565" width="15.7109375" style="301" customWidth="1"/>
    <col min="2566" max="2816" width="9.140625" style="301"/>
    <col min="2817" max="2817" width="6.140625" style="301" bestFit="1" customWidth="1"/>
    <col min="2818" max="2818" width="78.28515625" style="301" bestFit="1" customWidth="1"/>
    <col min="2819" max="2819" width="11.85546875" style="301" bestFit="1" customWidth="1"/>
    <col min="2820" max="2820" width="14.42578125" style="301" bestFit="1" customWidth="1"/>
    <col min="2821" max="2821" width="15.7109375" style="301" customWidth="1"/>
    <col min="2822" max="3072" width="9.140625" style="301"/>
    <col min="3073" max="3073" width="6.140625" style="301" bestFit="1" customWidth="1"/>
    <col min="3074" max="3074" width="78.28515625" style="301" bestFit="1" customWidth="1"/>
    <col min="3075" max="3075" width="11.85546875" style="301" bestFit="1" customWidth="1"/>
    <col min="3076" max="3076" width="14.42578125" style="301" bestFit="1" customWidth="1"/>
    <col min="3077" max="3077" width="15.7109375" style="301" customWidth="1"/>
    <col min="3078" max="3328" width="9.140625" style="301"/>
    <col min="3329" max="3329" width="6.140625" style="301" bestFit="1" customWidth="1"/>
    <col min="3330" max="3330" width="78.28515625" style="301" bestFit="1" customWidth="1"/>
    <col min="3331" max="3331" width="11.85546875" style="301" bestFit="1" customWidth="1"/>
    <col min="3332" max="3332" width="14.42578125" style="301" bestFit="1" customWidth="1"/>
    <col min="3333" max="3333" width="15.7109375" style="301" customWidth="1"/>
    <col min="3334" max="3584" width="9.140625" style="301"/>
    <col min="3585" max="3585" width="6.140625" style="301" bestFit="1" customWidth="1"/>
    <col min="3586" max="3586" width="78.28515625" style="301" bestFit="1" customWidth="1"/>
    <col min="3587" max="3587" width="11.85546875" style="301" bestFit="1" customWidth="1"/>
    <col min="3588" max="3588" width="14.42578125" style="301" bestFit="1" customWidth="1"/>
    <col min="3589" max="3589" width="15.7109375" style="301" customWidth="1"/>
    <col min="3590" max="3840" width="9.140625" style="301"/>
    <col min="3841" max="3841" width="6.140625" style="301" bestFit="1" customWidth="1"/>
    <col min="3842" max="3842" width="78.28515625" style="301" bestFit="1" customWidth="1"/>
    <col min="3843" max="3843" width="11.85546875" style="301" bestFit="1" customWidth="1"/>
    <col min="3844" max="3844" width="14.42578125" style="301" bestFit="1" customWidth="1"/>
    <col min="3845" max="3845" width="15.7109375" style="301" customWidth="1"/>
    <col min="3846" max="4096" width="9.140625" style="301"/>
    <col min="4097" max="4097" width="6.140625" style="301" bestFit="1" customWidth="1"/>
    <col min="4098" max="4098" width="78.28515625" style="301" bestFit="1" customWidth="1"/>
    <col min="4099" max="4099" width="11.85546875" style="301" bestFit="1" customWidth="1"/>
    <col min="4100" max="4100" width="14.42578125" style="301" bestFit="1" customWidth="1"/>
    <col min="4101" max="4101" width="15.7109375" style="301" customWidth="1"/>
    <col min="4102" max="4352" width="9.140625" style="301"/>
    <col min="4353" max="4353" width="6.140625" style="301" bestFit="1" customWidth="1"/>
    <col min="4354" max="4354" width="78.28515625" style="301" bestFit="1" customWidth="1"/>
    <col min="4355" max="4355" width="11.85546875" style="301" bestFit="1" customWidth="1"/>
    <col min="4356" max="4356" width="14.42578125" style="301" bestFit="1" customWidth="1"/>
    <col min="4357" max="4357" width="15.7109375" style="301" customWidth="1"/>
    <col min="4358" max="4608" width="9.140625" style="301"/>
    <col min="4609" max="4609" width="6.140625" style="301" bestFit="1" customWidth="1"/>
    <col min="4610" max="4610" width="78.28515625" style="301" bestFit="1" customWidth="1"/>
    <col min="4611" max="4611" width="11.85546875" style="301" bestFit="1" customWidth="1"/>
    <col min="4612" max="4612" width="14.42578125" style="301" bestFit="1" customWidth="1"/>
    <col min="4613" max="4613" width="15.7109375" style="301" customWidth="1"/>
    <col min="4614" max="4864" width="9.140625" style="301"/>
    <col min="4865" max="4865" width="6.140625" style="301" bestFit="1" customWidth="1"/>
    <col min="4866" max="4866" width="78.28515625" style="301" bestFit="1" customWidth="1"/>
    <col min="4867" max="4867" width="11.85546875" style="301" bestFit="1" customWidth="1"/>
    <col min="4868" max="4868" width="14.42578125" style="301" bestFit="1" customWidth="1"/>
    <col min="4869" max="4869" width="15.7109375" style="301" customWidth="1"/>
    <col min="4870" max="5120" width="9.140625" style="301"/>
    <col min="5121" max="5121" width="6.140625" style="301" bestFit="1" customWidth="1"/>
    <col min="5122" max="5122" width="78.28515625" style="301" bestFit="1" customWidth="1"/>
    <col min="5123" max="5123" width="11.85546875" style="301" bestFit="1" customWidth="1"/>
    <col min="5124" max="5124" width="14.42578125" style="301" bestFit="1" customWidth="1"/>
    <col min="5125" max="5125" width="15.7109375" style="301" customWidth="1"/>
    <col min="5126" max="5376" width="9.140625" style="301"/>
    <col min="5377" max="5377" width="6.140625" style="301" bestFit="1" customWidth="1"/>
    <col min="5378" max="5378" width="78.28515625" style="301" bestFit="1" customWidth="1"/>
    <col min="5379" max="5379" width="11.85546875" style="301" bestFit="1" customWidth="1"/>
    <col min="5380" max="5380" width="14.42578125" style="301" bestFit="1" customWidth="1"/>
    <col min="5381" max="5381" width="15.7109375" style="301" customWidth="1"/>
    <col min="5382" max="5632" width="9.140625" style="301"/>
    <col min="5633" max="5633" width="6.140625" style="301" bestFit="1" customWidth="1"/>
    <col min="5634" max="5634" width="78.28515625" style="301" bestFit="1" customWidth="1"/>
    <col min="5635" max="5635" width="11.85546875" style="301" bestFit="1" customWidth="1"/>
    <col min="5636" max="5636" width="14.42578125" style="301" bestFit="1" customWidth="1"/>
    <col min="5637" max="5637" width="15.7109375" style="301" customWidth="1"/>
    <col min="5638" max="5888" width="9.140625" style="301"/>
    <col min="5889" max="5889" width="6.140625" style="301" bestFit="1" customWidth="1"/>
    <col min="5890" max="5890" width="78.28515625" style="301" bestFit="1" customWidth="1"/>
    <col min="5891" max="5891" width="11.85546875" style="301" bestFit="1" customWidth="1"/>
    <col min="5892" max="5892" width="14.42578125" style="301" bestFit="1" customWidth="1"/>
    <col min="5893" max="5893" width="15.7109375" style="301" customWidth="1"/>
    <col min="5894" max="6144" width="9.140625" style="301"/>
    <col min="6145" max="6145" width="6.140625" style="301" bestFit="1" customWidth="1"/>
    <col min="6146" max="6146" width="78.28515625" style="301" bestFit="1" customWidth="1"/>
    <col min="6147" max="6147" width="11.85546875" style="301" bestFit="1" customWidth="1"/>
    <col min="6148" max="6148" width="14.42578125" style="301" bestFit="1" customWidth="1"/>
    <col min="6149" max="6149" width="15.7109375" style="301" customWidth="1"/>
    <col min="6150" max="6400" width="9.140625" style="301"/>
    <col min="6401" max="6401" width="6.140625" style="301" bestFit="1" customWidth="1"/>
    <col min="6402" max="6402" width="78.28515625" style="301" bestFit="1" customWidth="1"/>
    <col min="6403" max="6403" width="11.85546875" style="301" bestFit="1" customWidth="1"/>
    <col min="6404" max="6404" width="14.42578125" style="301" bestFit="1" customWidth="1"/>
    <col min="6405" max="6405" width="15.7109375" style="301" customWidth="1"/>
    <col min="6406" max="6656" width="9.140625" style="301"/>
    <col min="6657" max="6657" width="6.140625" style="301" bestFit="1" customWidth="1"/>
    <col min="6658" max="6658" width="78.28515625" style="301" bestFit="1" customWidth="1"/>
    <col min="6659" max="6659" width="11.85546875" style="301" bestFit="1" customWidth="1"/>
    <col min="6660" max="6660" width="14.42578125" style="301" bestFit="1" customWidth="1"/>
    <col min="6661" max="6661" width="15.7109375" style="301" customWidth="1"/>
    <col min="6662" max="6912" width="9.140625" style="301"/>
    <col min="6913" max="6913" width="6.140625" style="301" bestFit="1" customWidth="1"/>
    <col min="6914" max="6914" width="78.28515625" style="301" bestFit="1" customWidth="1"/>
    <col min="6915" max="6915" width="11.85546875" style="301" bestFit="1" customWidth="1"/>
    <col min="6916" max="6916" width="14.42578125" style="301" bestFit="1" customWidth="1"/>
    <col min="6917" max="6917" width="15.7109375" style="301" customWidth="1"/>
    <col min="6918" max="7168" width="9.140625" style="301"/>
    <col min="7169" max="7169" width="6.140625" style="301" bestFit="1" customWidth="1"/>
    <col min="7170" max="7170" width="78.28515625" style="301" bestFit="1" customWidth="1"/>
    <col min="7171" max="7171" width="11.85546875" style="301" bestFit="1" customWidth="1"/>
    <col min="7172" max="7172" width="14.42578125" style="301" bestFit="1" customWidth="1"/>
    <col min="7173" max="7173" width="15.7109375" style="301" customWidth="1"/>
    <col min="7174" max="7424" width="9.140625" style="301"/>
    <col min="7425" max="7425" width="6.140625" style="301" bestFit="1" customWidth="1"/>
    <col min="7426" max="7426" width="78.28515625" style="301" bestFit="1" customWidth="1"/>
    <col min="7427" max="7427" width="11.85546875" style="301" bestFit="1" customWidth="1"/>
    <col min="7428" max="7428" width="14.42578125" style="301" bestFit="1" customWidth="1"/>
    <col min="7429" max="7429" width="15.7109375" style="301" customWidth="1"/>
    <col min="7430" max="7680" width="9.140625" style="301"/>
    <col min="7681" max="7681" width="6.140625" style="301" bestFit="1" customWidth="1"/>
    <col min="7682" max="7682" width="78.28515625" style="301" bestFit="1" customWidth="1"/>
    <col min="7683" max="7683" width="11.85546875" style="301" bestFit="1" customWidth="1"/>
    <col min="7684" max="7684" width="14.42578125" style="301" bestFit="1" customWidth="1"/>
    <col min="7685" max="7685" width="15.7109375" style="301" customWidth="1"/>
    <col min="7686" max="7936" width="9.140625" style="301"/>
    <col min="7937" max="7937" width="6.140625" style="301" bestFit="1" customWidth="1"/>
    <col min="7938" max="7938" width="78.28515625" style="301" bestFit="1" customWidth="1"/>
    <col min="7939" max="7939" width="11.85546875" style="301" bestFit="1" customWidth="1"/>
    <col min="7940" max="7940" width="14.42578125" style="301" bestFit="1" customWidth="1"/>
    <col min="7941" max="7941" width="15.7109375" style="301" customWidth="1"/>
    <col min="7942" max="8192" width="9.140625" style="301"/>
    <col min="8193" max="8193" width="6.140625" style="301" bestFit="1" customWidth="1"/>
    <col min="8194" max="8194" width="78.28515625" style="301" bestFit="1" customWidth="1"/>
    <col min="8195" max="8195" width="11.85546875" style="301" bestFit="1" customWidth="1"/>
    <col min="8196" max="8196" width="14.42578125" style="301" bestFit="1" customWidth="1"/>
    <col min="8197" max="8197" width="15.7109375" style="301" customWidth="1"/>
    <col min="8198" max="8448" width="9.140625" style="301"/>
    <col min="8449" max="8449" width="6.140625" style="301" bestFit="1" customWidth="1"/>
    <col min="8450" max="8450" width="78.28515625" style="301" bestFit="1" customWidth="1"/>
    <col min="8451" max="8451" width="11.85546875" style="301" bestFit="1" customWidth="1"/>
    <col min="8452" max="8452" width="14.42578125" style="301" bestFit="1" customWidth="1"/>
    <col min="8453" max="8453" width="15.7109375" style="301" customWidth="1"/>
    <col min="8454" max="8704" width="9.140625" style="301"/>
    <col min="8705" max="8705" width="6.140625" style="301" bestFit="1" customWidth="1"/>
    <col min="8706" max="8706" width="78.28515625" style="301" bestFit="1" customWidth="1"/>
    <col min="8707" max="8707" width="11.85546875" style="301" bestFit="1" customWidth="1"/>
    <col min="8708" max="8708" width="14.42578125" style="301" bestFit="1" customWidth="1"/>
    <col min="8709" max="8709" width="15.7109375" style="301" customWidth="1"/>
    <col min="8710" max="8960" width="9.140625" style="301"/>
    <col min="8961" max="8961" width="6.140625" style="301" bestFit="1" customWidth="1"/>
    <col min="8962" max="8962" width="78.28515625" style="301" bestFit="1" customWidth="1"/>
    <col min="8963" max="8963" width="11.85546875" style="301" bestFit="1" customWidth="1"/>
    <col min="8964" max="8964" width="14.42578125" style="301" bestFit="1" customWidth="1"/>
    <col min="8965" max="8965" width="15.7109375" style="301" customWidth="1"/>
    <col min="8966" max="9216" width="9.140625" style="301"/>
    <col min="9217" max="9217" width="6.140625" style="301" bestFit="1" customWidth="1"/>
    <col min="9218" max="9218" width="78.28515625" style="301" bestFit="1" customWidth="1"/>
    <col min="9219" max="9219" width="11.85546875" style="301" bestFit="1" customWidth="1"/>
    <col min="9220" max="9220" width="14.42578125" style="301" bestFit="1" customWidth="1"/>
    <col min="9221" max="9221" width="15.7109375" style="301" customWidth="1"/>
    <col min="9222" max="9472" width="9.140625" style="301"/>
    <col min="9473" max="9473" width="6.140625" style="301" bestFit="1" customWidth="1"/>
    <col min="9474" max="9474" width="78.28515625" style="301" bestFit="1" customWidth="1"/>
    <col min="9475" max="9475" width="11.85546875" style="301" bestFit="1" customWidth="1"/>
    <col min="9476" max="9476" width="14.42578125" style="301" bestFit="1" customWidth="1"/>
    <col min="9477" max="9477" width="15.7109375" style="301" customWidth="1"/>
    <col min="9478" max="9728" width="9.140625" style="301"/>
    <col min="9729" max="9729" width="6.140625" style="301" bestFit="1" customWidth="1"/>
    <col min="9730" max="9730" width="78.28515625" style="301" bestFit="1" customWidth="1"/>
    <col min="9731" max="9731" width="11.85546875" style="301" bestFit="1" customWidth="1"/>
    <col min="9732" max="9732" width="14.42578125" style="301" bestFit="1" customWidth="1"/>
    <col min="9733" max="9733" width="15.7109375" style="301" customWidth="1"/>
    <col min="9734" max="9984" width="9.140625" style="301"/>
    <col min="9985" max="9985" width="6.140625" style="301" bestFit="1" customWidth="1"/>
    <col min="9986" max="9986" width="78.28515625" style="301" bestFit="1" customWidth="1"/>
    <col min="9987" max="9987" width="11.85546875" style="301" bestFit="1" customWidth="1"/>
    <col min="9988" max="9988" width="14.42578125" style="301" bestFit="1" customWidth="1"/>
    <col min="9989" max="9989" width="15.7109375" style="301" customWidth="1"/>
    <col min="9990" max="10240" width="9.140625" style="301"/>
    <col min="10241" max="10241" width="6.140625" style="301" bestFit="1" customWidth="1"/>
    <col min="10242" max="10242" width="78.28515625" style="301" bestFit="1" customWidth="1"/>
    <col min="10243" max="10243" width="11.85546875" style="301" bestFit="1" customWidth="1"/>
    <col min="10244" max="10244" width="14.42578125" style="301" bestFit="1" customWidth="1"/>
    <col min="10245" max="10245" width="15.7109375" style="301" customWidth="1"/>
    <col min="10246" max="10496" width="9.140625" style="301"/>
    <col min="10497" max="10497" width="6.140625" style="301" bestFit="1" customWidth="1"/>
    <col min="10498" max="10498" width="78.28515625" style="301" bestFit="1" customWidth="1"/>
    <col min="10499" max="10499" width="11.85546875" style="301" bestFit="1" customWidth="1"/>
    <col min="10500" max="10500" width="14.42578125" style="301" bestFit="1" customWidth="1"/>
    <col min="10501" max="10501" width="15.7109375" style="301" customWidth="1"/>
    <col min="10502" max="10752" width="9.140625" style="301"/>
    <col min="10753" max="10753" width="6.140625" style="301" bestFit="1" customWidth="1"/>
    <col min="10754" max="10754" width="78.28515625" style="301" bestFit="1" customWidth="1"/>
    <col min="10755" max="10755" width="11.85546875" style="301" bestFit="1" customWidth="1"/>
    <col min="10756" max="10756" width="14.42578125" style="301" bestFit="1" customWidth="1"/>
    <col min="10757" max="10757" width="15.7109375" style="301" customWidth="1"/>
    <col min="10758" max="11008" width="9.140625" style="301"/>
    <col min="11009" max="11009" width="6.140625" style="301" bestFit="1" customWidth="1"/>
    <col min="11010" max="11010" width="78.28515625" style="301" bestFit="1" customWidth="1"/>
    <col min="11011" max="11011" width="11.85546875" style="301" bestFit="1" customWidth="1"/>
    <col min="11012" max="11012" width="14.42578125" style="301" bestFit="1" customWidth="1"/>
    <col min="11013" max="11013" width="15.7109375" style="301" customWidth="1"/>
    <col min="11014" max="11264" width="9.140625" style="301"/>
    <col min="11265" max="11265" width="6.140625" style="301" bestFit="1" customWidth="1"/>
    <col min="11266" max="11266" width="78.28515625" style="301" bestFit="1" customWidth="1"/>
    <col min="11267" max="11267" width="11.85546875" style="301" bestFit="1" customWidth="1"/>
    <col min="11268" max="11268" width="14.42578125" style="301" bestFit="1" customWidth="1"/>
    <col min="11269" max="11269" width="15.7109375" style="301" customWidth="1"/>
    <col min="11270" max="11520" width="9.140625" style="301"/>
    <col min="11521" max="11521" width="6.140625" style="301" bestFit="1" customWidth="1"/>
    <col min="11522" max="11522" width="78.28515625" style="301" bestFit="1" customWidth="1"/>
    <col min="11523" max="11523" width="11.85546875" style="301" bestFit="1" customWidth="1"/>
    <col min="11524" max="11524" width="14.42578125" style="301" bestFit="1" customWidth="1"/>
    <col min="11525" max="11525" width="15.7109375" style="301" customWidth="1"/>
    <col min="11526" max="11776" width="9.140625" style="301"/>
    <col min="11777" max="11777" width="6.140625" style="301" bestFit="1" customWidth="1"/>
    <col min="11778" max="11778" width="78.28515625" style="301" bestFit="1" customWidth="1"/>
    <col min="11779" max="11779" width="11.85546875" style="301" bestFit="1" customWidth="1"/>
    <col min="11780" max="11780" width="14.42578125" style="301" bestFit="1" customWidth="1"/>
    <col min="11781" max="11781" width="15.7109375" style="301" customWidth="1"/>
    <col min="11782" max="12032" width="9.140625" style="301"/>
    <col min="12033" max="12033" width="6.140625" style="301" bestFit="1" customWidth="1"/>
    <col min="12034" max="12034" width="78.28515625" style="301" bestFit="1" customWidth="1"/>
    <col min="12035" max="12035" width="11.85546875" style="301" bestFit="1" customWidth="1"/>
    <col min="12036" max="12036" width="14.42578125" style="301" bestFit="1" customWidth="1"/>
    <col min="12037" max="12037" width="15.7109375" style="301" customWidth="1"/>
    <col min="12038" max="12288" width="9.140625" style="301"/>
    <col min="12289" max="12289" width="6.140625" style="301" bestFit="1" customWidth="1"/>
    <col min="12290" max="12290" width="78.28515625" style="301" bestFit="1" customWidth="1"/>
    <col min="12291" max="12291" width="11.85546875" style="301" bestFit="1" customWidth="1"/>
    <col min="12292" max="12292" width="14.42578125" style="301" bestFit="1" customWidth="1"/>
    <col min="12293" max="12293" width="15.7109375" style="301" customWidth="1"/>
    <col min="12294" max="12544" width="9.140625" style="301"/>
    <col min="12545" max="12545" width="6.140625" style="301" bestFit="1" customWidth="1"/>
    <col min="12546" max="12546" width="78.28515625" style="301" bestFit="1" customWidth="1"/>
    <col min="12547" max="12547" width="11.85546875" style="301" bestFit="1" customWidth="1"/>
    <col min="12548" max="12548" width="14.42578125" style="301" bestFit="1" customWidth="1"/>
    <col min="12549" max="12549" width="15.7109375" style="301" customWidth="1"/>
    <col min="12550" max="12800" width="9.140625" style="301"/>
    <col min="12801" max="12801" width="6.140625" style="301" bestFit="1" customWidth="1"/>
    <col min="12802" max="12802" width="78.28515625" style="301" bestFit="1" customWidth="1"/>
    <col min="12803" max="12803" width="11.85546875" style="301" bestFit="1" customWidth="1"/>
    <col min="12804" max="12804" width="14.42578125" style="301" bestFit="1" customWidth="1"/>
    <col min="12805" max="12805" width="15.7109375" style="301" customWidth="1"/>
    <col min="12806" max="13056" width="9.140625" style="301"/>
    <col min="13057" max="13057" width="6.140625" style="301" bestFit="1" customWidth="1"/>
    <col min="13058" max="13058" width="78.28515625" style="301" bestFit="1" customWidth="1"/>
    <col min="13059" max="13059" width="11.85546875" style="301" bestFit="1" customWidth="1"/>
    <col min="13060" max="13060" width="14.42578125" style="301" bestFit="1" customWidth="1"/>
    <col min="13061" max="13061" width="15.7109375" style="301" customWidth="1"/>
    <col min="13062" max="13312" width="9.140625" style="301"/>
    <col min="13313" max="13313" width="6.140625" style="301" bestFit="1" customWidth="1"/>
    <col min="13314" max="13314" width="78.28515625" style="301" bestFit="1" customWidth="1"/>
    <col min="13315" max="13315" width="11.85546875" style="301" bestFit="1" customWidth="1"/>
    <col min="13316" max="13316" width="14.42578125" style="301" bestFit="1" customWidth="1"/>
    <col min="13317" max="13317" width="15.7109375" style="301" customWidth="1"/>
    <col min="13318" max="13568" width="9.140625" style="301"/>
    <col min="13569" max="13569" width="6.140625" style="301" bestFit="1" customWidth="1"/>
    <col min="13570" max="13570" width="78.28515625" style="301" bestFit="1" customWidth="1"/>
    <col min="13571" max="13571" width="11.85546875" style="301" bestFit="1" customWidth="1"/>
    <col min="13572" max="13572" width="14.42578125" style="301" bestFit="1" customWidth="1"/>
    <col min="13573" max="13573" width="15.7109375" style="301" customWidth="1"/>
    <col min="13574" max="13824" width="9.140625" style="301"/>
    <col min="13825" max="13825" width="6.140625" style="301" bestFit="1" customWidth="1"/>
    <col min="13826" max="13826" width="78.28515625" style="301" bestFit="1" customWidth="1"/>
    <col min="13827" max="13827" width="11.85546875" style="301" bestFit="1" customWidth="1"/>
    <col min="13828" max="13828" width="14.42578125" style="301" bestFit="1" customWidth="1"/>
    <col min="13829" max="13829" width="15.7109375" style="301" customWidth="1"/>
    <col min="13830" max="14080" width="9.140625" style="301"/>
    <col min="14081" max="14081" width="6.140625" style="301" bestFit="1" customWidth="1"/>
    <col min="14082" max="14082" width="78.28515625" style="301" bestFit="1" customWidth="1"/>
    <col min="14083" max="14083" width="11.85546875" style="301" bestFit="1" customWidth="1"/>
    <col min="14084" max="14084" width="14.42578125" style="301" bestFit="1" customWidth="1"/>
    <col min="14085" max="14085" width="15.7109375" style="301" customWidth="1"/>
    <col min="14086" max="14336" width="9.140625" style="301"/>
    <col min="14337" max="14337" width="6.140625" style="301" bestFit="1" customWidth="1"/>
    <col min="14338" max="14338" width="78.28515625" style="301" bestFit="1" customWidth="1"/>
    <col min="14339" max="14339" width="11.85546875" style="301" bestFit="1" customWidth="1"/>
    <col min="14340" max="14340" width="14.42578125" style="301" bestFit="1" customWidth="1"/>
    <col min="14341" max="14341" width="15.7109375" style="301" customWidth="1"/>
    <col min="14342" max="14592" width="9.140625" style="301"/>
    <col min="14593" max="14593" width="6.140625" style="301" bestFit="1" customWidth="1"/>
    <col min="14594" max="14594" width="78.28515625" style="301" bestFit="1" customWidth="1"/>
    <col min="14595" max="14595" width="11.85546875" style="301" bestFit="1" customWidth="1"/>
    <col min="14596" max="14596" width="14.42578125" style="301" bestFit="1" customWidth="1"/>
    <col min="14597" max="14597" width="15.7109375" style="301" customWidth="1"/>
    <col min="14598" max="14848" width="9.140625" style="301"/>
    <col min="14849" max="14849" width="6.140625" style="301" bestFit="1" customWidth="1"/>
    <col min="14850" max="14850" width="78.28515625" style="301" bestFit="1" customWidth="1"/>
    <col min="14851" max="14851" width="11.85546875" style="301" bestFit="1" customWidth="1"/>
    <col min="14852" max="14852" width="14.42578125" style="301" bestFit="1" customWidth="1"/>
    <col min="14853" max="14853" width="15.7109375" style="301" customWidth="1"/>
    <col min="14854" max="15104" width="9.140625" style="301"/>
    <col min="15105" max="15105" width="6.140625" style="301" bestFit="1" customWidth="1"/>
    <col min="15106" max="15106" width="78.28515625" style="301" bestFit="1" customWidth="1"/>
    <col min="15107" max="15107" width="11.85546875" style="301" bestFit="1" customWidth="1"/>
    <col min="15108" max="15108" width="14.42578125" style="301" bestFit="1" customWidth="1"/>
    <col min="15109" max="15109" width="15.7109375" style="301" customWidth="1"/>
    <col min="15110" max="15360" width="9.140625" style="301"/>
    <col min="15361" max="15361" width="6.140625" style="301" bestFit="1" customWidth="1"/>
    <col min="15362" max="15362" width="78.28515625" style="301" bestFit="1" customWidth="1"/>
    <col min="15363" max="15363" width="11.85546875" style="301" bestFit="1" customWidth="1"/>
    <col min="15364" max="15364" width="14.42578125" style="301" bestFit="1" customWidth="1"/>
    <col min="15365" max="15365" width="15.7109375" style="301" customWidth="1"/>
    <col min="15366" max="15616" width="9.140625" style="301"/>
    <col min="15617" max="15617" width="6.140625" style="301" bestFit="1" customWidth="1"/>
    <col min="15618" max="15618" width="78.28515625" style="301" bestFit="1" customWidth="1"/>
    <col min="15619" max="15619" width="11.85546875" style="301" bestFit="1" customWidth="1"/>
    <col min="15620" max="15620" width="14.42578125" style="301" bestFit="1" customWidth="1"/>
    <col min="15621" max="15621" width="15.7109375" style="301" customWidth="1"/>
    <col min="15622" max="15872" width="9.140625" style="301"/>
    <col min="15873" max="15873" width="6.140625" style="301" bestFit="1" customWidth="1"/>
    <col min="15874" max="15874" width="78.28515625" style="301" bestFit="1" customWidth="1"/>
    <col min="15875" max="15875" width="11.85546875" style="301" bestFit="1" customWidth="1"/>
    <col min="15876" max="15876" width="14.42578125" style="301" bestFit="1" customWidth="1"/>
    <col min="15877" max="15877" width="15.7109375" style="301" customWidth="1"/>
    <col min="15878" max="16128" width="9.140625" style="301"/>
    <col min="16129" max="16129" width="6.140625" style="301" bestFit="1" customWidth="1"/>
    <col min="16130" max="16130" width="78.28515625" style="301" bestFit="1" customWidth="1"/>
    <col min="16131" max="16131" width="11.85546875" style="301" bestFit="1" customWidth="1"/>
    <col min="16132" max="16132" width="14.42578125" style="301" bestFit="1" customWidth="1"/>
    <col min="16133" max="16133" width="15.7109375" style="301" customWidth="1"/>
    <col min="16134" max="16384" width="9.140625" style="301"/>
  </cols>
  <sheetData>
    <row r="1" spans="1:5" ht="17.25" customHeight="1" thickBot="1">
      <c r="A1" s="1090"/>
      <c r="B1" s="2"/>
      <c r="C1" s="23"/>
      <c r="D1" s="23"/>
      <c r="E1" s="4" t="s">
        <v>437</v>
      </c>
    </row>
    <row r="2" spans="1:5" ht="45.75" thickTop="1">
      <c r="A2" s="1091" t="s">
        <v>1426</v>
      </c>
      <c r="B2" s="1092" t="s">
        <v>1427</v>
      </c>
      <c r="C2" s="1093" t="s">
        <v>1428</v>
      </c>
      <c r="D2" s="1094" t="s">
        <v>1429</v>
      </c>
      <c r="E2" s="1095" t="s">
        <v>1430</v>
      </c>
    </row>
    <row r="3" spans="1:5" ht="15" customHeight="1">
      <c r="A3" s="1096">
        <v>1</v>
      </c>
      <c r="B3" s="1097" t="s">
        <v>1450</v>
      </c>
      <c r="C3" s="1059">
        <v>3736509213</v>
      </c>
      <c r="D3" s="1060">
        <v>0</v>
      </c>
      <c r="E3" s="1062">
        <v>3362214581</v>
      </c>
    </row>
    <row r="4" spans="1:5" ht="28.5">
      <c r="A4" s="1096">
        <v>2</v>
      </c>
      <c r="B4" s="1097" t="s">
        <v>1451</v>
      </c>
      <c r="C4" s="1059">
        <v>204105868</v>
      </c>
      <c r="D4" s="1060">
        <v>0</v>
      </c>
      <c r="E4" s="1062">
        <v>151922426</v>
      </c>
    </row>
    <row r="5" spans="1:5" ht="15" customHeight="1">
      <c r="A5" s="1096">
        <v>3</v>
      </c>
      <c r="B5" s="1097" t="s">
        <v>1452</v>
      </c>
      <c r="C5" s="1059">
        <v>418119419</v>
      </c>
      <c r="D5" s="1060">
        <v>0</v>
      </c>
      <c r="E5" s="1062">
        <v>351755284</v>
      </c>
    </row>
    <row r="6" spans="1:5" ht="15" customHeight="1">
      <c r="A6" s="1098">
        <v>4</v>
      </c>
      <c r="B6" s="1099" t="s">
        <v>1453</v>
      </c>
      <c r="C6" s="1063">
        <v>4358734500</v>
      </c>
      <c r="D6" s="1100">
        <v>0</v>
      </c>
      <c r="E6" s="1068">
        <v>3865892291</v>
      </c>
    </row>
    <row r="7" spans="1:5" ht="15" customHeight="1">
      <c r="A7" s="1096">
        <v>5</v>
      </c>
      <c r="B7" s="1097" t="s">
        <v>1454</v>
      </c>
      <c r="C7" s="1002">
        <v>0</v>
      </c>
      <c r="D7" s="1060">
        <v>0</v>
      </c>
      <c r="E7" s="1071">
        <v>0</v>
      </c>
    </row>
    <row r="8" spans="1:5" ht="15" customHeight="1">
      <c r="A8" s="1096">
        <v>6</v>
      </c>
      <c r="B8" s="1097" t="s">
        <v>1455</v>
      </c>
      <c r="C8" s="1002">
        <v>0</v>
      </c>
      <c r="D8" s="1060">
        <v>0</v>
      </c>
      <c r="E8" s="1071">
        <v>0</v>
      </c>
    </row>
    <row r="9" spans="1:5" ht="15" customHeight="1">
      <c r="A9" s="1098">
        <v>7</v>
      </c>
      <c r="B9" s="1099" t="s">
        <v>1456</v>
      </c>
      <c r="C9" s="1063">
        <v>0</v>
      </c>
      <c r="D9" s="1100">
        <v>0</v>
      </c>
      <c r="E9" s="1068">
        <v>0</v>
      </c>
    </row>
    <row r="10" spans="1:5" ht="15">
      <c r="A10" s="1096">
        <v>8</v>
      </c>
      <c r="B10" s="1097" t="s">
        <v>1457</v>
      </c>
      <c r="C10" s="1062">
        <v>3514275723</v>
      </c>
      <c r="D10" s="1060">
        <v>0</v>
      </c>
      <c r="E10" s="1062">
        <v>3587029799</v>
      </c>
    </row>
    <row r="11" spans="1:5" ht="15" customHeight="1">
      <c r="A11" s="1096">
        <v>9</v>
      </c>
      <c r="B11" s="1097" t="s">
        <v>1458</v>
      </c>
      <c r="C11" s="1062">
        <v>450934641</v>
      </c>
      <c r="D11" s="1060">
        <v>0</v>
      </c>
      <c r="E11" s="1062">
        <v>487409423</v>
      </c>
    </row>
    <row r="12" spans="1:5" ht="15" customHeight="1">
      <c r="A12" s="1096">
        <v>10</v>
      </c>
      <c r="B12" s="1097" t="s">
        <v>1459</v>
      </c>
      <c r="C12" s="1059">
        <v>1137951212</v>
      </c>
      <c r="D12" s="1060">
        <v>0</v>
      </c>
      <c r="E12" s="1062">
        <v>1409362467</v>
      </c>
    </row>
    <row r="13" spans="1:5" ht="15" customHeight="1">
      <c r="A13" s="1096">
        <v>11</v>
      </c>
      <c r="B13" s="1097" t="s">
        <v>1460</v>
      </c>
      <c r="C13" s="1059">
        <v>413382918</v>
      </c>
      <c r="D13" s="1060">
        <v>0</v>
      </c>
      <c r="E13" s="1062">
        <v>811755541</v>
      </c>
    </row>
    <row r="14" spans="1:5" ht="15" customHeight="1">
      <c r="A14" s="1096">
        <v>12</v>
      </c>
      <c r="B14" s="1099" t="s">
        <v>1461</v>
      </c>
      <c r="C14" s="1063">
        <v>5516544494</v>
      </c>
      <c r="D14" s="1100">
        <v>0</v>
      </c>
      <c r="E14" s="1068">
        <v>6295557230</v>
      </c>
    </row>
    <row r="15" spans="1:5" ht="15" customHeight="1">
      <c r="A15" s="1096">
        <v>13</v>
      </c>
      <c r="B15" s="1097" t="s">
        <v>1462</v>
      </c>
      <c r="C15" s="1059">
        <v>138348741</v>
      </c>
      <c r="D15" s="1060">
        <v>0</v>
      </c>
      <c r="E15" s="1062">
        <v>136988419</v>
      </c>
    </row>
    <row r="16" spans="1:5" ht="15" customHeight="1">
      <c r="A16" s="1096">
        <v>14</v>
      </c>
      <c r="B16" s="1097" t="s">
        <v>1463</v>
      </c>
      <c r="C16" s="1059">
        <v>1189340739</v>
      </c>
      <c r="D16" s="1060">
        <v>0</v>
      </c>
      <c r="E16" s="1062">
        <v>1014277878</v>
      </c>
    </row>
    <row r="17" spans="1:5" ht="15" customHeight="1">
      <c r="A17" s="1096">
        <v>16</v>
      </c>
      <c r="B17" s="1097" t="s">
        <v>1464</v>
      </c>
      <c r="C17" s="1059">
        <v>129782287</v>
      </c>
      <c r="D17" s="1060">
        <v>0</v>
      </c>
      <c r="E17" s="1062">
        <v>133777580</v>
      </c>
    </row>
    <row r="18" spans="1:5" ht="15" customHeight="1">
      <c r="A18" s="1096">
        <v>17</v>
      </c>
      <c r="B18" s="1099" t="s">
        <v>1465</v>
      </c>
      <c r="C18" s="1063">
        <v>1457471767</v>
      </c>
      <c r="D18" s="1100">
        <v>0</v>
      </c>
      <c r="E18" s="1068">
        <v>1285043877</v>
      </c>
    </row>
    <row r="19" spans="1:5" ht="15" customHeight="1">
      <c r="A19" s="1096">
        <v>18</v>
      </c>
      <c r="B19" s="1097" t="s">
        <v>1466</v>
      </c>
      <c r="C19" s="1059">
        <v>1406184286</v>
      </c>
      <c r="D19" s="1060">
        <v>0</v>
      </c>
      <c r="E19" s="1062">
        <v>1465145095</v>
      </c>
    </row>
    <row r="20" spans="1:5" ht="15" customHeight="1">
      <c r="A20" s="1096">
        <v>19</v>
      </c>
      <c r="B20" s="1097" t="s">
        <v>1467</v>
      </c>
      <c r="C20" s="1059">
        <v>280899192</v>
      </c>
      <c r="D20" s="1060">
        <v>0</v>
      </c>
      <c r="E20" s="1062">
        <v>275694206</v>
      </c>
    </row>
    <row r="21" spans="1:5" ht="15" customHeight="1">
      <c r="A21" s="1096">
        <v>20</v>
      </c>
      <c r="B21" s="1097" t="s">
        <v>1468</v>
      </c>
      <c r="C21" s="1059">
        <v>318577558</v>
      </c>
      <c r="D21" s="1060">
        <v>0</v>
      </c>
      <c r="E21" s="1062">
        <v>293844162</v>
      </c>
    </row>
    <row r="22" spans="1:5" ht="15" customHeight="1">
      <c r="A22" s="1096">
        <v>21</v>
      </c>
      <c r="B22" s="1101" t="s">
        <v>1469</v>
      </c>
      <c r="C22" s="1063">
        <v>2005661036</v>
      </c>
      <c r="D22" s="1060">
        <v>0</v>
      </c>
      <c r="E22" s="1068">
        <v>2034683463</v>
      </c>
    </row>
    <row r="23" spans="1:5" ht="15" customHeight="1">
      <c r="A23" s="1096">
        <v>22</v>
      </c>
      <c r="B23" s="1101" t="s">
        <v>1470</v>
      </c>
      <c r="C23" s="1102">
        <v>459694366</v>
      </c>
      <c r="D23" s="1070">
        <v>0</v>
      </c>
      <c r="E23" s="1103">
        <v>483764702</v>
      </c>
    </row>
    <row r="24" spans="1:5" ht="15" customHeight="1">
      <c r="A24" s="1096">
        <v>23</v>
      </c>
      <c r="B24" s="1099" t="s">
        <v>1471</v>
      </c>
      <c r="C24" s="1102">
        <v>5217138853</v>
      </c>
      <c r="D24" s="1104">
        <v>0</v>
      </c>
      <c r="E24" s="1103">
        <v>4749793630</v>
      </c>
    </row>
    <row r="25" spans="1:5" s="1108" customFormat="1" ht="15" customHeight="1">
      <c r="A25" s="1096">
        <v>24</v>
      </c>
      <c r="B25" s="1105" t="s">
        <v>1472</v>
      </c>
      <c r="C25" s="1106">
        <v>735312972</v>
      </c>
      <c r="D25" s="1107">
        <v>0</v>
      </c>
      <c r="E25" s="1068">
        <v>1608163849</v>
      </c>
    </row>
    <row r="26" spans="1:5" ht="15" customHeight="1">
      <c r="A26" s="1096">
        <v>25</v>
      </c>
      <c r="B26" s="1097" t="s">
        <v>1473</v>
      </c>
      <c r="C26" s="1059">
        <v>49044308</v>
      </c>
      <c r="D26" s="1070">
        <v>0</v>
      </c>
      <c r="E26" s="1062">
        <v>45597431</v>
      </c>
    </row>
    <row r="27" spans="1:5" ht="29.25" customHeight="1">
      <c r="A27" s="1096">
        <v>26</v>
      </c>
      <c r="B27" s="1109" t="s">
        <v>1474</v>
      </c>
      <c r="C27" s="1059">
        <v>125000</v>
      </c>
      <c r="D27" s="1070">
        <v>0</v>
      </c>
      <c r="E27" s="1062">
        <v>87300000</v>
      </c>
    </row>
    <row r="28" spans="1:5" ht="28.5">
      <c r="A28" s="1096">
        <v>27</v>
      </c>
      <c r="B28" s="1109" t="s">
        <v>1475</v>
      </c>
      <c r="C28" s="1059">
        <v>2932802</v>
      </c>
      <c r="D28" s="1070">
        <v>0</v>
      </c>
      <c r="E28" s="1062">
        <v>4254385</v>
      </c>
    </row>
    <row r="29" spans="1:5" ht="25.5" customHeight="1">
      <c r="A29" s="1096">
        <v>28</v>
      </c>
      <c r="B29" s="1109" t="s">
        <v>1476</v>
      </c>
      <c r="C29" s="1059">
        <v>11580627</v>
      </c>
      <c r="D29" s="1070">
        <v>0</v>
      </c>
      <c r="E29" s="1062">
        <v>81415</v>
      </c>
    </row>
    <row r="30" spans="1:5" ht="15">
      <c r="A30" s="1096">
        <v>29</v>
      </c>
      <c r="B30" s="1109" t="s">
        <v>1477</v>
      </c>
      <c r="C30" s="1059">
        <v>0</v>
      </c>
      <c r="D30" s="1039">
        <v>0</v>
      </c>
      <c r="E30" s="1062">
        <v>0</v>
      </c>
    </row>
    <row r="31" spans="1:5" ht="15" customHeight="1">
      <c r="A31" s="1096">
        <v>30</v>
      </c>
      <c r="B31" s="1099" t="s">
        <v>1478</v>
      </c>
      <c r="C31" s="1063">
        <v>63682737</v>
      </c>
      <c r="D31" s="1100">
        <v>0</v>
      </c>
      <c r="E31" s="1068">
        <v>137233231</v>
      </c>
    </row>
    <row r="32" spans="1:5" ht="15" customHeight="1">
      <c r="A32" s="1096">
        <v>31</v>
      </c>
      <c r="B32" s="1097" t="s">
        <v>1479</v>
      </c>
      <c r="C32" s="1059">
        <v>25000</v>
      </c>
      <c r="D32" s="1070">
        <v>0</v>
      </c>
      <c r="E32" s="1062">
        <v>0</v>
      </c>
    </row>
    <row r="33" spans="1:5" ht="15" customHeight="1">
      <c r="A33" s="1096">
        <v>32</v>
      </c>
      <c r="B33" s="1097" t="s">
        <v>1480</v>
      </c>
      <c r="C33" s="1059">
        <v>8008593</v>
      </c>
      <c r="D33" s="1070">
        <v>0</v>
      </c>
      <c r="E33" s="1062">
        <v>11963892</v>
      </c>
    </row>
    <row r="34" spans="1:5" ht="15" customHeight="1">
      <c r="A34" s="1096">
        <v>33</v>
      </c>
      <c r="B34" s="1097" t="s">
        <v>1481</v>
      </c>
      <c r="C34" s="1059">
        <v>0</v>
      </c>
      <c r="D34" s="1070">
        <v>0</v>
      </c>
      <c r="E34" s="1062">
        <v>-52790</v>
      </c>
    </row>
    <row r="35" spans="1:5" ht="15" customHeight="1">
      <c r="A35" s="1096">
        <v>34</v>
      </c>
      <c r="B35" s="1097" t="s">
        <v>1482</v>
      </c>
      <c r="C35" s="1059">
        <v>725</v>
      </c>
      <c r="D35" s="1070">
        <v>0</v>
      </c>
      <c r="E35" s="1062">
        <v>578</v>
      </c>
    </row>
    <row r="36" spans="1:5" s="1108" customFormat="1" ht="15" customHeight="1">
      <c r="A36" s="1096">
        <v>35</v>
      </c>
      <c r="B36" s="1099" t="s">
        <v>1483</v>
      </c>
      <c r="C36" s="1102">
        <v>8034318</v>
      </c>
      <c r="D36" s="1100">
        <v>0</v>
      </c>
      <c r="E36" s="1103">
        <v>11911680</v>
      </c>
    </row>
    <row r="37" spans="1:5" s="1108" customFormat="1" ht="15" customHeight="1">
      <c r="A37" s="1096">
        <v>36</v>
      </c>
      <c r="B37" s="1110" t="s">
        <v>1484</v>
      </c>
      <c r="C37" s="1102">
        <v>55648419</v>
      </c>
      <c r="D37" s="1111">
        <v>0</v>
      </c>
      <c r="E37" s="1103">
        <v>125321551</v>
      </c>
    </row>
    <row r="38" spans="1:5" ht="16.5" thickBot="1">
      <c r="A38" s="1112">
        <v>37</v>
      </c>
      <c r="B38" s="1113" t="s">
        <v>1485</v>
      </c>
      <c r="C38" s="1114">
        <v>790961391</v>
      </c>
      <c r="D38" s="1115">
        <v>0</v>
      </c>
      <c r="E38" s="1026">
        <v>1733485400</v>
      </c>
    </row>
    <row r="39" spans="1:5" ht="13.5" thickTop="1"/>
  </sheetData>
  <printOptions horizontalCentered="1"/>
  <pageMargins left="0.55118110236220474" right="0.51181102362204722" top="0.9055118110236221" bottom="0.55118110236220474" header="0.39370078740157483" footer="0.23622047244094491"/>
  <pageSetup paperSize="9" scale="65" orientation="portrait" r:id="rId1"/>
  <headerFooter alignWithMargins="0">
    <oddHeader>&amp;C
&amp;"Arial,Félkövér"&amp;14GYÖNGYÖS VÁROS ÖNKORMÁNYZATA 2020. ÉVI EREDMÉNYKIMUTATÁSA&amp;R&amp;"Arial,Félkövér"&amp;12 15. melléklet a 15/2021. (V.28.)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58"/>
  <sheetViews>
    <sheetView showGridLines="0" zoomScaleNormal="100" workbookViewId="0">
      <selection activeCell="B17" sqref="B17:E17"/>
    </sheetView>
  </sheetViews>
  <sheetFormatPr defaultRowHeight="12.75"/>
  <cols>
    <col min="1" max="1" width="10.85546875" style="548" customWidth="1"/>
    <col min="2" max="2" width="32.140625" style="548" customWidth="1"/>
    <col min="3" max="3" width="33.42578125" style="548" customWidth="1"/>
    <col min="4" max="4" width="34.7109375" style="548" customWidth="1"/>
    <col min="5" max="5" width="32.140625" style="548" customWidth="1"/>
    <col min="6" max="256" width="9.140625" style="548"/>
    <col min="257" max="257" width="10.85546875" style="548" customWidth="1"/>
    <col min="258" max="258" width="32.140625" style="548" customWidth="1"/>
    <col min="259" max="259" width="33.42578125" style="548" customWidth="1"/>
    <col min="260" max="260" width="34.7109375" style="548" customWidth="1"/>
    <col min="261" max="261" width="32.140625" style="548" customWidth="1"/>
    <col min="262" max="512" width="9.140625" style="548"/>
    <col min="513" max="513" width="10.85546875" style="548" customWidth="1"/>
    <col min="514" max="514" width="32.140625" style="548" customWidth="1"/>
    <col min="515" max="515" width="33.42578125" style="548" customWidth="1"/>
    <col min="516" max="516" width="34.7109375" style="548" customWidth="1"/>
    <col min="517" max="517" width="32.140625" style="548" customWidth="1"/>
    <col min="518" max="768" width="9.140625" style="548"/>
    <col min="769" max="769" width="10.85546875" style="548" customWidth="1"/>
    <col min="770" max="770" width="32.140625" style="548" customWidth="1"/>
    <col min="771" max="771" width="33.42578125" style="548" customWidth="1"/>
    <col min="772" max="772" width="34.7109375" style="548" customWidth="1"/>
    <col min="773" max="773" width="32.140625" style="548" customWidth="1"/>
    <col min="774" max="1024" width="9.140625" style="548"/>
    <col min="1025" max="1025" width="10.85546875" style="548" customWidth="1"/>
    <col min="1026" max="1026" width="32.140625" style="548" customWidth="1"/>
    <col min="1027" max="1027" width="33.42578125" style="548" customWidth="1"/>
    <col min="1028" max="1028" width="34.7109375" style="548" customWidth="1"/>
    <col min="1029" max="1029" width="32.140625" style="548" customWidth="1"/>
    <col min="1030" max="1280" width="9.140625" style="548"/>
    <col min="1281" max="1281" width="10.85546875" style="548" customWidth="1"/>
    <col min="1282" max="1282" width="32.140625" style="548" customWidth="1"/>
    <col min="1283" max="1283" width="33.42578125" style="548" customWidth="1"/>
    <col min="1284" max="1284" width="34.7109375" style="548" customWidth="1"/>
    <col min="1285" max="1285" width="32.140625" style="548" customWidth="1"/>
    <col min="1286" max="1536" width="9.140625" style="548"/>
    <col min="1537" max="1537" width="10.85546875" style="548" customWidth="1"/>
    <col min="1538" max="1538" width="32.140625" style="548" customWidth="1"/>
    <col min="1539" max="1539" width="33.42578125" style="548" customWidth="1"/>
    <col min="1540" max="1540" width="34.7109375" style="548" customWidth="1"/>
    <col min="1541" max="1541" width="32.140625" style="548" customWidth="1"/>
    <col min="1542" max="1792" width="9.140625" style="548"/>
    <col min="1793" max="1793" width="10.85546875" style="548" customWidth="1"/>
    <col min="1794" max="1794" width="32.140625" style="548" customWidth="1"/>
    <col min="1795" max="1795" width="33.42578125" style="548" customWidth="1"/>
    <col min="1796" max="1796" width="34.7109375" style="548" customWidth="1"/>
    <col min="1797" max="1797" width="32.140625" style="548" customWidth="1"/>
    <col min="1798" max="2048" width="9.140625" style="548"/>
    <col min="2049" max="2049" width="10.85546875" style="548" customWidth="1"/>
    <col min="2050" max="2050" width="32.140625" style="548" customWidth="1"/>
    <col min="2051" max="2051" width="33.42578125" style="548" customWidth="1"/>
    <col min="2052" max="2052" width="34.7109375" style="548" customWidth="1"/>
    <col min="2053" max="2053" width="32.140625" style="548" customWidth="1"/>
    <col min="2054" max="2304" width="9.140625" style="548"/>
    <col min="2305" max="2305" width="10.85546875" style="548" customWidth="1"/>
    <col min="2306" max="2306" width="32.140625" style="548" customWidth="1"/>
    <col min="2307" max="2307" width="33.42578125" style="548" customWidth="1"/>
    <col min="2308" max="2308" width="34.7109375" style="548" customWidth="1"/>
    <col min="2309" max="2309" width="32.140625" style="548" customWidth="1"/>
    <col min="2310" max="2560" width="9.140625" style="548"/>
    <col min="2561" max="2561" width="10.85546875" style="548" customWidth="1"/>
    <col min="2562" max="2562" width="32.140625" style="548" customWidth="1"/>
    <col min="2563" max="2563" width="33.42578125" style="548" customWidth="1"/>
    <col min="2564" max="2564" width="34.7109375" style="548" customWidth="1"/>
    <col min="2565" max="2565" width="32.140625" style="548" customWidth="1"/>
    <col min="2566" max="2816" width="9.140625" style="548"/>
    <col min="2817" max="2817" width="10.85546875" style="548" customWidth="1"/>
    <col min="2818" max="2818" width="32.140625" style="548" customWidth="1"/>
    <col min="2819" max="2819" width="33.42578125" style="548" customWidth="1"/>
    <col min="2820" max="2820" width="34.7109375" style="548" customWidth="1"/>
    <col min="2821" max="2821" width="32.140625" style="548" customWidth="1"/>
    <col min="2822" max="3072" width="9.140625" style="548"/>
    <col min="3073" max="3073" width="10.85546875" style="548" customWidth="1"/>
    <col min="3074" max="3074" width="32.140625" style="548" customWidth="1"/>
    <col min="3075" max="3075" width="33.42578125" style="548" customWidth="1"/>
    <col min="3076" max="3076" width="34.7109375" style="548" customWidth="1"/>
    <col min="3077" max="3077" width="32.140625" style="548" customWidth="1"/>
    <col min="3078" max="3328" width="9.140625" style="548"/>
    <col min="3329" max="3329" width="10.85546875" style="548" customWidth="1"/>
    <col min="3330" max="3330" width="32.140625" style="548" customWidth="1"/>
    <col min="3331" max="3331" width="33.42578125" style="548" customWidth="1"/>
    <col min="3332" max="3332" width="34.7109375" style="548" customWidth="1"/>
    <col min="3333" max="3333" width="32.140625" style="548" customWidth="1"/>
    <col min="3334" max="3584" width="9.140625" style="548"/>
    <col min="3585" max="3585" width="10.85546875" style="548" customWidth="1"/>
    <col min="3586" max="3586" width="32.140625" style="548" customWidth="1"/>
    <col min="3587" max="3587" width="33.42578125" style="548" customWidth="1"/>
    <col min="3588" max="3588" width="34.7109375" style="548" customWidth="1"/>
    <col min="3589" max="3589" width="32.140625" style="548" customWidth="1"/>
    <col min="3590" max="3840" width="9.140625" style="548"/>
    <col min="3841" max="3841" width="10.85546875" style="548" customWidth="1"/>
    <col min="3842" max="3842" width="32.140625" style="548" customWidth="1"/>
    <col min="3843" max="3843" width="33.42578125" style="548" customWidth="1"/>
    <col min="3844" max="3844" width="34.7109375" style="548" customWidth="1"/>
    <col min="3845" max="3845" width="32.140625" style="548" customWidth="1"/>
    <col min="3846" max="4096" width="9.140625" style="548"/>
    <col min="4097" max="4097" width="10.85546875" style="548" customWidth="1"/>
    <col min="4098" max="4098" width="32.140625" style="548" customWidth="1"/>
    <col min="4099" max="4099" width="33.42578125" style="548" customWidth="1"/>
    <col min="4100" max="4100" width="34.7109375" style="548" customWidth="1"/>
    <col min="4101" max="4101" width="32.140625" style="548" customWidth="1"/>
    <col min="4102" max="4352" width="9.140625" style="548"/>
    <col min="4353" max="4353" width="10.85546875" style="548" customWidth="1"/>
    <col min="4354" max="4354" width="32.140625" style="548" customWidth="1"/>
    <col min="4355" max="4355" width="33.42578125" style="548" customWidth="1"/>
    <col min="4356" max="4356" width="34.7109375" style="548" customWidth="1"/>
    <col min="4357" max="4357" width="32.140625" style="548" customWidth="1"/>
    <col min="4358" max="4608" width="9.140625" style="548"/>
    <col min="4609" max="4609" width="10.85546875" style="548" customWidth="1"/>
    <col min="4610" max="4610" width="32.140625" style="548" customWidth="1"/>
    <col min="4611" max="4611" width="33.42578125" style="548" customWidth="1"/>
    <col min="4612" max="4612" width="34.7109375" style="548" customWidth="1"/>
    <col min="4613" max="4613" width="32.140625" style="548" customWidth="1"/>
    <col min="4614" max="4864" width="9.140625" style="548"/>
    <col min="4865" max="4865" width="10.85546875" style="548" customWidth="1"/>
    <col min="4866" max="4866" width="32.140625" style="548" customWidth="1"/>
    <col min="4867" max="4867" width="33.42578125" style="548" customWidth="1"/>
    <col min="4868" max="4868" width="34.7109375" style="548" customWidth="1"/>
    <col min="4869" max="4869" width="32.140625" style="548" customWidth="1"/>
    <col min="4870" max="5120" width="9.140625" style="548"/>
    <col min="5121" max="5121" width="10.85546875" style="548" customWidth="1"/>
    <col min="5122" max="5122" width="32.140625" style="548" customWidth="1"/>
    <col min="5123" max="5123" width="33.42578125" style="548" customWidth="1"/>
    <col min="5124" max="5124" width="34.7109375" style="548" customWidth="1"/>
    <col min="5125" max="5125" width="32.140625" style="548" customWidth="1"/>
    <col min="5126" max="5376" width="9.140625" style="548"/>
    <col min="5377" max="5377" width="10.85546875" style="548" customWidth="1"/>
    <col min="5378" max="5378" width="32.140625" style="548" customWidth="1"/>
    <col min="5379" max="5379" width="33.42578125" style="548" customWidth="1"/>
    <col min="5380" max="5380" width="34.7109375" style="548" customWidth="1"/>
    <col min="5381" max="5381" width="32.140625" style="548" customWidth="1"/>
    <col min="5382" max="5632" width="9.140625" style="548"/>
    <col min="5633" max="5633" width="10.85546875" style="548" customWidth="1"/>
    <col min="5634" max="5634" width="32.140625" style="548" customWidth="1"/>
    <col min="5635" max="5635" width="33.42578125" style="548" customWidth="1"/>
    <col min="5636" max="5636" width="34.7109375" style="548" customWidth="1"/>
    <col min="5637" max="5637" width="32.140625" style="548" customWidth="1"/>
    <col min="5638" max="5888" width="9.140625" style="548"/>
    <col min="5889" max="5889" width="10.85546875" style="548" customWidth="1"/>
    <col min="5890" max="5890" width="32.140625" style="548" customWidth="1"/>
    <col min="5891" max="5891" width="33.42578125" style="548" customWidth="1"/>
    <col min="5892" max="5892" width="34.7109375" style="548" customWidth="1"/>
    <col min="5893" max="5893" width="32.140625" style="548" customWidth="1"/>
    <col min="5894" max="6144" width="9.140625" style="548"/>
    <col min="6145" max="6145" width="10.85546875" style="548" customWidth="1"/>
    <col min="6146" max="6146" width="32.140625" style="548" customWidth="1"/>
    <col min="6147" max="6147" width="33.42578125" style="548" customWidth="1"/>
    <col min="6148" max="6148" width="34.7109375" style="548" customWidth="1"/>
    <col min="6149" max="6149" width="32.140625" style="548" customWidth="1"/>
    <col min="6150" max="6400" width="9.140625" style="548"/>
    <col min="6401" max="6401" width="10.85546875" style="548" customWidth="1"/>
    <col min="6402" max="6402" width="32.140625" style="548" customWidth="1"/>
    <col min="6403" max="6403" width="33.42578125" style="548" customWidth="1"/>
    <col min="6404" max="6404" width="34.7109375" style="548" customWidth="1"/>
    <col min="6405" max="6405" width="32.140625" style="548" customWidth="1"/>
    <col min="6406" max="6656" width="9.140625" style="548"/>
    <col min="6657" max="6657" width="10.85546875" style="548" customWidth="1"/>
    <col min="6658" max="6658" width="32.140625" style="548" customWidth="1"/>
    <col min="6659" max="6659" width="33.42578125" style="548" customWidth="1"/>
    <col min="6660" max="6660" width="34.7109375" style="548" customWidth="1"/>
    <col min="6661" max="6661" width="32.140625" style="548" customWidth="1"/>
    <col min="6662" max="6912" width="9.140625" style="548"/>
    <col min="6913" max="6913" width="10.85546875" style="548" customWidth="1"/>
    <col min="6914" max="6914" width="32.140625" style="548" customWidth="1"/>
    <col min="6915" max="6915" width="33.42578125" style="548" customWidth="1"/>
    <col min="6916" max="6916" width="34.7109375" style="548" customWidth="1"/>
    <col min="6917" max="6917" width="32.140625" style="548" customWidth="1"/>
    <col min="6918" max="7168" width="9.140625" style="548"/>
    <col min="7169" max="7169" width="10.85546875" style="548" customWidth="1"/>
    <col min="7170" max="7170" width="32.140625" style="548" customWidth="1"/>
    <col min="7171" max="7171" width="33.42578125" style="548" customWidth="1"/>
    <col min="7172" max="7172" width="34.7109375" style="548" customWidth="1"/>
    <col min="7173" max="7173" width="32.140625" style="548" customWidth="1"/>
    <col min="7174" max="7424" width="9.140625" style="548"/>
    <col min="7425" max="7425" width="10.85546875" style="548" customWidth="1"/>
    <col min="7426" max="7426" width="32.140625" style="548" customWidth="1"/>
    <col min="7427" max="7427" width="33.42578125" style="548" customWidth="1"/>
    <col min="7428" max="7428" width="34.7109375" style="548" customWidth="1"/>
    <col min="7429" max="7429" width="32.140625" style="548" customWidth="1"/>
    <col min="7430" max="7680" width="9.140625" style="548"/>
    <col min="7681" max="7681" width="10.85546875" style="548" customWidth="1"/>
    <col min="7682" max="7682" width="32.140625" style="548" customWidth="1"/>
    <col min="7683" max="7683" width="33.42578125" style="548" customWidth="1"/>
    <col min="7684" max="7684" width="34.7109375" style="548" customWidth="1"/>
    <col min="7685" max="7685" width="32.140625" style="548" customWidth="1"/>
    <col min="7686" max="7936" width="9.140625" style="548"/>
    <col min="7937" max="7937" width="10.85546875" style="548" customWidth="1"/>
    <col min="7938" max="7938" width="32.140625" style="548" customWidth="1"/>
    <col min="7939" max="7939" width="33.42578125" style="548" customWidth="1"/>
    <col min="7940" max="7940" width="34.7109375" style="548" customWidth="1"/>
    <col min="7941" max="7941" width="32.140625" style="548" customWidth="1"/>
    <col min="7942" max="8192" width="9.140625" style="548"/>
    <col min="8193" max="8193" width="10.85546875" style="548" customWidth="1"/>
    <col min="8194" max="8194" width="32.140625" style="548" customWidth="1"/>
    <col min="8195" max="8195" width="33.42578125" style="548" customWidth="1"/>
    <col min="8196" max="8196" width="34.7109375" style="548" customWidth="1"/>
    <col min="8197" max="8197" width="32.140625" style="548" customWidth="1"/>
    <col min="8198" max="8448" width="9.140625" style="548"/>
    <col min="8449" max="8449" width="10.85546875" style="548" customWidth="1"/>
    <col min="8450" max="8450" width="32.140625" style="548" customWidth="1"/>
    <col min="8451" max="8451" width="33.42578125" style="548" customWidth="1"/>
    <col min="8452" max="8452" width="34.7109375" style="548" customWidth="1"/>
    <col min="8453" max="8453" width="32.140625" style="548" customWidth="1"/>
    <col min="8454" max="8704" width="9.140625" style="548"/>
    <col min="8705" max="8705" width="10.85546875" style="548" customWidth="1"/>
    <col min="8706" max="8706" width="32.140625" style="548" customWidth="1"/>
    <col min="8707" max="8707" width="33.42578125" style="548" customWidth="1"/>
    <col min="8708" max="8708" width="34.7109375" style="548" customWidth="1"/>
    <col min="8709" max="8709" width="32.140625" style="548" customWidth="1"/>
    <col min="8710" max="8960" width="9.140625" style="548"/>
    <col min="8961" max="8961" width="10.85546875" style="548" customWidth="1"/>
    <col min="8962" max="8962" width="32.140625" style="548" customWidth="1"/>
    <col min="8963" max="8963" width="33.42578125" style="548" customWidth="1"/>
    <col min="8964" max="8964" width="34.7109375" style="548" customWidth="1"/>
    <col min="8965" max="8965" width="32.140625" style="548" customWidth="1"/>
    <col min="8966" max="9216" width="9.140625" style="548"/>
    <col min="9217" max="9217" width="10.85546875" style="548" customWidth="1"/>
    <col min="9218" max="9218" width="32.140625" style="548" customWidth="1"/>
    <col min="9219" max="9219" width="33.42578125" style="548" customWidth="1"/>
    <col min="9220" max="9220" width="34.7109375" style="548" customWidth="1"/>
    <col min="9221" max="9221" width="32.140625" style="548" customWidth="1"/>
    <col min="9222" max="9472" width="9.140625" style="548"/>
    <col min="9473" max="9473" width="10.85546875" style="548" customWidth="1"/>
    <col min="9474" max="9474" width="32.140625" style="548" customWidth="1"/>
    <col min="9475" max="9475" width="33.42578125" style="548" customWidth="1"/>
    <col min="9476" max="9476" width="34.7109375" style="548" customWidth="1"/>
    <col min="9477" max="9477" width="32.140625" style="548" customWidth="1"/>
    <col min="9478" max="9728" width="9.140625" style="548"/>
    <col min="9729" max="9729" width="10.85546875" style="548" customWidth="1"/>
    <col min="9730" max="9730" width="32.140625" style="548" customWidth="1"/>
    <col min="9731" max="9731" width="33.42578125" style="548" customWidth="1"/>
    <col min="9732" max="9732" width="34.7109375" style="548" customWidth="1"/>
    <col min="9733" max="9733" width="32.140625" style="548" customWidth="1"/>
    <col min="9734" max="9984" width="9.140625" style="548"/>
    <col min="9985" max="9985" width="10.85546875" style="548" customWidth="1"/>
    <col min="9986" max="9986" width="32.140625" style="548" customWidth="1"/>
    <col min="9987" max="9987" width="33.42578125" style="548" customWidth="1"/>
    <col min="9988" max="9988" width="34.7109375" style="548" customWidth="1"/>
    <col min="9989" max="9989" width="32.140625" style="548" customWidth="1"/>
    <col min="9990" max="10240" width="9.140625" style="548"/>
    <col min="10241" max="10241" width="10.85546875" style="548" customWidth="1"/>
    <col min="10242" max="10242" width="32.140625" style="548" customWidth="1"/>
    <col min="10243" max="10243" width="33.42578125" style="548" customWidth="1"/>
    <col min="10244" max="10244" width="34.7109375" style="548" customWidth="1"/>
    <col min="10245" max="10245" width="32.140625" style="548" customWidth="1"/>
    <col min="10246" max="10496" width="9.140625" style="548"/>
    <col min="10497" max="10497" width="10.85546875" style="548" customWidth="1"/>
    <col min="10498" max="10498" width="32.140625" style="548" customWidth="1"/>
    <col min="10499" max="10499" width="33.42578125" style="548" customWidth="1"/>
    <col min="10500" max="10500" width="34.7109375" style="548" customWidth="1"/>
    <col min="10501" max="10501" width="32.140625" style="548" customWidth="1"/>
    <col min="10502" max="10752" width="9.140625" style="548"/>
    <col min="10753" max="10753" width="10.85546875" style="548" customWidth="1"/>
    <col min="10754" max="10754" width="32.140625" style="548" customWidth="1"/>
    <col min="10755" max="10755" width="33.42578125" style="548" customWidth="1"/>
    <col min="10756" max="10756" width="34.7109375" style="548" customWidth="1"/>
    <col min="10757" max="10757" width="32.140625" style="548" customWidth="1"/>
    <col min="10758" max="11008" width="9.140625" style="548"/>
    <col min="11009" max="11009" width="10.85546875" style="548" customWidth="1"/>
    <col min="11010" max="11010" width="32.140625" style="548" customWidth="1"/>
    <col min="11011" max="11011" width="33.42578125" style="548" customWidth="1"/>
    <col min="11012" max="11012" width="34.7109375" style="548" customWidth="1"/>
    <col min="11013" max="11013" width="32.140625" style="548" customWidth="1"/>
    <col min="11014" max="11264" width="9.140625" style="548"/>
    <col min="11265" max="11265" width="10.85546875" style="548" customWidth="1"/>
    <col min="11266" max="11266" width="32.140625" style="548" customWidth="1"/>
    <col min="11267" max="11267" width="33.42578125" style="548" customWidth="1"/>
    <col min="11268" max="11268" width="34.7109375" style="548" customWidth="1"/>
    <col min="11269" max="11269" width="32.140625" style="548" customWidth="1"/>
    <col min="11270" max="11520" width="9.140625" style="548"/>
    <col min="11521" max="11521" width="10.85546875" style="548" customWidth="1"/>
    <col min="11522" max="11522" width="32.140625" style="548" customWidth="1"/>
    <col min="11523" max="11523" width="33.42578125" style="548" customWidth="1"/>
    <col min="11524" max="11524" width="34.7109375" style="548" customWidth="1"/>
    <col min="11525" max="11525" width="32.140625" style="548" customWidth="1"/>
    <col min="11526" max="11776" width="9.140625" style="548"/>
    <col min="11777" max="11777" width="10.85546875" style="548" customWidth="1"/>
    <col min="11778" max="11778" width="32.140625" style="548" customWidth="1"/>
    <col min="11779" max="11779" width="33.42578125" style="548" customWidth="1"/>
    <col min="11780" max="11780" width="34.7109375" style="548" customWidth="1"/>
    <col min="11781" max="11781" width="32.140625" style="548" customWidth="1"/>
    <col min="11782" max="12032" width="9.140625" style="548"/>
    <col min="12033" max="12033" width="10.85546875" style="548" customWidth="1"/>
    <col min="12034" max="12034" width="32.140625" style="548" customWidth="1"/>
    <col min="12035" max="12035" width="33.42578125" style="548" customWidth="1"/>
    <col min="12036" max="12036" width="34.7109375" style="548" customWidth="1"/>
    <col min="12037" max="12037" width="32.140625" style="548" customWidth="1"/>
    <col min="12038" max="12288" width="9.140625" style="548"/>
    <col min="12289" max="12289" width="10.85546875" style="548" customWidth="1"/>
    <col min="12290" max="12290" width="32.140625" style="548" customWidth="1"/>
    <col min="12291" max="12291" width="33.42578125" style="548" customWidth="1"/>
    <col min="12292" max="12292" width="34.7109375" style="548" customWidth="1"/>
    <col min="12293" max="12293" width="32.140625" style="548" customWidth="1"/>
    <col min="12294" max="12544" width="9.140625" style="548"/>
    <col min="12545" max="12545" width="10.85546875" style="548" customWidth="1"/>
    <col min="12546" max="12546" width="32.140625" style="548" customWidth="1"/>
    <col min="12547" max="12547" width="33.42578125" style="548" customWidth="1"/>
    <col min="12548" max="12548" width="34.7109375" style="548" customWidth="1"/>
    <col min="12549" max="12549" width="32.140625" style="548" customWidth="1"/>
    <col min="12550" max="12800" width="9.140625" style="548"/>
    <col min="12801" max="12801" width="10.85546875" style="548" customWidth="1"/>
    <col min="12802" max="12802" width="32.140625" style="548" customWidth="1"/>
    <col min="12803" max="12803" width="33.42578125" style="548" customWidth="1"/>
    <col min="12804" max="12804" width="34.7109375" style="548" customWidth="1"/>
    <col min="12805" max="12805" width="32.140625" style="548" customWidth="1"/>
    <col min="12806" max="13056" width="9.140625" style="548"/>
    <col min="13057" max="13057" width="10.85546875" style="548" customWidth="1"/>
    <col min="13058" max="13058" width="32.140625" style="548" customWidth="1"/>
    <col min="13059" max="13059" width="33.42578125" style="548" customWidth="1"/>
    <col min="13060" max="13060" width="34.7109375" style="548" customWidth="1"/>
    <col min="13061" max="13061" width="32.140625" style="548" customWidth="1"/>
    <col min="13062" max="13312" width="9.140625" style="548"/>
    <col min="13313" max="13313" width="10.85546875" style="548" customWidth="1"/>
    <col min="13314" max="13314" width="32.140625" style="548" customWidth="1"/>
    <col min="13315" max="13315" width="33.42578125" style="548" customWidth="1"/>
    <col min="13316" max="13316" width="34.7109375" style="548" customWidth="1"/>
    <col min="13317" max="13317" width="32.140625" style="548" customWidth="1"/>
    <col min="13318" max="13568" width="9.140625" style="548"/>
    <col min="13569" max="13569" width="10.85546875" style="548" customWidth="1"/>
    <col min="13570" max="13570" width="32.140625" style="548" customWidth="1"/>
    <col min="13571" max="13571" width="33.42578125" style="548" customWidth="1"/>
    <col min="13572" max="13572" width="34.7109375" style="548" customWidth="1"/>
    <col min="13573" max="13573" width="32.140625" style="548" customWidth="1"/>
    <col min="13574" max="13824" width="9.140625" style="548"/>
    <col min="13825" max="13825" width="10.85546875" style="548" customWidth="1"/>
    <col min="13826" max="13826" width="32.140625" style="548" customWidth="1"/>
    <col min="13827" max="13827" width="33.42578125" style="548" customWidth="1"/>
    <col min="13828" max="13828" width="34.7109375" style="548" customWidth="1"/>
    <col min="13829" max="13829" width="32.140625" style="548" customWidth="1"/>
    <col min="13830" max="14080" width="9.140625" style="548"/>
    <col min="14081" max="14081" width="10.85546875" style="548" customWidth="1"/>
    <col min="14082" max="14082" width="32.140625" style="548" customWidth="1"/>
    <col min="14083" max="14083" width="33.42578125" style="548" customWidth="1"/>
    <col min="14084" max="14084" width="34.7109375" style="548" customWidth="1"/>
    <col min="14085" max="14085" width="32.140625" style="548" customWidth="1"/>
    <col min="14086" max="14336" width="9.140625" style="548"/>
    <col min="14337" max="14337" width="10.85546875" style="548" customWidth="1"/>
    <col min="14338" max="14338" width="32.140625" style="548" customWidth="1"/>
    <col min="14339" max="14339" width="33.42578125" style="548" customWidth="1"/>
    <col min="14340" max="14340" width="34.7109375" style="548" customWidth="1"/>
    <col min="14341" max="14341" width="32.140625" style="548" customWidth="1"/>
    <col min="14342" max="14592" width="9.140625" style="548"/>
    <col min="14593" max="14593" width="10.85546875" style="548" customWidth="1"/>
    <col min="14594" max="14594" width="32.140625" style="548" customWidth="1"/>
    <col min="14595" max="14595" width="33.42578125" style="548" customWidth="1"/>
    <col min="14596" max="14596" width="34.7109375" style="548" customWidth="1"/>
    <col min="14597" max="14597" width="32.140625" style="548" customWidth="1"/>
    <col min="14598" max="14848" width="9.140625" style="548"/>
    <col min="14849" max="14849" width="10.85546875" style="548" customWidth="1"/>
    <col min="14850" max="14850" width="32.140625" style="548" customWidth="1"/>
    <col min="14851" max="14851" width="33.42578125" style="548" customWidth="1"/>
    <col min="14852" max="14852" width="34.7109375" style="548" customWidth="1"/>
    <col min="14853" max="14853" width="32.140625" style="548" customWidth="1"/>
    <col min="14854" max="15104" width="9.140625" style="548"/>
    <col min="15105" max="15105" width="10.85546875" style="548" customWidth="1"/>
    <col min="15106" max="15106" width="32.140625" style="548" customWidth="1"/>
    <col min="15107" max="15107" width="33.42578125" style="548" customWidth="1"/>
    <col min="15108" max="15108" width="34.7109375" style="548" customWidth="1"/>
    <col min="15109" max="15109" width="32.140625" style="548" customWidth="1"/>
    <col min="15110" max="15360" width="9.140625" style="548"/>
    <col min="15361" max="15361" width="10.85546875" style="548" customWidth="1"/>
    <col min="15362" max="15362" width="32.140625" style="548" customWidth="1"/>
    <col min="15363" max="15363" width="33.42578125" style="548" customWidth="1"/>
    <col min="15364" max="15364" width="34.7109375" style="548" customWidth="1"/>
    <col min="15365" max="15365" width="32.140625" style="548" customWidth="1"/>
    <col min="15366" max="15616" width="9.140625" style="548"/>
    <col min="15617" max="15617" width="10.85546875" style="548" customWidth="1"/>
    <col min="15618" max="15618" width="32.140625" style="548" customWidth="1"/>
    <col min="15619" max="15619" width="33.42578125" style="548" customWidth="1"/>
    <col min="15620" max="15620" width="34.7109375" style="548" customWidth="1"/>
    <col min="15621" max="15621" width="32.140625" style="548" customWidth="1"/>
    <col min="15622" max="15872" width="9.140625" style="548"/>
    <col min="15873" max="15873" width="10.85546875" style="548" customWidth="1"/>
    <col min="15874" max="15874" width="32.140625" style="548" customWidth="1"/>
    <col min="15875" max="15875" width="33.42578125" style="548" customWidth="1"/>
    <col min="15876" max="15876" width="34.7109375" style="548" customWidth="1"/>
    <col min="15877" max="15877" width="32.140625" style="548" customWidth="1"/>
    <col min="15878" max="16128" width="9.140625" style="548"/>
    <col min="16129" max="16129" width="10.85546875" style="548" customWidth="1"/>
    <col min="16130" max="16130" width="32.140625" style="548" customWidth="1"/>
    <col min="16131" max="16131" width="33.42578125" style="548" customWidth="1"/>
    <col min="16132" max="16132" width="34.7109375" style="548" customWidth="1"/>
    <col min="16133" max="16133" width="32.140625" style="548" customWidth="1"/>
    <col min="16134" max="16384" width="9.140625" style="548"/>
  </cols>
  <sheetData>
    <row r="1" spans="1:5" ht="33" customHeight="1">
      <c r="A1" s="2005" t="s">
        <v>797</v>
      </c>
      <c r="B1" s="2006"/>
      <c r="C1" s="2006"/>
      <c r="D1" s="2006"/>
      <c r="E1" s="2007"/>
    </row>
    <row r="2" spans="1:5" ht="15">
      <c r="A2" s="2008" t="s">
        <v>798</v>
      </c>
      <c r="B2" s="549" t="s">
        <v>799</v>
      </c>
      <c r="C2" s="549" t="s">
        <v>800</v>
      </c>
      <c r="D2" s="549" t="s">
        <v>801</v>
      </c>
      <c r="E2" s="550" t="s">
        <v>802</v>
      </c>
    </row>
    <row r="3" spans="1:5" ht="30.75" customHeight="1" thickBot="1">
      <c r="A3" s="2004"/>
      <c r="B3" s="551" t="s">
        <v>803</v>
      </c>
      <c r="C3" s="551" t="s">
        <v>804</v>
      </c>
      <c r="D3" s="551" t="s">
        <v>805</v>
      </c>
      <c r="E3" s="552" t="s">
        <v>806</v>
      </c>
    </row>
    <row r="4" spans="1:5" s="557" customFormat="1" ht="15.75" customHeight="1">
      <c r="A4" s="914" t="s">
        <v>807</v>
      </c>
      <c r="B4" s="553"/>
      <c r="C4" s="554"/>
      <c r="D4" s="555" t="s">
        <v>808</v>
      </c>
      <c r="E4" s="556" t="s">
        <v>809</v>
      </c>
    </row>
    <row r="5" spans="1:5" s="557" customFormat="1" ht="15.75" customHeight="1">
      <c r="A5" s="914"/>
      <c r="B5" s="558"/>
      <c r="C5" s="554"/>
      <c r="D5" s="559" t="s">
        <v>810</v>
      </c>
      <c r="E5" s="556" t="s">
        <v>811</v>
      </c>
    </row>
    <row r="6" spans="1:5" s="557" customFormat="1" ht="15.75" customHeight="1">
      <c r="A6" s="914"/>
      <c r="B6" s="553"/>
      <c r="C6" s="554"/>
      <c r="D6" s="559" t="s">
        <v>812</v>
      </c>
      <c r="E6" s="556" t="s">
        <v>813</v>
      </c>
    </row>
    <row r="7" spans="1:5" s="557" customFormat="1" ht="15.75" customHeight="1">
      <c r="A7" s="914"/>
      <c r="B7" s="553"/>
      <c r="C7" s="554"/>
      <c r="D7" s="559" t="s">
        <v>814</v>
      </c>
      <c r="E7" s="556" t="s">
        <v>815</v>
      </c>
    </row>
    <row r="8" spans="1:5" s="557" customFormat="1" ht="15.75" customHeight="1">
      <c r="A8" s="914"/>
      <c r="B8" s="553"/>
      <c r="C8" s="554"/>
      <c r="D8" s="559" t="s">
        <v>816</v>
      </c>
      <c r="E8" s="556" t="s">
        <v>817</v>
      </c>
    </row>
    <row r="9" spans="1:5" s="557" customFormat="1" ht="15.75" customHeight="1">
      <c r="A9" s="914"/>
      <c r="B9" s="553"/>
      <c r="C9" s="554"/>
      <c r="D9" s="559" t="s">
        <v>818</v>
      </c>
      <c r="E9" s="556"/>
    </row>
    <row r="10" spans="1:5" s="557" customFormat="1" ht="15.75" customHeight="1">
      <c r="A10" s="914"/>
      <c r="B10" s="553"/>
      <c r="C10" s="554"/>
      <c r="D10" s="559" t="s">
        <v>819</v>
      </c>
      <c r="E10" s="556"/>
    </row>
    <row r="11" spans="1:5" s="557" customFormat="1" ht="15.75" customHeight="1">
      <c r="A11" s="914"/>
      <c r="B11" s="553"/>
      <c r="C11" s="554"/>
      <c r="D11" s="558"/>
      <c r="E11" s="556"/>
    </row>
    <row r="12" spans="1:5" s="557" customFormat="1" ht="15.75" customHeight="1">
      <c r="A12" s="914"/>
      <c r="B12" s="553"/>
      <c r="C12" s="554"/>
      <c r="D12" s="558"/>
      <c r="E12" s="556"/>
    </row>
    <row r="13" spans="1:5" ht="13.5" customHeight="1">
      <c r="A13" s="1985" t="s">
        <v>820</v>
      </c>
      <c r="B13" s="1986"/>
      <c r="C13" s="560" t="s">
        <v>821</v>
      </c>
      <c r="D13" s="918" t="s">
        <v>822</v>
      </c>
      <c r="E13" s="561"/>
    </row>
    <row r="14" spans="1:5" ht="13.5" customHeight="1">
      <c r="A14" s="1984"/>
      <c r="B14" s="1987"/>
      <c r="C14" s="562" t="s">
        <v>823</v>
      </c>
      <c r="E14" s="563"/>
    </row>
    <row r="15" spans="1:5" ht="13.5" customHeight="1">
      <c r="A15" s="1984"/>
      <c r="B15" s="1987"/>
      <c r="C15" s="562" t="s">
        <v>824</v>
      </c>
      <c r="E15" s="563"/>
    </row>
    <row r="16" spans="1:5" ht="13.5" customHeight="1">
      <c r="A16" s="1984"/>
      <c r="B16" s="1987"/>
      <c r="C16" s="562" t="s">
        <v>856</v>
      </c>
      <c r="E16" s="563"/>
    </row>
    <row r="17" spans="1:5" ht="16.5" customHeight="1">
      <c r="A17" s="1984" t="s">
        <v>39</v>
      </c>
      <c r="B17" s="2009" t="s">
        <v>825</v>
      </c>
      <c r="C17" s="2009"/>
      <c r="D17" s="2009"/>
      <c r="E17" s="2010"/>
    </row>
    <row r="18" spans="1:5" ht="16.5" customHeight="1">
      <c r="A18" s="1988"/>
      <c r="B18" s="2011" t="s">
        <v>826</v>
      </c>
      <c r="C18" s="2011"/>
      <c r="D18" s="2011"/>
      <c r="E18" s="2012"/>
    </row>
    <row r="19" spans="1:5" ht="16.5" customHeight="1">
      <c r="A19" s="2013" t="s">
        <v>827</v>
      </c>
      <c r="B19" s="2009" t="s">
        <v>828</v>
      </c>
      <c r="C19" s="2009"/>
      <c r="D19" s="2009"/>
      <c r="E19" s="2010"/>
    </row>
    <row r="20" spans="1:5" ht="16.5" customHeight="1">
      <c r="A20" s="2014"/>
      <c r="B20" s="2011" t="s">
        <v>829</v>
      </c>
      <c r="C20" s="2011"/>
      <c r="D20" s="2011"/>
      <c r="E20" s="2012"/>
    </row>
    <row r="21" spans="1:5" ht="16.5" customHeight="1">
      <c r="A21" s="2015" t="s">
        <v>41</v>
      </c>
      <c r="B21" s="555" t="s">
        <v>808</v>
      </c>
      <c r="C21" s="555" t="s">
        <v>808</v>
      </c>
      <c r="D21" s="915" t="s">
        <v>830</v>
      </c>
      <c r="E21" s="916" t="s">
        <v>830</v>
      </c>
    </row>
    <row r="22" spans="1:5" ht="16.5" customHeight="1">
      <c r="A22" s="2016"/>
      <c r="B22" s="559" t="s">
        <v>810</v>
      </c>
      <c r="C22" s="559" t="s">
        <v>810</v>
      </c>
      <c r="D22" s="562"/>
      <c r="E22" s="563"/>
    </row>
    <row r="23" spans="1:5" ht="16.5" customHeight="1">
      <c r="A23" s="2016"/>
      <c r="B23" s="559" t="s">
        <v>812</v>
      </c>
      <c r="C23" s="559" t="s">
        <v>814</v>
      </c>
      <c r="D23" s="564"/>
      <c r="E23" s="563"/>
    </row>
    <row r="24" spans="1:5" ht="16.5" customHeight="1">
      <c r="A24" s="2016"/>
      <c r="B24" s="559" t="s">
        <v>814</v>
      </c>
      <c r="C24" s="559" t="s">
        <v>816</v>
      </c>
      <c r="D24" s="564"/>
      <c r="E24" s="563"/>
    </row>
    <row r="25" spans="1:5" ht="16.5" customHeight="1">
      <c r="A25" s="2016"/>
      <c r="B25" s="559" t="s">
        <v>816</v>
      </c>
      <c r="C25" s="559" t="s">
        <v>818</v>
      </c>
      <c r="D25" s="564"/>
      <c r="E25" s="563"/>
    </row>
    <row r="26" spans="1:5" ht="16.5" customHeight="1">
      <c r="A26" s="2016"/>
      <c r="B26" s="559" t="s">
        <v>818</v>
      </c>
      <c r="C26" s="559" t="s">
        <v>819</v>
      </c>
      <c r="D26" s="564"/>
      <c r="E26" s="563"/>
    </row>
    <row r="27" spans="1:5" ht="16.5" customHeight="1">
      <c r="A27" s="2016"/>
      <c r="B27" s="559" t="s">
        <v>819</v>
      </c>
      <c r="C27" s="559" t="s">
        <v>831</v>
      </c>
      <c r="D27" s="564"/>
      <c r="E27" s="563"/>
    </row>
    <row r="28" spans="1:5" ht="16.5" customHeight="1" thickBot="1">
      <c r="A28" s="2017"/>
      <c r="B28" s="565" t="s">
        <v>831</v>
      </c>
      <c r="C28" s="565"/>
      <c r="D28" s="566"/>
      <c r="E28" s="567"/>
    </row>
    <row r="29" spans="1:5" ht="13.5" thickBot="1"/>
    <row r="30" spans="1:5" ht="33" customHeight="1" thickBot="1">
      <c r="A30" s="2018" t="s">
        <v>832</v>
      </c>
      <c r="B30" s="2019"/>
      <c r="C30" s="2019"/>
      <c r="D30" s="2019"/>
      <c r="E30" s="2020"/>
    </row>
    <row r="31" spans="1:5" ht="15">
      <c r="A31" s="2003" t="s">
        <v>798</v>
      </c>
      <c r="B31" s="568" t="s">
        <v>799</v>
      </c>
      <c r="C31" s="568" t="s">
        <v>800</v>
      </c>
      <c r="D31" s="568" t="s">
        <v>801</v>
      </c>
      <c r="E31" s="569" t="s">
        <v>802</v>
      </c>
    </row>
    <row r="32" spans="1:5" ht="30.75" customHeight="1" thickBot="1">
      <c r="A32" s="2004"/>
      <c r="B32" s="551" t="s">
        <v>803</v>
      </c>
      <c r="C32" s="551" t="s">
        <v>804</v>
      </c>
      <c r="D32" s="551" t="s">
        <v>805</v>
      </c>
      <c r="E32" s="552" t="s">
        <v>806</v>
      </c>
    </row>
    <row r="33" spans="1:5" ht="13.5" customHeight="1">
      <c r="A33" s="1984" t="s">
        <v>807</v>
      </c>
      <c r="B33" s="562"/>
      <c r="C33" s="562"/>
      <c r="D33" s="570" t="s">
        <v>833</v>
      </c>
      <c r="E33" s="556" t="s">
        <v>834</v>
      </c>
    </row>
    <row r="34" spans="1:5" ht="25.5">
      <c r="A34" s="1984"/>
      <c r="B34" s="562"/>
      <c r="C34" s="562"/>
      <c r="D34" s="571" t="s">
        <v>835</v>
      </c>
      <c r="E34" s="556" t="s">
        <v>836</v>
      </c>
    </row>
    <row r="35" spans="1:5" ht="25.5">
      <c r="A35" s="1984"/>
      <c r="B35" s="562"/>
      <c r="C35" s="562"/>
      <c r="D35" s="562" t="s">
        <v>837</v>
      </c>
      <c r="E35" s="556" t="s">
        <v>838</v>
      </c>
    </row>
    <row r="36" spans="1:5" ht="13.5" customHeight="1">
      <c r="A36" s="1984"/>
      <c r="B36" s="562"/>
      <c r="C36" s="562"/>
      <c r="D36" s="562" t="s">
        <v>839</v>
      </c>
      <c r="E36" s="556" t="s">
        <v>840</v>
      </c>
    </row>
    <row r="37" spans="1:5" ht="13.5" customHeight="1">
      <c r="A37" s="1984"/>
      <c r="B37" s="562"/>
      <c r="C37" s="562"/>
      <c r="D37" s="562" t="s">
        <v>841</v>
      </c>
      <c r="E37" s="563"/>
    </row>
    <row r="38" spans="1:5" ht="13.5" customHeight="1">
      <c r="A38" s="1984"/>
      <c r="B38" s="562"/>
      <c r="C38" s="562"/>
      <c r="D38" s="562" t="s">
        <v>842</v>
      </c>
      <c r="E38" s="563"/>
    </row>
    <row r="39" spans="1:5" ht="13.5" customHeight="1">
      <c r="A39" s="1984"/>
      <c r="B39" s="562"/>
      <c r="C39" s="562"/>
      <c r="D39" s="562" t="s">
        <v>843</v>
      </c>
      <c r="E39" s="563"/>
    </row>
    <row r="40" spans="1:5" ht="13.5" customHeight="1">
      <c r="A40" s="1984"/>
      <c r="B40" s="562"/>
      <c r="C40" s="562"/>
      <c r="D40" s="562" t="s">
        <v>844</v>
      </c>
      <c r="E40" s="563"/>
    </row>
    <row r="41" spans="1:5" ht="13.5" customHeight="1">
      <c r="A41" s="1984"/>
      <c r="B41" s="562"/>
      <c r="C41" s="562"/>
      <c r="D41" s="572" t="s">
        <v>845</v>
      </c>
      <c r="E41" s="573"/>
    </row>
    <row r="42" spans="1:5" ht="13.5" customHeight="1">
      <c r="A42" s="1985" t="s">
        <v>820</v>
      </c>
      <c r="B42" s="1986"/>
      <c r="C42" s="560" t="s">
        <v>821</v>
      </c>
      <c r="D42" s="918" t="s">
        <v>822</v>
      </c>
      <c r="E42" s="561"/>
    </row>
    <row r="43" spans="1:5" ht="13.5" customHeight="1">
      <c r="A43" s="1984"/>
      <c r="B43" s="1987"/>
      <c r="C43" s="562" t="s">
        <v>823</v>
      </c>
      <c r="E43" s="563"/>
    </row>
    <row r="44" spans="1:5" ht="13.5" customHeight="1">
      <c r="A44" s="1984"/>
      <c r="B44" s="1987"/>
      <c r="C44" s="562" t="s">
        <v>824</v>
      </c>
      <c r="E44" s="563"/>
    </row>
    <row r="45" spans="1:5" ht="13.5" customHeight="1">
      <c r="A45" s="1984"/>
      <c r="B45" s="1987"/>
      <c r="C45" s="562" t="s">
        <v>856</v>
      </c>
      <c r="E45" s="563"/>
    </row>
    <row r="46" spans="1:5" ht="13.5" customHeight="1">
      <c r="A46" s="1985" t="s">
        <v>39</v>
      </c>
      <c r="B46" s="917" t="s">
        <v>846</v>
      </c>
      <c r="C46" s="918"/>
      <c r="D46" s="918"/>
      <c r="E46" s="574"/>
    </row>
    <row r="47" spans="1:5" ht="13.5" customHeight="1">
      <c r="A47" s="1988"/>
      <c r="B47" s="575" t="s">
        <v>847</v>
      </c>
      <c r="C47" s="576"/>
      <c r="D47" s="576"/>
      <c r="E47" s="577"/>
    </row>
    <row r="48" spans="1:5" ht="13.5" customHeight="1">
      <c r="A48" s="1989" t="s">
        <v>827</v>
      </c>
      <c r="B48" s="917" t="s">
        <v>848</v>
      </c>
      <c r="C48" s="918"/>
      <c r="D48" s="918"/>
      <c r="E48" s="574"/>
    </row>
    <row r="49" spans="1:5" ht="13.5" customHeight="1">
      <c r="A49" s="1990"/>
      <c r="B49" s="575" t="s">
        <v>849</v>
      </c>
      <c r="C49" s="576"/>
      <c r="D49" s="576"/>
      <c r="E49" s="577"/>
    </row>
    <row r="50" spans="1:5" ht="13.5" customHeight="1">
      <c r="A50" s="1991" t="s">
        <v>41</v>
      </c>
      <c r="B50" s="1994" t="s">
        <v>833</v>
      </c>
      <c r="C50" s="1995"/>
      <c r="D50" s="1996"/>
      <c r="E50" s="916" t="s">
        <v>822</v>
      </c>
    </row>
    <row r="51" spans="1:5" ht="13.5" customHeight="1">
      <c r="A51" s="1992"/>
      <c r="B51" s="1997" t="s">
        <v>835</v>
      </c>
      <c r="C51" s="1998"/>
      <c r="D51" s="1999"/>
      <c r="E51" s="578"/>
    </row>
    <row r="52" spans="1:5" ht="13.5" customHeight="1">
      <c r="A52" s="1992"/>
      <c r="B52" s="1997" t="s">
        <v>837</v>
      </c>
      <c r="C52" s="1998"/>
      <c r="D52" s="1999"/>
      <c r="E52" s="578"/>
    </row>
    <row r="53" spans="1:5" ht="13.5" customHeight="1">
      <c r="A53" s="1992"/>
      <c r="B53" s="1997" t="s">
        <v>850</v>
      </c>
      <c r="C53" s="1998"/>
      <c r="D53" s="1999"/>
      <c r="E53" s="578"/>
    </row>
    <row r="54" spans="1:5" ht="13.5" customHeight="1">
      <c r="A54" s="1992"/>
      <c r="B54" s="1997" t="s">
        <v>851</v>
      </c>
      <c r="C54" s="1998"/>
      <c r="D54" s="1999"/>
      <c r="E54" s="578"/>
    </row>
    <row r="55" spans="1:5" ht="13.5" customHeight="1">
      <c r="A55" s="1992"/>
      <c r="B55" s="1997" t="s">
        <v>852</v>
      </c>
      <c r="C55" s="1998"/>
      <c r="D55" s="1999"/>
      <c r="E55" s="578"/>
    </row>
    <row r="56" spans="1:5" ht="13.5" customHeight="1">
      <c r="A56" s="1992"/>
      <c r="B56" s="1997" t="s">
        <v>853</v>
      </c>
      <c r="C56" s="1998"/>
      <c r="D56" s="1999"/>
      <c r="E56" s="578"/>
    </row>
    <row r="57" spans="1:5" ht="13.5" customHeight="1">
      <c r="A57" s="1992"/>
      <c r="B57" s="1997" t="s">
        <v>854</v>
      </c>
      <c r="C57" s="1998"/>
      <c r="D57" s="1999"/>
      <c r="E57" s="579"/>
    </row>
    <row r="58" spans="1:5" ht="13.5" customHeight="1" thickBot="1">
      <c r="A58" s="1993"/>
      <c r="B58" s="2000" t="s">
        <v>855</v>
      </c>
      <c r="C58" s="2001"/>
      <c r="D58" s="2002"/>
      <c r="E58" s="580"/>
    </row>
  </sheetData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16. melléklet a 15/2021. (V.28.) önkormányzati rendelethez</oddHeader>
    <oddFooter xml:space="preserve">&amp;R &amp;"Arial,Normál"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6"/>
  <sheetViews>
    <sheetView topLeftCell="A10" workbookViewId="0">
      <selection activeCell="K18" sqref="K17:K18"/>
    </sheetView>
  </sheetViews>
  <sheetFormatPr defaultColWidth="9.140625" defaultRowHeight="15"/>
  <cols>
    <col min="1" max="1" width="49.28515625" style="659" customWidth="1"/>
    <col min="2" max="2" width="15.140625" style="652" customWidth="1"/>
    <col min="3" max="3" width="16.42578125" style="652" customWidth="1"/>
    <col min="4" max="4" width="14.140625" style="656" bestFit="1" customWidth="1"/>
    <col min="5" max="5" width="8" style="652" customWidth="1"/>
    <col min="6" max="16384" width="9.140625" style="652"/>
  </cols>
  <sheetData>
    <row r="1" spans="1:6" ht="16.5" thickBot="1">
      <c r="A1" s="1259"/>
      <c r="B1" s="651"/>
      <c r="C1" s="651"/>
      <c r="E1" s="1529" t="s">
        <v>437</v>
      </c>
    </row>
    <row r="2" spans="1:6" ht="48" thickTop="1">
      <c r="A2" s="1530" t="s">
        <v>907</v>
      </c>
      <c r="B2" s="1531" t="s">
        <v>1081</v>
      </c>
      <c r="C2" s="1531" t="s">
        <v>1082</v>
      </c>
      <c r="D2" s="1532" t="s">
        <v>775</v>
      </c>
      <c r="E2" s="1533" t="s">
        <v>1164</v>
      </c>
    </row>
    <row r="3" spans="1:6" ht="33" customHeight="1">
      <c r="A3" s="1534" t="s">
        <v>908</v>
      </c>
      <c r="B3" s="653">
        <v>47442600</v>
      </c>
      <c r="C3" s="653">
        <v>47442600</v>
      </c>
      <c r="D3" s="653">
        <v>47472600</v>
      </c>
      <c r="E3" s="1535">
        <v>100.06323430840638</v>
      </c>
    </row>
    <row r="4" spans="1:6" ht="30">
      <c r="A4" s="1534" t="s">
        <v>862</v>
      </c>
      <c r="B4" s="653">
        <v>44958000</v>
      </c>
      <c r="C4" s="653">
        <v>44958000</v>
      </c>
      <c r="D4" s="653">
        <v>0</v>
      </c>
      <c r="E4" s="1535">
        <v>0</v>
      </c>
    </row>
    <row r="5" spans="1:6">
      <c r="A5" s="1534" t="s">
        <v>912</v>
      </c>
      <c r="B5" s="653">
        <v>22038310</v>
      </c>
      <c r="C5" s="653">
        <v>22038310</v>
      </c>
      <c r="D5" s="653">
        <v>0</v>
      </c>
      <c r="E5" s="1535">
        <v>0</v>
      </c>
    </row>
    <row r="6" spans="1:6" ht="30">
      <c r="A6" s="1534" t="s">
        <v>913</v>
      </c>
      <c r="B6" s="653">
        <v>12700000</v>
      </c>
      <c r="C6" s="653">
        <v>12700000</v>
      </c>
      <c r="D6" s="653">
        <v>0</v>
      </c>
      <c r="E6" s="1535">
        <v>0</v>
      </c>
    </row>
    <row r="7" spans="1:6">
      <c r="A7" s="1534" t="s">
        <v>1172</v>
      </c>
      <c r="B7" s="653">
        <v>10473690</v>
      </c>
      <c r="C7" s="653">
        <v>10473690</v>
      </c>
      <c r="D7" s="653">
        <v>7124700</v>
      </c>
      <c r="E7" s="1535">
        <v>68.024736267733715</v>
      </c>
    </row>
    <row r="8" spans="1:6">
      <c r="A8" s="1534" t="s">
        <v>1006</v>
      </c>
      <c r="B8" s="653">
        <v>169950281</v>
      </c>
      <c r="C8" s="653">
        <v>253548031</v>
      </c>
      <c r="D8" s="653">
        <v>0</v>
      </c>
      <c r="E8" s="1535">
        <v>0</v>
      </c>
    </row>
    <row r="9" spans="1:6" ht="16.5" thickBot="1">
      <c r="A9" s="1536" t="s">
        <v>909</v>
      </c>
      <c r="B9" s="1537">
        <v>307562881</v>
      </c>
      <c r="C9" s="1537">
        <v>391160631</v>
      </c>
      <c r="D9" s="1537">
        <v>54597300</v>
      </c>
      <c r="E9" s="1538">
        <v>13.95776969180725</v>
      </c>
    </row>
    <row r="10" spans="1:6" ht="18.75" customHeight="1" thickTop="1" thickBot="1">
      <c r="A10" s="1539"/>
      <c r="B10" s="655"/>
      <c r="C10" s="655"/>
      <c r="D10" s="1526"/>
      <c r="E10" s="655"/>
      <c r="F10" s="656"/>
    </row>
    <row r="11" spans="1:6" ht="48" thickTop="1">
      <c r="A11" s="1530" t="s">
        <v>910</v>
      </c>
      <c r="B11" s="1531" t="s">
        <v>1081</v>
      </c>
      <c r="C11" s="1531" t="s">
        <v>1082</v>
      </c>
      <c r="D11" s="1532" t="s">
        <v>775</v>
      </c>
      <c r="E11" s="1533" t="s">
        <v>1164</v>
      </c>
    </row>
    <row r="12" spans="1:6">
      <c r="A12" s="93" t="s">
        <v>914</v>
      </c>
      <c r="B12" s="657">
        <v>6350000</v>
      </c>
      <c r="C12" s="657">
        <v>6350000</v>
      </c>
      <c r="D12" s="657">
        <v>6350000</v>
      </c>
      <c r="E12" s="1540">
        <v>100</v>
      </c>
    </row>
    <row r="13" spans="1:6" ht="30">
      <c r="A13" s="87" t="s">
        <v>911</v>
      </c>
      <c r="B13" s="657">
        <v>33020000</v>
      </c>
      <c r="C13" s="657">
        <v>33020000</v>
      </c>
      <c r="D13" s="657">
        <v>0</v>
      </c>
      <c r="E13" s="1540">
        <v>0</v>
      </c>
    </row>
    <row r="14" spans="1:6" ht="30">
      <c r="A14" s="88" t="s">
        <v>915</v>
      </c>
      <c r="B14" s="657">
        <v>4240150</v>
      </c>
      <c r="C14" s="657">
        <v>4267200</v>
      </c>
      <c r="D14" s="657">
        <v>3105150</v>
      </c>
      <c r="E14" s="1540">
        <v>72.767857142857139</v>
      </c>
    </row>
    <row r="15" spans="1:6" ht="30">
      <c r="A15" s="88" t="s">
        <v>916</v>
      </c>
      <c r="B15" s="657">
        <v>23974196</v>
      </c>
      <c r="C15" s="657">
        <v>17703546</v>
      </c>
      <c r="D15" s="657">
        <v>8337659</v>
      </c>
      <c r="E15" s="1540">
        <v>47.095982917772517</v>
      </c>
    </row>
    <row r="16" spans="1:6">
      <c r="A16" s="88" t="s">
        <v>1161</v>
      </c>
      <c r="B16" s="657">
        <v>0</v>
      </c>
      <c r="C16" s="657">
        <v>3105150</v>
      </c>
      <c r="D16" s="657">
        <v>0</v>
      </c>
      <c r="E16" s="1540">
        <v>0</v>
      </c>
    </row>
    <row r="17" spans="1:5" ht="30">
      <c r="A17" s="1541" t="s">
        <v>1039</v>
      </c>
      <c r="B17" s="657">
        <v>16628974</v>
      </c>
      <c r="C17" s="657">
        <v>16628974</v>
      </c>
      <c r="D17" s="657">
        <v>16628974</v>
      </c>
      <c r="E17" s="1540">
        <v>100</v>
      </c>
    </row>
    <row r="18" spans="1:5" ht="18" customHeight="1">
      <c r="A18" s="88" t="s">
        <v>924</v>
      </c>
      <c r="B18" s="657">
        <v>4799330</v>
      </c>
      <c r="C18" s="657">
        <v>7937780</v>
      </c>
      <c r="D18" s="657">
        <v>0</v>
      </c>
      <c r="E18" s="1540">
        <v>0</v>
      </c>
    </row>
    <row r="19" spans="1:5" ht="15.75">
      <c r="A19" s="1542" t="s">
        <v>909</v>
      </c>
      <c r="B19" s="654">
        <v>89012650</v>
      </c>
      <c r="C19" s="654">
        <v>89012650</v>
      </c>
      <c r="D19" s="654">
        <v>34421783</v>
      </c>
      <c r="E19" s="1543">
        <v>38.670664225815095</v>
      </c>
    </row>
    <row r="20" spans="1:5" ht="16.5" thickBot="1">
      <c r="A20" s="1544" t="s">
        <v>1009</v>
      </c>
      <c r="B20" s="1545">
        <v>396575531</v>
      </c>
      <c r="C20" s="1545">
        <v>480173281</v>
      </c>
      <c r="D20" s="1545">
        <v>89019083</v>
      </c>
      <c r="E20" s="1546">
        <v>18.538949692204969</v>
      </c>
    </row>
    <row r="21" spans="1:5" ht="15.75" thickTop="1">
      <c r="A21" s="1259"/>
      <c r="B21" s="655"/>
      <c r="C21" s="655"/>
      <c r="E21" s="655"/>
    </row>
    <row r="22" spans="1:5">
      <c r="A22" s="1259" t="s">
        <v>1007</v>
      </c>
      <c r="B22" s="721">
        <v>90170000</v>
      </c>
      <c r="C22" s="721">
        <v>90170000</v>
      </c>
      <c r="D22" s="1526">
        <v>0</v>
      </c>
      <c r="E22" s="1527">
        <v>0</v>
      </c>
    </row>
    <row r="23" spans="1:5">
      <c r="A23" s="1259" t="s">
        <v>1008</v>
      </c>
      <c r="B23" s="721">
        <v>51752500</v>
      </c>
      <c r="C23" s="721">
        <v>51752500</v>
      </c>
      <c r="D23" s="1526">
        <v>0</v>
      </c>
      <c r="E23" s="1527">
        <v>0</v>
      </c>
    </row>
    <row r="24" spans="1:5">
      <c r="A24" s="1259" t="s">
        <v>1157</v>
      </c>
      <c r="B24" s="721">
        <v>0</v>
      </c>
      <c r="C24" s="721">
        <v>83597750</v>
      </c>
      <c r="D24" s="756">
        <v>0</v>
      </c>
      <c r="E24" s="1527">
        <v>0</v>
      </c>
    </row>
    <row r="25" spans="1:5" ht="16.5" customHeight="1">
      <c r="A25" s="1259" t="s">
        <v>1158</v>
      </c>
      <c r="B25" s="721">
        <v>254653031</v>
      </c>
      <c r="C25" s="721">
        <v>254653031</v>
      </c>
      <c r="D25" s="656">
        <v>0</v>
      </c>
      <c r="E25" s="1527">
        <v>0</v>
      </c>
    </row>
    <row r="26" spans="1:5" ht="15.75">
      <c r="A26" s="658" t="s">
        <v>1159</v>
      </c>
      <c r="B26" s="722">
        <v>396575531</v>
      </c>
      <c r="C26" s="722">
        <v>480173281</v>
      </c>
      <c r="D26" s="756">
        <v>0</v>
      </c>
      <c r="E26" s="1528">
        <v>0</v>
      </c>
    </row>
  </sheetData>
  <phoneticPr fontId="5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75" orientation="portrait" r:id="rId1"/>
  <headerFooter>
    <oddHeader>&amp;C
&amp;"Arial,Félkövér"&amp;14HASZNÁLATI DÍJBÓL SZÁRMAZÓ BEVÉTEL FELHASZNÁLÁSA&amp;R&amp;"Arial,Normál"&amp;12 1. számú tájékoztató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054D-1BAB-46BF-8324-CD3BE19C4FD2}">
  <dimension ref="A1:K9"/>
  <sheetViews>
    <sheetView zoomScaleNormal="100" workbookViewId="0">
      <selection activeCell="C6" sqref="C6"/>
    </sheetView>
  </sheetViews>
  <sheetFormatPr defaultRowHeight="16.5"/>
  <cols>
    <col min="1" max="1" width="28.5703125" style="673" bestFit="1" customWidth="1"/>
    <col min="2" max="2" width="11.85546875" style="673" bestFit="1" customWidth="1"/>
    <col min="3" max="3" width="9.85546875" style="673" bestFit="1" customWidth="1"/>
    <col min="4" max="4" width="13.28515625" style="673" customWidth="1"/>
    <col min="5" max="5" width="11.42578125" style="673" bestFit="1" customWidth="1"/>
    <col min="6" max="6" width="9.5703125" style="673" bestFit="1" customWidth="1"/>
    <col min="7" max="7" width="11.42578125" style="673" bestFit="1" customWidth="1"/>
    <col min="8" max="8" width="11.85546875" style="673" bestFit="1" customWidth="1"/>
    <col min="9" max="9" width="9.85546875" style="673" bestFit="1" customWidth="1"/>
    <col min="10" max="10" width="11.85546875" style="673" bestFit="1" customWidth="1"/>
    <col min="11" max="11" width="7.5703125" style="673" customWidth="1"/>
    <col min="12" max="16384" width="9.140625" style="673"/>
  </cols>
  <sheetData>
    <row r="1" spans="1:11" ht="17.25" thickBot="1">
      <c r="K1" s="1498" t="s">
        <v>437</v>
      </c>
    </row>
    <row r="2" spans="1:11" ht="35.25" customHeight="1" thickTop="1">
      <c r="A2" s="2021" t="s">
        <v>1019</v>
      </c>
      <c r="B2" s="2023" t="s">
        <v>1078</v>
      </c>
      <c r="C2" s="2024"/>
      <c r="D2" s="2025"/>
      <c r="E2" s="2023" t="s">
        <v>1079</v>
      </c>
      <c r="F2" s="2024"/>
      <c r="G2" s="2025"/>
      <c r="H2" s="2023" t="s">
        <v>775</v>
      </c>
      <c r="I2" s="2026"/>
      <c r="J2" s="2027"/>
      <c r="K2" s="2028" t="s">
        <v>1164</v>
      </c>
    </row>
    <row r="3" spans="1:11">
      <c r="A3" s="2022"/>
      <c r="B3" s="860" t="s">
        <v>44</v>
      </c>
      <c r="C3" s="861" t="s">
        <v>45</v>
      </c>
      <c r="D3" s="862" t="s">
        <v>46</v>
      </c>
      <c r="E3" s="860" t="s">
        <v>44</v>
      </c>
      <c r="F3" s="861" t="s">
        <v>45</v>
      </c>
      <c r="G3" s="862" t="s">
        <v>46</v>
      </c>
      <c r="H3" s="1499" t="s">
        <v>44</v>
      </c>
      <c r="I3" s="861" t="s">
        <v>45</v>
      </c>
      <c r="J3" s="862" t="s">
        <v>46</v>
      </c>
      <c r="K3" s="2029"/>
    </row>
    <row r="4" spans="1:11">
      <c r="A4" s="863"/>
      <c r="B4" s="1496"/>
      <c r="C4" s="864"/>
      <c r="D4" s="865"/>
      <c r="E4" s="1496"/>
      <c r="F4" s="864"/>
      <c r="G4" s="865"/>
      <c r="H4" s="864"/>
      <c r="I4" s="864"/>
      <c r="J4" s="865"/>
      <c r="K4" s="1500"/>
    </row>
    <row r="5" spans="1:11">
      <c r="A5" s="866" t="s">
        <v>945</v>
      </c>
      <c r="B5" s="867">
        <v>6199600</v>
      </c>
      <c r="C5" s="867">
        <v>0</v>
      </c>
      <c r="D5" s="868">
        <v>6199600</v>
      </c>
      <c r="E5" s="867">
        <v>6199600</v>
      </c>
      <c r="F5" s="867">
        <v>0</v>
      </c>
      <c r="G5" s="868">
        <v>6199600</v>
      </c>
      <c r="H5" s="1501">
        <v>7547916</v>
      </c>
      <c r="I5" s="867">
        <v>0</v>
      </c>
      <c r="J5" s="868">
        <v>7547916</v>
      </c>
      <c r="K5" s="1502">
        <v>121.74843538292792</v>
      </c>
    </row>
    <row r="6" spans="1:11">
      <c r="A6" s="866" t="s">
        <v>946</v>
      </c>
      <c r="B6" s="867">
        <v>1084930</v>
      </c>
      <c r="C6" s="867">
        <v>0</v>
      </c>
      <c r="D6" s="868">
        <v>1084930</v>
      </c>
      <c r="E6" s="867">
        <v>1084930</v>
      </c>
      <c r="F6" s="867">
        <v>0</v>
      </c>
      <c r="G6" s="868">
        <v>1084930</v>
      </c>
      <c r="H6" s="1501">
        <v>1189463</v>
      </c>
      <c r="I6" s="867">
        <v>0</v>
      </c>
      <c r="J6" s="868">
        <v>1189463</v>
      </c>
      <c r="K6" s="1502">
        <v>109.63499949305483</v>
      </c>
    </row>
    <row r="7" spans="1:11">
      <c r="A7" s="869" t="s">
        <v>107</v>
      </c>
      <c r="B7" s="870">
        <v>1181102</v>
      </c>
      <c r="C7" s="1497">
        <v>318898</v>
      </c>
      <c r="D7" s="870">
        <v>1500000</v>
      </c>
      <c r="E7" s="870">
        <v>1181102</v>
      </c>
      <c r="F7" s="1497">
        <v>318898</v>
      </c>
      <c r="G7" s="870">
        <v>1500000</v>
      </c>
      <c r="H7" s="1497">
        <v>110470</v>
      </c>
      <c r="I7" s="1497">
        <v>29827</v>
      </c>
      <c r="J7" s="870">
        <v>140297</v>
      </c>
      <c r="K7" s="1503">
        <v>9.3531333333333322</v>
      </c>
    </row>
    <row r="8" spans="1:11" ht="17.25" thickBot="1">
      <c r="A8" s="871" t="s">
        <v>3</v>
      </c>
      <c r="B8" s="872">
        <v>8465632</v>
      </c>
      <c r="C8" s="872">
        <v>318898</v>
      </c>
      <c r="D8" s="872">
        <v>8784530</v>
      </c>
      <c r="E8" s="872">
        <v>8465632</v>
      </c>
      <c r="F8" s="872">
        <v>318898</v>
      </c>
      <c r="G8" s="872">
        <v>8784530</v>
      </c>
      <c r="H8" s="1504">
        <v>8847849</v>
      </c>
      <c r="I8" s="872">
        <v>29827</v>
      </c>
      <c r="J8" s="872">
        <v>8877676</v>
      </c>
      <c r="K8" s="1505">
        <v>101.06034130454333</v>
      </c>
    </row>
    <row r="9" spans="1:11" ht="17.25" thickTop="1"/>
  </sheetData>
  <mergeCells count="5">
    <mergeCell ref="A2:A3"/>
    <mergeCell ref="B2:D2"/>
    <mergeCell ref="E2:G2"/>
    <mergeCell ref="H2:J2"/>
    <mergeCell ref="K2:K3"/>
  </mergeCells>
  <printOptions horizontalCentered="1"/>
  <pageMargins left="0.51181102362204722" right="0.51181102362204722" top="1.1417322834645669" bottom="0.74803149606299213" header="0.31496062992125984" footer="0.31496062992125984"/>
  <pageSetup paperSize="9" scale="65" orientation="portrait" r:id="rId1"/>
  <headerFooter>
    <oddHeader>&amp;C
&amp;"Arial,Félkövér"&amp;14A pálosvörösmarti feladatokkal kapcsolatos 2020. évi kiadások&amp;R&amp;"Arial,Normál"&amp;13 2. számú tájékoztató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301" customWidth="1"/>
    <col min="2" max="2" width="29.85546875" style="318" customWidth="1"/>
    <col min="3" max="3" width="8.42578125" style="319" customWidth="1"/>
    <col min="4" max="4" width="18.5703125" style="318" customWidth="1"/>
    <col min="5" max="6" width="12.28515625" style="301" customWidth="1"/>
    <col min="7" max="7" width="6.42578125" style="320" customWidth="1"/>
    <col min="8" max="8" width="12.85546875" style="307" bestFit="1" customWidth="1"/>
    <col min="9" max="9" width="11.140625" style="517" bestFit="1" customWidth="1"/>
    <col min="10" max="10" width="12.5703125" style="301" customWidth="1"/>
    <col min="11" max="11" width="11.5703125" style="301" customWidth="1"/>
    <col min="12" max="12" width="12.7109375" style="301" customWidth="1"/>
    <col min="13" max="14" width="10.140625" style="301" customWidth="1"/>
    <col min="15" max="15" width="11.7109375" style="301" customWidth="1"/>
    <col min="16" max="16" width="13.42578125" style="301" customWidth="1"/>
    <col min="17" max="17" width="10.28515625" style="301" customWidth="1"/>
    <col min="18" max="18" width="10.28515625" style="320" customWidth="1"/>
    <col min="19" max="19" width="17.5703125" style="301" customWidth="1"/>
    <col min="20" max="20" width="21.28515625" style="301" customWidth="1"/>
    <col min="21" max="21" width="28.140625" style="301" customWidth="1"/>
    <col min="22" max="22" width="7.5703125" style="320" customWidth="1"/>
    <col min="23" max="23" width="11.7109375" style="320" customWidth="1"/>
    <col min="24" max="24" width="6" style="320" customWidth="1"/>
    <col min="25" max="26" width="5.85546875" style="320" customWidth="1"/>
    <col min="27" max="27" width="7.140625" style="320" customWidth="1"/>
    <col min="28" max="28" width="6.5703125" style="320" customWidth="1"/>
    <col min="29" max="29" width="5.7109375" style="320" customWidth="1"/>
    <col min="30" max="30" width="6.28515625" style="320" customWidth="1"/>
    <col min="31" max="31" width="10.42578125" style="307" customWidth="1"/>
    <col min="32" max="16384" width="9.140625" style="301"/>
  </cols>
  <sheetData>
    <row r="1" spans="1:39" ht="48">
      <c r="A1" s="299" t="s">
        <v>0</v>
      </c>
      <c r="B1" s="299" t="s">
        <v>369</v>
      </c>
      <c r="C1" s="299" t="s">
        <v>449</v>
      </c>
      <c r="D1" s="299" t="s">
        <v>450</v>
      </c>
      <c r="E1" s="299" t="s">
        <v>451</v>
      </c>
      <c r="F1" s="299" t="s">
        <v>543</v>
      </c>
      <c r="G1" s="299" t="s">
        <v>544</v>
      </c>
      <c r="H1" s="484" t="s">
        <v>777</v>
      </c>
      <c r="I1" s="485" t="s">
        <v>545</v>
      </c>
      <c r="J1" s="299" t="s">
        <v>778</v>
      </c>
      <c r="K1" s="299" t="s">
        <v>776</v>
      </c>
      <c r="L1" s="299" t="s">
        <v>546</v>
      </c>
      <c r="M1" s="299" t="s">
        <v>547</v>
      </c>
      <c r="N1" s="299" t="s">
        <v>548</v>
      </c>
      <c r="O1" s="299" t="s">
        <v>549</v>
      </c>
      <c r="P1" s="299" t="s">
        <v>550</v>
      </c>
      <c r="Q1" s="299" t="s">
        <v>551</v>
      </c>
      <c r="R1" s="299" t="s">
        <v>552</v>
      </c>
      <c r="S1" s="299" t="s">
        <v>452</v>
      </c>
      <c r="T1" s="299" t="s">
        <v>453</v>
      </c>
      <c r="U1" s="299" t="s">
        <v>454</v>
      </c>
      <c r="V1" s="299" t="s">
        <v>553</v>
      </c>
      <c r="W1" s="299" t="s">
        <v>554</v>
      </c>
      <c r="X1" s="299" t="s">
        <v>555</v>
      </c>
      <c r="Y1" s="299" t="s">
        <v>556</v>
      </c>
      <c r="Z1" s="299" t="s">
        <v>557</v>
      </c>
      <c r="AA1" s="299" t="s">
        <v>558</v>
      </c>
      <c r="AB1" s="299" t="s">
        <v>559</v>
      </c>
      <c r="AC1" s="299" t="s">
        <v>560</v>
      </c>
      <c r="AD1" s="299" t="s">
        <v>455</v>
      </c>
      <c r="AE1" s="484"/>
      <c r="AF1" s="300"/>
      <c r="AG1" s="300"/>
      <c r="AH1" s="300"/>
      <c r="AI1" s="300"/>
      <c r="AJ1" s="300"/>
      <c r="AK1" s="300"/>
      <c r="AL1" s="300"/>
      <c r="AM1" s="300"/>
    </row>
    <row r="2" spans="1:39" s="310" customFormat="1" ht="13.5" customHeight="1">
      <c r="A2" s="486">
        <v>1</v>
      </c>
      <c r="B2" s="313" t="s">
        <v>561</v>
      </c>
      <c r="C2" s="314">
        <v>140037</v>
      </c>
      <c r="D2" s="313" t="s">
        <v>562</v>
      </c>
      <c r="E2" s="313" t="s">
        <v>563</v>
      </c>
      <c r="F2" s="313" t="s">
        <v>564</v>
      </c>
      <c r="G2" s="303" t="str">
        <f>+Y2</f>
        <v>F</v>
      </c>
      <c r="H2" s="304"/>
      <c r="I2" s="491">
        <v>8</v>
      </c>
      <c r="J2" s="305">
        <v>375169</v>
      </c>
      <c r="K2" s="487">
        <f>ROUND(J2*30%,0)</f>
        <v>112551</v>
      </c>
      <c r="L2" s="487"/>
      <c r="M2" s="487">
        <f>+J2*0.4</f>
        <v>150067.6</v>
      </c>
      <c r="N2" s="487"/>
      <c r="O2" s="487"/>
      <c r="P2" s="487">
        <f t="shared" ref="P2:P33" si="0">ROUND(SUM(J2:O2)/100,0)*100+Q2</f>
        <v>637800</v>
      </c>
      <c r="Q2" s="305"/>
      <c r="R2" s="303">
        <v>40</v>
      </c>
      <c r="S2" s="305" t="s">
        <v>565</v>
      </c>
      <c r="T2" s="305" t="s">
        <v>565</v>
      </c>
      <c r="U2" s="305"/>
      <c r="V2" s="488">
        <v>110</v>
      </c>
      <c r="W2" s="303">
        <f>+J2*V2/100</f>
        <v>412685.9</v>
      </c>
      <c r="X2" s="303"/>
      <c r="Y2" s="302" t="s">
        <v>456</v>
      </c>
      <c r="Z2" s="302"/>
      <c r="AA2" s="302"/>
      <c r="AB2" s="303"/>
      <c r="AC2" s="306" t="s">
        <v>456</v>
      </c>
      <c r="AD2" s="306">
        <v>1</v>
      </c>
      <c r="AE2" s="307"/>
      <c r="AF2" s="301"/>
    </row>
    <row r="3" spans="1:39" ht="13.5" customHeight="1">
      <c r="A3" s="486">
        <f>+A2+1</f>
        <v>2</v>
      </c>
      <c r="B3" s="489" t="s">
        <v>566</v>
      </c>
      <c r="C3" s="490">
        <v>140050</v>
      </c>
      <c r="D3" s="489"/>
      <c r="E3" s="489" t="s">
        <v>563</v>
      </c>
      <c r="F3" s="489" t="s">
        <v>567</v>
      </c>
      <c r="G3" s="303" t="str">
        <f>+X3</f>
        <v>SZ</v>
      </c>
      <c r="H3" s="304">
        <v>583600</v>
      </c>
      <c r="I3" s="491">
        <v>1</v>
      </c>
      <c r="J3" s="305">
        <f t="shared" ref="J3:J66" si="1">H3*I3</f>
        <v>583600</v>
      </c>
      <c r="K3" s="305"/>
      <c r="L3" s="305"/>
      <c r="M3" s="305"/>
      <c r="N3" s="305"/>
      <c r="O3" s="305"/>
      <c r="P3" s="305">
        <f t="shared" si="0"/>
        <v>583600</v>
      </c>
      <c r="Q3" s="305"/>
      <c r="R3" s="303">
        <v>40</v>
      </c>
      <c r="S3" s="305" t="s">
        <v>565</v>
      </c>
      <c r="T3" s="305" t="s">
        <v>565</v>
      </c>
      <c r="U3" s="305"/>
      <c r="V3" s="303" t="s">
        <v>568</v>
      </c>
      <c r="W3" s="303">
        <f>+P3</f>
        <v>583600</v>
      </c>
      <c r="X3" s="303" t="s">
        <v>569</v>
      </c>
      <c r="Y3" s="302"/>
      <c r="Z3" s="302"/>
      <c r="AA3" s="302"/>
      <c r="AB3" s="303"/>
      <c r="AC3" s="306" t="s">
        <v>456</v>
      </c>
      <c r="AD3" s="306">
        <v>1</v>
      </c>
    </row>
    <row r="4" spans="1:39" ht="13.5" customHeight="1">
      <c r="A4" s="486">
        <f t="shared" ref="A4:A67" si="2">+A3+1</f>
        <v>3</v>
      </c>
      <c r="B4" s="489" t="s">
        <v>570</v>
      </c>
      <c r="C4" s="490">
        <v>840550</v>
      </c>
      <c r="D4" s="489"/>
      <c r="E4" s="489" t="s">
        <v>559</v>
      </c>
      <c r="F4" s="489"/>
      <c r="G4" s="303" t="s">
        <v>571</v>
      </c>
      <c r="H4" s="304">
        <v>264000</v>
      </c>
      <c r="I4" s="491">
        <v>1</v>
      </c>
      <c r="J4" s="305">
        <f t="shared" si="1"/>
        <v>264000</v>
      </c>
      <c r="K4" s="305">
        <v>0</v>
      </c>
      <c r="L4" s="305"/>
      <c r="M4" s="305"/>
      <c r="N4" s="305"/>
      <c r="O4" s="305"/>
      <c r="P4" s="305">
        <f t="shared" si="0"/>
        <v>264000</v>
      </c>
      <c r="Q4" s="305"/>
      <c r="R4" s="303">
        <v>40</v>
      </c>
      <c r="S4" s="305" t="s">
        <v>565</v>
      </c>
      <c r="T4" s="305" t="s">
        <v>572</v>
      </c>
      <c r="U4" s="305"/>
      <c r="V4" s="303" t="s">
        <v>568</v>
      </c>
      <c r="W4" s="303">
        <f>+P4</f>
        <v>264000</v>
      </c>
      <c r="X4" s="303"/>
      <c r="Y4" s="303"/>
      <c r="Z4" s="303"/>
      <c r="AA4" s="303"/>
      <c r="AB4" s="303" t="s">
        <v>571</v>
      </c>
      <c r="AC4" s="306" t="s">
        <v>571</v>
      </c>
      <c r="AD4" s="306">
        <v>1</v>
      </c>
    </row>
    <row r="5" spans="1:39" ht="13.5" customHeight="1">
      <c r="A5" s="486">
        <f t="shared" si="2"/>
        <v>4</v>
      </c>
      <c r="B5" s="489" t="s">
        <v>740</v>
      </c>
      <c r="C5" s="490">
        <v>840550</v>
      </c>
      <c r="D5" s="489"/>
      <c r="E5" s="489" t="s">
        <v>559</v>
      </c>
      <c r="F5" s="489"/>
      <c r="G5" s="303" t="s">
        <v>571</v>
      </c>
      <c r="H5" s="304">
        <v>165000</v>
      </c>
      <c r="I5" s="491">
        <v>1</v>
      </c>
      <c r="J5" s="305">
        <f t="shared" si="1"/>
        <v>165000</v>
      </c>
      <c r="K5" s="305">
        <v>0</v>
      </c>
      <c r="L5" s="305"/>
      <c r="M5" s="305"/>
      <c r="N5" s="305"/>
      <c r="O5" s="305"/>
      <c r="P5" s="305">
        <f t="shared" si="0"/>
        <v>165000</v>
      </c>
      <c r="Q5" s="305"/>
      <c r="R5" s="303">
        <v>40</v>
      </c>
      <c r="S5" s="305" t="s">
        <v>565</v>
      </c>
      <c r="T5" s="305" t="s">
        <v>572</v>
      </c>
      <c r="U5" s="305"/>
      <c r="V5" s="303">
        <v>101</v>
      </c>
      <c r="W5" s="303">
        <f>+J5*V5/100</f>
        <v>166650</v>
      </c>
      <c r="X5" s="303"/>
      <c r="Y5" s="303"/>
      <c r="Z5" s="303" t="s">
        <v>574</v>
      </c>
      <c r="AA5" s="303"/>
      <c r="AB5" s="303" t="s">
        <v>571</v>
      </c>
      <c r="AC5" s="306" t="s">
        <v>571</v>
      </c>
      <c r="AD5" s="306">
        <v>1</v>
      </c>
    </row>
    <row r="6" spans="1:39" ht="13.5" customHeight="1">
      <c r="A6" s="486">
        <f t="shared" si="2"/>
        <v>5</v>
      </c>
      <c r="B6" s="489" t="s">
        <v>575</v>
      </c>
      <c r="C6" s="490">
        <v>840550</v>
      </c>
      <c r="D6" s="489"/>
      <c r="E6" s="489" t="s">
        <v>559</v>
      </c>
      <c r="F6" s="489"/>
      <c r="G6" s="303" t="s">
        <v>571</v>
      </c>
      <c r="H6" s="304">
        <v>275000</v>
      </c>
      <c r="I6" s="491">
        <v>1</v>
      </c>
      <c r="J6" s="305">
        <f t="shared" si="1"/>
        <v>275000</v>
      </c>
      <c r="K6" s="305">
        <v>0</v>
      </c>
      <c r="L6" s="305"/>
      <c r="M6" s="305"/>
      <c r="N6" s="305"/>
      <c r="O6" s="305"/>
      <c r="P6" s="305">
        <f t="shared" si="0"/>
        <v>275000</v>
      </c>
      <c r="Q6" s="305"/>
      <c r="R6" s="303">
        <v>40</v>
      </c>
      <c r="S6" s="305" t="s">
        <v>565</v>
      </c>
      <c r="T6" s="305" t="s">
        <v>572</v>
      </c>
      <c r="U6" s="305"/>
      <c r="V6" s="303" t="s">
        <v>568</v>
      </c>
      <c r="W6" s="303">
        <f>+P6</f>
        <v>275000</v>
      </c>
      <c r="X6" s="303"/>
      <c r="Y6" s="303"/>
      <c r="Z6" s="303"/>
      <c r="AA6" s="303"/>
      <c r="AB6" s="303" t="s">
        <v>571</v>
      </c>
      <c r="AC6" s="306" t="s">
        <v>571</v>
      </c>
      <c r="AD6" s="306">
        <v>1</v>
      </c>
    </row>
    <row r="7" spans="1:39" ht="13.5" customHeight="1">
      <c r="A7" s="486">
        <f t="shared" si="2"/>
        <v>6</v>
      </c>
      <c r="B7" s="489" t="s">
        <v>576</v>
      </c>
      <c r="C7" s="490">
        <v>141077</v>
      </c>
      <c r="D7" s="489" t="s">
        <v>592</v>
      </c>
      <c r="E7" s="489"/>
      <c r="F7" s="489"/>
      <c r="G7" s="303" t="s">
        <v>456</v>
      </c>
      <c r="H7" s="304">
        <v>42500</v>
      </c>
      <c r="I7" s="491">
        <v>4.2</v>
      </c>
      <c r="J7" s="305">
        <f t="shared" si="1"/>
        <v>178500</v>
      </c>
      <c r="K7" s="305">
        <f>ROUND(J7*30%,0)</f>
        <v>53550</v>
      </c>
      <c r="L7" s="305"/>
      <c r="M7" s="305"/>
      <c r="N7" s="305"/>
      <c r="O7" s="305">
        <v>25500</v>
      </c>
      <c r="P7" s="305">
        <f t="shared" si="0"/>
        <v>257600</v>
      </c>
      <c r="Q7" s="305"/>
      <c r="R7" s="303">
        <v>40</v>
      </c>
      <c r="S7" s="305" t="s">
        <v>565</v>
      </c>
      <c r="T7" s="305" t="s">
        <v>578</v>
      </c>
      <c r="U7" s="305"/>
      <c r="V7" s="303">
        <v>100</v>
      </c>
      <c r="W7" s="303">
        <f>IF(V7=100,J7,J7*V7/100)</f>
        <v>178500</v>
      </c>
      <c r="X7" s="303"/>
      <c r="Y7" s="303" t="s">
        <v>456</v>
      </c>
      <c r="Z7" s="303"/>
      <c r="AA7" s="303"/>
      <c r="AB7" s="303"/>
      <c r="AC7" s="306" t="s">
        <v>456</v>
      </c>
      <c r="AD7" s="306">
        <v>1</v>
      </c>
    </row>
    <row r="8" spans="1:39" ht="14.25" customHeight="1">
      <c r="A8" s="486">
        <f t="shared" si="2"/>
        <v>7</v>
      </c>
      <c r="B8" s="489" t="s">
        <v>579</v>
      </c>
      <c r="C8" s="490">
        <v>113000</v>
      </c>
      <c r="D8" s="489" t="s">
        <v>580</v>
      </c>
      <c r="E8" s="489"/>
      <c r="F8" s="489"/>
      <c r="G8" s="303" t="s">
        <v>581</v>
      </c>
      <c r="H8" s="304">
        <v>198600</v>
      </c>
      <c r="I8" s="304">
        <v>1</v>
      </c>
      <c r="J8" s="305">
        <f t="shared" si="1"/>
        <v>198600</v>
      </c>
      <c r="K8" s="305">
        <v>0</v>
      </c>
      <c r="L8" s="305"/>
      <c r="M8" s="305"/>
      <c r="N8" s="305"/>
      <c r="O8" s="305"/>
      <c r="P8" s="305">
        <f t="shared" si="0"/>
        <v>198600</v>
      </c>
      <c r="Q8" s="305"/>
      <c r="R8" s="303">
        <v>40</v>
      </c>
      <c r="S8" s="305" t="s">
        <v>565</v>
      </c>
      <c r="T8" s="305" t="s">
        <v>578</v>
      </c>
      <c r="U8" s="303"/>
      <c r="V8" s="303">
        <v>110</v>
      </c>
      <c r="W8" s="303">
        <f t="shared" ref="W8:W13" si="3">+J8*V8/100</f>
        <v>218460</v>
      </c>
      <c r="X8" s="303"/>
      <c r="Y8" s="303"/>
      <c r="Z8" s="303"/>
      <c r="AA8" s="303" t="s">
        <v>581</v>
      </c>
      <c r="AB8" s="303"/>
      <c r="AC8" s="306" t="s">
        <v>574</v>
      </c>
      <c r="AD8" s="306">
        <v>1</v>
      </c>
    </row>
    <row r="9" spans="1:39" ht="13.5" customHeight="1">
      <c r="A9" s="486">
        <f t="shared" si="2"/>
        <v>8</v>
      </c>
      <c r="B9" s="489" t="s">
        <v>761</v>
      </c>
      <c r="C9" s="490">
        <v>143000</v>
      </c>
      <c r="D9" s="489" t="s">
        <v>580</v>
      </c>
      <c r="E9" s="489"/>
      <c r="F9" s="489"/>
      <c r="G9" s="303" t="s">
        <v>581</v>
      </c>
      <c r="H9" s="304">
        <v>198600</v>
      </c>
      <c r="I9" s="304">
        <v>1</v>
      </c>
      <c r="J9" s="305">
        <f t="shared" si="1"/>
        <v>198600</v>
      </c>
      <c r="K9" s="305">
        <v>0</v>
      </c>
      <c r="L9" s="305"/>
      <c r="M9" s="305"/>
      <c r="N9" s="305"/>
      <c r="O9" s="305"/>
      <c r="P9" s="305">
        <f t="shared" si="0"/>
        <v>198600</v>
      </c>
      <c r="Q9" s="305"/>
      <c r="R9" s="303">
        <v>40</v>
      </c>
      <c r="S9" s="305" t="s">
        <v>565</v>
      </c>
      <c r="T9" s="305" t="s">
        <v>578</v>
      </c>
      <c r="U9" s="305"/>
      <c r="V9" s="303">
        <v>110</v>
      </c>
      <c r="W9" s="303">
        <f t="shared" si="3"/>
        <v>218460</v>
      </c>
      <c r="X9" s="303"/>
      <c r="Y9" s="303"/>
      <c r="Z9" s="303"/>
      <c r="AA9" s="303" t="s">
        <v>581</v>
      </c>
      <c r="AB9" s="303"/>
      <c r="AC9" s="306" t="s">
        <v>574</v>
      </c>
      <c r="AD9" s="306">
        <v>1</v>
      </c>
    </row>
    <row r="10" spans="1:39" ht="13.5" customHeight="1">
      <c r="A10" s="486">
        <f t="shared" si="2"/>
        <v>9</v>
      </c>
      <c r="B10" s="489" t="s">
        <v>582</v>
      </c>
      <c r="C10" s="490">
        <v>143000</v>
      </c>
      <c r="D10" s="489" t="s">
        <v>580</v>
      </c>
      <c r="E10" s="489"/>
      <c r="F10" s="489"/>
      <c r="G10" s="303" t="s">
        <v>581</v>
      </c>
      <c r="H10" s="304">
        <v>198600</v>
      </c>
      <c r="I10" s="304">
        <v>1</v>
      </c>
      <c r="J10" s="305">
        <f t="shared" si="1"/>
        <v>198600</v>
      </c>
      <c r="K10" s="305">
        <v>0</v>
      </c>
      <c r="L10" s="305"/>
      <c r="M10" s="305"/>
      <c r="N10" s="305"/>
      <c r="O10" s="305"/>
      <c r="P10" s="305">
        <f t="shared" si="0"/>
        <v>198600</v>
      </c>
      <c r="Q10" s="305"/>
      <c r="R10" s="303">
        <v>40</v>
      </c>
      <c r="S10" s="305" t="s">
        <v>565</v>
      </c>
      <c r="T10" s="305" t="s">
        <v>578</v>
      </c>
      <c r="U10" s="303"/>
      <c r="V10" s="303">
        <v>110</v>
      </c>
      <c r="W10" s="303">
        <f t="shared" si="3"/>
        <v>218460</v>
      </c>
      <c r="X10" s="303"/>
      <c r="Y10" s="303"/>
      <c r="Z10" s="303"/>
      <c r="AA10" s="303" t="s">
        <v>581</v>
      </c>
      <c r="AB10" s="303"/>
      <c r="AC10" s="306" t="s">
        <v>574</v>
      </c>
      <c r="AD10" s="306">
        <v>1</v>
      </c>
    </row>
    <row r="11" spans="1:39">
      <c r="A11" s="486">
        <f t="shared" si="2"/>
        <v>10</v>
      </c>
      <c r="B11" s="489" t="s">
        <v>583</v>
      </c>
      <c r="C11" s="490">
        <v>141157</v>
      </c>
      <c r="D11" s="489" t="s">
        <v>584</v>
      </c>
      <c r="E11" s="489"/>
      <c r="F11" s="489"/>
      <c r="G11" s="303" t="s">
        <v>456</v>
      </c>
      <c r="H11" s="304">
        <v>42500</v>
      </c>
      <c r="I11" s="491">
        <v>5.6</v>
      </c>
      <c r="J11" s="305">
        <v>290700</v>
      </c>
      <c r="K11" s="305">
        <f>ROUND(J11*30%,0)</f>
        <v>87210</v>
      </c>
      <c r="L11" s="305"/>
      <c r="M11" s="305"/>
      <c r="N11" s="305"/>
      <c r="O11" s="305"/>
      <c r="P11" s="305">
        <f t="shared" si="0"/>
        <v>377900</v>
      </c>
      <c r="Q11" s="305"/>
      <c r="R11" s="303">
        <v>40</v>
      </c>
      <c r="S11" s="305" t="s">
        <v>565</v>
      </c>
      <c r="T11" s="305" t="s">
        <v>578</v>
      </c>
      <c r="U11" s="305"/>
      <c r="V11" s="303">
        <v>125</v>
      </c>
      <c r="W11" s="303">
        <f t="shared" si="3"/>
        <v>363375</v>
      </c>
      <c r="X11" s="303"/>
      <c r="Y11" s="303" t="s">
        <v>456</v>
      </c>
      <c r="Z11" s="303"/>
      <c r="AA11" s="303"/>
      <c r="AB11" s="303"/>
      <c r="AC11" s="306" t="s">
        <v>456</v>
      </c>
      <c r="AD11" s="306">
        <v>1</v>
      </c>
    </row>
    <row r="12" spans="1:39" ht="13.5" customHeight="1">
      <c r="A12" s="486">
        <f t="shared" si="2"/>
        <v>11</v>
      </c>
      <c r="B12" s="489" t="s">
        <v>585</v>
      </c>
      <c r="C12" s="490">
        <v>143000</v>
      </c>
      <c r="D12" s="489" t="s">
        <v>580</v>
      </c>
      <c r="E12" s="489"/>
      <c r="F12" s="489"/>
      <c r="G12" s="303" t="s">
        <v>581</v>
      </c>
      <c r="H12" s="304">
        <v>198600</v>
      </c>
      <c r="I12" s="304">
        <v>1</v>
      </c>
      <c r="J12" s="305">
        <f t="shared" si="1"/>
        <v>198600</v>
      </c>
      <c r="K12" s="305">
        <v>0</v>
      </c>
      <c r="L12" s="305"/>
      <c r="M12" s="305"/>
      <c r="N12" s="305"/>
      <c r="O12" s="305"/>
      <c r="P12" s="305">
        <f t="shared" si="0"/>
        <v>198600</v>
      </c>
      <c r="Q12" s="305"/>
      <c r="R12" s="303">
        <v>40</v>
      </c>
      <c r="S12" s="305" t="s">
        <v>565</v>
      </c>
      <c r="T12" s="305" t="s">
        <v>578</v>
      </c>
      <c r="U12" s="305"/>
      <c r="V12" s="303">
        <v>110</v>
      </c>
      <c r="W12" s="303">
        <f t="shared" si="3"/>
        <v>218460</v>
      </c>
      <c r="X12" s="303"/>
      <c r="Y12" s="303"/>
      <c r="Z12" s="303"/>
      <c r="AA12" s="303" t="s">
        <v>581</v>
      </c>
      <c r="AB12" s="303"/>
      <c r="AC12" s="306" t="s">
        <v>574</v>
      </c>
      <c r="AD12" s="306">
        <v>1</v>
      </c>
      <c r="AF12" s="493"/>
    </row>
    <row r="13" spans="1:39" ht="13.5" customHeight="1">
      <c r="A13" s="486">
        <f t="shared" si="2"/>
        <v>12</v>
      </c>
      <c r="B13" s="489" t="s">
        <v>586</v>
      </c>
      <c r="C13" s="490">
        <v>1411480</v>
      </c>
      <c r="D13" s="489" t="s">
        <v>587</v>
      </c>
      <c r="E13" s="489"/>
      <c r="F13" s="489"/>
      <c r="G13" s="303" t="str">
        <f>+Y13</f>
        <v>F</v>
      </c>
      <c r="H13" s="304">
        <v>42500</v>
      </c>
      <c r="I13" s="491">
        <v>5.8</v>
      </c>
      <c r="J13" s="305">
        <v>249900</v>
      </c>
      <c r="K13" s="305">
        <f>ROUND(J13*30%,0)</f>
        <v>74970</v>
      </c>
      <c r="L13" s="305"/>
      <c r="M13" s="305"/>
      <c r="N13" s="305"/>
      <c r="O13" s="305">
        <v>6375</v>
      </c>
      <c r="P13" s="305">
        <f t="shared" si="0"/>
        <v>331200</v>
      </c>
      <c r="Q13" s="305"/>
      <c r="R13" s="303">
        <v>40</v>
      </c>
      <c r="S13" s="305" t="s">
        <v>565</v>
      </c>
      <c r="T13" s="305" t="s">
        <v>565</v>
      </c>
      <c r="U13" s="305"/>
      <c r="V13" s="303">
        <v>105</v>
      </c>
      <c r="W13" s="303">
        <f t="shared" si="3"/>
        <v>262395</v>
      </c>
      <c r="X13" s="303"/>
      <c r="Y13" s="302" t="s">
        <v>456</v>
      </c>
      <c r="Z13" s="302"/>
      <c r="AA13" s="302"/>
      <c r="AB13" s="303"/>
      <c r="AC13" s="306" t="s">
        <v>456</v>
      </c>
      <c r="AD13" s="306">
        <v>1</v>
      </c>
    </row>
    <row r="14" spans="1:39" ht="13.5" customHeight="1">
      <c r="A14" s="486">
        <f t="shared" si="2"/>
        <v>13</v>
      </c>
      <c r="B14" s="489" t="s">
        <v>588</v>
      </c>
      <c r="C14" s="490">
        <v>1410670</v>
      </c>
      <c r="D14" s="489" t="s">
        <v>589</v>
      </c>
      <c r="E14" s="489"/>
      <c r="F14" s="489"/>
      <c r="G14" s="303" t="str">
        <f>+X14</f>
        <v>SZ</v>
      </c>
      <c r="H14" s="304">
        <v>496700</v>
      </c>
      <c r="I14" s="491">
        <v>1</v>
      </c>
      <c r="J14" s="305">
        <f t="shared" si="1"/>
        <v>496700</v>
      </c>
      <c r="K14" s="305"/>
      <c r="L14" s="305"/>
      <c r="M14" s="305"/>
      <c r="N14" s="305"/>
      <c r="O14" s="305"/>
      <c r="P14" s="305">
        <f t="shared" si="0"/>
        <v>496700</v>
      </c>
      <c r="Q14" s="305"/>
      <c r="R14" s="303">
        <v>40</v>
      </c>
      <c r="S14" s="305" t="s">
        <v>565</v>
      </c>
      <c r="T14" s="305" t="s">
        <v>565</v>
      </c>
      <c r="U14" s="305" t="s">
        <v>590</v>
      </c>
      <c r="V14" s="303" t="s">
        <v>568</v>
      </c>
      <c r="W14" s="303">
        <f>+P14</f>
        <v>496700</v>
      </c>
      <c r="X14" s="303" t="s">
        <v>569</v>
      </c>
      <c r="Y14" s="302"/>
      <c r="Z14" s="302"/>
      <c r="AA14" s="302"/>
      <c r="AB14" s="303"/>
      <c r="AC14" s="306" t="s">
        <v>456</v>
      </c>
      <c r="AD14" s="306">
        <v>1</v>
      </c>
    </row>
    <row r="15" spans="1:39">
      <c r="A15" s="486">
        <f t="shared" si="2"/>
        <v>14</v>
      </c>
      <c r="B15" s="489" t="s">
        <v>591</v>
      </c>
      <c r="C15" s="490">
        <v>141070</v>
      </c>
      <c r="D15" s="489" t="s">
        <v>592</v>
      </c>
      <c r="E15" s="489"/>
      <c r="F15" s="489"/>
      <c r="G15" s="303" t="str">
        <f>+X15</f>
        <v>SZ</v>
      </c>
      <c r="H15" s="304">
        <v>354800</v>
      </c>
      <c r="I15" s="491">
        <v>1</v>
      </c>
      <c r="J15" s="305">
        <f t="shared" si="1"/>
        <v>354800</v>
      </c>
      <c r="K15" s="305"/>
      <c r="L15" s="305"/>
      <c r="M15" s="305"/>
      <c r="N15" s="305"/>
      <c r="O15" s="305"/>
      <c r="P15" s="305">
        <f t="shared" si="0"/>
        <v>354800</v>
      </c>
      <c r="Q15" s="305"/>
      <c r="R15" s="303">
        <v>40</v>
      </c>
      <c r="S15" s="305" t="s">
        <v>565</v>
      </c>
      <c r="T15" s="305" t="s">
        <v>565</v>
      </c>
      <c r="U15" s="305" t="s">
        <v>590</v>
      </c>
      <c r="V15" s="303" t="s">
        <v>568</v>
      </c>
      <c r="W15" s="303">
        <f>+P15</f>
        <v>354800</v>
      </c>
      <c r="X15" s="303" t="s">
        <v>569</v>
      </c>
      <c r="Y15" s="302"/>
      <c r="Z15" s="302"/>
      <c r="AA15" s="302"/>
      <c r="AB15" s="303"/>
      <c r="AC15" s="306" t="s">
        <v>456</v>
      </c>
      <c r="AD15" s="306">
        <v>1</v>
      </c>
    </row>
    <row r="16" spans="1:39" ht="13.5" customHeight="1">
      <c r="A16" s="486">
        <f t="shared" si="2"/>
        <v>15</v>
      </c>
      <c r="B16" s="489" t="s">
        <v>762</v>
      </c>
      <c r="C16" s="490">
        <v>141097</v>
      </c>
      <c r="D16" s="489" t="s">
        <v>593</v>
      </c>
      <c r="E16" s="489"/>
      <c r="F16" s="489"/>
      <c r="G16" s="303" t="s">
        <v>456</v>
      </c>
      <c r="H16" s="304">
        <v>42500</v>
      </c>
      <c r="I16" s="491">
        <v>4.5999999999999996</v>
      </c>
      <c r="J16" s="305">
        <f t="shared" si="1"/>
        <v>195499.99999999997</v>
      </c>
      <c r="K16" s="305">
        <f>ROUND(J16*30%,0)</f>
        <v>58650</v>
      </c>
      <c r="L16" s="305"/>
      <c r="M16" s="305"/>
      <c r="N16" s="305"/>
      <c r="O16" s="305">
        <v>25500</v>
      </c>
      <c r="P16" s="305">
        <f t="shared" si="0"/>
        <v>279700</v>
      </c>
      <c r="Q16" s="305"/>
      <c r="R16" s="303">
        <v>40</v>
      </c>
      <c r="S16" s="305" t="s">
        <v>565</v>
      </c>
      <c r="T16" s="305" t="s">
        <v>565</v>
      </c>
      <c r="U16" s="303"/>
      <c r="V16" s="303">
        <v>100</v>
      </c>
      <c r="W16" s="303">
        <f>+J16*V16/100</f>
        <v>195499.99999999997</v>
      </c>
      <c r="X16" s="488"/>
      <c r="Y16" s="518" t="s">
        <v>456</v>
      </c>
      <c r="Z16" s="518"/>
      <c r="AA16" s="518"/>
      <c r="AB16" s="488"/>
      <c r="AC16" s="306" t="s">
        <v>456</v>
      </c>
      <c r="AD16" s="306">
        <v>1</v>
      </c>
    </row>
    <row r="17" spans="1:30" ht="13.5" customHeight="1">
      <c r="A17" s="486">
        <f t="shared" si="2"/>
        <v>16</v>
      </c>
      <c r="B17" s="492" t="s">
        <v>741</v>
      </c>
      <c r="C17" s="490">
        <v>141117</v>
      </c>
      <c r="D17" s="489" t="s">
        <v>589</v>
      </c>
      <c r="E17" s="489"/>
      <c r="F17" s="489"/>
      <c r="G17" s="303" t="s">
        <v>456</v>
      </c>
      <c r="H17" s="304">
        <v>42500</v>
      </c>
      <c r="I17" s="491">
        <v>5.0999999999999996</v>
      </c>
      <c r="J17" s="305">
        <f t="shared" si="1"/>
        <v>216749.99999999997</v>
      </c>
      <c r="K17" s="305">
        <f>ROUND(J17*30%,0)</f>
        <v>65025</v>
      </c>
      <c r="L17" s="305"/>
      <c r="M17" s="305"/>
      <c r="N17" s="305"/>
      <c r="O17" s="305">
        <v>46380</v>
      </c>
      <c r="P17" s="305">
        <f t="shared" si="0"/>
        <v>328200</v>
      </c>
      <c r="Q17" s="305"/>
      <c r="R17" s="303">
        <v>40</v>
      </c>
      <c r="S17" s="305" t="s">
        <v>565</v>
      </c>
      <c r="T17" s="305" t="s">
        <v>565</v>
      </c>
      <c r="U17" s="305"/>
      <c r="V17" s="303">
        <v>99.988292682926826</v>
      </c>
      <c r="W17" s="303">
        <f>+J17*V17/100</f>
        <v>216724.62439024384</v>
      </c>
      <c r="X17" s="303" t="s">
        <v>456</v>
      </c>
      <c r="Y17" s="302" t="s">
        <v>456</v>
      </c>
      <c r="Z17" s="302"/>
      <c r="AA17" s="302"/>
      <c r="AB17" s="303"/>
      <c r="AC17" s="306" t="s">
        <v>456</v>
      </c>
      <c r="AD17" s="306">
        <v>1</v>
      </c>
    </row>
    <row r="18" spans="1:30">
      <c r="A18" s="486">
        <f t="shared" si="2"/>
        <v>17</v>
      </c>
      <c r="B18" s="489" t="s">
        <v>594</v>
      </c>
      <c r="C18" s="490">
        <v>141060</v>
      </c>
      <c r="D18" s="489" t="s">
        <v>577</v>
      </c>
      <c r="E18" s="489"/>
      <c r="F18" s="489"/>
      <c r="G18" s="303" t="s">
        <v>569</v>
      </c>
      <c r="H18" s="304">
        <v>319300</v>
      </c>
      <c r="I18" s="491">
        <v>1</v>
      </c>
      <c r="J18" s="305">
        <f t="shared" si="1"/>
        <v>319300</v>
      </c>
      <c r="K18" s="305">
        <v>0</v>
      </c>
      <c r="L18" s="305"/>
      <c r="M18" s="305"/>
      <c r="N18" s="305"/>
      <c r="O18" s="305">
        <v>0</v>
      </c>
      <c r="P18" s="305">
        <f t="shared" si="0"/>
        <v>319300</v>
      </c>
      <c r="Q18" s="305"/>
      <c r="R18" s="303">
        <v>40</v>
      </c>
      <c r="S18" s="305" t="s">
        <v>565</v>
      </c>
      <c r="T18" s="305" t="s">
        <v>565</v>
      </c>
      <c r="U18" s="305" t="s">
        <v>590</v>
      </c>
      <c r="V18" s="303" t="s">
        <v>568</v>
      </c>
      <c r="W18" s="303">
        <f>+P18</f>
        <v>319300</v>
      </c>
      <c r="X18" s="303" t="s">
        <v>569</v>
      </c>
      <c r="Y18" s="302"/>
      <c r="Z18" s="302"/>
      <c r="AA18" s="302"/>
      <c r="AB18" s="303"/>
      <c r="AC18" s="306" t="s">
        <v>456</v>
      </c>
      <c r="AD18" s="306">
        <v>1</v>
      </c>
    </row>
    <row r="19" spans="1:30" ht="13.5" customHeight="1">
      <c r="A19" s="486">
        <f t="shared" si="2"/>
        <v>18</v>
      </c>
      <c r="B19" s="489" t="s">
        <v>595</v>
      </c>
      <c r="C19" s="490">
        <v>141100</v>
      </c>
      <c r="D19" s="489" t="s">
        <v>596</v>
      </c>
      <c r="E19" s="489"/>
      <c r="F19" s="489"/>
      <c r="G19" s="303" t="str">
        <f>+X19</f>
        <v>SZ</v>
      </c>
      <c r="H19" s="304">
        <v>413900</v>
      </c>
      <c r="I19" s="491">
        <v>1</v>
      </c>
      <c r="J19" s="305">
        <f t="shared" si="1"/>
        <v>413900</v>
      </c>
      <c r="K19" s="305"/>
      <c r="L19" s="305"/>
      <c r="M19" s="305"/>
      <c r="N19" s="305"/>
      <c r="O19" s="305"/>
      <c r="P19" s="305">
        <f t="shared" si="0"/>
        <v>413900</v>
      </c>
      <c r="Q19" s="305"/>
      <c r="R19" s="303">
        <v>40</v>
      </c>
      <c r="S19" s="305" t="s">
        <v>565</v>
      </c>
      <c r="T19" s="305" t="s">
        <v>565</v>
      </c>
      <c r="U19" s="305" t="s">
        <v>590</v>
      </c>
      <c r="V19" s="303" t="s">
        <v>568</v>
      </c>
      <c r="W19" s="303">
        <f>+P19</f>
        <v>413900</v>
      </c>
      <c r="X19" s="303" t="s">
        <v>569</v>
      </c>
      <c r="Y19" s="302"/>
      <c r="Z19" s="302"/>
      <c r="AA19" s="302"/>
      <c r="AB19" s="303"/>
      <c r="AC19" s="306" t="s">
        <v>456</v>
      </c>
      <c r="AD19" s="306">
        <v>1</v>
      </c>
    </row>
    <row r="20" spans="1:30" ht="13.5" customHeight="1">
      <c r="A20" s="486">
        <f t="shared" si="2"/>
        <v>19</v>
      </c>
      <c r="B20" s="489" t="s">
        <v>597</v>
      </c>
      <c r="C20" s="490">
        <v>1410700</v>
      </c>
      <c r="D20" s="489" t="s">
        <v>598</v>
      </c>
      <c r="E20" s="489"/>
      <c r="F20" s="489"/>
      <c r="G20" s="303" t="str">
        <f>+X20</f>
        <v>SZ</v>
      </c>
      <c r="H20" s="304">
        <v>390700</v>
      </c>
      <c r="I20" s="491">
        <v>1</v>
      </c>
      <c r="J20" s="305">
        <f t="shared" si="1"/>
        <v>390700</v>
      </c>
      <c r="K20" s="305"/>
      <c r="L20" s="305"/>
      <c r="M20" s="305"/>
      <c r="N20" s="305"/>
      <c r="O20" s="305"/>
      <c r="P20" s="305">
        <f t="shared" si="0"/>
        <v>390700</v>
      </c>
      <c r="Q20" s="305"/>
      <c r="R20" s="303">
        <v>40</v>
      </c>
      <c r="S20" s="305" t="s">
        <v>565</v>
      </c>
      <c r="T20" s="305" t="s">
        <v>565</v>
      </c>
      <c r="U20" s="305" t="s">
        <v>590</v>
      </c>
      <c r="V20" s="303" t="s">
        <v>568</v>
      </c>
      <c r="W20" s="303">
        <f>+P20</f>
        <v>390700</v>
      </c>
      <c r="X20" s="303" t="s">
        <v>569</v>
      </c>
      <c r="Y20" s="302"/>
      <c r="Z20" s="302"/>
      <c r="AA20" s="302"/>
      <c r="AB20" s="303"/>
      <c r="AC20" s="306" t="s">
        <v>456</v>
      </c>
      <c r="AD20" s="306">
        <v>1</v>
      </c>
    </row>
    <row r="21" spans="1:30" ht="13.5" customHeight="1">
      <c r="A21" s="486">
        <f t="shared" si="2"/>
        <v>20</v>
      </c>
      <c r="B21" s="489" t="s">
        <v>599</v>
      </c>
      <c r="C21" s="490">
        <v>1411770</v>
      </c>
      <c r="D21" s="489" t="s">
        <v>600</v>
      </c>
      <c r="E21" s="489"/>
      <c r="F21" s="489"/>
      <c r="G21" s="303" t="str">
        <f>+Y21</f>
        <v>F</v>
      </c>
      <c r="H21" s="304">
        <v>42500</v>
      </c>
      <c r="I21" s="491">
        <v>6</v>
      </c>
      <c r="J21" s="305">
        <f t="shared" si="1"/>
        <v>255000</v>
      </c>
      <c r="K21" s="305">
        <f>ROUND(J21*30%,0)</f>
        <v>76500</v>
      </c>
      <c r="L21" s="305"/>
      <c r="M21" s="305"/>
      <c r="N21" s="305"/>
      <c r="O21" s="305"/>
      <c r="P21" s="305">
        <f t="shared" si="0"/>
        <v>331500</v>
      </c>
      <c r="Q21" s="305"/>
      <c r="R21" s="303">
        <v>40</v>
      </c>
      <c r="S21" s="305" t="s">
        <v>565</v>
      </c>
      <c r="T21" s="305" t="s">
        <v>565</v>
      </c>
      <c r="U21" s="305"/>
      <c r="V21" s="303">
        <v>100</v>
      </c>
      <c r="W21" s="303">
        <f t="shared" ref="W21:W27" si="4">+J21*V21/100</f>
        <v>255000</v>
      </c>
      <c r="X21" s="303"/>
      <c r="Y21" s="302" t="s">
        <v>456</v>
      </c>
      <c r="Z21" s="302"/>
      <c r="AA21" s="302"/>
      <c r="AB21" s="303"/>
      <c r="AC21" s="306" t="s">
        <v>456</v>
      </c>
      <c r="AD21" s="306">
        <v>1</v>
      </c>
    </row>
    <row r="22" spans="1:30" ht="13.5" customHeight="1">
      <c r="A22" s="486">
        <f t="shared" si="2"/>
        <v>21</v>
      </c>
      <c r="B22" s="489" t="s">
        <v>601</v>
      </c>
      <c r="C22" s="490">
        <v>142047</v>
      </c>
      <c r="D22" s="489" t="s">
        <v>602</v>
      </c>
      <c r="E22" s="489"/>
      <c r="F22" s="489"/>
      <c r="G22" s="303" t="s">
        <v>574</v>
      </c>
      <c r="H22" s="304">
        <v>42500</v>
      </c>
      <c r="I22" s="522">
        <v>2.2000000000000002</v>
      </c>
      <c r="J22" s="305">
        <f t="shared" si="1"/>
        <v>93500.000000000015</v>
      </c>
      <c r="K22" s="305">
        <f>ROUND(J22*20%,0)</f>
        <v>18700</v>
      </c>
      <c r="L22" s="305">
        <f>180500-K22-J22</f>
        <v>68299.999999999985</v>
      </c>
      <c r="M22" s="305"/>
      <c r="N22" s="305"/>
      <c r="O22" s="305"/>
      <c r="P22" s="305">
        <f t="shared" si="0"/>
        <v>180500</v>
      </c>
      <c r="Q22" s="305"/>
      <c r="R22" s="303">
        <v>40</v>
      </c>
      <c r="S22" s="305" t="s">
        <v>565</v>
      </c>
      <c r="T22" s="305" t="s">
        <v>565</v>
      </c>
      <c r="U22" s="305" t="s">
        <v>590</v>
      </c>
      <c r="V22" s="303">
        <v>100</v>
      </c>
      <c r="W22" s="303">
        <f t="shared" si="4"/>
        <v>93500.000000000015</v>
      </c>
      <c r="X22" s="303"/>
      <c r="Y22" s="302"/>
      <c r="Z22" s="302" t="s">
        <v>574</v>
      </c>
      <c r="AA22" s="302"/>
      <c r="AB22" s="303"/>
      <c r="AC22" s="306" t="s">
        <v>574</v>
      </c>
      <c r="AD22" s="306">
        <v>1</v>
      </c>
    </row>
    <row r="23" spans="1:30" ht="13.5" customHeight="1">
      <c r="A23" s="486">
        <f t="shared" si="2"/>
        <v>22</v>
      </c>
      <c r="B23" s="489" t="s">
        <v>458</v>
      </c>
      <c r="C23" s="490">
        <v>141137</v>
      </c>
      <c r="D23" s="489" t="s">
        <v>603</v>
      </c>
      <c r="E23" s="489"/>
      <c r="F23" s="489"/>
      <c r="G23" s="303" t="str">
        <f>+Y23</f>
        <v>F</v>
      </c>
      <c r="H23" s="304">
        <v>42500</v>
      </c>
      <c r="I23" s="491">
        <v>5.3</v>
      </c>
      <c r="J23" s="305">
        <f t="shared" si="1"/>
        <v>225250</v>
      </c>
      <c r="K23" s="305">
        <f>ROUND(J23*30%,0)</f>
        <v>67575</v>
      </c>
      <c r="L23" s="305"/>
      <c r="M23" s="305"/>
      <c r="N23" s="305"/>
      <c r="O23" s="305">
        <v>6375</v>
      </c>
      <c r="P23" s="305">
        <f t="shared" si="0"/>
        <v>299200</v>
      </c>
      <c r="Q23" s="305"/>
      <c r="R23" s="303">
        <v>40</v>
      </c>
      <c r="S23" s="305" t="s">
        <v>565</v>
      </c>
      <c r="T23" s="305" t="s">
        <v>565</v>
      </c>
      <c r="U23" s="305"/>
      <c r="V23" s="303">
        <v>100</v>
      </c>
      <c r="W23" s="303">
        <f t="shared" si="4"/>
        <v>225250</v>
      </c>
      <c r="X23" s="303"/>
      <c r="Y23" s="302" t="s">
        <v>456</v>
      </c>
      <c r="Z23" s="302"/>
      <c r="AA23" s="302"/>
      <c r="AB23" s="303"/>
      <c r="AC23" s="306" t="s">
        <v>456</v>
      </c>
      <c r="AD23" s="306">
        <v>1</v>
      </c>
    </row>
    <row r="24" spans="1:30" ht="13.5" customHeight="1">
      <c r="A24" s="486">
        <f t="shared" si="2"/>
        <v>23</v>
      </c>
      <c r="B24" s="489" t="s">
        <v>763</v>
      </c>
      <c r="C24" s="490">
        <v>140077</v>
      </c>
      <c r="D24" s="489"/>
      <c r="E24" s="489" t="s">
        <v>563</v>
      </c>
      <c r="F24" s="489" t="s">
        <v>604</v>
      </c>
      <c r="G24" s="303" t="str">
        <f>+Y24</f>
        <v>F</v>
      </c>
      <c r="H24" s="304">
        <v>42500</v>
      </c>
      <c r="I24" s="491">
        <v>7</v>
      </c>
      <c r="J24" s="305">
        <v>321300</v>
      </c>
      <c r="K24" s="305">
        <f>ROUND(J24*30%,0)</f>
        <v>96390</v>
      </c>
      <c r="L24" s="305"/>
      <c r="M24" s="305">
        <f>+J24*0.1</f>
        <v>32130</v>
      </c>
      <c r="N24" s="305"/>
      <c r="O24" s="305"/>
      <c r="P24" s="305">
        <f t="shared" si="0"/>
        <v>449800</v>
      </c>
      <c r="Q24" s="305"/>
      <c r="R24" s="303">
        <v>40</v>
      </c>
      <c r="S24" s="305" t="s">
        <v>565</v>
      </c>
      <c r="T24" s="305" t="s">
        <v>565</v>
      </c>
      <c r="U24" s="305"/>
      <c r="V24" s="303">
        <v>104</v>
      </c>
      <c r="W24" s="303">
        <f t="shared" si="4"/>
        <v>334152</v>
      </c>
      <c r="X24" s="303"/>
      <c r="Y24" s="302" t="s">
        <v>456</v>
      </c>
      <c r="Z24" s="302"/>
      <c r="AA24" s="302"/>
      <c r="AB24" s="303"/>
      <c r="AC24" s="306" t="s">
        <v>456</v>
      </c>
      <c r="AD24" s="306">
        <v>1</v>
      </c>
    </row>
    <row r="25" spans="1:30" ht="13.5" customHeight="1">
      <c r="A25" s="486">
        <f t="shared" si="2"/>
        <v>24</v>
      </c>
      <c r="B25" s="489" t="s">
        <v>605</v>
      </c>
      <c r="C25" s="490">
        <v>142147</v>
      </c>
      <c r="D25" s="489" t="s">
        <v>606</v>
      </c>
      <c r="E25" s="489"/>
      <c r="F25" s="489"/>
      <c r="G25" s="303" t="s">
        <v>574</v>
      </c>
      <c r="H25" s="304">
        <v>42500</v>
      </c>
      <c r="I25" s="491">
        <v>2.65</v>
      </c>
      <c r="J25" s="305">
        <v>210375</v>
      </c>
      <c r="K25" s="305">
        <f>ROUND(J25*20%,0)</f>
        <v>42075</v>
      </c>
      <c r="L25" s="305"/>
      <c r="M25" s="305"/>
      <c r="N25" s="305"/>
      <c r="O25" s="305"/>
      <c r="P25" s="305">
        <f t="shared" si="0"/>
        <v>252500</v>
      </c>
      <c r="Q25" s="305"/>
      <c r="R25" s="303">
        <v>40</v>
      </c>
      <c r="S25" s="305" t="s">
        <v>565</v>
      </c>
      <c r="T25" s="305" t="s">
        <v>607</v>
      </c>
      <c r="U25" s="305"/>
      <c r="V25" s="303">
        <v>150</v>
      </c>
      <c r="W25" s="303">
        <f t="shared" si="4"/>
        <v>315562.5</v>
      </c>
      <c r="X25" s="303"/>
      <c r="Y25" s="303"/>
      <c r="Z25" s="303" t="s">
        <v>574</v>
      </c>
      <c r="AA25" s="303"/>
      <c r="AB25" s="303"/>
      <c r="AC25" s="306" t="s">
        <v>574</v>
      </c>
      <c r="AD25" s="306">
        <v>1</v>
      </c>
    </row>
    <row r="26" spans="1:30" ht="13.5" customHeight="1">
      <c r="A26" s="486">
        <f t="shared" si="2"/>
        <v>25</v>
      </c>
      <c r="B26" s="489" t="s">
        <v>608</v>
      </c>
      <c r="C26" s="490">
        <v>1421770</v>
      </c>
      <c r="D26" s="489" t="s">
        <v>573</v>
      </c>
      <c r="E26" s="489"/>
      <c r="F26" s="489"/>
      <c r="G26" s="303" t="s">
        <v>574</v>
      </c>
      <c r="H26" s="304">
        <v>42500</v>
      </c>
      <c r="I26" s="491">
        <v>4.4000000000000004</v>
      </c>
      <c r="J26" s="305">
        <v>237490</v>
      </c>
      <c r="K26" s="305">
        <f>ROUND(J26*20%,0)</f>
        <v>47498</v>
      </c>
      <c r="L26" s="305"/>
      <c r="M26" s="305"/>
      <c r="N26" s="305"/>
      <c r="O26" s="305"/>
      <c r="P26" s="305">
        <f t="shared" si="0"/>
        <v>285000</v>
      </c>
      <c r="Q26" s="305"/>
      <c r="R26" s="303">
        <v>40</v>
      </c>
      <c r="S26" s="305" t="s">
        <v>565</v>
      </c>
      <c r="T26" s="305" t="s">
        <v>607</v>
      </c>
      <c r="U26" s="305"/>
      <c r="V26" s="303">
        <v>127</v>
      </c>
      <c r="W26" s="303">
        <f t="shared" si="4"/>
        <v>301612.3</v>
      </c>
      <c r="X26" s="303"/>
      <c r="Y26" s="303"/>
      <c r="Z26" s="303" t="s">
        <v>574</v>
      </c>
      <c r="AA26" s="303"/>
      <c r="AB26" s="303"/>
      <c r="AC26" s="306" t="s">
        <v>574</v>
      </c>
      <c r="AD26" s="306">
        <v>1</v>
      </c>
    </row>
    <row r="27" spans="1:30" ht="13.5" customHeight="1">
      <c r="A27" s="486">
        <f t="shared" si="2"/>
        <v>26</v>
      </c>
      <c r="B27" s="489" t="s">
        <v>609</v>
      </c>
      <c r="C27" s="490">
        <v>141107</v>
      </c>
      <c r="D27" s="489" t="s">
        <v>589</v>
      </c>
      <c r="E27" s="489"/>
      <c r="F27" s="489"/>
      <c r="G27" s="303" t="s">
        <v>456</v>
      </c>
      <c r="H27" s="304">
        <v>42500</v>
      </c>
      <c r="I27" s="491">
        <v>5.0999999999999996</v>
      </c>
      <c r="J27" s="305">
        <v>238425</v>
      </c>
      <c r="K27" s="305">
        <f>ROUND(J27*30%,0)</f>
        <v>71528</v>
      </c>
      <c r="L27" s="305"/>
      <c r="M27" s="305"/>
      <c r="N27" s="305"/>
      <c r="O27" s="305">
        <v>31875</v>
      </c>
      <c r="P27" s="305">
        <f t="shared" si="0"/>
        <v>341800</v>
      </c>
      <c r="Q27" s="305"/>
      <c r="R27" s="303">
        <v>40</v>
      </c>
      <c r="S27" s="305" t="s">
        <v>565</v>
      </c>
      <c r="T27" s="305" t="s">
        <v>607</v>
      </c>
      <c r="U27" s="305"/>
      <c r="V27" s="303">
        <v>100</v>
      </c>
      <c r="W27" s="303">
        <f t="shared" si="4"/>
        <v>238425</v>
      </c>
      <c r="X27" s="303"/>
      <c r="Y27" s="302" t="s">
        <v>456</v>
      </c>
      <c r="Z27" s="302"/>
      <c r="AA27" s="302"/>
      <c r="AB27" s="303"/>
      <c r="AC27" s="306" t="s">
        <v>456</v>
      </c>
      <c r="AD27" s="306">
        <v>1</v>
      </c>
    </row>
    <row r="28" spans="1:30" ht="13.5" customHeight="1">
      <c r="A28" s="486">
        <f t="shared" si="2"/>
        <v>27</v>
      </c>
      <c r="B28" s="492" t="s">
        <v>742</v>
      </c>
      <c r="C28" s="490">
        <v>141087</v>
      </c>
      <c r="D28" s="489" t="s">
        <v>610</v>
      </c>
      <c r="E28" s="489"/>
      <c r="F28" s="489"/>
      <c r="G28" s="303" t="s">
        <v>456</v>
      </c>
      <c r="H28" s="304">
        <v>42500</v>
      </c>
      <c r="I28" s="491">
        <v>4.4000000000000004</v>
      </c>
      <c r="J28" s="305">
        <f t="shared" si="1"/>
        <v>187000.00000000003</v>
      </c>
      <c r="K28" s="305">
        <f>ROUND(J28*30%,0)</f>
        <v>56100</v>
      </c>
      <c r="L28" s="305"/>
      <c r="M28" s="305"/>
      <c r="N28" s="305"/>
      <c r="O28" s="305"/>
      <c r="P28" s="305">
        <f t="shared" si="0"/>
        <v>243100</v>
      </c>
      <c r="Q28" s="305"/>
      <c r="R28" s="303">
        <v>40</v>
      </c>
      <c r="S28" s="305" t="s">
        <v>565</v>
      </c>
      <c r="T28" s="305" t="s">
        <v>565</v>
      </c>
      <c r="U28" s="305"/>
      <c r="V28" s="303"/>
      <c r="W28" s="303"/>
      <c r="X28" s="303"/>
      <c r="Y28" s="303"/>
      <c r="Z28" s="303"/>
      <c r="AA28" s="303"/>
      <c r="AB28" s="303"/>
      <c r="AC28" s="306" t="s">
        <v>456</v>
      </c>
      <c r="AD28" s="306">
        <v>1</v>
      </c>
    </row>
    <row r="29" spans="1:30" ht="13.5" customHeight="1">
      <c r="A29" s="486">
        <f t="shared" si="2"/>
        <v>28</v>
      </c>
      <c r="B29" s="492" t="s">
        <v>611</v>
      </c>
      <c r="C29" s="496">
        <v>141147</v>
      </c>
      <c r="D29" s="492" t="s">
        <v>587</v>
      </c>
      <c r="E29" s="492"/>
      <c r="F29" s="492"/>
      <c r="G29" s="303" t="s">
        <v>456</v>
      </c>
      <c r="H29" s="304">
        <v>42500</v>
      </c>
      <c r="I29" s="491">
        <v>5.6</v>
      </c>
      <c r="J29" s="305">
        <f t="shared" si="1"/>
        <v>237999.99999999997</v>
      </c>
      <c r="K29" s="305">
        <f>ROUND(J29*30%,0)</f>
        <v>71400</v>
      </c>
      <c r="L29" s="305"/>
      <c r="M29" s="305"/>
      <c r="N29" s="305"/>
      <c r="O29" s="305"/>
      <c r="P29" s="305">
        <f t="shared" si="0"/>
        <v>309400</v>
      </c>
      <c r="Q29" s="494"/>
      <c r="R29" s="303"/>
      <c r="S29" s="305" t="s">
        <v>565</v>
      </c>
      <c r="T29" s="305" t="s">
        <v>607</v>
      </c>
      <c r="U29" s="305"/>
      <c r="V29" s="303">
        <v>100</v>
      </c>
      <c r="W29" s="303">
        <f t="shared" ref="W29:W34" si="5">+J29*V29/100</f>
        <v>237999.99999999997</v>
      </c>
      <c r="X29" s="488"/>
      <c r="Y29" s="488"/>
      <c r="Z29" s="488"/>
      <c r="AA29" s="488"/>
      <c r="AB29" s="488"/>
      <c r="AC29" s="306" t="s">
        <v>456</v>
      </c>
      <c r="AD29" s="306">
        <v>1</v>
      </c>
    </row>
    <row r="30" spans="1:30" ht="13.5" customHeight="1">
      <c r="A30" s="486">
        <f t="shared" si="2"/>
        <v>29</v>
      </c>
      <c r="B30" s="489" t="s">
        <v>612</v>
      </c>
      <c r="C30" s="490">
        <v>144167</v>
      </c>
      <c r="D30" s="489" t="s">
        <v>613</v>
      </c>
      <c r="E30" s="489"/>
      <c r="F30" s="489"/>
      <c r="G30" s="303" t="s">
        <v>456</v>
      </c>
      <c r="H30" s="304">
        <v>42500</v>
      </c>
      <c r="I30" s="491">
        <v>5.8</v>
      </c>
      <c r="J30" s="305">
        <v>283475</v>
      </c>
      <c r="K30" s="305">
        <f>ROUND(J30*30%,0)</f>
        <v>85043</v>
      </c>
      <c r="L30" s="305"/>
      <c r="M30" s="305"/>
      <c r="N30" s="305"/>
      <c r="O30" s="305"/>
      <c r="P30" s="305">
        <f t="shared" si="0"/>
        <v>368500</v>
      </c>
      <c r="Q30" s="305"/>
      <c r="R30" s="303">
        <v>40</v>
      </c>
      <c r="S30" s="305" t="s">
        <v>565</v>
      </c>
      <c r="T30" s="305" t="s">
        <v>614</v>
      </c>
      <c r="U30" s="305"/>
      <c r="V30" s="303">
        <v>115</v>
      </c>
      <c r="W30" s="303">
        <f t="shared" si="5"/>
        <v>325996.25</v>
      </c>
      <c r="X30" s="303"/>
      <c r="Y30" s="303" t="s">
        <v>456</v>
      </c>
      <c r="Z30" s="303"/>
      <c r="AA30" s="303"/>
      <c r="AB30" s="303"/>
      <c r="AC30" s="306" t="s">
        <v>456</v>
      </c>
      <c r="AD30" s="306">
        <v>1</v>
      </c>
    </row>
    <row r="31" spans="1:30" ht="13.5" customHeight="1">
      <c r="A31" s="486">
        <f t="shared" si="2"/>
        <v>30</v>
      </c>
      <c r="B31" s="489" t="s">
        <v>615</v>
      </c>
      <c r="C31" s="490">
        <v>1411570</v>
      </c>
      <c r="D31" s="489" t="s">
        <v>584</v>
      </c>
      <c r="E31" s="489"/>
      <c r="F31" s="489"/>
      <c r="G31" s="303" t="s">
        <v>456</v>
      </c>
      <c r="H31" s="304">
        <v>42500</v>
      </c>
      <c r="I31" s="491">
        <v>5.7</v>
      </c>
      <c r="J31" s="305">
        <f t="shared" si="1"/>
        <v>242250</v>
      </c>
      <c r="K31" s="305">
        <f>ROUND(J31*30%,0)</f>
        <v>72675</v>
      </c>
      <c r="L31" s="305"/>
      <c r="M31" s="305"/>
      <c r="N31" s="305"/>
      <c r="O31" s="305"/>
      <c r="P31" s="305">
        <f t="shared" si="0"/>
        <v>314900</v>
      </c>
      <c r="Q31" s="305"/>
      <c r="R31" s="303">
        <v>40</v>
      </c>
      <c r="S31" s="305" t="s">
        <v>565</v>
      </c>
      <c r="T31" s="305" t="s">
        <v>614</v>
      </c>
      <c r="U31" s="305"/>
      <c r="V31" s="303">
        <v>100</v>
      </c>
      <c r="W31" s="303">
        <f t="shared" si="5"/>
        <v>242250</v>
      </c>
      <c r="X31" s="303"/>
      <c r="Y31" s="303" t="s">
        <v>456</v>
      </c>
      <c r="Z31" s="303"/>
      <c r="AA31" s="303"/>
      <c r="AB31" s="303"/>
      <c r="AC31" s="306" t="s">
        <v>456</v>
      </c>
      <c r="AD31" s="306">
        <v>1</v>
      </c>
    </row>
    <row r="32" spans="1:30" ht="13.5" customHeight="1">
      <c r="A32" s="486">
        <f t="shared" si="2"/>
        <v>31</v>
      </c>
      <c r="B32" s="519" t="s">
        <v>616</v>
      </c>
      <c r="C32" s="490">
        <v>143000</v>
      </c>
      <c r="D32" s="489" t="s">
        <v>580</v>
      </c>
      <c r="E32" s="489"/>
      <c r="F32" s="489"/>
      <c r="G32" s="303" t="s">
        <v>581</v>
      </c>
      <c r="H32" s="304">
        <v>1</v>
      </c>
      <c r="I32" s="304">
        <v>198600</v>
      </c>
      <c r="J32" s="305">
        <f t="shared" si="1"/>
        <v>198600</v>
      </c>
      <c r="K32" s="305">
        <v>0</v>
      </c>
      <c r="L32" s="305"/>
      <c r="M32" s="305"/>
      <c r="N32" s="305"/>
      <c r="O32" s="305"/>
      <c r="P32" s="305">
        <f t="shared" si="0"/>
        <v>198600</v>
      </c>
      <c r="Q32" s="305"/>
      <c r="R32" s="303">
        <v>40</v>
      </c>
      <c r="S32" s="305" t="s">
        <v>565</v>
      </c>
      <c r="T32" s="305" t="s">
        <v>614</v>
      </c>
      <c r="U32" s="305"/>
      <c r="V32" s="303">
        <v>110</v>
      </c>
      <c r="W32" s="303">
        <f t="shared" si="5"/>
        <v>218460</v>
      </c>
      <c r="X32" s="303"/>
      <c r="Y32" s="303"/>
      <c r="Z32" s="303"/>
      <c r="AA32" s="303" t="s">
        <v>581</v>
      </c>
      <c r="AB32" s="303"/>
      <c r="AC32" s="306" t="s">
        <v>574</v>
      </c>
      <c r="AD32" s="306">
        <v>1</v>
      </c>
    </row>
    <row r="33" spans="1:30" ht="13.5" customHeight="1">
      <c r="A33" s="486">
        <f t="shared" si="2"/>
        <v>32</v>
      </c>
      <c r="B33" s="489" t="s">
        <v>617</v>
      </c>
      <c r="C33" s="490">
        <v>141127</v>
      </c>
      <c r="D33" s="489" t="s">
        <v>657</v>
      </c>
      <c r="E33" s="489"/>
      <c r="F33" s="489"/>
      <c r="G33" s="303" t="s">
        <v>456</v>
      </c>
      <c r="H33" s="304">
        <v>42500</v>
      </c>
      <c r="I33" s="491">
        <v>5.2</v>
      </c>
      <c r="J33" s="305">
        <v>247520</v>
      </c>
      <c r="K33" s="305">
        <f>ROUND(J33*30%,0)</f>
        <v>74256</v>
      </c>
      <c r="L33" s="305"/>
      <c r="M33" s="305"/>
      <c r="N33" s="305"/>
      <c r="O33" s="305"/>
      <c r="P33" s="305">
        <f t="shared" si="0"/>
        <v>321800</v>
      </c>
      <c r="Q33" s="305"/>
      <c r="R33" s="303">
        <v>40</v>
      </c>
      <c r="S33" s="305" t="s">
        <v>565</v>
      </c>
      <c r="T33" s="305" t="s">
        <v>614</v>
      </c>
      <c r="U33" s="305"/>
      <c r="V33" s="303">
        <v>110</v>
      </c>
      <c r="W33" s="303">
        <f t="shared" si="5"/>
        <v>272272</v>
      </c>
      <c r="X33" s="303"/>
      <c r="Y33" s="303" t="s">
        <v>456</v>
      </c>
      <c r="Z33" s="303"/>
      <c r="AA33" s="303"/>
      <c r="AB33" s="303"/>
      <c r="AC33" s="306" t="s">
        <v>456</v>
      </c>
      <c r="AD33" s="306">
        <v>1</v>
      </c>
    </row>
    <row r="34" spans="1:30" ht="13.5" customHeight="1">
      <c r="A34" s="486">
        <f t="shared" si="2"/>
        <v>33</v>
      </c>
      <c r="B34" s="497" t="s">
        <v>618</v>
      </c>
      <c r="C34" s="498">
        <v>1400680</v>
      </c>
      <c r="D34" s="497"/>
      <c r="E34" s="497" t="s">
        <v>619</v>
      </c>
      <c r="F34" s="497"/>
      <c r="G34" s="303" t="s">
        <v>456</v>
      </c>
      <c r="H34" s="304">
        <v>42500</v>
      </c>
      <c r="I34" s="491">
        <v>7.5</v>
      </c>
      <c r="J34" s="305">
        <v>350625</v>
      </c>
      <c r="K34" s="305">
        <f>ROUND(J34*30%,0)</f>
        <v>105188</v>
      </c>
      <c r="L34" s="305"/>
      <c r="M34" s="305">
        <f>+J34*0.15</f>
        <v>52593.75</v>
      </c>
      <c r="N34" s="305"/>
      <c r="O34" s="305"/>
      <c r="P34" s="305">
        <f t="shared" ref="P34:P65" si="6">ROUND(SUM(J34:O34)/100,0)*100+Q34</f>
        <v>508400</v>
      </c>
      <c r="Q34" s="305"/>
      <c r="R34" s="303">
        <v>40</v>
      </c>
      <c r="S34" s="305" t="s">
        <v>620</v>
      </c>
      <c r="T34" s="305" t="s">
        <v>620</v>
      </c>
      <c r="U34" s="305"/>
      <c r="V34" s="303">
        <v>105</v>
      </c>
      <c r="W34" s="303">
        <f t="shared" si="5"/>
        <v>368156.25</v>
      </c>
      <c r="X34" s="303"/>
      <c r="Y34" s="303" t="s">
        <v>456</v>
      </c>
      <c r="Z34" s="303"/>
      <c r="AA34" s="303"/>
      <c r="AB34" s="303"/>
      <c r="AC34" s="306" t="s">
        <v>456</v>
      </c>
      <c r="AD34" s="306">
        <v>1</v>
      </c>
    </row>
    <row r="35" spans="1:30" ht="13.5" customHeight="1">
      <c r="A35" s="486">
        <f t="shared" si="2"/>
        <v>34</v>
      </c>
      <c r="B35" s="497" t="s">
        <v>621</v>
      </c>
      <c r="C35" s="498">
        <v>140077</v>
      </c>
      <c r="D35" s="497"/>
      <c r="E35" s="497" t="s">
        <v>604</v>
      </c>
      <c r="F35" s="497"/>
      <c r="G35" s="303" t="s">
        <v>456</v>
      </c>
      <c r="H35" s="304">
        <v>42500</v>
      </c>
      <c r="I35" s="491">
        <v>7</v>
      </c>
      <c r="J35" s="305">
        <v>312375</v>
      </c>
      <c r="K35" s="305">
        <f>ROUND(J35*30%,0)</f>
        <v>93713</v>
      </c>
      <c r="L35" s="305"/>
      <c r="M35" s="305">
        <f>+J35*0.1</f>
        <v>31237.5</v>
      </c>
      <c r="N35" s="305"/>
      <c r="O35" s="305">
        <v>25500</v>
      </c>
      <c r="P35" s="305">
        <f t="shared" si="6"/>
        <v>462800</v>
      </c>
      <c r="Q35" s="305"/>
      <c r="R35" s="303">
        <v>40</v>
      </c>
      <c r="S35" s="305" t="s">
        <v>620</v>
      </c>
      <c r="T35" s="305" t="s">
        <v>620</v>
      </c>
      <c r="U35" s="305"/>
      <c r="V35" s="303">
        <v>100</v>
      </c>
      <c r="W35" s="303">
        <f>IF(V35=100,J35,J35*V35/100)</f>
        <v>312375</v>
      </c>
      <c r="X35" s="303"/>
      <c r="Y35" s="303" t="s">
        <v>456</v>
      </c>
      <c r="Z35" s="303"/>
      <c r="AA35" s="303"/>
      <c r="AB35" s="303"/>
      <c r="AC35" s="306" t="s">
        <v>456</v>
      </c>
      <c r="AD35" s="306">
        <v>1</v>
      </c>
    </row>
    <row r="36" spans="1:30" ht="13.5" customHeight="1">
      <c r="A36" s="486">
        <f t="shared" si="2"/>
        <v>35</v>
      </c>
      <c r="B36" s="499" t="s">
        <v>622</v>
      </c>
      <c r="C36" s="498">
        <v>143000</v>
      </c>
      <c r="D36" s="497" t="s">
        <v>580</v>
      </c>
      <c r="E36" s="497"/>
      <c r="F36" s="499"/>
      <c r="G36" s="303" t="s">
        <v>581</v>
      </c>
      <c r="H36" s="304">
        <v>1</v>
      </c>
      <c r="I36" s="304">
        <v>198600</v>
      </c>
      <c r="J36" s="305">
        <f t="shared" si="1"/>
        <v>198600</v>
      </c>
      <c r="K36" s="305">
        <v>0</v>
      </c>
      <c r="L36" s="305"/>
      <c r="M36" s="305"/>
      <c r="N36" s="305"/>
      <c r="O36" s="305"/>
      <c r="P36" s="305">
        <f t="shared" si="6"/>
        <v>198600</v>
      </c>
      <c r="Q36" s="494"/>
      <c r="R36" s="303">
        <v>40</v>
      </c>
      <c r="S36" s="305" t="s">
        <v>620</v>
      </c>
      <c r="T36" s="305" t="s">
        <v>620</v>
      </c>
      <c r="U36" s="305"/>
      <c r="V36" s="303">
        <v>110</v>
      </c>
      <c r="W36" s="303">
        <f>+J36*V36/100</f>
        <v>218460</v>
      </c>
      <c r="X36" s="303"/>
      <c r="Y36" s="303"/>
      <c r="Z36" s="303"/>
      <c r="AA36" s="303" t="s">
        <v>581</v>
      </c>
      <c r="AB36" s="303"/>
      <c r="AC36" s="306" t="s">
        <v>574</v>
      </c>
      <c r="AD36" s="306">
        <v>1</v>
      </c>
    </row>
    <row r="37" spans="1:30" ht="13.5" customHeight="1">
      <c r="A37" s="486">
        <f t="shared" si="2"/>
        <v>36</v>
      </c>
      <c r="B37" s="497" t="s">
        <v>623</v>
      </c>
      <c r="C37" s="498">
        <v>141167</v>
      </c>
      <c r="D37" s="497" t="s">
        <v>624</v>
      </c>
      <c r="E37" s="497"/>
      <c r="F37" s="497"/>
      <c r="G37" s="303" t="s">
        <v>456</v>
      </c>
      <c r="H37" s="304">
        <v>42500</v>
      </c>
      <c r="I37" s="491">
        <v>5.7</v>
      </c>
      <c r="J37" s="305">
        <v>266220</v>
      </c>
      <c r="K37" s="305">
        <f>ROUND(J37*30%,0)</f>
        <v>79866</v>
      </c>
      <c r="L37" s="305"/>
      <c r="M37" s="305"/>
      <c r="N37" s="305"/>
      <c r="O37" s="305"/>
      <c r="P37" s="305">
        <f t="shared" si="6"/>
        <v>346100</v>
      </c>
      <c r="Q37" s="305"/>
      <c r="R37" s="303">
        <v>40</v>
      </c>
      <c r="S37" s="305" t="s">
        <v>625</v>
      </c>
      <c r="T37" s="305" t="s">
        <v>626</v>
      </c>
      <c r="U37" s="305"/>
      <c r="V37" s="303">
        <v>100</v>
      </c>
      <c r="W37" s="303">
        <f>IF(V37=100,J37,J37*V37/100)</f>
        <v>266220</v>
      </c>
      <c r="X37" s="303"/>
      <c r="Y37" s="303" t="s">
        <v>456</v>
      </c>
      <c r="Z37" s="303"/>
      <c r="AA37" s="303"/>
      <c r="AB37" s="303"/>
      <c r="AC37" s="306" t="s">
        <v>456</v>
      </c>
      <c r="AD37" s="306">
        <v>1</v>
      </c>
    </row>
    <row r="38" spans="1:30" ht="13.5" customHeight="1">
      <c r="A38" s="486">
        <f t="shared" si="2"/>
        <v>37</v>
      </c>
      <c r="B38" s="497" t="s">
        <v>627</v>
      </c>
      <c r="C38" s="498">
        <v>144147</v>
      </c>
      <c r="D38" s="497" t="s">
        <v>562</v>
      </c>
      <c r="E38" s="497"/>
      <c r="F38" s="497"/>
      <c r="G38" s="303" t="s">
        <v>456</v>
      </c>
      <c r="H38" s="304">
        <v>42500</v>
      </c>
      <c r="I38" s="491">
        <v>5.6</v>
      </c>
      <c r="J38" s="305">
        <v>285500</v>
      </c>
      <c r="K38" s="305">
        <f>ROUND(J38*30%,0)</f>
        <v>85650</v>
      </c>
      <c r="L38" s="305"/>
      <c r="M38" s="305"/>
      <c r="N38" s="305"/>
      <c r="O38" s="305"/>
      <c r="P38" s="305">
        <f t="shared" si="6"/>
        <v>371200</v>
      </c>
      <c r="Q38" s="305"/>
      <c r="R38" s="303">
        <v>40</v>
      </c>
      <c r="S38" s="305" t="s">
        <v>625</v>
      </c>
      <c r="T38" s="305" t="s">
        <v>626</v>
      </c>
      <c r="U38" s="305"/>
      <c r="V38" s="303">
        <v>116</v>
      </c>
      <c r="W38" s="303">
        <f t="shared" ref="W38:W44" si="7">+J38*V38/100</f>
        <v>331180</v>
      </c>
      <c r="X38" s="303"/>
      <c r="Y38" s="303" t="s">
        <v>456</v>
      </c>
      <c r="Z38" s="303"/>
      <c r="AA38" s="303"/>
      <c r="AB38" s="303"/>
      <c r="AC38" s="306" t="s">
        <v>456</v>
      </c>
      <c r="AD38" s="306">
        <v>1</v>
      </c>
    </row>
    <row r="39" spans="1:30" ht="13.5" customHeight="1">
      <c r="A39" s="486">
        <f t="shared" si="2"/>
        <v>38</v>
      </c>
      <c r="B39" s="497" t="s">
        <v>628</v>
      </c>
      <c r="C39" s="498">
        <v>141177</v>
      </c>
      <c r="D39" s="497" t="s">
        <v>600</v>
      </c>
      <c r="E39" s="497"/>
      <c r="F39" s="497"/>
      <c r="G39" s="303" t="s">
        <v>456</v>
      </c>
      <c r="H39" s="304">
        <v>42500</v>
      </c>
      <c r="I39" s="491">
        <v>5.8</v>
      </c>
      <c r="J39" s="305">
        <v>255000</v>
      </c>
      <c r="K39" s="305">
        <f>ROUND(J39*30%,0)</f>
        <v>76500</v>
      </c>
      <c r="L39" s="305"/>
      <c r="M39" s="305"/>
      <c r="N39" s="305"/>
      <c r="O39" s="305"/>
      <c r="P39" s="305">
        <f t="shared" si="6"/>
        <v>331500</v>
      </c>
      <c r="Q39" s="305"/>
      <c r="R39" s="303">
        <v>40</v>
      </c>
      <c r="S39" s="305" t="s">
        <v>625</v>
      </c>
      <c r="T39" s="305" t="s">
        <v>626</v>
      </c>
      <c r="U39" s="305"/>
      <c r="V39" s="303">
        <v>100</v>
      </c>
      <c r="W39" s="303">
        <f t="shared" si="7"/>
        <v>255000</v>
      </c>
      <c r="X39" s="303"/>
      <c r="Y39" s="303" t="s">
        <v>456</v>
      </c>
      <c r="Z39" s="303"/>
      <c r="AA39" s="303"/>
      <c r="AB39" s="303"/>
      <c r="AC39" s="306" t="s">
        <v>456</v>
      </c>
      <c r="AD39" s="306">
        <v>1</v>
      </c>
    </row>
    <row r="40" spans="1:30" ht="13.5" customHeight="1">
      <c r="A40" s="486">
        <f t="shared" si="2"/>
        <v>39</v>
      </c>
      <c r="B40" s="499" t="s">
        <v>629</v>
      </c>
      <c r="C40" s="498">
        <v>143000</v>
      </c>
      <c r="D40" s="497" t="s">
        <v>580</v>
      </c>
      <c r="E40" s="497"/>
      <c r="F40" s="499"/>
      <c r="G40" s="303" t="s">
        <v>581</v>
      </c>
      <c r="H40" s="304">
        <v>1</v>
      </c>
      <c r="I40" s="304">
        <v>198600</v>
      </c>
      <c r="J40" s="305">
        <f t="shared" si="1"/>
        <v>198600</v>
      </c>
      <c r="K40" s="305">
        <v>0</v>
      </c>
      <c r="L40" s="305"/>
      <c r="M40" s="305"/>
      <c r="N40" s="305"/>
      <c r="O40" s="305"/>
      <c r="P40" s="305">
        <f t="shared" si="6"/>
        <v>198600</v>
      </c>
      <c r="Q40" s="305"/>
      <c r="R40" s="303">
        <v>40</v>
      </c>
      <c r="S40" s="305" t="s">
        <v>625</v>
      </c>
      <c r="T40" s="305" t="s">
        <v>626</v>
      </c>
      <c r="U40" s="305"/>
      <c r="V40" s="303">
        <v>110</v>
      </c>
      <c r="W40" s="303">
        <f t="shared" si="7"/>
        <v>218460</v>
      </c>
      <c r="X40" s="303"/>
      <c r="Y40" s="303"/>
      <c r="Z40" s="303"/>
      <c r="AA40" s="303" t="s">
        <v>581</v>
      </c>
      <c r="AB40" s="303"/>
      <c r="AC40" s="306" t="s">
        <v>574</v>
      </c>
      <c r="AD40" s="306">
        <v>1</v>
      </c>
    </row>
    <row r="41" spans="1:30" ht="13.5" customHeight="1">
      <c r="A41" s="486">
        <f t="shared" si="2"/>
        <v>40</v>
      </c>
      <c r="B41" s="497" t="s">
        <v>630</v>
      </c>
      <c r="C41" s="498">
        <v>141168</v>
      </c>
      <c r="D41" s="497" t="s">
        <v>624</v>
      </c>
      <c r="E41" s="497"/>
      <c r="F41" s="497"/>
      <c r="G41" s="303" t="s">
        <v>456</v>
      </c>
      <c r="H41" s="304">
        <v>42500</v>
      </c>
      <c r="I41" s="491">
        <v>5.8</v>
      </c>
      <c r="J41" s="305">
        <v>258835</v>
      </c>
      <c r="K41" s="305">
        <f>ROUND(J41*30%,0)+1</f>
        <v>77652</v>
      </c>
      <c r="L41" s="305"/>
      <c r="M41" s="305"/>
      <c r="N41" s="305"/>
      <c r="O41" s="305"/>
      <c r="P41" s="305">
        <f t="shared" si="6"/>
        <v>336500</v>
      </c>
      <c r="Q41" s="305"/>
      <c r="R41" s="303">
        <v>40</v>
      </c>
      <c r="S41" s="305" t="s">
        <v>625</v>
      </c>
      <c r="T41" s="305" t="s">
        <v>626</v>
      </c>
      <c r="U41" s="305"/>
      <c r="V41" s="303">
        <v>105</v>
      </c>
      <c r="W41" s="303">
        <f t="shared" si="7"/>
        <v>271776.75</v>
      </c>
      <c r="X41" s="303"/>
      <c r="Y41" s="303" t="s">
        <v>456</v>
      </c>
      <c r="Z41" s="303"/>
      <c r="AA41" s="303"/>
      <c r="AB41" s="303"/>
      <c r="AC41" s="306" t="s">
        <v>456</v>
      </c>
      <c r="AD41" s="306">
        <v>1</v>
      </c>
    </row>
    <row r="42" spans="1:30" ht="13.5" customHeight="1">
      <c r="A42" s="486">
        <f t="shared" si="2"/>
        <v>41</v>
      </c>
      <c r="B42" s="499" t="s">
        <v>764</v>
      </c>
      <c r="C42" s="498">
        <v>143000</v>
      </c>
      <c r="D42" s="497" t="s">
        <v>580</v>
      </c>
      <c r="E42" s="497"/>
      <c r="F42" s="497"/>
      <c r="G42" s="303" t="s">
        <v>581</v>
      </c>
      <c r="H42" s="304">
        <v>1</v>
      </c>
      <c r="I42" s="304">
        <v>198600</v>
      </c>
      <c r="J42" s="305">
        <f t="shared" si="1"/>
        <v>198600</v>
      </c>
      <c r="K42" s="305">
        <v>0</v>
      </c>
      <c r="L42" s="305"/>
      <c r="M42" s="305"/>
      <c r="N42" s="305"/>
      <c r="O42" s="305"/>
      <c r="P42" s="305">
        <f t="shared" si="6"/>
        <v>198600</v>
      </c>
      <c r="Q42" s="305"/>
      <c r="R42" s="303">
        <v>40</v>
      </c>
      <c r="S42" s="305" t="s">
        <v>625</v>
      </c>
      <c r="T42" s="305" t="s">
        <v>626</v>
      </c>
      <c r="U42" s="305"/>
      <c r="V42" s="303">
        <v>110</v>
      </c>
      <c r="W42" s="303">
        <f t="shared" si="7"/>
        <v>218460</v>
      </c>
      <c r="X42" s="303"/>
      <c r="Y42" s="303"/>
      <c r="Z42" s="303"/>
      <c r="AA42" s="303" t="s">
        <v>581</v>
      </c>
      <c r="AB42" s="303"/>
      <c r="AC42" s="306" t="s">
        <v>574</v>
      </c>
      <c r="AD42" s="306">
        <v>1</v>
      </c>
    </row>
    <row r="43" spans="1:30" ht="13.5" customHeight="1">
      <c r="A43" s="486">
        <f t="shared" si="2"/>
        <v>42</v>
      </c>
      <c r="B43" s="497" t="s">
        <v>631</v>
      </c>
      <c r="C43" s="498">
        <v>141157</v>
      </c>
      <c r="D43" s="497" t="s">
        <v>584</v>
      </c>
      <c r="E43" s="497"/>
      <c r="F43" s="497"/>
      <c r="G43" s="303" t="s">
        <v>456</v>
      </c>
      <c r="H43" s="304">
        <v>42500</v>
      </c>
      <c r="I43" s="491">
        <v>5.7</v>
      </c>
      <c r="J43" s="305">
        <f t="shared" si="1"/>
        <v>242250</v>
      </c>
      <c r="K43" s="305">
        <f>ROUND(J43*30%,0)</f>
        <v>72675</v>
      </c>
      <c r="L43" s="305"/>
      <c r="M43" s="305"/>
      <c r="N43" s="305"/>
      <c r="O43" s="305"/>
      <c r="P43" s="305">
        <f t="shared" si="6"/>
        <v>314900</v>
      </c>
      <c r="Q43" s="305"/>
      <c r="R43" s="303">
        <v>40</v>
      </c>
      <c r="S43" s="305" t="s">
        <v>625</v>
      </c>
      <c r="T43" s="305" t="s">
        <v>626</v>
      </c>
      <c r="U43" s="305"/>
      <c r="V43" s="303">
        <v>100</v>
      </c>
      <c r="W43" s="303">
        <f t="shared" si="7"/>
        <v>242250</v>
      </c>
      <c r="X43" s="303"/>
      <c r="Y43" s="303" t="s">
        <v>456</v>
      </c>
      <c r="Z43" s="303"/>
      <c r="AA43" s="303"/>
      <c r="AB43" s="303"/>
      <c r="AC43" s="306" t="s">
        <v>574</v>
      </c>
      <c r="AD43" s="306">
        <v>1</v>
      </c>
    </row>
    <row r="44" spans="1:30" ht="13.5" customHeight="1">
      <c r="A44" s="486">
        <f t="shared" si="2"/>
        <v>43</v>
      </c>
      <c r="B44" s="497" t="s">
        <v>632</v>
      </c>
      <c r="C44" s="498">
        <v>141177</v>
      </c>
      <c r="D44" s="497" t="s">
        <v>600</v>
      </c>
      <c r="E44" s="497"/>
      <c r="F44" s="497"/>
      <c r="G44" s="303" t="s">
        <v>456</v>
      </c>
      <c r="H44" s="304">
        <v>42500</v>
      </c>
      <c r="I44" s="491">
        <v>6</v>
      </c>
      <c r="J44" s="305">
        <v>257550</v>
      </c>
      <c r="K44" s="305">
        <f>ROUND(J44*30%,0)</f>
        <v>77265</v>
      </c>
      <c r="L44" s="305"/>
      <c r="M44" s="305"/>
      <c r="N44" s="305"/>
      <c r="O44" s="305"/>
      <c r="P44" s="305">
        <f t="shared" si="6"/>
        <v>334800</v>
      </c>
      <c r="Q44" s="305"/>
      <c r="R44" s="303">
        <v>40</v>
      </c>
      <c r="S44" s="305" t="s">
        <v>625</v>
      </c>
      <c r="T44" s="305" t="s">
        <v>626</v>
      </c>
      <c r="U44" s="305"/>
      <c r="V44" s="303">
        <v>101</v>
      </c>
      <c r="W44" s="303">
        <f t="shared" si="7"/>
        <v>260125.5</v>
      </c>
      <c r="X44" s="303"/>
      <c r="Y44" s="303" t="s">
        <v>456</v>
      </c>
      <c r="Z44" s="303"/>
      <c r="AA44" s="303"/>
      <c r="AB44" s="303"/>
      <c r="AC44" s="306" t="s">
        <v>456</v>
      </c>
      <c r="AD44" s="306">
        <v>1</v>
      </c>
    </row>
    <row r="45" spans="1:30" ht="14.25" customHeight="1">
      <c r="A45" s="486">
        <f t="shared" si="2"/>
        <v>44</v>
      </c>
      <c r="B45" s="500" t="s">
        <v>633</v>
      </c>
      <c r="C45" s="501">
        <v>141087</v>
      </c>
      <c r="D45" s="500" t="s">
        <v>610</v>
      </c>
      <c r="E45" s="500"/>
      <c r="F45" s="500"/>
      <c r="G45" s="502" t="s">
        <v>456</v>
      </c>
      <c r="H45" s="304">
        <v>42500</v>
      </c>
      <c r="I45" s="491">
        <v>4.4000000000000004</v>
      </c>
      <c r="J45" s="305">
        <f t="shared" si="1"/>
        <v>187000.00000000003</v>
      </c>
      <c r="K45" s="503">
        <f>ROUND(J45*30%,0)</f>
        <v>56100</v>
      </c>
      <c r="L45" s="503"/>
      <c r="M45" s="503"/>
      <c r="N45" s="503"/>
      <c r="O45" s="503">
        <v>51000</v>
      </c>
      <c r="P45" s="305">
        <f t="shared" si="6"/>
        <v>294100</v>
      </c>
      <c r="Q45" s="305"/>
      <c r="R45" s="303">
        <v>40</v>
      </c>
      <c r="S45" s="305" t="s">
        <v>625</v>
      </c>
      <c r="T45" s="503" t="s">
        <v>634</v>
      </c>
      <c r="U45" s="503"/>
      <c r="V45" s="303">
        <v>100</v>
      </c>
      <c r="W45" s="303">
        <f>IF(V45=100,J45,J45*V45/100)</f>
        <v>187000.00000000003</v>
      </c>
      <c r="X45" s="502"/>
      <c r="Y45" s="502" t="s">
        <v>456</v>
      </c>
      <c r="Z45" s="502"/>
      <c r="AA45" s="502"/>
      <c r="AB45" s="502"/>
      <c r="AC45" s="504" t="s">
        <v>456</v>
      </c>
      <c r="AD45" s="504">
        <v>1</v>
      </c>
    </row>
    <row r="46" spans="1:30" ht="13.5" customHeight="1">
      <c r="A46" s="486">
        <f t="shared" si="2"/>
        <v>45</v>
      </c>
      <c r="B46" s="500" t="s">
        <v>635</v>
      </c>
      <c r="C46" s="501">
        <v>141117</v>
      </c>
      <c r="D46" s="500" t="s">
        <v>589</v>
      </c>
      <c r="E46" s="500"/>
      <c r="F46" s="500"/>
      <c r="G46" s="303" t="s">
        <v>456</v>
      </c>
      <c r="H46" s="304">
        <v>42500</v>
      </c>
      <c r="I46" s="491">
        <v>5.0999999999999996</v>
      </c>
      <c r="J46" s="305">
        <v>234090</v>
      </c>
      <c r="K46" s="305">
        <f>ROUND(J46*30%,0)</f>
        <v>70227</v>
      </c>
      <c r="L46" s="305"/>
      <c r="M46" s="305"/>
      <c r="N46" s="305"/>
      <c r="O46" s="305">
        <v>42500</v>
      </c>
      <c r="P46" s="305">
        <f t="shared" si="6"/>
        <v>346800</v>
      </c>
      <c r="Q46" s="305"/>
      <c r="R46" s="303">
        <v>40</v>
      </c>
      <c r="S46" s="305" t="s">
        <v>625</v>
      </c>
      <c r="T46" s="503" t="s">
        <v>634</v>
      </c>
      <c r="U46" s="305"/>
      <c r="V46" s="303">
        <v>100</v>
      </c>
      <c r="W46" s="303">
        <f t="shared" ref="W46:W71" si="8">+J46*V46/100</f>
        <v>234090</v>
      </c>
      <c r="X46" s="303"/>
      <c r="Y46" s="303" t="s">
        <v>456</v>
      </c>
      <c r="Z46" s="303"/>
      <c r="AA46" s="303"/>
      <c r="AB46" s="303"/>
      <c r="AC46" s="306" t="s">
        <v>456</v>
      </c>
      <c r="AD46" s="306">
        <v>1</v>
      </c>
    </row>
    <row r="47" spans="1:30" ht="13.5" customHeight="1">
      <c r="A47" s="486">
        <f t="shared" si="2"/>
        <v>46</v>
      </c>
      <c r="B47" s="505" t="s">
        <v>636</v>
      </c>
      <c r="C47" s="501">
        <v>1430000</v>
      </c>
      <c r="D47" s="500" t="s">
        <v>580</v>
      </c>
      <c r="E47" s="500"/>
      <c r="F47" s="500"/>
      <c r="G47" s="502" t="s">
        <v>581</v>
      </c>
      <c r="H47" s="304">
        <v>1</v>
      </c>
      <c r="I47" s="304">
        <v>198600</v>
      </c>
      <c r="J47" s="305">
        <f t="shared" si="1"/>
        <v>198600</v>
      </c>
      <c r="K47" s="503">
        <v>0</v>
      </c>
      <c r="L47" s="503"/>
      <c r="M47" s="503"/>
      <c r="N47" s="503"/>
      <c r="O47" s="503"/>
      <c r="P47" s="305">
        <f t="shared" si="6"/>
        <v>198600</v>
      </c>
      <c r="Q47" s="305"/>
      <c r="R47" s="303">
        <v>40</v>
      </c>
      <c r="S47" s="305" t="s">
        <v>625</v>
      </c>
      <c r="T47" s="503" t="s">
        <v>634</v>
      </c>
      <c r="U47" s="503"/>
      <c r="V47" s="303">
        <v>110</v>
      </c>
      <c r="W47" s="303">
        <f t="shared" si="8"/>
        <v>218460</v>
      </c>
      <c r="X47" s="502"/>
      <c r="Y47" s="502"/>
      <c r="Z47" s="502"/>
      <c r="AA47" s="502" t="s">
        <v>581</v>
      </c>
      <c r="AB47" s="502"/>
      <c r="AC47" s="504" t="s">
        <v>574</v>
      </c>
      <c r="AD47" s="504">
        <v>1</v>
      </c>
    </row>
    <row r="48" spans="1:30" ht="13.5" customHeight="1">
      <c r="A48" s="486">
        <f t="shared" si="2"/>
        <v>47</v>
      </c>
      <c r="B48" s="500" t="s">
        <v>637</v>
      </c>
      <c r="C48" s="501">
        <v>141168</v>
      </c>
      <c r="D48" s="500" t="s">
        <v>624</v>
      </c>
      <c r="E48" s="500"/>
      <c r="F48" s="500"/>
      <c r="G48" s="303" t="s">
        <v>456</v>
      </c>
      <c r="H48" s="304">
        <v>42500</v>
      </c>
      <c r="I48" s="491">
        <v>5.8</v>
      </c>
      <c r="J48" s="305">
        <v>256380</v>
      </c>
      <c r="K48" s="305">
        <f>ROUND(J48*30%,0)</f>
        <v>76914</v>
      </c>
      <c r="L48" s="305"/>
      <c r="M48" s="305"/>
      <c r="N48" s="305"/>
      <c r="O48" s="305"/>
      <c r="P48" s="305">
        <f t="shared" si="6"/>
        <v>333300</v>
      </c>
      <c r="Q48" s="305"/>
      <c r="R48" s="303">
        <v>40</v>
      </c>
      <c r="S48" s="305" t="s">
        <v>625</v>
      </c>
      <c r="T48" s="503" t="s">
        <v>634</v>
      </c>
      <c r="U48" s="305"/>
      <c r="V48" s="303">
        <v>104</v>
      </c>
      <c r="W48" s="303">
        <f t="shared" si="8"/>
        <v>266635.2</v>
      </c>
      <c r="X48" s="303"/>
      <c r="Y48" s="303" t="s">
        <v>456</v>
      </c>
      <c r="Z48" s="303"/>
      <c r="AA48" s="303"/>
      <c r="AB48" s="303"/>
      <c r="AC48" s="306" t="s">
        <v>456</v>
      </c>
      <c r="AD48" s="306">
        <v>1</v>
      </c>
    </row>
    <row r="49" spans="1:32" ht="13.5" customHeight="1">
      <c r="A49" s="486">
        <f t="shared" si="2"/>
        <v>48</v>
      </c>
      <c r="B49" s="500" t="s">
        <v>638</v>
      </c>
      <c r="C49" s="501">
        <v>141107</v>
      </c>
      <c r="D49" s="500" t="s">
        <v>639</v>
      </c>
      <c r="E49" s="500"/>
      <c r="F49" s="500"/>
      <c r="G49" s="303" t="s">
        <v>456</v>
      </c>
      <c r="H49" s="304">
        <v>42500</v>
      </c>
      <c r="I49" s="491">
        <v>4.8</v>
      </c>
      <c r="J49" s="305">
        <f t="shared" si="1"/>
        <v>204000</v>
      </c>
      <c r="K49" s="305">
        <f>ROUND(J49*30%,0)</f>
        <v>61200</v>
      </c>
      <c r="L49" s="305"/>
      <c r="M49" s="305"/>
      <c r="N49" s="305"/>
      <c r="O49" s="305">
        <v>19125</v>
      </c>
      <c r="P49" s="305">
        <f t="shared" si="6"/>
        <v>284300</v>
      </c>
      <c r="Q49" s="305"/>
      <c r="R49" s="303">
        <v>40</v>
      </c>
      <c r="S49" s="305" t="s">
        <v>625</v>
      </c>
      <c r="T49" s="503" t="s">
        <v>634</v>
      </c>
      <c r="U49" s="305"/>
      <c r="V49" s="303">
        <v>100</v>
      </c>
      <c r="W49" s="303">
        <f t="shared" si="8"/>
        <v>204000</v>
      </c>
      <c r="X49" s="303"/>
      <c r="Y49" s="303" t="s">
        <v>456</v>
      </c>
      <c r="Z49" s="303"/>
      <c r="AA49" s="303"/>
      <c r="AB49" s="303"/>
      <c r="AC49" s="306" t="s">
        <v>456</v>
      </c>
      <c r="AD49" s="306">
        <v>0.5</v>
      </c>
      <c r="AF49" s="493"/>
    </row>
    <row r="50" spans="1:32" ht="14.25" customHeight="1">
      <c r="A50" s="486">
        <f t="shared" si="2"/>
        <v>49</v>
      </c>
      <c r="B50" s="497" t="s">
        <v>640</v>
      </c>
      <c r="C50" s="498">
        <v>1441470</v>
      </c>
      <c r="D50" s="497" t="s">
        <v>641</v>
      </c>
      <c r="E50" s="497"/>
      <c r="F50" s="497"/>
      <c r="G50" s="303" t="s">
        <v>456</v>
      </c>
      <c r="H50" s="304">
        <v>42500</v>
      </c>
      <c r="I50" s="491">
        <v>5.6</v>
      </c>
      <c r="J50" s="305">
        <f t="shared" si="1"/>
        <v>237999.99999999997</v>
      </c>
      <c r="K50" s="305">
        <f>ROUND(J50*30%,0)</f>
        <v>71400</v>
      </c>
      <c r="L50" s="305"/>
      <c r="M50" s="305"/>
      <c r="N50" s="305"/>
      <c r="O50" s="305">
        <v>5798</v>
      </c>
      <c r="P50" s="305">
        <f t="shared" si="6"/>
        <v>315200</v>
      </c>
      <c r="Q50" s="305"/>
      <c r="R50" s="303">
        <v>40</v>
      </c>
      <c r="S50" s="305" t="s">
        <v>625</v>
      </c>
      <c r="T50" s="305" t="s">
        <v>642</v>
      </c>
      <c r="U50" s="305"/>
      <c r="V50" s="303">
        <v>100</v>
      </c>
      <c r="W50" s="303">
        <f t="shared" si="8"/>
        <v>237999.99999999997</v>
      </c>
      <c r="X50" s="303"/>
      <c r="Y50" s="303" t="s">
        <v>456</v>
      </c>
      <c r="Z50" s="303"/>
      <c r="AA50" s="303"/>
      <c r="AB50" s="303"/>
      <c r="AC50" s="306" t="s">
        <v>456</v>
      </c>
      <c r="AD50" s="306">
        <v>1</v>
      </c>
    </row>
    <row r="51" spans="1:32" s="493" customFormat="1" ht="13.5" customHeight="1">
      <c r="A51" s="486">
        <f t="shared" si="2"/>
        <v>50</v>
      </c>
      <c r="B51" s="497" t="s">
        <v>643</v>
      </c>
      <c r="C51" s="498">
        <v>142157</v>
      </c>
      <c r="D51" s="497" t="s">
        <v>644</v>
      </c>
      <c r="E51" s="497"/>
      <c r="F51" s="497"/>
      <c r="G51" s="303" t="s">
        <v>574</v>
      </c>
      <c r="H51" s="304">
        <v>42500</v>
      </c>
      <c r="I51" s="491">
        <v>4.2</v>
      </c>
      <c r="J51" s="305">
        <f t="shared" si="1"/>
        <v>178500</v>
      </c>
      <c r="K51" s="305">
        <f>ROUND(J51*20%,0)</f>
        <v>35700</v>
      </c>
      <c r="L51" s="305"/>
      <c r="M51" s="305"/>
      <c r="N51" s="305"/>
      <c r="O51" s="305"/>
      <c r="P51" s="305">
        <f t="shared" si="6"/>
        <v>214200</v>
      </c>
      <c r="Q51" s="305"/>
      <c r="R51" s="303">
        <v>40</v>
      </c>
      <c r="S51" s="305" t="s">
        <v>625</v>
      </c>
      <c r="T51" s="305" t="s">
        <v>642</v>
      </c>
      <c r="U51" s="305"/>
      <c r="V51" s="303">
        <v>113</v>
      </c>
      <c r="W51" s="303">
        <f t="shared" si="8"/>
        <v>201705</v>
      </c>
      <c r="X51" s="303"/>
      <c r="Y51" s="303"/>
      <c r="Z51" s="303" t="s">
        <v>574</v>
      </c>
      <c r="AA51" s="303"/>
      <c r="AB51" s="303"/>
      <c r="AC51" s="306" t="s">
        <v>574</v>
      </c>
      <c r="AD51" s="306">
        <v>1</v>
      </c>
      <c r="AE51" s="307"/>
      <c r="AF51" s="301"/>
    </row>
    <row r="52" spans="1:32" ht="13.5" customHeight="1">
      <c r="A52" s="486">
        <f t="shared" si="2"/>
        <v>51</v>
      </c>
      <c r="B52" s="497" t="s">
        <v>645</v>
      </c>
      <c r="C52" s="498">
        <v>141117</v>
      </c>
      <c r="D52" s="497" t="s">
        <v>589</v>
      </c>
      <c r="E52" s="497"/>
      <c r="F52" s="497"/>
      <c r="G52" s="303" t="s">
        <v>456</v>
      </c>
      <c r="H52" s="304">
        <v>42500</v>
      </c>
      <c r="I52" s="491">
        <v>5.0999999999999996</v>
      </c>
      <c r="J52" s="305">
        <v>238000</v>
      </c>
      <c r="K52" s="305">
        <f>ROUND(J52*30%,0)</f>
        <v>71400</v>
      </c>
      <c r="L52" s="305"/>
      <c r="M52" s="305"/>
      <c r="N52" s="305"/>
      <c r="O52" s="305">
        <v>6375</v>
      </c>
      <c r="P52" s="305">
        <f t="shared" si="6"/>
        <v>315800</v>
      </c>
      <c r="Q52" s="305"/>
      <c r="R52" s="303">
        <v>40</v>
      </c>
      <c r="S52" s="305" t="s">
        <v>625</v>
      </c>
      <c r="T52" s="305" t="s">
        <v>642</v>
      </c>
      <c r="U52" s="305"/>
      <c r="V52" s="303">
        <v>115</v>
      </c>
      <c r="W52" s="303">
        <f t="shared" si="8"/>
        <v>273700</v>
      </c>
      <c r="X52" s="303"/>
      <c r="Y52" s="303" t="s">
        <v>456</v>
      </c>
      <c r="Z52" s="303"/>
      <c r="AA52" s="303"/>
      <c r="AB52" s="303"/>
      <c r="AC52" s="306" t="s">
        <v>456</v>
      </c>
      <c r="AD52" s="306">
        <v>1</v>
      </c>
    </row>
    <row r="53" spans="1:32" ht="13.5" customHeight="1">
      <c r="A53" s="486">
        <f t="shared" si="2"/>
        <v>52</v>
      </c>
      <c r="B53" s="520" t="s">
        <v>743</v>
      </c>
      <c r="C53" s="498">
        <v>143000</v>
      </c>
      <c r="D53" s="497" t="s">
        <v>580</v>
      </c>
      <c r="E53" s="497"/>
      <c r="F53" s="497"/>
      <c r="G53" s="303" t="s">
        <v>581</v>
      </c>
      <c r="H53" s="304">
        <v>1</v>
      </c>
      <c r="I53" s="304">
        <v>198600</v>
      </c>
      <c r="J53" s="305">
        <f t="shared" si="1"/>
        <v>198600</v>
      </c>
      <c r="K53" s="305">
        <v>0</v>
      </c>
      <c r="L53" s="305"/>
      <c r="M53" s="305"/>
      <c r="N53" s="305"/>
      <c r="O53" s="305"/>
      <c r="P53" s="305">
        <f t="shared" si="6"/>
        <v>198600</v>
      </c>
      <c r="Q53" s="305"/>
      <c r="R53" s="303">
        <v>40</v>
      </c>
      <c r="S53" s="305" t="s">
        <v>625</v>
      </c>
      <c r="T53" s="305" t="s">
        <v>642</v>
      </c>
      <c r="U53" s="305"/>
      <c r="V53" s="303">
        <v>110</v>
      </c>
      <c r="W53" s="303">
        <f t="shared" si="8"/>
        <v>218460</v>
      </c>
      <c r="X53" s="303"/>
      <c r="Y53" s="303"/>
      <c r="Z53" s="303"/>
      <c r="AA53" s="303" t="s">
        <v>581</v>
      </c>
      <c r="AB53" s="303"/>
      <c r="AC53" s="306" t="s">
        <v>574</v>
      </c>
      <c r="AD53" s="306">
        <v>1</v>
      </c>
    </row>
    <row r="54" spans="1:32" s="493" customFormat="1" ht="13.5" customHeight="1">
      <c r="A54" s="486">
        <f t="shared" si="2"/>
        <v>53</v>
      </c>
      <c r="B54" s="497" t="s">
        <v>646</v>
      </c>
      <c r="C54" s="498">
        <v>141157</v>
      </c>
      <c r="D54" s="497" t="s">
        <v>584</v>
      </c>
      <c r="E54" s="497"/>
      <c r="F54" s="497"/>
      <c r="G54" s="303" t="s">
        <v>456</v>
      </c>
      <c r="H54" s="304">
        <v>42500</v>
      </c>
      <c r="I54" s="491">
        <v>5.7</v>
      </c>
      <c r="J54" s="305">
        <v>261630</v>
      </c>
      <c r="K54" s="305">
        <f t="shared" ref="K54:K63" si="9">ROUND(J54*30%,0)</f>
        <v>78489</v>
      </c>
      <c r="L54" s="305"/>
      <c r="M54" s="305"/>
      <c r="N54" s="305"/>
      <c r="O54" s="305"/>
      <c r="P54" s="305">
        <f t="shared" si="6"/>
        <v>340100</v>
      </c>
      <c r="Q54" s="305"/>
      <c r="R54" s="303">
        <v>40</v>
      </c>
      <c r="S54" s="305" t="s">
        <v>625</v>
      </c>
      <c r="T54" s="305" t="s">
        <v>642</v>
      </c>
      <c r="U54" s="305"/>
      <c r="V54" s="303">
        <v>105</v>
      </c>
      <c r="W54" s="303">
        <f t="shared" si="8"/>
        <v>274711.5</v>
      </c>
      <c r="X54" s="303"/>
      <c r="Y54" s="303" t="s">
        <v>456</v>
      </c>
      <c r="Z54" s="303"/>
      <c r="AA54" s="303"/>
      <c r="AB54" s="303"/>
      <c r="AC54" s="306" t="s">
        <v>456</v>
      </c>
      <c r="AD54" s="306">
        <v>1</v>
      </c>
      <c r="AE54" s="307"/>
      <c r="AF54" s="301"/>
    </row>
    <row r="55" spans="1:32" ht="13.5" customHeight="1">
      <c r="A55" s="486">
        <f t="shared" si="2"/>
        <v>54</v>
      </c>
      <c r="B55" s="497" t="s">
        <v>647</v>
      </c>
      <c r="C55" s="498">
        <v>141167</v>
      </c>
      <c r="D55" s="497" t="s">
        <v>624</v>
      </c>
      <c r="E55" s="497"/>
      <c r="F55" s="497"/>
      <c r="G55" s="303" t="s">
        <v>456</v>
      </c>
      <c r="H55" s="304">
        <v>42500</v>
      </c>
      <c r="I55" s="491">
        <v>5.8</v>
      </c>
      <c r="J55" s="305">
        <f t="shared" si="1"/>
        <v>246500</v>
      </c>
      <c r="K55" s="305">
        <f t="shared" si="9"/>
        <v>73950</v>
      </c>
      <c r="L55" s="305"/>
      <c r="M55" s="305"/>
      <c r="N55" s="305"/>
      <c r="O55" s="305"/>
      <c r="P55" s="305">
        <f t="shared" si="6"/>
        <v>320500</v>
      </c>
      <c r="Q55" s="305"/>
      <c r="R55" s="303">
        <v>40</v>
      </c>
      <c r="S55" s="305" t="s">
        <v>625</v>
      </c>
      <c r="T55" s="305" t="s">
        <v>642</v>
      </c>
      <c r="U55" s="305"/>
      <c r="V55" s="303">
        <v>100</v>
      </c>
      <c r="W55" s="303">
        <f t="shared" si="8"/>
        <v>246500</v>
      </c>
      <c r="X55" s="303"/>
      <c r="Y55" s="303" t="s">
        <v>456</v>
      </c>
      <c r="Z55" s="303"/>
      <c r="AA55" s="303"/>
      <c r="AB55" s="303"/>
      <c r="AC55" s="306"/>
      <c r="AD55" s="306">
        <v>1</v>
      </c>
    </row>
    <row r="56" spans="1:32" ht="13.5" customHeight="1">
      <c r="A56" s="486">
        <f t="shared" si="2"/>
        <v>55</v>
      </c>
      <c r="B56" s="308" t="s">
        <v>648</v>
      </c>
      <c r="C56" s="309">
        <v>144167</v>
      </c>
      <c r="D56" s="308" t="s">
        <v>562</v>
      </c>
      <c r="E56" s="308"/>
      <c r="F56" s="308"/>
      <c r="G56" s="303" t="s">
        <v>456</v>
      </c>
      <c r="H56" s="304">
        <v>42500</v>
      </c>
      <c r="I56" s="491">
        <v>5.7</v>
      </c>
      <c r="J56" s="305">
        <v>300730</v>
      </c>
      <c r="K56" s="305">
        <f t="shared" si="9"/>
        <v>90219</v>
      </c>
      <c r="L56" s="305"/>
      <c r="M56" s="305"/>
      <c r="N56" s="305"/>
      <c r="O56" s="305">
        <v>6375</v>
      </c>
      <c r="P56" s="305">
        <f t="shared" si="6"/>
        <v>397300</v>
      </c>
      <c r="Q56" s="305"/>
      <c r="R56" s="303">
        <v>40</v>
      </c>
      <c r="S56" s="305" t="s">
        <v>649</v>
      </c>
      <c r="T56" s="305" t="s">
        <v>650</v>
      </c>
      <c r="U56" s="305"/>
      <c r="V56" s="303">
        <v>115</v>
      </c>
      <c r="W56" s="303">
        <f t="shared" si="8"/>
        <v>345839.5</v>
      </c>
      <c r="X56" s="303"/>
      <c r="Y56" s="303" t="s">
        <v>456</v>
      </c>
      <c r="Z56" s="303"/>
      <c r="AA56" s="303"/>
      <c r="AB56" s="303"/>
      <c r="AC56" s="306" t="s">
        <v>456</v>
      </c>
      <c r="AD56" s="306">
        <v>1</v>
      </c>
    </row>
    <row r="57" spans="1:32" ht="13.5" customHeight="1">
      <c r="A57" s="486">
        <f t="shared" si="2"/>
        <v>56</v>
      </c>
      <c r="B57" s="308" t="s">
        <v>651</v>
      </c>
      <c r="C57" s="309">
        <v>141147</v>
      </c>
      <c r="D57" s="308" t="s">
        <v>641</v>
      </c>
      <c r="E57" s="308"/>
      <c r="F57" s="308"/>
      <c r="G57" s="303" t="s">
        <v>456</v>
      </c>
      <c r="H57" s="304">
        <v>42500</v>
      </c>
      <c r="I57" s="491">
        <v>5.4</v>
      </c>
      <c r="J57" s="305">
        <v>249900</v>
      </c>
      <c r="K57" s="305">
        <f t="shared" si="9"/>
        <v>74970</v>
      </c>
      <c r="L57" s="305"/>
      <c r="M57" s="305"/>
      <c r="N57" s="305"/>
      <c r="O57" s="305"/>
      <c r="P57" s="305">
        <f t="shared" si="6"/>
        <v>324900</v>
      </c>
      <c r="Q57" s="305"/>
      <c r="R57" s="303">
        <v>40</v>
      </c>
      <c r="S57" s="305" t="s">
        <v>649</v>
      </c>
      <c r="T57" s="305" t="s">
        <v>650</v>
      </c>
      <c r="U57" s="305"/>
      <c r="V57" s="303">
        <v>105</v>
      </c>
      <c r="W57" s="303">
        <f t="shared" si="8"/>
        <v>262395</v>
      </c>
      <c r="X57" s="303"/>
      <c r="Y57" s="303" t="s">
        <v>456</v>
      </c>
      <c r="Z57" s="303"/>
      <c r="AA57" s="303"/>
      <c r="AB57" s="303"/>
      <c r="AC57" s="306" t="s">
        <v>456</v>
      </c>
      <c r="AD57" s="306">
        <v>1</v>
      </c>
    </row>
    <row r="58" spans="1:32" ht="13.5" customHeight="1">
      <c r="A58" s="486">
        <f t="shared" si="2"/>
        <v>57</v>
      </c>
      <c r="B58" s="308" t="s">
        <v>652</v>
      </c>
      <c r="C58" s="309">
        <v>141147</v>
      </c>
      <c r="D58" s="308" t="s">
        <v>587</v>
      </c>
      <c r="E58" s="308"/>
      <c r="F58" s="308"/>
      <c r="G58" s="303" t="s">
        <v>456</v>
      </c>
      <c r="H58" s="304">
        <v>42500</v>
      </c>
      <c r="I58" s="491">
        <v>5.6</v>
      </c>
      <c r="J58" s="305">
        <v>254660</v>
      </c>
      <c r="K58" s="305">
        <f t="shared" si="9"/>
        <v>76398</v>
      </c>
      <c r="L58" s="305"/>
      <c r="M58" s="305"/>
      <c r="N58" s="305"/>
      <c r="O58" s="305">
        <v>6375</v>
      </c>
      <c r="P58" s="305">
        <f t="shared" si="6"/>
        <v>337400</v>
      </c>
      <c r="Q58" s="305"/>
      <c r="R58" s="303">
        <v>40</v>
      </c>
      <c r="S58" s="305" t="s">
        <v>649</v>
      </c>
      <c r="T58" s="305" t="s">
        <v>650</v>
      </c>
      <c r="U58" s="305"/>
      <c r="V58" s="303">
        <v>105</v>
      </c>
      <c r="W58" s="303">
        <f t="shared" si="8"/>
        <v>267393</v>
      </c>
      <c r="X58" s="303"/>
      <c r="Y58" s="303" t="s">
        <v>456</v>
      </c>
      <c r="Z58" s="303"/>
      <c r="AA58" s="303"/>
      <c r="AB58" s="303"/>
      <c r="AC58" s="306" t="s">
        <v>456</v>
      </c>
      <c r="AD58" s="306">
        <v>1</v>
      </c>
    </row>
    <row r="59" spans="1:32" ht="13.5" customHeight="1">
      <c r="A59" s="486">
        <f t="shared" si="2"/>
        <v>58</v>
      </c>
      <c r="B59" s="308" t="s">
        <v>653</v>
      </c>
      <c r="C59" s="309">
        <v>141147</v>
      </c>
      <c r="D59" s="308" t="s">
        <v>587</v>
      </c>
      <c r="E59" s="308"/>
      <c r="F59" s="308"/>
      <c r="G59" s="303" t="s">
        <v>456</v>
      </c>
      <c r="H59" s="304">
        <v>42500</v>
      </c>
      <c r="I59" s="491">
        <v>5.6</v>
      </c>
      <c r="J59" s="305">
        <v>245140</v>
      </c>
      <c r="K59" s="305">
        <f t="shared" si="9"/>
        <v>73542</v>
      </c>
      <c r="L59" s="305"/>
      <c r="M59" s="305"/>
      <c r="N59" s="305"/>
      <c r="O59" s="305">
        <v>68000</v>
      </c>
      <c r="P59" s="305">
        <f t="shared" si="6"/>
        <v>386700</v>
      </c>
      <c r="Q59" s="305"/>
      <c r="R59" s="303">
        <v>40</v>
      </c>
      <c r="S59" s="305" t="s">
        <v>649</v>
      </c>
      <c r="T59" s="305" t="s">
        <v>650</v>
      </c>
      <c r="U59" s="305"/>
      <c r="V59" s="303">
        <v>103</v>
      </c>
      <c r="W59" s="303">
        <f t="shared" si="8"/>
        <v>252494.2</v>
      </c>
      <c r="X59" s="303"/>
      <c r="Y59" s="303" t="s">
        <v>456</v>
      </c>
      <c r="Z59" s="303"/>
      <c r="AA59" s="303"/>
      <c r="AB59" s="303"/>
      <c r="AC59" s="306" t="s">
        <v>456</v>
      </c>
      <c r="AD59" s="306">
        <v>1</v>
      </c>
    </row>
    <row r="60" spans="1:32" ht="13.5" customHeight="1">
      <c r="A60" s="486">
        <f t="shared" si="2"/>
        <v>59</v>
      </c>
      <c r="B60" s="308" t="s">
        <v>654</v>
      </c>
      <c r="C60" s="309">
        <v>141117</v>
      </c>
      <c r="D60" s="308" t="s">
        <v>589</v>
      </c>
      <c r="E60" s="308"/>
      <c r="F60" s="308"/>
      <c r="G60" s="303" t="s">
        <v>456</v>
      </c>
      <c r="H60" s="304">
        <v>42500</v>
      </c>
      <c r="I60" s="491">
        <v>5.0999999999999996</v>
      </c>
      <c r="J60" s="305">
        <v>238680</v>
      </c>
      <c r="K60" s="305">
        <f t="shared" si="9"/>
        <v>71604</v>
      </c>
      <c r="L60" s="305"/>
      <c r="M60" s="305"/>
      <c r="N60" s="305"/>
      <c r="O60" s="305">
        <v>25500</v>
      </c>
      <c r="P60" s="305">
        <f t="shared" si="6"/>
        <v>335800</v>
      </c>
      <c r="Q60" s="305"/>
      <c r="R60" s="303">
        <v>40</v>
      </c>
      <c r="S60" s="305" t="s">
        <v>649</v>
      </c>
      <c r="T60" s="305" t="s">
        <v>650</v>
      </c>
      <c r="U60" s="305"/>
      <c r="V60" s="303">
        <v>108</v>
      </c>
      <c r="W60" s="303">
        <f t="shared" si="8"/>
        <v>257774.4</v>
      </c>
      <c r="X60" s="303"/>
      <c r="Y60" s="303" t="s">
        <v>456</v>
      </c>
      <c r="Z60" s="303"/>
      <c r="AA60" s="303"/>
      <c r="AB60" s="303"/>
      <c r="AC60" s="306" t="s">
        <v>456</v>
      </c>
      <c r="AD60" s="306">
        <v>1</v>
      </c>
    </row>
    <row r="61" spans="1:32" ht="13.5" customHeight="1">
      <c r="A61" s="486">
        <f t="shared" si="2"/>
        <v>60</v>
      </c>
      <c r="B61" s="308" t="s">
        <v>655</v>
      </c>
      <c r="C61" s="309">
        <v>141087</v>
      </c>
      <c r="D61" s="308" t="s">
        <v>765</v>
      </c>
      <c r="E61" s="308"/>
      <c r="F61" s="308"/>
      <c r="G61" s="303" t="s">
        <v>456</v>
      </c>
      <c r="H61" s="304">
        <v>42500</v>
      </c>
      <c r="I61" s="491">
        <v>4.3</v>
      </c>
      <c r="J61" s="305">
        <v>213180</v>
      </c>
      <c r="K61" s="305">
        <f t="shared" si="9"/>
        <v>63954</v>
      </c>
      <c r="L61" s="305"/>
      <c r="M61" s="305"/>
      <c r="N61" s="305"/>
      <c r="O61" s="305">
        <v>25500</v>
      </c>
      <c r="P61" s="305">
        <f t="shared" si="6"/>
        <v>302600</v>
      </c>
      <c r="Q61" s="305"/>
      <c r="R61" s="303">
        <v>40</v>
      </c>
      <c r="S61" s="305" t="s">
        <v>649</v>
      </c>
      <c r="T61" s="305" t="s">
        <v>650</v>
      </c>
      <c r="U61" s="305"/>
      <c r="V61" s="303">
        <v>114</v>
      </c>
      <c r="W61" s="303">
        <f t="shared" si="8"/>
        <v>243025.2</v>
      </c>
      <c r="X61" s="303"/>
      <c r="Y61" s="303" t="s">
        <v>456</v>
      </c>
      <c r="Z61" s="303"/>
      <c r="AA61" s="303"/>
      <c r="AB61" s="303"/>
      <c r="AC61" s="306" t="s">
        <v>456</v>
      </c>
      <c r="AD61" s="306">
        <v>1</v>
      </c>
    </row>
    <row r="62" spans="1:32" ht="13.5" customHeight="1">
      <c r="A62" s="486">
        <f t="shared" si="2"/>
        <v>61</v>
      </c>
      <c r="B62" s="308" t="s">
        <v>656</v>
      </c>
      <c r="C62" s="309">
        <v>141127</v>
      </c>
      <c r="D62" s="308" t="s">
        <v>657</v>
      </c>
      <c r="E62" s="308"/>
      <c r="F62" s="308"/>
      <c r="G62" s="303" t="s">
        <v>456</v>
      </c>
      <c r="H62" s="304">
        <v>42500</v>
      </c>
      <c r="I62" s="491">
        <v>5.0999999999999996</v>
      </c>
      <c r="J62" s="305">
        <v>238680</v>
      </c>
      <c r="K62" s="305">
        <f t="shared" si="9"/>
        <v>71604</v>
      </c>
      <c r="L62" s="305"/>
      <c r="M62" s="305"/>
      <c r="N62" s="305"/>
      <c r="O62" s="305">
        <v>25500</v>
      </c>
      <c r="P62" s="305">
        <f t="shared" si="6"/>
        <v>335800</v>
      </c>
      <c r="Q62" s="305"/>
      <c r="R62" s="303">
        <v>40</v>
      </c>
      <c r="S62" s="305" t="s">
        <v>649</v>
      </c>
      <c r="T62" s="305" t="s">
        <v>650</v>
      </c>
      <c r="U62" s="305"/>
      <c r="V62" s="303">
        <v>108</v>
      </c>
      <c r="W62" s="303">
        <f t="shared" si="8"/>
        <v>257774.4</v>
      </c>
      <c r="X62" s="303"/>
      <c r="Y62" s="303" t="s">
        <v>456</v>
      </c>
      <c r="Z62" s="303"/>
      <c r="AA62" s="303"/>
      <c r="AB62" s="303"/>
      <c r="AC62" s="306" t="s">
        <v>456</v>
      </c>
      <c r="AD62" s="306">
        <v>1</v>
      </c>
    </row>
    <row r="63" spans="1:32" ht="13.5" customHeight="1">
      <c r="A63" s="486">
        <f t="shared" si="2"/>
        <v>62</v>
      </c>
      <c r="B63" s="308" t="s">
        <v>658</v>
      </c>
      <c r="C63" s="309">
        <v>141157</v>
      </c>
      <c r="D63" s="308" t="s">
        <v>584</v>
      </c>
      <c r="E63" s="308"/>
      <c r="F63" s="308"/>
      <c r="G63" s="303" t="s">
        <v>456</v>
      </c>
      <c r="H63" s="304">
        <v>42500</v>
      </c>
      <c r="I63" s="491">
        <v>5.7</v>
      </c>
      <c r="J63" s="305">
        <v>254363</v>
      </c>
      <c r="K63" s="305">
        <f t="shared" si="9"/>
        <v>76309</v>
      </c>
      <c r="L63" s="305"/>
      <c r="M63" s="305"/>
      <c r="N63" s="305"/>
      <c r="O63" s="305">
        <v>31875</v>
      </c>
      <c r="P63" s="305">
        <f t="shared" si="6"/>
        <v>362500</v>
      </c>
      <c r="Q63" s="305"/>
      <c r="R63" s="303">
        <v>40</v>
      </c>
      <c r="S63" s="305" t="s">
        <v>649</v>
      </c>
      <c r="T63" s="305" t="s">
        <v>650</v>
      </c>
      <c r="U63" s="305"/>
      <c r="V63" s="303">
        <v>100</v>
      </c>
      <c r="W63" s="303">
        <f t="shared" si="8"/>
        <v>254363</v>
      </c>
      <c r="X63" s="303"/>
      <c r="Y63" s="303" t="s">
        <v>456</v>
      </c>
      <c r="Z63" s="303"/>
      <c r="AA63" s="303"/>
      <c r="AB63" s="303"/>
      <c r="AC63" s="306" t="s">
        <v>456</v>
      </c>
      <c r="AD63" s="306">
        <v>1</v>
      </c>
    </row>
    <row r="64" spans="1:32" ht="13.5" customHeight="1">
      <c r="A64" s="486">
        <f t="shared" si="2"/>
        <v>63</v>
      </c>
      <c r="B64" s="523" t="s">
        <v>659</v>
      </c>
      <c r="C64" s="309">
        <v>1430000</v>
      </c>
      <c r="D64" s="308" t="s">
        <v>580</v>
      </c>
      <c r="E64" s="308"/>
      <c r="F64" s="308"/>
      <c r="G64" s="303" t="s">
        <v>581</v>
      </c>
      <c r="H64" s="304">
        <v>1</v>
      </c>
      <c r="I64" s="304">
        <v>198600</v>
      </c>
      <c r="J64" s="305">
        <f t="shared" si="1"/>
        <v>198600</v>
      </c>
      <c r="K64" s="305">
        <v>0</v>
      </c>
      <c r="L64" s="305"/>
      <c r="M64" s="305"/>
      <c r="N64" s="305"/>
      <c r="O64" s="305"/>
      <c r="P64" s="305">
        <f t="shared" si="6"/>
        <v>198600</v>
      </c>
      <c r="Q64" s="305"/>
      <c r="R64" s="303">
        <v>40</v>
      </c>
      <c r="S64" s="305" t="s">
        <v>649</v>
      </c>
      <c r="T64" s="305" t="s">
        <v>650</v>
      </c>
      <c r="U64" s="305"/>
      <c r="V64" s="303">
        <v>118</v>
      </c>
      <c r="W64" s="303">
        <f t="shared" si="8"/>
        <v>234348</v>
      </c>
      <c r="X64" s="303"/>
      <c r="Y64" s="303"/>
      <c r="Z64" s="303"/>
      <c r="AA64" s="303" t="s">
        <v>581</v>
      </c>
      <c r="AB64" s="303"/>
      <c r="AC64" s="306" t="s">
        <v>574</v>
      </c>
      <c r="AD64" s="306">
        <v>1</v>
      </c>
    </row>
    <row r="65" spans="1:32">
      <c r="A65" s="486">
        <f t="shared" si="2"/>
        <v>64</v>
      </c>
      <c r="B65" s="308" t="s">
        <v>744</v>
      </c>
      <c r="C65" s="309">
        <v>141127</v>
      </c>
      <c r="D65" s="308" t="s">
        <v>657</v>
      </c>
      <c r="E65" s="308"/>
      <c r="F65" s="308"/>
      <c r="G65" s="303" t="s">
        <v>574</v>
      </c>
      <c r="H65" s="304">
        <v>42500</v>
      </c>
      <c r="I65" s="491">
        <v>5.2</v>
      </c>
      <c r="J65" s="305">
        <v>221000</v>
      </c>
      <c r="K65" s="305">
        <f t="shared" ref="K65:K73" si="10">ROUND(J65*30%,0)</f>
        <v>66300</v>
      </c>
      <c r="L65" s="305"/>
      <c r="M65" s="305"/>
      <c r="N65" s="305"/>
      <c r="O65" s="305">
        <v>51000</v>
      </c>
      <c r="P65" s="305">
        <f t="shared" si="6"/>
        <v>338300</v>
      </c>
      <c r="Q65" s="305"/>
      <c r="R65" s="303">
        <v>40</v>
      </c>
      <c r="S65" s="305" t="s">
        <v>649</v>
      </c>
      <c r="T65" s="305" t="s">
        <v>650</v>
      </c>
      <c r="U65" s="305"/>
      <c r="V65" s="303">
        <v>100</v>
      </c>
      <c r="W65" s="303">
        <f t="shared" si="8"/>
        <v>221000</v>
      </c>
      <c r="X65" s="303"/>
      <c r="Y65" s="303"/>
      <c r="Z65" s="303" t="s">
        <v>574</v>
      </c>
      <c r="AA65" s="303"/>
      <c r="AB65" s="303"/>
      <c r="AC65" s="306" t="s">
        <v>456</v>
      </c>
      <c r="AD65" s="306">
        <v>1</v>
      </c>
    </row>
    <row r="66" spans="1:32" ht="13.5" customHeight="1">
      <c r="A66" s="486">
        <f t="shared" si="2"/>
        <v>65</v>
      </c>
      <c r="B66" s="308" t="s">
        <v>745</v>
      </c>
      <c r="C66" s="309">
        <v>141127</v>
      </c>
      <c r="D66" s="308" t="s">
        <v>657</v>
      </c>
      <c r="E66" s="308"/>
      <c r="F66" s="308"/>
      <c r="G66" s="303" t="s">
        <v>456</v>
      </c>
      <c r="H66" s="304">
        <v>42500</v>
      </c>
      <c r="I66" s="491">
        <v>5.2</v>
      </c>
      <c r="J66" s="305">
        <f t="shared" si="1"/>
        <v>221000</v>
      </c>
      <c r="K66" s="305">
        <f t="shared" si="10"/>
        <v>66300</v>
      </c>
      <c r="L66" s="305"/>
      <c r="M66" s="305"/>
      <c r="N66" s="305"/>
      <c r="O66" s="305">
        <v>6375</v>
      </c>
      <c r="P66" s="305">
        <f t="shared" ref="P66:P87" si="11">ROUND(SUM(J66:O66)/100,0)*100+Q66</f>
        <v>293700</v>
      </c>
      <c r="Q66" s="305"/>
      <c r="R66" s="303">
        <v>40</v>
      </c>
      <c r="S66" s="305" t="s">
        <v>649</v>
      </c>
      <c r="T66" s="305" t="s">
        <v>650</v>
      </c>
      <c r="U66" s="305"/>
      <c r="V66" s="303">
        <v>104</v>
      </c>
      <c r="W66" s="303">
        <f t="shared" si="8"/>
        <v>229840</v>
      </c>
      <c r="X66" s="303"/>
      <c r="Y66" s="303" t="s">
        <v>456</v>
      </c>
      <c r="Z66" s="303"/>
      <c r="AA66" s="303"/>
      <c r="AB66" s="303"/>
      <c r="AC66" s="306" t="s">
        <v>456</v>
      </c>
      <c r="AD66" s="306">
        <v>1</v>
      </c>
    </row>
    <row r="67" spans="1:32" ht="13.5" customHeight="1">
      <c r="A67" s="486">
        <f t="shared" si="2"/>
        <v>66</v>
      </c>
      <c r="B67" s="308" t="s">
        <v>661</v>
      </c>
      <c r="C67" s="309">
        <v>141117</v>
      </c>
      <c r="D67" s="308" t="s">
        <v>589</v>
      </c>
      <c r="E67" s="308"/>
      <c r="F67" s="308"/>
      <c r="G67" s="303" t="s">
        <v>456</v>
      </c>
      <c r="H67" s="304">
        <v>42500</v>
      </c>
      <c r="I67" s="491">
        <v>5.0999999999999996</v>
      </c>
      <c r="J67" s="305">
        <v>234090</v>
      </c>
      <c r="K67" s="305">
        <f t="shared" si="10"/>
        <v>70227</v>
      </c>
      <c r="L67" s="305"/>
      <c r="M67" s="305"/>
      <c r="N67" s="305"/>
      <c r="O67" s="305">
        <v>25500</v>
      </c>
      <c r="P67" s="305">
        <f t="shared" si="11"/>
        <v>329800</v>
      </c>
      <c r="Q67" s="305"/>
      <c r="R67" s="303">
        <v>40</v>
      </c>
      <c r="S67" s="305" t="s">
        <v>649</v>
      </c>
      <c r="T67" s="305" t="s">
        <v>650</v>
      </c>
      <c r="U67" s="305"/>
      <c r="V67" s="303">
        <v>108</v>
      </c>
      <c r="W67" s="303">
        <f t="shared" si="8"/>
        <v>252817.2</v>
      </c>
      <c r="X67" s="303"/>
      <c r="Y67" s="303" t="s">
        <v>456</v>
      </c>
      <c r="Z67" s="303"/>
      <c r="AA67" s="303"/>
      <c r="AB67" s="303"/>
      <c r="AC67" s="306" t="s">
        <v>456</v>
      </c>
      <c r="AD67" s="306">
        <v>1</v>
      </c>
    </row>
    <row r="68" spans="1:32" ht="13.5" customHeight="1">
      <c r="A68" s="486">
        <f t="shared" ref="A68:A130" si="12">+A67+1</f>
        <v>67</v>
      </c>
      <c r="B68" s="507" t="s">
        <v>662</v>
      </c>
      <c r="C68" s="508">
        <v>140060</v>
      </c>
      <c r="D68" s="507" t="s">
        <v>613</v>
      </c>
      <c r="E68" s="507" t="s">
        <v>619</v>
      </c>
      <c r="F68" s="507"/>
      <c r="G68" s="303" t="s">
        <v>456</v>
      </c>
      <c r="H68" s="304">
        <v>42500</v>
      </c>
      <c r="I68" s="491">
        <v>7.5</v>
      </c>
      <c r="J68" s="305">
        <v>382500</v>
      </c>
      <c r="K68" s="305">
        <f t="shared" si="10"/>
        <v>114750</v>
      </c>
      <c r="L68" s="305"/>
      <c r="M68" s="305">
        <f>+J68*0.15</f>
        <v>57375</v>
      </c>
      <c r="N68" s="305"/>
      <c r="O68" s="305"/>
      <c r="P68" s="305">
        <f t="shared" si="11"/>
        <v>554600</v>
      </c>
      <c r="Q68" s="305"/>
      <c r="R68" s="303">
        <v>40</v>
      </c>
      <c r="S68" s="305" t="s">
        <v>649</v>
      </c>
      <c r="T68" s="305" t="s">
        <v>649</v>
      </c>
      <c r="U68" s="305"/>
      <c r="V68" s="303">
        <v>120</v>
      </c>
      <c r="W68" s="303">
        <f t="shared" si="8"/>
        <v>459000</v>
      </c>
      <c r="X68" s="303"/>
      <c r="Y68" s="303" t="s">
        <v>456</v>
      </c>
      <c r="Z68" s="303"/>
      <c r="AA68" s="303"/>
      <c r="AB68" s="303"/>
      <c r="AC68" s="306" t="s">
        <v>456</v>
      </c>
      <c r="AD68" s="306">
        <v>1</v>
      </c>
    </row>
    <row r="69" spans="1:32" ht="13.5" customHeight="1">
      <c r="A69" s="486">
        <f t="shared" si="12"/>
        <v>68</v>
      </c>
      <c r="B69" s="507" t="s">
        <v>663</v>
      </c>
      <c r="C69" s="508">
        <v>140077</v>
      </c>
      <c r="D69" s="507"/>
      <c r="E69" s="507" t="s">
        <v>604</v>
      </c>
      <c r="F69" s="507"/>
      <c r="G69" s="303" t="s">
        <v>456</v>
      </c>
      <c r="H69" s="304">
        <v>42500</v>
      </c>
      <c r="I69" s="491">
        <v>7</v>
      </c>
      <c r="J69" s="305">
        <v>357000</v>
      </c>
      <c r="K69" s="305">
        <f t="shared" si="10"/>
        <v>107100</v>
      </c>
      <c r="L69" s="305"/>
      <c r="M69" s="305">
        <f>+J69*0.1</f>
        <v>35700</v>
      </c>
      <c r="N69" s="305"/>
      <c r="O69" s="305"/>
      <c r="P69" s="305">
        <f t="shared" si="11"/>
        <v>499800</v>
      </c>
      <c r="Q69" s="305"/>
      <c r="R69" s="303">
        <v>40</v>
      </c>
      <c r="S69" s="305" t="s">
        <v>649</v>
      </c>
      <c r="T69" s="305" t="s">
        <v>649</v>
      </c>
      <c r="U69" s="305"/>
      <c r="V69" s="303">
        <v>115</v>
      </c>
      <c r="W69" s="303">
        <f t="shared" si="8"/>
        <v>410550</v>
      </c>
      <c r="X69" s="303"/>
      <c r="Y69" s="303" t="s">
        <v>456</v>
      </c>
      <c r="Z69" s="303"/>
      <c r="AA69" s="303"/>
      <c r="AB69" s="303"/>
      <c r="AC69" s="306" t="s">
        <v>456</v>
      </c>
      <c r="AD69" s="306">
        <v>1</v>
      </c>
    </row>
    <row r="70" spans="1:32" ht="13.5" customHeight="1">
      <c r="A70" s="486">
        <f t="shared" si="12"/>
        <v>69</v>
      </c>
      <c r="B70" s="507" t="s">
        <v>664</v>
      </c>
      <c r="C70" s="508">
        <v>141167</v>
      </c>
      <c r="D70" s="507" t="s">
        <v>624</v>
      </c>
      <c r="E70" s="507"/>
      <c r="F70" s="507"/>
      <c r="G70" s="303" t="s">
        <v>456</v>
      </c>
      <c r="H70" s="304">
        <v>42500</v>
      </c>
      <c r="I70" s="491">
        <v>5.8</v>
      </c>
      <c r="J70" s="305">
        <v>258825</v>
      </c>
      <c r="K70" s="305">
        <f t="shared" si="10"/>
        <v>77648</v>
      </c>
      <c r="L70" s="305"/>
      <c r="M70" s="305"/>
      <c r="N70" s="305"/>
      <c r="O70" s="305"/>
      <c r="P70" s="305">
        <f t="shared" si="11"/>
        <v>336500</v>
      </c>
      <c r="Q70" s="305"/>
      <c r="R70" s="303">
        <v>40</v>
      </c>
      <c r="S70" s="305" t="s">
        <v>649</v>
      </c>
      <c r="T70" s="305" t="s">
        <v>649</v>
      </c>
      <c r="U70" s="305"/>
      <c r="V70" s="303">
        <v>105</v>
      </c>
      <c r="W70" s="303">
        <f t="shared" si="8"/>
        <v>271766.25</v>
      </c>
      <c r="X70" s="303"/>
      <c r="Y70" s="303" t="s">
        <v>456</v>
      </c>
      <c r="Z70" s="303"/>
      <c r="AA70" s="303"/>
      <c r="AB70" s="303"/>
      <c r="AC70" s="306" t="s">
        <v>456</v>
      </c>
      <c r="AD70" s="306">
        <v>1</v>
      </c>
    </row>
    <row r="71" spans="1:32" ht="13.5" customHeight="1">
      <c r="A71" s="486">
        <f t="shared" si="12"/>
        <v>70</v>
      </c>
      <c r="B71" s="507" t="s">
        <v>665</v>
      </c>
      <c r="C71" s="508">
        <v>141137</v>
      </c>
      <c r="D71" s="507" t="s">
        <v>603</v>
      </c>
      <c r="E71" s="507"/>
      <c r="F71" s="507"/>
      <c r="G71" s="303" t="s">
        <v>574</v>
      </c>
      <c r="H71" s="304">
        <v>42500</v>
      </c>
      <c r="I71" s="491">
        <v>3.3</v>
      </c>
      <c r="J71" s="305">
        <v>236513</v>
      </c>
      <c r="K71" s="305">
        <f t="shared" si="10"/>
        <v>70954</v>
      </c>
      <c r="L71" s="305"/>
      <c r="M71" s="305"/>
      <c r="N71" s="305"/>
      <c r="O71" s="305"/>
      <c r="P71" s="305">
        <f t="shared" si="11"/>
        <v>307500</v>
      </c>
      <c r="Q71" s="305"/>
      <c r="R71" s="303">
        <v>40</v>
      </c>
      <c r="S71" s="305" t="s">
        <v>649</v>
      </c>
      <c r="T71" s="305" t="s">
        <v>649</v>
      </c>
      <c r="U71" s="305"/>
      <c r="V71" s="303">
        <v>125</v>
      </c>
      <c r="W71" s="303">
        <f t="shared" si="8"/>
        <v>295641.25</v>
      </c>
      <c r="X71" s="303"/>
      <c r="Y71" s="303"/>
      <c r="Z71" s="303" t="s">
        <v>574</v>
      </c>
      <c r="AA71" s="303"/>
      <c r="AB71" s="303"/>
      <c r="AC71" s="306" t="s">
        <v>574</v>
      </c>
      <c r="AD71" s="306">
        <v>1</v>
      </c>
    </row>
    <row r="72" spans="1:32" ht="14.25" customHeight="1">
      <c r="A72" s="486">
        <f t="shared" si="12"/>
        <v>71</v>
      </c>
      <c r="B72" s="507" t="s">
        <v>666</v>
      </c>
      <c r="C72" s="508">
        <v>1441470</v>
      </c>
      <c r="D72" s="507" t="s">
        <v>587</v>
      </c>
      <c r="E72" s="507"/>
      <c r="F72" s="507"/>
      <c r="G72" s="303" t="s">
        <v>456</v>
      </c>
      <c r="H72" s="304">
        <v>42500</v>
      </c>
      <c r="I72" s="491">
        <v>5.6</v>
      </c>
      <c r="J72" s="305">
        <v>273700</v>
      </c>
      <c r="K72" s="305">
        <f t="shared" si="10"/>
        <v>82110</v>
      </c>
      <c r="L72" s="305"/>
      <c r="M72" s="305"/>
      <c r="N72" s="305"/>
      <c r="O72" s="305"/>
      <c r="P72" s="305">
        <f t="shared" si="11"/>
        <v>355800</v>
      </c>
      <c r="Q72" s="305"/>
      <c r="R72" s="303">
        <v>40</v>
      </c>
      <c r="S72" s="305" t="s">
        <v>649</v>
      </c>
      <c r="T72" s="305" t="s">
        <v>667</v>
      </c>
      <c r="U72" s="305"/>
      <c r="V72" s="303">
        <v>110</v>
      </c>
      <c r="W72" s="303">
        <f>IF(V72=100,J72,J72*V72/100)</f>
        <v>301070</v>
      </c>
      <c r="X72" s="303"/>
      <c r="Y72" s="303" t="s">
        <v>456</v>
      </c>
      <c r="Z72" s="303"/>
      <c r="AA72" s="303"/>
      <c r="AB72" s="303"/>
      <c r="AC72" s="306" t="s">
        <v>456</v>
      </c>
      <c r="AD72" s="306">
        <v>1</v>
      </c>
    </row>
    <row r="73" spans="1:32" ht="13.5" customHeight="1">
      <c r="A73" s="486">
        <f t="shared" si="12"/>
        <v>72</v>
      </c>
      <c r="B73" s="507" t="s">
        <v>750</v>
      </c>
      <c r="C73" s="508">
        <v>141117</v>
      </c>
      <c r="D73" s="507" t="s">
        <v>589</v>
      </c>
      <c r="E73" s="507"/>
      <c r="F73" s="507"/>
      <c r="G73" s="303" t="s">
        <v>456</v>
      </c>
      <c r="H73" s="304">
        <v>42500</v>
      </c>
      <c r="I73" s="491">
        <v>5.0999999999999996</v>
      </c>
      <c r="J73" s="305">
        <f t="shared" ref="J73:J136" si="13">H73*I73</f>
        <v>216749.99999999997</v>
      </c>
      <c r="K73" s="305">
        <f t="shared" si="10"/>
        <v>65025</v>
      </c>
      <c r="L73" s="305"/>
      <c r="M73" s="305"/>
      <c r="N73" s="305"/>
      <c r="O73" s="305">
        <v>25500</v>
      </c>
      <c r="P73" s="305">
        <f t="shared" si="11"/>
        <v>307300</v>
      </c>
      <c r="Q73" s="305"/>
      <c r="R73" s="303">
        <v>40</v>
      </c>
      <c r="S73" s="305" t="s">
        <v>649</v>
      </c>
      <c r="T73" s="305" t="s">
        <v>667</v>
      </c>
      <c r="U73" s="305"/>
      <c r="V73" s="303">
        <v>100</v>
      </c>
      <c r="W73" s="303">
        <f t="shared" ref="W73:W104" si="14">+J73*V73/100</f>
        <v>216749.99999999997</v>
      </c>
      <c r="X73" s="303"/>
      <c r="Y73" s="303" t="s">
        <v>456</v>
      </c>
      <c r="Z73" s="303"/>
      <c r="AA73" s="303"/>
      <c r="AB73" s="303"/>
      <c r="AC73" s="306" t="s">
        <v>456</v>
      </c>
      <c r="AD73" s="306">
        <v>1</v>
      </c>
    </row>
    <row r="74" spans="1:32" ht="13.5" customHeight="1">
      <c r="A74" s="486">
        <f t="shared" si="12"/>
        <v>73</v>
      </c>
      <c r="B74" s="507" t="s">
        <v>668</v>
      </c>
      <c r="C74" s="508">
        <v>145140</v>
      </c>
      <c r="D74" s="507" t="s">
        <v>669</v>
      </c>
      <c r="E74" s="507"/>
      <c r="F74" s="507"/>
      <c r="G74" s="303" t="s">
        <v>569</v>
      </c>
      <c r="H74" s="304">
        <v>203500</v>
      </c>
      <c r="I74" s="506">
        <v>1</v>
      </c>
      <c r="J74" s="305">
        <f t="shared" si="13"/>
        <v>203500</v>
      </c>
      <c r="K74" s="305"/>
      <c r="L74" s="305"/>
      <c r="M74" s="305"/>
      <c r="N74" s="305"/>
      <c r="O74" s="305"/>
      <c r="P74" s="305">
        <f t="shared" si="11"/>
        <v>203500</v>
      </c>
      <c r="Q74" s="305"/>
      <c r="R74" s="303">
        <v>40</v>
      </c>
      <c r="S74" s="305" t="s">
        <v>649</v>
      </c>
      <c r="T74" s="305" t="s">
        <v>667</v>
      </c>
      <c r="U74" s="305"/>
      <c r="V74" s="303">
        <v>100</v>
      </c>
      <c r="W74" s="303">
        <f t="shared" si="14"/>
        <v>203500</v>
      </c>
      <c r="X74" s="303" t="s">
        <v>569</v>
      </c>
      <c r="Y74" s="303"/>
      <c r="Z74" s="303"/>
      <c r="AA74" s="303"/>
      <c r="AB74" s="303"/>
      <c r="AC74" s="306" t="s">
        <v>456</v>
      </c>
      <c r="AD74" s="306">
        <v>1</v>
      </c>
    </row>
    <row r="75" spans="1:32" ht="13.5" customHeight="1">
      <c r="A75" s="486">
        <f t="shared" si="12"/>
        <v>74</v>
      </c>
      <c r="B75" s="507" t="s">
        <v>746</v>
      </c>
      <c r="C75" s="508">
        <v>141127</v>
      </c>
      <c r="D75" s="507" t="s">
        <v>657</v>
      </c>
      <c r="E75" s="507"/>
      <c r="F75" s="507"/>
      <c r="G75" s="303" t="s">
        <v>456</v>
      </c>
      <c r="H75" s="304">
        <v>42500</v>
      </c>
      <c r="I75" s="491">
        <v>5.2</v>
      </c>
      <c r="J75" s="305">
        <f t="shared" si="13"/>
        <v>221000</v>
      </c>
      <c r="K75" s="305">
        <f t="shared" ref="K75:K86" si="15">ROUND(J75*30%,0)</f>
        <v>66300</v>
      </c>
      <c r="L75" s="305"/>
      <c r="M75" s="305"/>
      <c r="N75" s="305"/>
      <c r="O75" s="305"/>
      <c r="P75" s="305">
        <f t="shared" si="11"/>
        <v>287300</v>
      </c>
      <c r="Q75" s="305"/>
      <c r="R75" s="303">
        <v>40</v>
      </c>
      <c r="S75" s="305" t="s">
        <v>649</v>
      </c>
      <c r="T75" s="305" t="s">
        <v>667</v>
      </c>
      <c r="U75" s="305"/>
      <c r="V75" s="303">
        <v>105</v>
      </c>
      <c r="W75" s="303">
        <f t="shared" si="14"/>
        <v>232050</v>
      </c>
      <c r="X75" s="303"/>
      <c r="Y75" s="303" t="s">
        <v>456</v>
      </c>
      <c r="Z75" s="303"/>
      <c r="AA75" s="303"/>
      <c r="AB75" s="303"/>
      <c r="AC75" s="306" t="s">
        <v>456</v>
      </c>
      <c r="AD75" s="306">
        <v>1</v>
      </c>
      <c r="AF75" s="310"/>
    </row>
    <row r="76" spans="1:32" ht="13.5" customHeight="1">
      <c r="A76" s="486">
        <f t="shared" si="12"/>
        <v>75</v>
      </c>
      <c r="B76" s="507" t="s">
        <v>747</v>
      </c>
      <c r="C76" s="508">
        <v>141157</v>
      </c>
      <c r="D76" s="507" t="s">
        <v>584</v>
      </c>
      <c r="E76" s="507"/>
      <c r="F76" s="507"/>
      <c r="G76" s="303" t="s">
        <v>456</v>
      </c>
      <c r="H76" s="304">
        <v>42500</v>
      </c>
      <c r="I76" s="491">
        <v>5.7</v>
      </c>
      <c r="J76" s="305">
        <f t="shared" si="13"/>
        <v>242250</v>
      </c>
      <c r="K76" s="305">
        <f t="shared" si="15"/>
        <v>72675</v>
      </c>
      <c r="L76" s="305"/>
      <c r="M76" s="305"/>
      <c r="N76" s="305"/>
      <c r="O76" s="305"/>
      <c r="P76" s="305">
        <f t="shared" si="11"/>
        <v>314900</v>
      </c>
      <c r="Q76" s="305"/>
      <c r="R76" s="303">
        <v>40</v>
      </c>
      <c r="S76" s="305" t="s">
        <v>649</v>
      </c>
      <c r="T76" s="305" t="s">
        <v>667</v>
      </c>
      <c r="U76" s="305"/>
      <c r="V76" s="303">
        <v>105</v>
      </c>
      <c r="W76" s="303">
        <f t="shared" si="14"/>
        <v>254362.5</v>
      </c>
      <c r="X76" s="303"/>
      <c r="Y76" s="303" t="s">
        <v>456</v>
      </c>
      <c r="Z76" s="303"/>
      <c r="AA76" s="303"/>
      <c r="AB76" s="303"/>
      <c r="AC76" s="306" t="s">
        <v>456</v>
      </c>
      <c r="AD76" s="306">
        <v>1</v>
      </c>
    </row>
    <row r="77" spans="1:32">
      <c r="A77" s="486">
        <f t="shared" si="12"/>
        <v>76</v>
      </c>
      <c r="B77" s="507" t="s">
        <v>748</v>
      </c>
      <c r="C77" s="508">
        <v>141087</v>
      </c>
      <c r="D77" s="507" t="s">
        <v>610</v>
      </c>
      <c r="E77" s="507"/>
      <c r="F77" s="507"/>
      <c r="G77" s="303" t="s">
        <v>456</v>
      </c>
      <c r="H77" s="304">
        <v>42500</v>
      </c>
      <c r="I77" s="491">
        <v>4.4000000000000004</v>
      </c>
      <c r="J77" s="305">
        <f t="shared" si="13"/>
        <v>187000.00000000003</v>
      </c>
      <c r="K77" s="305">
        <f t="shared" si="15"/>
        <v>56100</v>
      </c>
      <c r="L77" s="305"/>
      <c r="M77" s="305"/>
      <c r="N77" s="305"/>
      <c r="O77" s="305">
        <v>25500</v>
      </c>
      <c r="P77" s="305">
        <f t="shared" si="11"/>
        <v>268600</v>
      </c>
      <c r="Q77" s="305"/>
      <c r="R77" s="303">
        <v>40</v>
      </c>
      <c r="S77" s="305" t="s">
        <v>649</v>
      </c>
      <c r="T77" s="305" t="s">
        <v>667</v>
      </c>
      <c r="U77" s="305"/>
      <c r="V77" s="303">
        <v>100</v>
      </c>
      <c r="W77" s="303">
        <f t="shared" si="14"/>
        <v>187000.00000000003</v>
      </c>
      <c r="X77" s="303"/>
      <c r="Y77" s="303" t="s">
        <v>456</v>
      </c>
      <c r="Z77" s="303"/>
      <c r="AA77" s="303"/>
      <c r="AB77" s="303"/>
      <c r="AC77" s="306" t="s">
        <v>456</v>
      </c>
      <c r="AD77" s="306">
        <v>1</v>
      </c>
    </row>
    <row r="78" spans="1:32" ht="13.5" customHeight="1">
      <c r="A78" s="486">
        <f t="shared" si="12"/>
        <v>77</v>
      </c>
      <c r="B78" s="507" t="s">
        <v>749</v>
      </c>
      <c r="C78" s="508">
        <v>141087</v>
      </c>
      <c r="D78" s="507" t="s">
        <v>610</v>
      </c>
      <c r="E78" s="507"/>
      <c r="F78" s="507"/>
      <c r="G78" s="303" t="s">
        <v>456</v>
      </c>
      <c r="H78" s="304">
        <v>42500</v>
      </c>
      <c r="I78" s="491">
        <v>4.4000000000000004</v>
      </c>
      <c r="J78" s="305">
        <f t="shared" si="13"/>
        <v>187000.00000000003</v>
      </c>
      <c r="K78" s="305">
        <f t="shared" si="15"/>
        <v>56100</v>
      </c>
      <c r="L78" s="305"/>
      <c r="M78" s="305"/>
      <c r="N78" s="305"/>
      <c r="O78" s="305">
        <v>25500</v>
      </c>
      <c r="P78" s="305">
        <f t="shared" si="11"/>
        <v>268600</v>
      </c>
      <c r="Q78" s="305"/>
      <c r="R78" s="303">
        <v>40</v>
      </c>
      <c r="S78" s="305" t="s">
        <v>649</v>
      </c>
      <c r="T78" s="305" t="s">
        <v>667</v>
      </c>
      <c r="U78" s="305"/>
      <c r="V78" s="303">
        <v>100</v>
      </c>
      <c r="W78" s="303">
        <f t="shared" si="14"/>
        <v>187000.00000000003</v>
      </c>
      <c r="X78" s="303"/>
      <c r="Y78" s="303" t="s">
        <v>456</v>
      </c>
      <c r="Z78" s="303"/>
      <c r="AA78" s="303"/>
      <c r="AB78" s="303"/>
      <c r="AC78" s="306" t="s">
        <v>456</v>
      </c>
      <c r="AD78" s="306">
        <v>1</v>
      </c>
    </row>
    <row r="79" spans="1:32" ht="13.5" customHeight="1">
      <c r="A79" s="486">
        <f t="shared" si="12"/>
        <v>78</v>
      </c>
      <c r="B79" s="507" t="s">
        <v>670</v>
      </c>
      <c r="C79" s="508">
        <v>141157</v>
      </c>
      <c r="D79" s="507" t="s">
        <v>584</v>
      </c>
      <c r="E79" s="507"/>
      <c r="F79" s="507"/>
      <c r="G79" s="303" t="s">
        <v>456</v>
      </c>
      <c r="H79" s="304">
        <v>42500</v>
      </c>
      <c r="I79" s="491">
        <v>5.7</v>
      </c>
      <c r="J79" s="305">
        <v>261630</v>
      </c>
      <c r="K79" s="305">
        <f t="shared" si="15"/>
        <v>78489</v>
      </c>
      <c r="L79" s="305"/>
      <c r="M79" s="305"/>
      <c r="N79" s="305"/>
      <c r="O79" s="305"/>
      <c r="P79" s="305">
        <f t="shared" si="11"/>
        <v>340100</v>
      </c>
      <c r="Q79" s="305"/>
      <c r="R79" s="303">
        <v>40</v>
      </c>
      <c r="S79" s="305" t="s">
        <v>649</v>
      </c>
      <c r="T79" s="305" t="s">
        <v>667</v>
      </c>
      <c r="U79" s="305"/>
      <c r="V79" s="303">
        <v>105</v>
      </c>
      <c r="W79" s="303">
        <f t="shared" si="14"/>
        <v>274711.5</v>
      </c>
      <c r="X79" s="303"/>
      <c r="Y79" s="303" t="s">
        <v>456</v>
      </c>
      <c r="Z79" s="303"/>
      <c r="AA79" s="303"/>
      <c r="AB79" s="303"/>
      <c r="AC79" s="306" t="s">
        <v>456</v>
      </c>
      <c r="AD79" s="306">
        <v>1</v>
      </c>
    </row>
    <row r="80" spans="1:32" ht="13.5" customHeight="1">
      <c r="A80" s="486">
        <f t="shared" si="12"/>
        <v>79</v>
      </c>
      <c r="B80" s="507" t="s">
        <v>671</v>
      </c>
      <c r="C80" s="508">
        <v>141147</v>
      </c>
      <c r="D80" s="507" t="s">
        <v>587</v>
      </c>
      <c r="E80" s="507"/>
      <c r="F80" s="507"/>
      <c r="G80" s="303" t="s">
        <v>456</v>
      </c>
      <c r="H80" s="304">
        <v>42500</v>
      </c>
      <c r="I80" s="491">
        <v>5.6</v>
      </c>
      <c r="J80" s="305">
        <v>257040</v>
      </c>
      <c r="K80" s="305">
        <f t="shared" si="15"/>
        <v>77112</v>
      </c>
      <c r="L80" s="305"/>
      <c r="M80" s="305"/>
      <c r="N80" s="305"/>
      <c r="O80" s="305"/>
      <c r="P80" s="305">
        <f t="shared" si="11"/>
        <v>334200</v>
      </c>
      <c r="Q80" s="305"/>
      <c r="R80" s="303">
        <v>40</v>
      </c>
      <c r="S80" s="305" t="s">
        <v>649</v>
      </c>
      <c r="T80" s="305" t="s">
        <v>667</v>
      </c>
      <c r="U80" s="305"/>
      <c r="V80" s="303">
        <v>105</v>
      </c>
      <c r="W80" s="303">
        <f t="shared" si="14"/>
        <v>269892</v>
      </c>
      <c r="X80" s="303"/>
      <c r="Y80" s="303" t="s">
        <v>456</v>
      </c>
      <c r="Z80" s="303"/>
      <c r="AA80" s="303"/>
      <c r="AB80" s="303"/>
      <c r="AC80" s="306" t="s">
        <v>456</v>
      </c>
      <c r="AD80" s="306">
        <v>1</v>
      </c>
    </row>
    <row r="81" spans="1:30" ht="13.5" customHeight="1">
      <c r="A81" s="486">
        <f t="shared" si="12"/>
        <v>80</v>
      </c>
      <c r="B81" s="507" t="s">
        <v>672</v>
      </c>
      <c r="C81" s="508">
        <v>141147</v>
      </c>
      <c r="D81" s="507" t="s">
        <v>587</v>
      </c>
      <c r="E81" s="507"/>
      <c r="F81" s="507"/>
      <c r="G81" s="303" t="s">
        <v>456</v>
      </c>
      <c r="H81" s="304">
        <v>42500</v>
      </c>
      <c r="I81" s="491">
        <v>5.6</v>
      </c>
      <c r="J81" s="305">
        <v>268940</v>
      </c>
      <c r="K81" s="305">
        <f t="shared" si="15"/>
        <v>80682</v>
      </c>
      <c r="L81" s="305"/>
      <c r="M81" s="305"/>
      <c r="N81" s="305"/>
      <c r="O81" s="305">
        <v>25500</v>
      </c>
      <c r="P81" s="305">
        <f t="shared" si="11"/>
        <v>375100</v>
      </c>
      <c r="Q81" s="305"/>
      <c r="R81" s="303">
        <v>40</v>
      </c>
      <c r="S81" s="305" t="s">
        <v>649</v>
      </c>
      <c r="T81" s="305" t="s">
        <v>667</v>
      </c>
      <c r="U81" s="305"/>
      <c r="V81" s="303">
        <v>110</v>
      </c>
      <c r="W81" s="303">
        <f t="shared" si="14"/>
        <v>295834</v>
      </c>
      <c r="X81" s="303"/>
      <c r="Y81" s="303" t="s">
        <v>456</v>
      </c>
      <c r="Z81" s="303"/>
      <c r="AA81" s="303"/>
      <c r="AB81" s="303"/>
      <c r="AC81" s="306" t="s">
        <v>574</v>
      </c>
      <c r="AD81" s="306">
        <v>1</v>
      </c>
    </row>
    <row r="82" spans="1:30" ht="13.5" customHeight="1">
      <c r="A82" s="486">
        <f t="shared" si="12"/>
        <v>81</v>
      </c>
      <c r="B82" s="507" t="s">
        <v>673</v>
      </c>
      <c r="C82" s="508">
        <v>141127</v>
      </c>
      <c r="D82" s="507" t="s">
        <v>657</v>
      </c>
      <c r="E82" s="507"/>
      <c r="F82" s="507"/>
      <c r="G82" s="303" t="s">
        <v>456</v>
      </c>
      <c r="H82" s="304">
        <v>42500</v>
      </c>
      <c r="I82" s="491">
        <v>5.2</v>
      </c>
      <c r="J82" s="305">
        <v>261800</v>
      </c>
      <c r="K82" s="305">
        <f t="shared" si="15"/>
        <v>78540</v>
      </c>
      <c r="L82" s="305"/>
      <c r="M82" s="305"/>
      <c r="N82" s="305"/>
      <c r="O82" s="305">
        <v>6375</v>
      </c>
      <c r="P82" s="305">
        <f t="shared" si="11"/>
        <v>346700</v>
      </c>
      <c r="Q82" s="305"/>
      <c r="R82" s="303">
        <v>40</v>
      </c>
      <c r="S82" s="305" t="s">
        <v>649</v>
      </c>
      <c r="T82" s="305" t="s">
        <v>667</v>
      </c>
      <c r="U82" s="305"/>
      <c r="V82" s="303">
        <v>110</v>
      </c>
      <c r="W82" s="303">
        <f t="shared" si="14"/>
        <v>287980</v>
      </c>
      <c r="X82" s="303"/>
      <c r="Y82" s="303" t="s">
        <v>456</v>
      </c>
      <c r="Z82" s="303"/>
      <c r="AA82" s="303"/>
      <c r="AB82" s="303"/>
      <c r="AC82" s="306" t="s">
        <v>456</v>
      </c>
      <c r="AD82" s="306">
        <v>1</v>
      </c>
    </row>
    <row r="83" spans="1:30" ht="13.5" customHeight="1">
      <c r="A83" s="486">
        <f t="shared" si="12"/>
        <v>82</v>
      </c>
      <c r="B83" s="507" t="s">
        <v>457</v>
      </c>
      <c r="C83" s="508">
        <v>141046</v>
      </c>
      <c r="D83" s="507" t="s">
        <v>766</v>
      </c>
      <c r="E83" s="507"/>
      <c r="F83" s="507"/>
      <c r="G83" s="303" t="s">
        <v>456</v>
      </c>
      <c r="H83" s="304">
        <v>42500</v>
      </c>
      <c r="I83" s="491">
        <v>3.3</v>
      </c>
      <c r="J83" s="305">
        <v>171063</v>
      </c>
      <c r="K83" s="305">
        <f t="shared" si="15"/>
        <v>51319</v>
      </c>
      <c r="L83" s="305"/>
      <c r="M83" s="305"/>
      <c r="N83" s="305"/>
      <c r="O83" s="305">
        <v>23190</v>
      </c>
      <c r="P83" s="305">
        <f t="shared" si="11"/>
        <v>245600</v>
      </c>
      <c r="Q83" s="305"/>
      <c r="R83" s="303">
        <v>40</v>
      </c>
      <c r="S83" s="305" t="s">
        <v>649</v>
      </c>
      <c r="T83" s="305" t="s">
        <v>667</v>
      </c>
      <c r="U83" s="305" t="s">
        <v>674</v>
      </c>
      <c r="V83" s="303">
        <v>100</v>
      </c>
      <c r="W83" s="303">
        <f t="shared" si="14"/>
        <v>171063</v>
      </c>
      <c r="X83" s="303"/>
      <c r="Y83" s="303" t="s">
        <v>456</v>
      </c>
      <c r="Z83" s="303"/>
      <c r="AA83" s="303"/>
      <c r="AB83" s="303"/>
      <c r="AC83" s="306" t="s">
        <v>574</v>
      </c>
      <c r="AD83" s="306">
        <v>1</v>
      </c>
    </row>
    <row r="84" spans="1:30" ht="13.5" customHeight="1">
      <c r="A84" s="486">
        <f t="shared" si="12"/>
        <v>83</v>
      </c>
      <c r="B84" s="507" t="s">
        <v>675</v>
      </c>
      <c r="C84" s="508">
        <v>141167</v>
      </c>
      <c r="D84" s="507" t="s">
        <v>624</v>
      </c>
      <c r="E84" s="507"/>
      <c r="F84" s="507"/>
      <c r="G84" s="303" t="s">
        <v>456</v>
      </c>
      <c r="H84" s="304">
        <v>42500</v>
      </c>
      <c r="I84" s="491">
        <v>5.8</v>
      </c>
      <c r="J84" s="305">
        <v>253895</v>
      </c>
      <c r="K84" s="305">
        <f t="shared" si="15"/>
        <v>76169</v>
      </c>
      <c r="L84" s="305"/>
      <c r="M84" s="305"/>
      <c r="N84" s="305"/>
      <c r="O84" s="305"/>
      <c r="P84" s="305">
        <f t="shared" si="11"/>
        <v>330100</v>
      </c>
      <c r="Q84" s="305"/>
      <c r="R84" s="303">
        <v>40</v>
      </c>
      <c r="S84" s="305" t="s">
        <v>649</v>
      </c>
      <c r="T84" s="305" t="s">
        <v>667</v>
      </c>
      <c r="U84" s="305"/>
      <c r="V84" s="303">
        <v>100</v>
      </c>
      <c r="W84" s="303">
        <f t="shared" si="14"/>
        <v>253895</v>
      </c>
      <c r="X84" s="303"/>
      <c r="Y84" s="303" t="s">
        <v>456</v>
      </c>
      <c r="Z84" s="303"/>
      <c r="AA84" s="303"/>
      <c r="AB84" s="303"/>
      <c r="AC84" s="306" t="s">
        <v>456</v>
      </c>
      <c r="AD84" s="306">
        <v>1</v>
      </c>
    </row>
    <row r="85" spans="1:30" ht="13.5" customHeight="1">
      <c r="A85" s="486">
        <f t="shared" si="12"/>
        <v>84</v>
      </c>
      <c r="B85" s="507" t="s">
        <v>676</v>
      </c>
      <c r="C85" s="508">
        <v>141147</v>
      </c>
      <c r="D85" s="507" t="s">
        <v>641</v>
      </c>
      <c r="E85" s="507"/>
      <c r="F85" s="507"/>
      <c r="G85" s="303" t="s">
        <v>456</v>
      </c>
      <c r="H85" s="304">
        <v>42500</v>
      </c>
      <c r="I85" s="491">
        <v>5.2</v>
      </c>
      <c r="J85" s="305">
        <v>257040</v>
      </c>
      <c r="K85" s="305">
        <f t="shared" si="15"/>
        <v>77112</v>
      </c>
      <c r="L85" s="305"/>
      <c r="M85" s="305"/>
      <c r="N85" s="305"/>
      <c r="O85" s="305">
        <v>6375</v>
      </c>
      <c r="P85" s="305">
        <f t="shared" si="11"/>
        <v>340500</v>
      </c>
      <c r="Q85" s="305"/>
      <c r="R85" s="303">
        <v>40</v>
      </c>
      <c r="S85" s="305" t="s">
        <v>649</v>
      </c>
      <c r="T85" s="305" t="s">
        <v>667</v>
      </c>
      <c r="U85" s="305"/>
      <c r="V85" s="303">
        <v>105</v>
      </c>
      <c r="W85" s="303">
        <f t="shared" si="14"/>
        <v>269892</v>
      </c>
      <c r="X85" s="303"/>
      <c r="Y85" s="303" t="s">
        <v>456</v>
      </c>
      <c r="Z85" s="303"/>
      <c r="AA85" s="303"/>
      <c r="AB85" s="303"/>
      <c r="AC85" s="306" t="s">
        <v>456</v>
      </c>
      <c r="AD85" s="306">
        <v>1</v>
      </c>
    </row>
    <row r="86" spans="1:30" ht="13.5" customHeight="1">
      <c r="A86" s="486">
        <f t="shared" si="12"/>
        <v>85</v>
      </c>
      <c r="B86" s="509" t="s">
        <v>677</v>
      </c>
      <c r="C86" s="510">
        <v>140067</v>
      </c>
      <c r="D86" s="509"/>
      <c r="E86" s="509" t="s">
        <v>678</v>
      </c>
      <c r="F86" s="509"/>
      <c r="G86" s="303" t="s">
        <v>456</v>
      </c>
      <c r="H86" s="304">
        <v>42500</v>
      </c>
      <c r="I86" s="491">
        <v>7.5</v>
      </c>
      <c r="J86" s="305">
        <f t="shared" si="13"/>
        <v>318750</v>
      </c>
      <c r="K86" s="305">
        <f t="shared" si="15"/>
        <v>95625</v>
      </c>
      <c r="L86" s="305"/>
      <c r="M86" s="305">
        <f>+J86*0.15</f>
        <v>47812.5</v>
      </c>
      <c r="N86" s="305">
        <v>5525</v>
      </c>
      <c r="O86" s="305"/>
      <c r="P86" s="305">
        <f t="shared" si="11"/>
        <v>467700</v>
      </c>
      <c r="Q86" s="305"/>
      <c r="R86" s="303">
        <v>40</v>
      </c>
      <c r="S86" s="305" t="s">
        <v>679</v>
      </c>
      <c r="T86" s="305"/>
      <c r="U86" s="305"/>
      <c r="V86" s="303">
        <v>100</v>
      </c>
      <c r="W86" s="303">
        <f t="shared" si="14"/>
        <v>318750</v>
      </c>
      <c r="X86" s="303"/>
      <c r="Y86" s="303" t="s">
        <v>456</v>
      </c>
      <c r="Z86" s="303"/>
      <c r="AA86" s="303"/>
      <c r="AB86" s="303"/>
      <c r="AC86" s="306" t="s">
        <v>456</v>
      </c>
      <c r="AD86" s="306">
        <v>1</v>
      </c>
    </row>
    <row r="87" spans="1:30" ht="13.5" customHeight="1">
      <c r="A87" s="486">
        <f t="shared" si="12"/>
        <v>86</v>
      </c>
      <c r="B87" s="509" t="s">
        <v>680</v>
      </c>
      <c r="C87" s="510">
        <v>142157</v>
      </c>
      <c r="D87" s="509" t="s">
        <v>681</v>
      </c>
      <c r="E87" s="509"/>
      <c r="F87" s="509"/>
      <c r="G87" s="303" t="s">
        <v>574</v>
      </c>
      <c r="H87" s="304">
        <v>42500</v>
      </c>
      <c r="I87" s="491">
        <v>4</v>
      </c>
      <c r="J87" s="305">
        <v>255000</v>
      </c>
      <c r="K87" s="305">
        <f>ROUND(J87*20%,0)</f>
        <v>51000</v>
      </c>
      <c r="L87" s="305"/>
      <c r="M87" s="305"/>
      <c r="N87" s="305">
        <v>5525</v>
      </c>
      <c r="O87" s="305"/>
      <c r="P87" s="305">
        <f t="shared" si="11"/>
        <v>311500</v>
      </c>
      <c r="Q87" s="305"/>
      <c r="R87" s="303">
        <v>40</v>
      </c>
      <c r="S87" s="305" t="s">
        <v>679</v>
      </c>
      <c r="T87" s="305"/>
      <c r="U87" s="305"/>
      <c r="V87" s="303">
        <v>150</v>
      </c>
      <c r="W87" s="303">
        <f t="shared" si="14"/>
        <v>382500</v>
      </c>
      <c r="X87" s="303"/>
      <c r="Y87" s="303"/>
      <c r="Z87" s="303" t="s">
        <v>574</v>
      </c>
      <c r="AA87" s="303"/>
      <c r="AB87" s="303"/>
      <c r="AC87" s="306" t="s">
        <v>574</v>
      </c>
      <c r="AD87" s="306">
        <v>1</v>
      </c>
    </row>
    <row r="88" spans="1:30" ht="13.5" customHeight="1">
      <c r="A88" s="486">
        <f t="shared" si="12"/>
        <v>87</v>
      </c>
      <c r="B88" s="509" t="s">
        <v>682</v>
      </c>
      <c r="C88" s="312">
        <v>840530</v>
      </c>
      <c r="D88" s="311" t="s">
        <v>683</v>
      </c>
      <c r="E88" s="311" t="s">
        <v>559</v>
      </c>
      <c r="F88" s="311"/>
      <c r="G88" s="303" t="s">
        <v>571</v>
      </c>
      <c r="H88" s="304">
        <v>148900</v>
      </c>
      <c r="I88" s="491">
        <v>1</v>
      </c>
      <c r="J88" s="305">
        <f t="shared" si="13"/>
        <v>148900</v>
      </c>
      <c r="K88" s="305">
        <v>0</v>
      </c>
      <c r="L88" s="305"/>
      <c r="M88" s="305"/>
      <c r="N88" s="305"/>
      <c r="O88" s="305"/>
      <c r="P88" s="305">
        <f>+J88</f>
        <v>148900</v>
      </c>
      <c r="Q88" s="305"/>
      <c r="R88" s="303">
        <v>30</v>
      </c>
      <c r="S88" s="305" t="s">
        <v>679</v>
      </c>
      <c r="T88" s="305"/>
      <c r="U88" s="305"/>
      <c r="V88" s="303">
        <v>110</v>
      </c>
      <c r="W88" s="303">
        <f t="shared" si="14"/>
        <v>163790</v>
      </c>
      <c r="X88" s="303"/>
      <c r="Y88" s="303"/>
      <c r="Z88" s="303"/>
      <c r="AA88" s="303"/>
      <c r="AB88" s="303" t="s">
        <v>571</v>
      </c>
      <c r="AC88" s="306" t="s">
        <v>571</v>
      </c>
      <c r="AD88" s="306">
        <v>1</v>
      </c>
    </row>
    <row r="89" spans="1:30" ht="13.5" customHeight="1">
      <c r="A89" s="486">
        <f t="shared" si="12"/>
        <v>88</v>
      </c>
      <c r="B89" s="509" t="s">
        <v>684</v>
      </c>
      <c r="C89" s="510">
        <v>142177</v>
      </c>
      <c r="D89" s="509" t="s">
        <v>573</v>
      </c>
      <c r="E89" s="509"/>
      <c r="F89" s="509"/>
      <c r="G89" s="303" t="s">
        <v>574</v>
      </c>
      <c r="H89" s="304">
        <v>42500</v>
      </c>
      <c r="I89" s="491">
        <v>4.4000000000000004</v>
      </c>
      <c r="J89" s="305">
        <f t="shared" si="13"/>
        <v>187000.00000000003</v>
      </c>
      <c r="K89" s="305">
        <f>ROUND(J89*20%,0)</f>
        <v>37400</v>
      </c>
      <c r="L89" s="305"/>
      <c r="M89" s="305"/>
      <c r="N89" s="305">
        <v>5525</v>
      </c>
      <c r="O89" s="305"/>
      <c r="P89" s="305">
        <f>ROUND(SUM(J89:O89)/100,0)*100+Q89</f>
        <v>229900</v>
      </c>
      <c r="Q89" s="305"/>
      <c r="R89" s="303">
        <v>40</v>
      </c>
      <c r="S89" s="305" t="s">
        <v>679</v>
      </c>
      <c r="T89" s="305"/>
      <c r="U89" s="305"/>
      <c r="V89" s="303">
        <v>100</v>
      </c>
      <c r="W89" s="303">
        <f t="shared" si="14"/>
        <v>187000.00000000003</v>
      </c>
      <c r="X89" s="303"/>
      <c r="Y89" s="303"/>
      <c r="Z89" s="303" t="s">
        <v>574</v>
      </c>
      <c r="AA89" s="303"/>
      <c r="AB89" s="303"/>
      <c r="AC89" s="306" t="s">
        <v>574</v>
      </c>
      <c r="AD89" s="306">
        <v>1</v>
      </c>
    </row>
    <row r="90" spans="1:30" ht="13.5" customHeight="1">
      <c r="A90" s="486">
        <f t="shared" si="12"/>
        <v>89</v>
      </c>
      <c r="B90" s="509" t="s">
        <v>685</v>
      </c>
      <c r="C90" s="510">
        <v>142177</v>
      </c>
      <c r="D90" s="509" t="s">
        <v>573</v>
      </c>
      <c r="E90" s="509"/>
      <c r="F90" s="509"/>
      <c r="G90" s="303" t="s">
        <v>574</v>
      </c>
      <c r="H90" s="304">
        <v>42500</v>
      </c>
      <c r="I90" s="491">
        <v>4.2</v>
      </c>
      <c r="J90" s="305">
        <v>187000</v>
      </c>
      <c r="K90" s="305">
        <f>ROUND(J90*20%,0)</f>
        <v>37400</v>
      </c>
      <c r="L90" s="305"/>
      <c r="M90" s="305"/>
      <c r="N90" s="305">
        <v>5525</v>
      </c>
      <c r="O90" s="305"/>
      <c r="P90" s="305">
        <f>ROUND(SUM(J90:O90)/100,0)*100+Q90</f>
        <v>229900</v>
      </c>
      <c r="Q90" s="305"/>
      <c r="R90" s="303">
        <v>40</v>
      </c>
      <c r="S90" s="305" t="s">
        <v>679</v>
      </c>
      <c r="T90" s="305"/>
      <c r="U90" s="305"/>
      <c r="V90" s="303">
        <v>100</v>
      </c>
      <c r="W90" s="303">
        <f t="shared" si="14"/>
        <v>187000</v>
      </c>
      <c r="X90" s="303"/>
      <c r="Y90" s="303"/>
      <c r="Z90" s="303" t="s">
        <v>574</v>
      </c>
      <c r="AA90" s="303"/>
      <c r="AB90" s="303"/>
      <c r="AC90" s="306" t="s">
        <v>574</v>
      </c>
      <c r="AD90" s="306">
        <v>1</v>
      </c>
    </row>
    <row r="91" spans="1:30" ht="13.5" customHeight="1">
      <c r="A91" s="486">
        <f t="shared" si="12"/>
        <v>90</v>
      </c>
      <c r="B91" s="509" t="s">
        <v>686</v>
      </c>
      <c r="C91" s="312">
        <v>840530</v>
      </c>
      <c r="D91" s="311" t="s">
        <v>683</v>
      </c>
      <c r="E91" s="311" t="s">
        <v>559</v>
      </c>
      <c r="F91" s="311"/>
      <c r="G91" s="303" t="s">
        <v>571</v>
      </c>
      <c r="H91" s="304">
        <v>148900</v>
      </c>
      <c r="I91" s="491">
        <v>1</v>
      </c>
      <c r="J91" s="305">
        <f t="shared" si="13"/>
        <v>148900</v>
      </c>
      <c r="K91" s="305"/>
      <c r="L91" s="305"/>
      <c r="M91" s="305"/>
      <c r="N91" s="305"/>
      <c r="O91" s="305"/>
      <c r="P91" s="305">
        <f>+J91</f>
        <v>148900</v>
      </c>
      <c r="Q91" s="305"/>
      <c r="R91" s="303">
        <v>30</v>
      </c>
      <c r="S91" s="305" t="s">
        <v>679</v>
      </c>
      <c r="T91" s="305"/>
      <c r="U91" s="305"/>
      <c r="V91" s="303">
        <v>110</v>
      </c>
      <c r="W91" s="303">
        <f t="shared" si="14"/>
        <v>163790</v>
      </c>
      <c r="X91" s="303"/>
      <c r="Y91" s="303"/>
      <c r="Z91" s="303"/>
      <c r="AA91" s="303"/>
      <c r="AB91" s="303" t="s">
        <v>571</v>
      </c>
      <c r="AC91" s="306" t="s">
        <v>571</v>
      </c>
      <c r="AD91" s="306">
        <v>1</v>
      </c>
    </row>
    <row r="92" spans="1:30" ht="13.5" customHeight="1">
      <c r="A92" s="486">
        <f t="shared" si="12"/>
        <v>91</v>
      </c>
      <c r="B92" s="509" t="s">
        <v>687</v>
      </c>
      <c r="C92" s="510">
        <v>142050</v>
      </c>
      <c r="D92" s="509" t="s">
        <v>660</v>
      </c>
      <c r="E92" s="509"/>
      <c r="F92" s="509"/>
      <c r="G92" s="303" t="s">
        <v>779</v>
      </c>
      <c r="H92" s="304">
        <v>203500</v>
      </c>
      <c r="I92" s="491">
        <v>1</v>
      </c>
      <c r="J92" s="305">
        <f t="shared" si="13"/>
        <v>203500</v>
      </c>
      <c r="K92" s="305"/>
      <c r="L92" s="305"/>
      <c r="M92" s="305"/>
      <c r="N92" s="305"/>
      <c r="O92" s="305"/>
      <c r="P92" s="305">
        <f t="shared" ref="P92:P136" si="16">ROUND(SUM(J92:O92)/100,0)*100+Q92</f>
        <v>203500</v>
      </c>
      <c r="Q92" s="305"/>
      <c r="R92" s="303">
        <v>40</v>
      </c>
      <c r="S92" s="305" t="s">
        <v>679</v>
      </c>
      <c r="T92" s="305"/>
      <c r="U92" s="305"/>
      <c r="V92" s="303">
        <v>100</v>
      </c>
      <c r="W92" s="303">
        <f t="shared" si="14"/>
        <v>203500</v>
      </c>
      <c r="X92" s="303"/>
      <c r="Y92" s="303"/>
      <c r="Z92" s="303" t="s">
        <v>574</v>
      </c>
      <c r="AA92" s="303"/>
      <c r="AB92" s="303"/>
      <c r="AC92" s="306" t="s">
        <v>574</v>
      </c>
      <c r="AD92" s="306">
        <v>1</v>
      </c>
    </row>
    <row r="93" spans="1:30" ht="13.5" customHeight="1">
      <c r="A93" s="486">
        <f t="shared" si="12"/>
        <v>92</v>
      </c>
      <c r="B93" s="509" t="s">
        <v>688</v>
      </c>
      <c r="C93" s="510">
        <v>1411680</v>
      </c>
      <c r="D93" s="509" t="s">
        <v>624</v>
      </c>
      <c r="E93" s="509"/>
      <c r="F93" s="509"/>
      <c r="G93" s="303" t="s">
        <v>456</v>
      </c>
      <c r="H93" s="304">
        <v>42500</v>
      </c>
      <c r="I93" s="491">
        <v>5.8</v>
      </c>
      <c r="J93" s="305">
        <v>253895</v>
      </c>
      <c r="K93" s="305">
        <f>ROUND(J93*30%,0)</f>
        <v>76169</v>
      </c>
      <c r="L93" s="305"/>
      <c r="M93" s="305"/>
      <c r="N93" s="305">
        <v>5525</v>
      </c>
      <c r="O93" s="305"/>
      <c r="P93" s="305">
        <f t="shared" si="16"/>
        <v>335600</v>
      </c>
      <c r="Q93" s="305"/>
      <c r="R93" s="303">
        <v>40</v>
      </c>
      <c r="S93" s="305" t="s">
        <v>679</v>
      </c>
      <c r="T93" s="305"/>
      <c r="U93" s="305"/>
      <c r="V93" s="303">
        <v>100</v>
      </c>
      <c r="W93" s="303">
        <f t="shared" si="14"/>
        <v>253895</v>
      </c>
      <c r="X93" s="303"/>
      <c r="Y93" s="303" t="s">
        <v>456</v>
      </c>
      <c r="Z93" s="303"/>
      <c r="AA93" s="303"/>
      <c r="AB93" s="303"/>
      <c r="AC93" s="306" t="s">
        <v>456</v>
      </c>
      <c r="AD93" s="306">
        <v>1</v>
      </c>
    </row>
    <row r="94" spans="1:30" ht="13.5" customHeight="1">
      <c r="A94" s="486">
        <f t="shared" si="12"/>
        <v>93</v>
      </c>
      <c r="B94" s="492" t="s">
        <v>689</v>
      </c>
      <c r="C94" s="510">
        <v>142050</v>
      </c>
      <c r="D94" s="509" t="s">
        <v>660</v>
      </c>
      <c r="E94" s="509"/>
      <c r="F94" s="509"/>
      <c r="G94" s="303" t="s">
        <v>779</v>
      </c>
      <c r="H94" s="304">
        <v>203500</v>
      </c>
      <c r="I94" s="491">
        <v>1</v>
      </c>
      <c r="J94" s="305">
        <f t="shared" si="13"/>
        <v>203500</v>
      </c>
      <c r="K94" s="305"/>
      <c r="L94" s="305"/>
      <c r="M94" s="305"/>
      <c r="N94" s="305"/>
      <c r="O94" s="305"/>
      <c r="P94" s="305">
        <f t="shared" si="16"/>
        <v>203500</v>
      </c>
      <c r="Q94" s="305"/>
      <c r="R94" s="303">
        <v>40</v>
      </c>
      <c r="S94" s="305" t="s">
        <v>679</v>
      </c>
      <c r="T94" s="305"/>
      <c r="U94" s="305"/>
      <c r="V94" s="303">
        <v>100</v>
      </c>
      <c r="W94" s="303">
        <f t="shared" si="14"/>
        <v>203500</v>
      </c>
      <c r="X94" s="303" t="s">
        <v>569</v>
      </c>
      <c r="Y94" s="303"/>
      <c r="Z94" s="303" t="s">
        <v>574</v>
      </c>
      <c r="AA94" s="303"/>
      <c r="AB94" s="303"/>
      <c r="AC94" s="306" t="s">
        <v>456</v>
      </c>
      <c r="AD94" s="306">
        <v>1</v>
      </c>
    </row>
    <row r="95" spans="1:30" ht="13.5" customHeight="1">
      <c r="A95" s="486">
        <f t="shared" si="12"/>
        <v>94</v>
      </c>
      <c r="B95" s="509" t="s">
        <v>690</v>
      </c>
      <c r="C95" s="510">
        <v>145140</v>
      </c>
      <c r="D95" s="509" t="s">
        <v>691</v>
      </c>
      <c r="E95" s="509"/>
      <c r="F95" s="509"/>
      <c r="G95" s="303" t="s">
        <v>779</v>
      </c>
      <c r="H95" s="304">
        <v>203500</v>
      </c>
      <c r="I95" s="491">
        <v>1</v>
      </c>
      <c r="J95" s="305">
        <f t="shared" si="13"/>
        <v>203500</v>
      </c>
      <c r="K95" s="305"/>
      <c r="L95" s="305"/>
      <c r="M95" s="305"/>
      <c r="N95" s="305"/>
      <c r="O95" s="305"/>
      <c r="P95" s="305">
        <f t="shared" si="16"/>
        <v>203500</v>
      </c>
      <c r="Q95" s="305"/>
      <c r="R95" s="303">
        <v>40</v>
      </c>
      <c r="S95" s="305" t="s">
        <v>679</v>
      </c>
      <c r="T95" s="305"/>
      <c r="U95" s="305"/>
      <c r="V95" s="303">
        <v>100</v>
      </c>
      <c r="W95" s="303">
        <f t="shared" si="14"/>
        <v>203500</v>
      </c>
      <c r="X95" s="303" t="s">
        <v>569</v>
      </c>
      <c r="Y95" s="303"/>
      <c r="Z95" s="303" t="s">
        <v>574</v>
      </c>
      <c r="AA95" s="303"/>
      <c r="AB95" s="303"/>
      <c r="AC95" s="306" t="s">
        <v>574</v>
      </c>
      <c r="AD95" s="306">
        <v>1</v>
      </c>
    </row>
    <row r="96" spans="1:30" ht="13.5" customHeight="1">
      <c r="A96" s="486">
        <f t="shared" si="12"/>
        <v>95</v>
      </c>
      <c r="B96" s="509" t="s">
        <v>692</v>
      </c>
      <c r="C96" s="510">
        <v>142077</v>
      </c>
      <c r="D96" s="509" t="s">
        <v>693</v>
      </c>
      <c r="E96" s="509"/>
      <c r="F96" s="509"/>
      <c r="G96" s="303" t="s">
        <v>779</v>
      </c>
      <c r="H96" s="304">
        <v>203500</v>
      </c>
      <c r="I96" s="491">
        <v>1</v>
      </c>
      <c r="J96" s="305">
        <f t="shared" si="13"/>
        <v>203500</v>
      </c>
      <c r="K96" s="305"/>
      <c r="L96" s="305"/>
      <c r="M96" s="305"/>
      <c r="N96" s="305"/>
      <c r="O96" s="305"/>
      <c r="P96" s="305">
        <f t="shared" si="16"/>
        <v>203500</v>
      </c>
      <c r="Q96" s="305"/>
      <c r="R96" s="303">
        <v>40</v>
      </c>
      <c r="S96" s="305" t="s">
        <v>679</v>
      </c>
      <c r="T96" s="305"/>
      <c r="U96" s="305"/>
      <c r="V96" s="303">
        <v>100</v>
      </c>
      <c r="W96" s="303">
        <f t="shared" si="14"/>
        <v>203500</v>
      </c>
      <c r="X96" s="303"/>
      <c r="Y96" s="303"/>
      <c r="Z96" s="303" t="s">
        <v>574</v>
      </c>
      <c r="AA96" s="303"/>
      <c r="AB96" s="303"/>
      <c r="AC96" s="306" t="s">
        <v>574</v>
      </c>
      <c r="AD96" s="306">
        <v>1</v>
      </c>
    </row>
    <row r="97" spans="1:30" ht="13.5" customHeight="1">
      <c r="A97" s="486">
        <f t="shared" si="12"/>
        <v>96</v>
      </c>
      <c r="B97" s="509" t="s">
        <v>694</v>
      </c>
      <c r="C97" s="510">
        <v>142167</v>
      </c>
      <c r="D97" s="509" t="s">
        <v>644</v>
      </c>
      <c r="E97" s="509"/>
      <c r="F97" s="509"/>
      <c r="G97" s="303" t="s">
        <v>574</v>
      </c>
      <c r="H97" s="304">
        <v>42500</v>
      </c>
      <c r="I97" s="491">
        <v>4</v>
      </c>
      <c r="J97" s="305">
        <v>214200</v>
      </c>
      <c r="K97" s="305">
        <f>ROUND(J97*20%,0)</f>
        <v>42840</v>
      </c>
      <c r="L97" s="305"/>
      <c r="M97" s="305"/>
      <c r="N97" s="305">
        <v>5525</v>
      </c>
      <c r="O97" s="305"/>
      <c r="P97" s="305">
        <f t="shared" si="16"/>
        <v>262600</v>
      </c>
      <c r="Q97" s="305"/>
      <c r="R97" s="303">
        <v>40</v>
      </c>
      <c r="S97" s="305" t="s">
        <v>679</v>
      </c>
      <c r="T97" s="305"/>
      <c r="U97" s="305"/>
      <c r="V97" s="303">
        <v>100</v>
      </c>
      <c r="W97" s="303">
        <f t="shared" si="14"/>
        <v>214200</v>
      </c>
      <c r="X97" s="303"/>
      <c r="Y97" s="303"/>
      <c r="Z97" s="303" t="s">
        <v>574</v>
      </c>
      <c r="AA97" s="303"/>
      <c r="AB97" s="303"/>
      <c r="AC97" s="306" t="s">
        <v>574</v>
      </c>
      <c r="AD97" s="306">
        <v>1</v>
      </c>
    </row>
    <row r="98" spans="1:30" ht="13.5" customHeight="1">
      <c r="A98" s="486">
        <f t="shared" si="12"/>
        <v>97</v>
      </c>
      <c r="B98" s="524" t="s">
        <v>695</v>
      </c>
      <c r="C98" s="510">
        <v>143000</v>
      </c>
      <c r="D98" s="509" t="s">
        <v>580</v>
      </c>
      <c r="E98" s="509"/>
      <c r="F98" s="509"/>
      <c r="G98" s="303" t="s">
        <v>581</v>
      </c>
      <c r="H98" s="304">
        <v>1</v>
      </c>
      <c r="I98" s="304">
        <v>198600</v>
      </c>
      <c r="J98" s="305">
        <f t="shared" si="13"/>
        <v>198600</v>
      </c>
      <c r="K98" s="305"/>
      <c r="L98" s="305"/>
      <c r="M98" s="305"/>
      <c r="N98" s="305"/>
      <c r="O98" s="305"/>
      <c r="P98" s="305">
        <f t="shared" si="16"/>
        <v>198600</v>
      </c>
      <c r="Q98" s="305"/>
      <c r="R98" s="303">
        <v>40</v>
      </c>
      <c r="S98" s="305" t="s">
        <v>679</v>
      </c>
      <c r="T98" s="305"/>
      <c r="U98" s="305"/>
      <c r="V98" s="303">
        <v>110</v>
      </c>
      <c r="W98" s="303">
        <f t="shared" si="14"/>
        <v>218460</v>
      </c>
      <c r="X98" s="303"/>
      <c r="Y98" s="303"/>
      <c r="Z98" s="303"/>
      <c r="AA98" s="303" t="s">
        <v>581</v>
      </c>
      <c r="AB98" s="303"/>
      <c r="AC98" s="306" t="s">
        <v>574</v>
      </c>
      <c r="AD98" s="306">
        <v>1</v>
      </c>
    </row>
    <row r="99" spans="1:30" ht="13.5" customHeight="1">
      <c r="A99" s="486">
        <f t="shared" si="12"/>
        <v>98</v>
      </c>
      <c r="B99" s="509" t="s">
        <v>696</v>
      </c>
      <c r="C99" s="510">
        <v>142020</v>
      </c>
      <c r="D99" s="509" t="s">
        <v>697</v>
      </c>
      <c r="E99" s="509"/>
      <c r="F99" s="509"/>
      <c r="G99" s="303" t="s">
        <v>779</v>
      </c>
      <c r="H99" s="304">
        <v>203500</v>
      </c>
      <c r="I99" s="305">
        <v>1</v>
      </c>
      <c r="J99" s="305">
        <f t="shared" si="13"/>
        <v>203500</v>
      </c>
      <c r="K99" s="305"/>
      <c r="L99" s="305"/>
      <c r="M99" s="305"/>
      <c r="N99" s="305"/>
      <c r="O99" s="305"/>
      <c r="P99" s="305">
        <f t="shared" si="16"/>
        <v>203500</v>
      </c>
      <c r="Q99" s="305"/>
      <c r="R99" s="303">
        <v>40</v>
      </c>
      <c r="S99" s="305" t="s">
        <v>679</v>
      </c>
      <c r="T99" s="305"/>
      <c r="U99" s="305"/>
      <c r="V99" s="303">
        <v>100</v>
      </c>
      <c r="W99" s="303">
        <f t="shared" si="14"/>
        <v>203500</v>
      </c>
      <c r="X99" s="303" t="s">
        <v>569</v>
      </c>
      <c r="Y99" s="303"/>
      <c r="Z99" s="303" t="s">
        <v>574</v>
      </c>
      <c r="AA99" s="303"/>
      <c r="AB99" s="303"/>
      <c r="AC99" s="306" t="s">
        <v>574</v>
      </c>
      <c r="AD99" s="306">
        <v>1</v>
      </c>
    </row>
    <row r="100" spans="1:30" ht="13.5" customHeight="1">
      <c r="A100" s="486">
        <f t="shared" si="12"/>
        <v>99</v>
      </c>
      <c r="B100" s="509" t="s">
        <v>698</v>
      </c>
      <c r="C100" s="510">
        <v>142177</v>
      </c>
      <c r="D100" s="509" t="s">
        <v>573</v>
      </c>
      <c r="E100" s="509"/>
      <c r="F100" s="509"/>
      <c r="G100" s="303" t="s">
        <v>574</v>
      </c>
      <c r="H100" s="304">
        <v>42500</v>
      </c>
      <c r="I100" s="491">
        <v>4.4000000000000004</v>
      </c>
      <c r="J100" s="305">
        <f t="shared" si="13"/>
        <v>187000.00000000003</v>
      </c>
      <c r="K100" s="305">
        <f>ROUND(J100*20%,0)</f>
        <v>37400</v>
      </c>
      <c r="L100" s="305"/>
      <c r="M100" s="305"/>
      <c r="N100" s="305"/>
      <c r="O100" s="305"/>
      <c r="P100" s="305">
        <f t="shared" si="16"/>
        <v>224400</v>
      </c>
      <c r="Q100" s="305"/>
      <c r="R100" s="303">
        <v>40</v>
      </c>
      <c r="S100" s="305" t="s">
        <v>679</v>
      </c>
      <c r="T100" s="305"/>
      <c r="U100" s="305"/>
      <c r="V100" s="303">
        <v>100</v>
      </c>
      <c r="W100" s="303">
        <f t="shared" si="14"/>
        <v>187000.00000000003</v>
      </c>
      <c r="X100" s="303"/>
      <c r="Y100" s="303"/>
      <c r="Z100" s="303" t="s">
        <v>574</v>
      </c>
      <c r="AA100" s="303"/>
      <c r="AB100" s="303"/>
      <c r="AC100" s="306" t="s">
        <v>574</v>
      </c>
      <c r="AD100" s="306">
        <v>1</v>
      </c>
    </row>
    <row r="101" spans="1:30" ht="13.5" customHeight="1">
      <c r="A101" s="486">
        <f t="shared" si="12"/>
        <v>100</v>
      </c>
      <c r="B101" s="509" t="s">
        <v>699</v>
      </c>
      <c r="C101" s="510">
        <v>142167</v>
      </c>
      <c r="D101" s="509" t="s">
        <v>644</v>
      </c>
      <c r="E101" s="509"/>
      <c r="F101" s="509"/>
      <c r="G101" s="303" t="s">
        <v>574</v>
      </c>
      <c r="H101" s="304">
        <v>42500</v>
      </c>
      <c r="I101" s="491">
        <v>4.2</v>
      </c>
      <c r="J101" s="305">
        <v>201960</v>
      </c>
      <c r="K101" s="305">
        <f>ROUND(J101*20%,0)</f>
        <v>40392</v>
      </c>
      <c r="L101" s="305"/>
      <c r="M101" s="305"/>
      <c r="N101" s="305">
        <v>5525</v>
      </c>
      <c r="O101" s="305"/>
      <c r="P101" s="305">
        <f t="shared" si="16"/>
        <v>247900</v>
      </c>
      <c r="Q101" s="305"/>
      <c r="R101" s="303">
        <v>40</v>
      </c>
      <c r="S101" s="305" t="s">
        <v>679</v>
      </c>
      <c r="T101" s="305"/>
      <c r="U101" s="305"/>
      <c r="V101" s="303">
        <v>100</v>
      </c>
      <c r="W101" s="303">
        <f t="shared" si="14"/>
        <v>201960</v>
      </c>
      <c r="X101" s="303"/>
      <c r="Y101" s="303"/>
      <c r="Z101" s="303" t="s">
        <v>574</v>
      </c>
      <c r="AA101" s="303"/>
      <c r="AB101" s="303"/>
      <c r="AC101" s="306" t="s">
        <v>574</v>
      </c>
      <c r="AD101" s="306">
        <v>1</v>
      </c>
    </row>
    <row r="102" spans="1:30" ht="13.5" customHeight="1">
      <c r="A102" s="486">
        <f t="shared" si="12"/>
        <v>101</v>
      </c>
      <c r="B102" s="492" t="s">
        <v>700</v>
      </c>
      <c r="C102" s="510">
        <v>142090</v>
      </c>
      <c r="D102" s="509" t="s">
        <v>669</v>
      </c>
      <c r="E102" s="509"/>
      <c r="F102" s="509"/>
      <c r="G102" s="303" t="s">
        <v>779</v>
      </c>
      <c r="H102" s="304"/>
      <c r="I102" s="506"/>
      <c r="J102" s="305">
        <f t="shared" si="13"/>
        <v>0</v>
      </c>
      <c r="K102" s="305"/>
      <c r="L102" s="305"/>
      <c r="M102" s="305"/>
      <c r="N102" s="305"/>
      <c r="O102" s="305"/>
      <c r="P102" s="305">
        <f t="shared" si="16"/>
        <v>0</v>
      </c>
      <c r="Q102" s="305"/>
      <c r="R102" s="303">
        <v>40</v>
      </c>
      <c r="S102" s="305" t="s">
        <v>679</v>
      </c>
      <c r="T102" s="305"/>
      <c r="U102" s="305"/>
      <c r="V102" s="303">
        <v>100</v>
      </c>
      <c r="W102" s="303">
        <f t="shared" si="14"/>
        <v>0</v>
      </c>
      <c r="X102" s="303" t="s">
        <v>569</v>
      </c>
      <c r="Y102" s="303"/>
      <c r="Z102" s="303" t="s">
        <v>574</v>
      </c>
      <c r="AA102" s="303"/>
      <c r="AB102" s="303"/>
      <c r="AC102" s="306" t="s">
        <v>574</v>
      </c>
      <c r="AD102" s="306">
        <v>1</v>
      </c>
    </row>
    <row r="103" spans="1:30">
      <c r="A103" s="486">
        <f t="shared" si="12"/>
        <v>102</v>
      </c>
      <c r="B103" s="509" t="s">
        <v>701</v>
      </c>
      <c r="C103" s="510">
        <v>142167</v>
      </c>
      <c r="D103" s="509" t="s">
        <v>644</v>
      </c>
      <c r="E103" s="509"/>
      <c r="F103" s="509"/>
      <c r="G103" s="303" t="s">
        <v>574</v>
      </c>
      <c r="H103" s="304">
        <v>42500</v>
      </c>
      <c r="I103" s="491">
        <v>4.2</v>
      </c>
      <c r="J103" s="305">
        <v>224400</v>
      </c>
      <c r="K103" s="305">
        <f>ROUND(J103*20%,0)</f>
        <v>44880</v>
      </c>
      <c r="L103" s="305"/>
      <c r="M103" s="305"/>
      <c r="N103" s="305">
        <v>5525</v>
      </c>
      <c r="O103" s="305"/>
      <c r="P103" s="305">
        <f t="shared" si="16"/>
        <v>274800</v>
      </c>
      <c r="Q103" s="305"/>
      <c r="R103" s="303">
        <v>40</v>
      </c>
      <c r="S103" s="305" t="s">
        <v>679</v>
      </c>
      <c r="T103" s="305"/>
      <c r="U103" s="305"/>
      <c r="V103" s="303">
        <v>100</v>
      </c>
      <c r="W103" s="303">
        <f t="shared" si="14"/>
        <v>224400</v>
      </c>
      <c r="X103" s="303"/>
      <c r="Y103" s="303"/>
      <c r="Z103" s="303" t="s">
        <v>574</v>
      </c>
      <c r="AA103" s="303"/>
      <c r="AB103" s="303"/>
      <c r="AC103" s="306" t="s">
        <v>574</v>
      </c>
      <c r="AD103" s="306">
        <v>1</v>
      </c>
    </row>
    <row r="104" spans="1:30" ht="13.5" customHeight="1">
      <c r="A104" s="486">
        <f t="shared" si="12"/>
        <v>103</v>
      </c>
      <c r="B104" s="509" t="s">
        <v>702</v>
      </c>
      <c r="C104" s="510">
        <v>142037</v>
      </c>
      <c r="D104" s="509" t="s">
        <v>703</v>
      </c>
      <c r="E104" s="509"/>
      <c r="F104" s="509"/>
      <c r="G104" s="303" t="s">
        <v>779</v>
      </c>
      <c r="H104" s="304">
        <v>203500</v>
      </c>
      <c r="I104" s="304">
        <v>1</v>
      </c>
      <c r="J104" s="305">
        <f t="shared" si="13"/>
        <v>203500</v>
      </c>
      <c r="K104" s="305"/>
      <c r="L104" s="305"/>
      <c r="M104" s="305"/>
      <c r="N104" s="305"/>
      <c r="O104" s="305"/>
      <c r="P104" s="305">
        <f t="shared" si="16"/>
        <v>203500</v>
      </c>
      <c r="Q104" s="305"/>
      <c r="R104" s="303">
        <v>40</v>
      </c>
      <c r="S104" s="305" t="s">
        <v>679</v>
      </c>
      <c r="T104" s="305"/>
      <c r="U104" s="305"/>
      <c r="V104" s="303">
        <v>100</v>
      </c>
      <c r="W104" s="303">
        <f t="shared" si="14"/>
        <v>203500</v>
      </c>
      <c r="X104" s="303" t="s">
        <v>569</v>
      </c>
      <c r="Y104" s="303"/>
      <c r="Z104" s="303" t="s">
        <v>574</v>
      </c>
      <c r="AA104" s="303"/>
      <c r="AB104" s="303"/>
      <c r="AC104" s="306" t="s">
        <v>574</v>
      </c>
      <c r="AD104" s="306">
        <v>1</v>
      </c>
    </row>
    <row r="105" spans="1:30" ht="13.5" customHeight="1">
      <c r="A105" s="486">
        <f t="shared" si="12"/>
        <v>104</v>
      </c>
      <c r="B105" s="492" t="s">
        <v>751</v>
      </c>
      <c r="C105" s="510"/>
      <c r="D105" s="509"/>
      <c r="E105" s="509"/>
      <c r="F105" s="509"/>
      <c r="G105" s="303"/>
      <c r="H105" s="304"/>
      <c r="I105" s="491"/>
      <c r="J105" s="305"/>
      <c r="K105" s="305"/>
      <c r="L105" s="305"/>
      <c r="M105" s="305"/>
      <c r="N105" s="305"/>
      <c r="O105" s="305"/>
      <c r="P105" s="305">
        <f t="shared" si="16"/>
        <v>0</v>
      </c>
      <c r="Q105" s="305"/>
      <c r="R105" s="303">
        <v>40</v>
      </c>
      <c r="S105" s="305" t="s">
        <v>679</v>
      </c>
      <c r="T105" s="305"/>
      <c r="U105" s="305"/>
      <c r="V105" s="303"/>
      <c r="W105" s="303"/>
      <c r="X105" s="303"/>
      <c r="Y105" s="303"/>
      <c r="Z105" s="303"/>
      <c r="AA105" s="303"/>
      <c r="AB105" s="303"/>
      <c r="AC105" s="306"/>
      <c r="AD105" s="306"/>
    </row>
    <row r="106" spans="1:30" ht="13.5" customHeight="1">
      <c r="A106" s="486">
        <f t="shared" si="12"/>
        <v>105</v>
      </c>
      <c r="B106" s="495" t="s">
        <v>704</v>
      </c>
      <c r="C106" s="511">
        <v>140077</v>
      </c>
      <c r="D106" s="495"/>
      <c r="E106" s="512" t="s">
        <v>604</v>
      </c>
      <c r="F106" s="512"/>
      <c r="G106" s="303" t="s">
        <v>456</v>
      </c>
      <c r="H106" s="304">
        <v>42500</v>
      </c>
      <c r="I106" s="491">
        <v>7</v>
      </c>
      <c r="J106" s="305">
        <v>321300</v>
      </c>
      <c r="K106" s="305">
        <f>ROUND(J106*30%,0)</f>
        <v>96390</v>
      </c>
      <c r="L106" s="305"/>
      <c r="M106" s="305">
        <f>+J106*0.1</f>
        <v>32130</v>
      </c>
      <c r="N106" s="305"/>
      <c r="O106" s="305"/>
      <c r="P106" s="305">
        <f t="shared" si="16"/>
        <v>449800</v>
      </c>
      <c r="Q106" s="305"/>
      <c r="R106" s="303">
        <v>40</v>
      </c>
      <c r="S106" s="305" t="s">
        <v>705</v>
      </c>
      <c r="T106" s="305" t="s">
        <v>706</v>
      </c>
      <c r="U106" s="305"/>
      <c r="V106" s="303">
        <v>108</v>
      </c>
      <c r="W106" s="303">
        <f t="shared" ref="W106:W130" si="17">+J106*V106/100</f>
        <v>347004</v>
      </c>
      <c r="X106" s="303"/>
      <c r="Y106" s="303" t="s">
        <v>456</v>
      </c>
      <c r="Z106" s="303"/>
      <c r="AA106" s="303"/>
      <c r="AB106" s="303"/>
      <c r="AC106" s="306" t="s">
        <v>456</v>
      </c>
      <c r="AD106" s="306">
        <v>1</v>
      </c>
    </row>
    <row r="107" spans="1:30" ht="13.5" customHeight="1">
      <c r="A107" s="486">
        <f t="shared" si="12"/>
        <v>106</v>
      </c>
      <c r="B107" s="495" t="s">
        <v>707</v>
      </c>
      <c r="C107" s="511">
        <v>144117</v>
      </c>
      <c r="D107" s="495" t="s">
        <v>708</v>
      </c>
      <c r="E107" s="512"/>
      <c r="F107" s="512"/>
      <c r="G107" s="303" t="s">
        <v>456</v>
      </c>
      <c r="H107" s="304">
        <v>42500</v>
      </c>
      <c r="I107" s="506">
        <v>4.8</v>
      </c>
      <c r="J107" s="305">
        <v>260100</v>
      </c>
      <c r="K107" s="305">
        <f>ROUND(J107*30%,0)</f>
        <v>78030</v>
      </c>
      <c r="L107" s="305"/>
      <c r="M107" s="305"/>
      <c r="N107" s="305"/>
      <c r="O107" s="305">
        <v>25500</v>
      </c>
      <c r="P107" s="305">
        <f t="shared" si="16"/>
        <v>363600</v>
      </c>
      <c r="Q107" s="305"/>
      <c r="R107" s="303">
        <v>40</v>
      </c>
      <c r="S107" s="305" t="s">
        <v>705</v>
      </c>
      <c r="T107" s="305" t="s">
        <v>706</v>
      </c>
      <c r="U107" s="305"/>
      <c r="V107" s="303">
        <v>120</v>
      </c>
      <c r="W107" s="303">
        <f t="shared" si="17"/>
        <v>312120</v>
      </c>
      <c r="X107" s="303"/>
      <c r="Y107" s="303" t="s">
        <v>456</v>
      </c>
      <c r="Z107" s="303"/>
      <c r="AA107" s="303"/>
      <c r="AB107" s="303"/>
      <c r="AC107" s="306" t="s">
        <v>456</v>
      </c>
      <c r="AD107" s="306">
        <v>1</v>
      </c>
    </row>
    <row r="108" spans="1:30" ht="13.5" customHeight="1">
      <c r="A108" s="486">
        <f t="shared" si="12"/>
        <v>107</v>
      </c>
      <c r="B108" s="495" t="s">
        <v>709</v>
      </c>
      <c r="C108" s="511">
        <v>141077</v>
      </c>
      <c r="D108" s="495" t="s">
        <v>592</v>
      </c>
      <c r="E108" s="512"/>
      <c r="F108" s="512"/>
      <c r="G108" s="303" t="s">
        <v>456</v>
      </c>
      <c r="H108" s="304">
        <v>42500</v>
      </c>
      <c r="I108" s="491">
        <v>4.2</v>
      </c>
      <c r="J108" s="305">
        <v>214200</v>
      </c>
      <c r="K108" s="305">
        <f>ROUND(J108*30%,0)</f>
        <v>64260</v>
      </c>
      <c r="L108" s="305"/>
      <c r="M108" s="305"/>
      <c r="N108" s="305"/>
      <c r="O108" s="305">
        <v>12750</v>
      </c>
      <c r="P108" s="305">
        <f t="shared" si="16"/>
        <v>291200</v>
      </c>
      <c r="Q108" s="305"/>
      <c r="R108" s="303">
        <v>40</v>
      </c>
      <c r="S108" s="305" t="s">
        <v>705</v>
      </c>
      <c r="T108" s="305" t="s">
        <v>706</v>
      </c>
      <c r="U108" s="305"/>
      <c r="V108" s="303">
        <v>115</v>
      </c>
      <c r="W108" s="303">
        <f t="shared" si="17"/>
        <v>246330</v>
      </c>
      <c r="X108" s="303"/>
      <c r="Y108" s="303" t="s">
        <v>456</v>
      </c>
      <c r="Z108" s="303"/>
      <c r="AA108" s="303"/>
      <c r="AB108" s="303"/>
      <c r="AC108" s="306" t="s">
        <v>456</v>
      </c>
      <c r="AD108" s="306">
        <v>1</v>
      </c>
    </row>
    <row r="109" spans="1:30" ht="13.5" customHeight="1">
      <c r="A109" s="486">
        <f t="shared" si="12"/>
        <v>108</v>
      </c>
      <c r="B109" s="495" t="s">
        <v>710</v>
      </c>
      <c r="C109" s="511">
        <v>141167</v>
      </c>
      <c r="D109" s="495" t="s">
        <v>624</v>
      </c>
      <c r="E109" s="512"/>
      <c r="F109" s="512"/>
      <c r="G109" s="303" t="s">
        <v>456</v>
      </c>
      <c r="H109" s="304">
        <v>42500</v>
      </c>
      <c r="I109" s="491">
        <v>5.8</v>
      </c>
      <c r="J109" s="305">
        <v>271150</v>
      </c>
      <c r="K109" s="305">
        <f>ROUND(J109*30%,0)</f>
        <v>81345</v>
      </c>
      <c r="L109" s="305"/>
      <c r="M109" s="305"/>
      <c r="N109" s="305"/>
      <c r="O109" s="305"/>
      <c r="P109" s="305">
        <f t="shared" si="16"/>
        <v>352500</v>
      </c>
      <c r="Q109" s="305"/>
      <c r="R109" s="303">
        <v>40</v>
      </c>
      <c r="S109" s="305" t="s">
        <v>705</v>
      </c>
      <c r="T109" s="305" t="s">
        <v>706</v>
      </c>
      <c r="U109" s="305"/>
      <c r="V109" s="303">
        <v>100</v>
      </c>
      <c r="W109" s="303">
        <f t="shared" si="17"/>
        <v>271150</v>
      </c>
      <c r="X109" s="303"/>
      <c r="Y109" s="303" t="s">
        <v>456</v>
      </c>
      <c r="Z109" s="303"/>
      <c r="AA109" s="303"/>
      <c r="AB109" s="303"/>
      <c r="AC109" s="306" t="s">
        <v>456</v>
      </c>
      <c r="AD109" s="306">
        <v>1</v>
      </c>
    </row>
    <row r="110" spans="1:30" ht="13.5" customHeight="1">
      <c r="A110" s="486">
        <f t="shared" si="12"/>
        <v>109</v>
      </c>
      <c r="B110" s="495" t="s">
        <v>711</v>
      </c>
      <c r="C110" s="511">
        <v>141097</v>
      </c>
      <c r="D110" s="495" t="s">
        <v>767</v>
      </c>
      <c r="E110" s="512"/>
      <c r="F110" s="512"/>
      <c r="G110" s="303" t="s">
        <v>456</v>
      </c>
      <c r="H110" s="304">
        <v>42500</v>
      </c>
      <c r="I110" s="491">
        <v>4.4000000000000004</v>
      </c>
      <c r="J110" s="305">
        <v>215050</v>
      </c>
      <c r="K110" s="305">
        <f>ROUND(J110*30%,0)</f>
        <v>64515</v>
      </c>
      <c r="L110" s="305"/>
      <c r="M110" s="305"/>
      <c r="N110" s="305"/>
      <c r="O110" s="305">
        <v>25500</v>
      </c>
      <c r="P110" s="305">
        <f t="shared" si="16"/>
        <v>305100</v>
      </c>
      <c r="Q110" s="305"/>
      <c r="R110" s="303">
        <v>40</v>
      </c>
      <c r="S110" s="305" t="s">
        <v>705</v>
      </c>
      <c r="T110" s="305" t="s">
        <v>706</v>
      </c>
      <c r="U110" s="305"/>
      <c r="V110" s="303">
        <v>108</v>
      </c>
      <c r="W110" s="303">
        <f t="shared" si="17"/>
        <v>232254</v>
      </c>
      <c r="X110" s="303"/>
      <c r="Y110" s="303" t="s">
        <v>456</v>
      </c>
      <c r="Z110" s="303"/>
      <c r="AA110" s="303"/>
      <c r="AB110" s="303"/>
      <c r="AC110" s="306" t="s">
        <v>456</v>
      </c>
      <c r="AD110" s="306">
        <v>1</v>
      </c>
    </row>
    <row r="111" spans="1:30" ht="13.5" customHeight="1">
      <c r="A111" s="486">
        <f t="shared" si="12"/>
        <v>110</v>
      </c>
      <c r="B111" s="525" t="s">
        <v>712</v>
      </c>
      <c r="C111" s="511">
        <v>143000</v>
      </c>
      <c r="D111" s="495" t="s">
        <v>580</v>
      </c>
      <c r="E111" s="512"/>
      <c r="F111" s="512"/>
      <c r="G111" s="303" t="s">
        <v>581</v>
      </c>
      <c r="H111" s="304">
        <v>1</v>
      </c>
      <c r="I111" s="304">
        <v>198600</v>
      </c>
      <c r="J111" s="305">
        <f t="shared" si="13"/>
        <v>198600</v>
      </c>
      <c r="K111" s="305">
        <v>0</v>
      </c>
      <c r="L111" s="305"/>
      <c r="M111" s="305"/>
      <c r="N111" s="305"/>
      <c r="O111" s="305"/>
      <c r="P111" s="305">
        <f t="shared" si="16"/>
        <v>198600</v>
      </c>
      <c r="Q111" s="305"/>
      <c r="R111" s="303">
        <v>40</v>
      </c>
      <c r="S111" s="305" t="s">
        <v>705</v>
      </c>
      <c r="T111" s="305" t="s">
        <v>706</v>
      </c>
      <c r="U111" s="305"/>
      <c r="V111" s="303">
        <v>110</v>
      </c>
      <c r="W111" s="303">
        <f t="shared" si="17"/>
        <v>218460</v>
      </c>
      <c r="X111" s="303"/>
      <c r="Y111" s="303"/>
      <c r="Z111" s="303"/>
      <c r="AA111" s="303" t="s">
        <v>581</v>
      </c>
      <c r="AB111" s="303"/>
      <c r="AC111" s="306" t="s">
        <v>574</v>
      </c>
      <c r="AD111" s="306">
        <v>1</v>
      </c>
    </row>
    <row r="112" spans="1:30" ht="13.5" customHeight="1">
      <c r="A112" s="486">
        <f t="shared" si="12"/>
        <v>111</v>
      </c>
      <c r="B112" s="525" t="s">
        <v>713</v>
      </c>
      <c r="C112" s="511">
        <v>143000</v>
      </c>
      <c r="D112" s="495" t="s">
        <v>580</v>
      </c>
      <c r="E112" s="512"/>
      <c r="F112" s="512"/>
      <c r="G112" s="303" t="s">
        <v>581</v>
      </c>
      <c r="H112" s="304">
        <v>1</v>
      </c>
      <c r="I112" s="304">
        <v>198600</v>
      </c>
      <c r="J112" s="305">
        <f t="shared" si="13"/>
        <v>198600</v>
      </c>
      <c r="K112" s="305">
        <v>0</v>
      </c>
      <c r="L112" s="305"/>
      <c r="M112" s="305"/>
      <c r="N112" s="305"/>
      <c r="O112" s="305"/>
      <c r="P112" s="305">
        <f t="shared" si="16"/>
        <v>198600</v>
      </c>
      <c r="Q112" s="305"/>
      <c r="R112" s="303">
        <v>40</v>
      </c>
      <c r="S112" s="305" t="s">
        <v>705</v>
      </c>
      <c r="T112" s="305" t="s">
        <v>706</v>
      </c>
      <c r="U112" s="305"/>
      <c r="V112" s="303">
        <v>110</v>
      </c>
      <c r="W112" s="303">
        <f t="shared" si="17"/>
        <v>218460</v>
      </c>
      <c r="X112" s="303"/>
      <c r="Y112" s="303"/>
      <c r="Z112" s="303"/>
      <c r="AA112" s="303" t="s">
        <v>581</v>
      </c>
      <c r="AB112" s="303"/>
      <c r="AC112" s="306" t="s">
        <v>574</v>
      </c>
      <c r="AD112" s="306">
        <v>1</v>
      </c>
    </row>
    <row r="113" spans="1:30" ht="13.5" customHeight="1">
      <c r="A113" s="486">
        <f t="shared" si="12"/>
        <v>112</v>
      </c>
      <c r="B113" s="489" t="s">
        <v>714</v>
      </c>
      <c r="C113" s="490">
        <v>141157</v>
      </c>
      <c r="D113" s="489" t="s">
        <v>584</v>
      </c>
      <c r="E113" s="311"/>
      <c r="F113" s="311"/>
      <c r="G113" s="303" t="s">
        <v>456</v>
      </c>
      <c r="H113" s="304">
        <v>42500</v>
      </c>
      <c r="I113" s="491">
        <v>5.7</v>
      </c>
      <c r="J113" s="305">
        <f t="shared" si="13"/>
        <v>242250</v>
      </c>
      <c r="K113" s="305">
        <f>ROUND(J113*30%,0)</f>
        <v>72675</v>
      </c>
      <c r="L113" s="305"/>
      <c r="M113" s="305"/>
      <c r="N113" s="305"/>
      <c r="O113" s="305"/>
      <c r="P113" s="305">
        <f t="shared" si="16"/>
        <v>314900</v>
      </c>
      <c r="Q113" s="305"/>
      <c r="R113" s="303">
        <v>40</v>
      </c>
      <c r="S113" s="305" t="s">
        <v>705</v>
      </c>
      <c r="T113" s="305" t="s">
        <v>715</v>
      </c>
      <c r="U113" s="305"/>
      <c r="V113" s="303">
        <v>100</v>
      </c>
      <c r="W113" s="303">
        <f t="shared" si="17"/>
        <v>242250</v>
      </c>
      <c r="X113" s="303"/>
      <c r="Y113" s="303" t="s">
        <v>456</v>
      </c>
      <c r="Z113" s="303"/>
      <c r="AA113" s="303"/>
      <c r="AB113" s="303"/>
      <c r="AC113" s="306" t="s">
        <v>456</v>
      </c>
      <c r="AD113" s="306">
        <v>1</v>
      </c>
    </row>
    <row r="114" spans="1:30" ht="13.5" customHeight="1">
      <c r="A114" s="486">
        <f t="shared" si="12"/>
        <v>113</v>
      </c>
      <c r="B114" s="311" t="s">
        <v>716</v>
      </c>
      <c r="C114" s="312">
        <v>140077</v>
      </c>
      <c r="D114" s="311" t="s">
        <v>562</v>
      </c>
      <c r="E114" s="311" t="s">
        <v>604</v>
      </c>
      <c r="F114" s="311"/>
      <c r="G114" s="303" t="s">
        <v>456</v>
      </c>
      <c r="H114" s="304">
        <v>42500</v>
      </c>
      <c r="I114" s="491">
        <v>7</v>
      </c>
      <c r="J114" s="305">
        <v>348075</v>
      </c>
      <c r="K114" s="305">
        <f>ROUND(J114*30%,0)</f>
        <v>104423</v>
      </c>
      <c r="L114" s="305"/>
      <c r="M114" s="305">
        <f>+J114*0.1</f>
        <v>34807.5</v>
      </c>
      <c r="N114" s="305"/>
      <c r="O114" s="305">
        <v>25500</v>
      </c>
      <c r="P114" s="305">
        <f t="shared" si="16"/>
        <v>512800</v>
      </c>
      <c r="Q114" s="305"/>
      <c r="R114" s="303">
        <v>40</v>
      </c>
      <c r="S114" s="305" t="s">
        <v>705</v>
      </c>
      <c r="T114" s="305" t="s">
        <v>715</v>
      </c>
      <c r="U114" s="305"/>
      <c r="V114" s="303">
        <v>115</v>
      </c>
      <c r="W114" s="303">
        <f t="shared" si="17"/>
        <v>400286.25</v>
      </c>
      <c r="X114" s="303"/>
      <c r="Y114" s="303" t="s">
        <v>456</v>
      </c>
      <c r="Z114" s="303"/>
      <c r="AA114" s="303"/>
      <c r="AB114" s="303"/>
      <c r="AC114" s="306" t="s">
        <v>456</v>
      </c>
      <c r="AD114" s="306">
        <v>1</v>
      </c>
    </row>
    <row r="115" spans="1:30" ht="13.5" customHeight="1">
      <c r="A115" s="486">
        <f t="shared" si="12"/>
        <v>114</v>
      </c>
      <c r="B115" s="489" t="s">
        <v>768</v>
      </c>
      <c r="C115" s="490">
        <v>140077</v>
      </c>
      <c r="D115" s="489" t="s">
        <v>562</v>
      </c>
      <c r="E115" s="311" t="s">
        <v>604</v>
      </c>
      <c r="F115" s="311"/>
      <c r="G115" s="303" t="s">
        <v>456</v>
      </c>
      <c r="H115" s="304">
        <v>42500</v>
      </c>
      <c r="I115" s="491">
        <v>7</v>
      </c>
      <c r="J115" s="305">
        <v>348075</v>
      </c>
      <c r="K115" s="305">
        <f>ROUND(J115*30%,0)</f>
        <v>104423</v>
      </c>
      <c r="L115" s="305"/>
      <c r="M115" s="305">
        <f>+J115*0.1</f>
        <v>34807.5</v>
      </c>
      <c r="N115" s="305"/>
      <c r="O115" s="305">
        <v>25500</v>
      </c>
      <c r="P115" s="305">
        <f t="shared" si="16"/>
        <v>512800</v>
      </c>
      <c r="Q115" s="305"/>
      <c r="R115" s="303">
        <v>40</v>
      </c>
      <c r="S115" s="305" t="s">
        <v>705</v>
      </c>
      <c r="T115" s="305" t="s">
        <v>715</v>
      </c>
      <c r="U115" s="305"/>
      <c r="V115" s="303">
        <v>100</v>
      </c>
      <c r="W115" s="303">
        <f t="shared" si="17"/>
        <v>348075</v>
      </c>
      <c r="X115" s="303"/>
      <c r="Y115" s="303" t="s">
        <v>456</v>
      </c>
      <c r="Z115" s="303"/>
      <c r="AA115" s="303"/>
      <c r="AB115" s="303"/>
      <c r="AC115" s="306" t="s">
        <v>456</v>
      </c>
      <c r="AD115" s="306">
        <v>1</v>
      </c>
    </row>
    <row r="116" spans="1:30" ht="13.5" customHeight="1">
      <c r="A116" s="486">
        <f t="shared" si="12"/>
        <v>115</v>
      </c>
      <c r="B116" s="489" t="s">
        <v>717</v>
      </c>
      <c r="C116" s="490">
        <v>1411780</v>
      </c>
      <c r="D116" s="489" t="s">
        <v>769</v>
      </c>
      <c r="E116" s="311"/>
      <c r="F116" s="311"/>
      <c r="G116" s="303" t="s">
        <v>456</v>
      </c>
      <c r="H116" s="304">
        <v>42500</v>
      </c>
      <c r="I116" s="491">
        <v>6</v>
      </c>
      <c r="J116" s="305">
        <v>267750</v>
      </c>
      <c r="K116" s="305">
        <f>ROUND(J116*30%,0)</f>
        <v>80325</v>
      </c>
      <c r="L116" s="305"/>
      <c r="M116" s="305"/>
      <c r="N116" s="305"/>
      <c r="O116" s="305"/>
      <c r="P116" s="305">
        <f t="shared" si="16"/>
        <v>348100</v>
      </c>
      <c r="Q116" s="305"/>
      <c r="R116" s="303">
        <v>40</v>
      </c>
      <c r="S116" s="305" t="s">
        <v>705</v>
      </c>
      <c r="T116" s="305" t="s">
        <v>715</v>
      </c>
      <c r="U116" s="305"/>
      <c r="V116" s="303">
        <v>100</v>
      </c>
      <c r="W116" s="303">
        <f t="shared" si="17"/>
        <v>267750</v>
      </c>
      <c r="X116" s="303"/>
      <c r="Y116" s="303" t="s">
        <v>456</v>
      </c>
      <c r="Z116" s="303"/>
      <c r="AA116" s="303"/>
      <c r="AB116" s="303"/>
      <c r="AC116" s="306" t="s">
        <v>456</v>
      </c>
      <c r="AD116" s="306">
        <v>1</v>
      </c>
    </row>
    <row r="117" spans="1:30" ht="13.5" customHeight="1">
      <c r="A117" s="486">
        <f t="shared" si="12"/>
        <v>116</v>
      </c>
      <c r="B117" s="489" t="s">
        <v>718</v>
      </c>
      <c r="C117" s="490">
        <v>141177</v>
      </c>
      <c r="D117" s="489" t="s">
        <v>600</v>
      </c>
      <c r="E117" s="311"/>
      <c r="F117" s="311"/>
      <c r="G117" s="303" t="s">
        <v>456</v>
      </c>
      <c r="H117" s="304">
        <v>42500</v>
      </c>
      <c r="I117" s="491">
        <v>6</v>
      </c>
      <c r="J117" s="305">
        <v>267750</v>
      </c>
      <c r="K117" s="305">
        <f>ROUND(J117*30%,0)-1</f>
        <v>80324</v>
      </c>
      <c r="L117" s="305"/>
      <c r="M117" s="305"/>
      <c r="N117" s="305"/>
      <c r="O117" s="305"/>
      <c r="P117" s="305">
        <f t="shared" si="16"/>
        <v>348100</v>
      </c>
      <c r="Q117" s="305"/>
      <c r="R117" s="303">
        <v>40</v>
      </c>
      <c r="S117" s="305" t="s">
        <v>705</v>
      </c>
      <c r="T117" s="305" t="s">
        <v>715</v>
      </c>
      <c r="U117" s="305"/>
      <c r="V117" s="303">
        <v>102</v>
      </c>
      <c r="W117" s="303">
        <f t="shared" si="17"/>
        <v>273105</v>
      </c>
      <c r="X117" s="303"/>
      <c r="Y117" s="303" t="s">
        <v>456</v>
      </c>
      <c r="Z117" s="303"/>
      <c r="AA117" s="303"/>
      <c r="AB117" s="303"/>
      <c r="AC117" s="306" t="s">
        <v>456</v>
      </c>
      <c r="AD117" s="306">
        <v>1</v>
      </c>
    </row>
    <row r="118" spans="1:30" ht="13.5" customHeight="1">
      <c r="A118" s="486">
        <f t="shared" si="12"/>
        <v>117</v>
      </c>
      <c r="B118" s="489" t="s">
        <v>719</v>
      </c>
      <c r="C118" s="490">
        <v>141177</v>
      </c>
      <c r="D118" s="489" t="s">
        <v>600</v>
      </c>
      <c r="E118" s="311"/>
      <c r="F118" s="311"/>
      <c r="G118" s="303" t="s">
        <v>456</v>
      </c>
      <c r="H118" s="304">
        <v>42500</v>
      </c>
      <c r="I118" s="491">
        <v>6</v>
      </c>
      <c r="J118" s="305">
        <v>306000</v>
      </c>
      <c r="K118" s="305">
        <f t="shared" ref="K118:K124" si="18">ROUND(J118*30%,0)</f>
        <v>91800</v>
      </c>
      <c r="L118" s="305"/>
      <c r="M118" s="305"/>
      <c r="N118" s="305"/>
      <c r="O118" s="305"/>
      <c r="P118" s="305">
        <f t="shared" si="16"/>
        <v>397800</v>
      </c>
      <c r="Q118" s="305"/>
      <c r="R118" s="303">
        <v>40</v>
      </c>
      <c r="S118" s="305" t="s">
        <v>705</v>
      </c>
      <c r="T118" s="305" t="s">
        <v>715</v>
      </c>
      <c r="U118" s="305"/>
      <c r="V118" s="303">
        <v>125</v>
      </c>
      <c r="W118" s="303">
        <f t="shared" si="17"/>
        <v>382500</v>
      </c>
      <c r="X118" s="303"/>
      <c r="Y118" s="303" t="s">
        <v>456</v>
      </c>
      <c r="Z118" s="303"/>
      <c r="AA118" s="303"/>
      <c r="AB118" s="303"/>
      <c r="AC118" s="306" t="s">
        <v>456</v>
      </c>
      <c r="AD118" s="306">
        <v>1</v>
      </c>
    </row>
    <row r="119" spans="1:30" ht="13.5" customHeight="1">
      <c r="A119" s="486">
        <f t="shared" si="12"/>
        <v>118</v>
      </c>
      <c r="B119" s="311" t="s">
        <v>720</v>
      </c>
      <c r="C119" s="312">
        <v>144147</v>
      </c>
      <c r="D119" s="311" t="s">
        <v>562</v>
      </c>
      <c r="E119" s="311" t="s">
        <v>678</v>
      </c>
      <c r="F119" s="311"/>
      <c r="G119" s="303" t="s">
        <v>456</v>
      </c>
      <c r="H119" s="304">
        <v>42500</v>
      </c>
      <c r="I119" s="491">
        <v>7.5</v>
      </c>
      <c r="J119" s="305">
        <v>360188</v>
      </c>
      <c r="K119" s="305">
        <f t="shared" si="18"/>
        <v>108056</v>
      </c>
      <c r="L119" s="305"/>
      <c r="M119" s="305">
        <f>+J119*0.15</f>
        <v>54028.2</v>
      </c>
      <c r="N119" s="305"/>
      <c r="O119" s="305">
        <v>51000</v>
      </c>
      <c r="P119" s="305">
        <f t="shared" si="16"/>
        <v>573300</v>
      </c>
      <c r="Q119" s="305"/>
      <c r="R119" s="303">
        <v>40</v>
      </c>
      <c r="S119" s="305" t="s">
        <v>705</v>
      </c>
      <c r="T119" s="305" t="s">
        <v>715</v>
      </c>
      <c r="U119" s="305"/>
      <c r="V119" s="303">
        <v>110</v>
      </c>
      <c r="W119" s="303">
        <f t="shared" si="17"/>
        <v>396206.8</v>
      </c>
      <c r="X119" s="303"/>
      <c r="Y119" s="303" t="s">
        <v>456</v>
      </c>
      <c r="Z119" s="303"/>
      <c r="AA119" s="303"/>
      <c r="AB119" s="303"/>
      <c r="AC119" s="306" t="s">
        <v>456</v>
      </c>
      <c r="AD119" s="306">
        <v>1</v>
      </c>
    </row>
    <row r="120" spans="1:30" ht="13.5" customHeight="1">
      <c r="A120" s="486">
        <f t="shared" si="12"/>
        <v>119</v>
      </c>
      <c r="B120" s="489" t="s">
        <v>721</v>
      </c>
      <c r="C120" s="490">
        <v>1411680</v>
      </c>
      <c r="D120" s="489" t="s">
        <v>624</v>
      </c>
      <c r="E120" s="311"/>
      <c r="F120" s="311"/>
      <c r="G120" s="303" t="s">
        <v>456</v>
      </c>
      <c r="H120" s="304">
        <v>42500</v>
      </c>
      <c r="I120" s="491">
        <v>5.8</v>
      </c>
      <c r="J120" s="305">
        <f t="shared" si="13"/>
        <v>246500</v>
      </c>
      <c r="K120" s="305">
        <f t="shared" si="18"/>
        <v>73950</v>
      </c>
      <c r="L120" s="305"/>
      <c r="M120" s="305"/>
      <c r="N120" s="305"/>
      <c r="O120" s="305"/>
      <c r="P120" s="305">
        <f t="shared" si="16"/>
        <v>320500</v>
      </c>
      <c r="Q120" s="305"/>
      <c r="R120" s="303">
        <v>40</v>
      </c>
      <c r="S120" s="305" t="s">
        <v>705</v>
      </c>
      <c r="T120" s="305" t="s">
        <v>715</v>
      </c>
      <c r="U120" s="305"/>
      <c r="V120" s="303">
        <v>100</v>
      </c>
      <c r="W120" s="303">
        <f t="shared" si="17"/>
        <v>246500</v>
      </c>
      <c r="X120" s="303"/>
      <c r="Y120" s="303" t="s">
        <v>456</v>
      </c>
      <c r="Z120" s="303"/>
      <c r="AA120" s="303"/>
      <c r="AB120" s="303"/>
      <c r="AC120" s="306" t="s">
        <v>456</v>
      </c>
      <c r="AD120" s="306">
        <v>1</v>
      </c>
    </row>
    <row r="121" spans="1:30" ht="13.5" customHeight="1">
      <c r="A121" s="486">
        <f t="shared" si="12"/>
        <v>120</v>
      </c>
      <c r="B121" s="489" t="s">
        <v>722</v>
      </c>
      <c r="C121" s="490">
        <v>141168</v>
      </c>
      <c r="D121" s="489" t="s">
        <v>624</v>
      </c>
      <c r="E121" s="311"/>
      <c r="F121" s="311"/>
      <c r="G121" s="303" t="s">
        <v>456</v>
      </c>
      <c r="H121" s="304">
        <v>42500</v>
      </c>
      <c r="I121" s="491">
        <v>5.8</v>
      </c>
      <c r="J121" s="305">
        <v>271150</v>
      </c>
      <c r="K121" s="305">
        <f t="shared" si="18"/>
        <v>81345</v>
      </c>
      <c r="L121" s="305"/>
      <c r="M121" s="305"/>
      <c r="N121" s="305"/>
      <c r="O121" s="305">
        <v>25500</v>
      </c>
      <c r="P121" s="305">
        <f t="shared" si="16"/>
        <v>378000</v>
      </c>
      <c r="Q121" s="305"/>
      <c r="R121" s="303">
        <v>40</v>
      </c>
      <c r="S121" s="305" t="s">
        <v>705</v>
      </c>
      <c r="T121" s="305" t="s">
        <v>715</v>
      </c>
      <c r="U121" s="305"/>
      <c r="V121" s="303">
        <v>107</v>
      </c>
      <c r="W121" s="303">
        <f t="shared" si="17"/>
        <v>290130.5</v>
      </c>
      <c r="X121" s="303"/>
      <c r="Y121" s="303" t="s">
        <v>456</v>
      </c>
      <c r="Z121" s="303"/>
      <c r="AA121" s="303"/>
      <c r="AB121" s="303"/>
      <c r="AC121" s="306" t="s">
        <v>456</v>
      </c>
      <c r="AD121" s="306">
        <v>1</v>
      </c>
    </row>
    <row r="122" spans="1:30" ht="13.5" customHeight="1">
      <c r="A122" s="486">
        <f t="shared" si="12"/>
        <v>121</v>
      </c>
      <c r="B122" s="489" t="s">
        <v>723</v>
      </c>
      <c r="C122" s="490">
        <v>141168</v>
      </c>
      <c r="D122" s="489" t="s">
        <v>613</v>
      </c>
      <c r="E122" s="311"/>
      <c r="F122" s="311"/>
      <c r="G122" s="303" t="s">
        <v>456</v>
      </c>
      <c r="H122" s="304">
        <v>42500</v>
      </c>
      <c r="I122" s="491">
        <v>5.8</v>
      </c>
      <c r="J122" s="305">
        <v>283475</v>
      </c>
      <c r="K122" s="305">
        <f t="shared" si="18"/>
        <v>85043</v>
      </c>
      <c r="L122" s="305"/>
      <c r="M122" s="305"/>
      <c r="N122" s="305"/>
      <c r="O122" s="305"/>
      <c r="P122" s="305">
        <f t="shared" si="16"/>
        <v>368500</v>
      </c>
      <c r="Q122" s="305"/>
      <c r="R122" s="303">
        <v>40</v>
      </c>
      <c r="S122" s="305" t="s">
        <v>705</v>
      </c>
      <c r="T122" s="305" t="s">
        <v>715</v>
      </c>
      <c r="U122" s="305"/>
      <c r="V122" s="303">
        <v>119</v>
      </c>
      <c r="W122" s="303">
        <f t="shared" si="17"/>
        <v>337335.25</v>
      </c>
      <c r="X122" s="303"/>
      <c r="Y122" s="303" t="s">
        <v>456</v>
      </c>
      <c r="Z122" s="303"/>
      <c r="AA122" s="303"/>
      <c r="AB122" s="303"/>
      <c r="AC122" s="306" t="s">
        <v>456</v>
      </c>
      <c r="AD122" s="306">
        <v>1</v>
      </c>
    </row>
    <row r="123" spans="1:30" ht="13.5" customHeight="1">
      <c r="A123" s="486">
        <f t="shared" si="12"/>
        <v>122</v>
      </c>
      <c r="B123" s="489" t="s">
        <v>752</v>
      </c>
      <c r="C123" s="490">
        <v>141157</v>
      </c>
      <c r="D123" s="489" t="s">
        <v>584</v>
      </c>
      <c r="E123" s="311"/>
      <c r="F123" s="311"/>
      <c r="G123" s="303" t="s">
        <v>456</v>
      </c>
      <c r="H123" s="304">
        <v>42500</v>
      </c>
      <c r="I123" s="491">
        <v>5.7</v>
      </c>
      <c r="J123" s="305">
        <f t="shared" ref="J123" si="19">H123*I123</f>
        <v>242250</v>
      </c>
      <c r="K123" s="305">
        <f t="shared" si="18"/>
        <v>72675</v>
      </c>
      <c r="L123" s="305"/>
      <c r="M123" s="305"/>
      <c r="N123" s="305"/>
      <c r="O123" s="305"/>
      <c r="P123" s="305">
        <f t="shared" si="16"/>
        <v>314900</v>
      </c>
      <c r="Q123" s="305"/>
      <c r="R123" s="303">
        <v>40</v>
      </c>
      <c r="S123" s="305" t="s">
        <v>705</v>
      </c>
      <c r="T123" s="305" t="s">
        <v>715</v>
      </c>
      <c r="U123" s="305"/>
      <c r="V123" s="303">
        <v>100</v>
      </c>
      <c r="W123" s="303">
        <f t="shared" si="17"/>
        <v>242250</v>
      </c>
      <c r="X123" s="303" t="s">
        <v>569</v>
      </c>
      <c r="Y123" s="303"/>
      <c r="Z123" s="303"/>
      <c r="AA123" s="303"/>
      <c r="AB123" s="303"/>
      <c r="AC123" s="306" t="s">
        <v>574</v>
      </c>
      <c r="AD123" s="306">
        <v>1</v>
      </c>
    </row>
    <row r="124" spans="1:30" ht="13.5" customHeight="1">
      <c r="A124" s="486">
        <f t="shared" si="12"/>
        <v>123</v>
      </c>
      <c r="B124" s="489" t="s">
        <v>724</v>
      </c>
      <c r="C124" s="490">
        <v>141097</v>
      </c>
      <c r="D124" s="489" t="s">
        <v>593</v>
      </c>
      <c r="E124" s="311"/>
      <c r="F124" s="311"/>
      <c r="G124" s="303" t="s">
        <v>456</v>
      </c>
      <c r="H124" s="304">
        <v>42500</v>
      </c>
      <c r="I124" s="491">
        <v>4.4000000000000004</v>
      </c>
      <c r="J124" s="305">
        <v>215050</v>
      </c>
      <c r="K124" s="305">
        <f t="shared" si="18"/>
        <v>64515</v>
      </c>
      <c r="L124" s="305"/>
      <c r="M124" s="305"/>
      <c r="N124" s="305"/>
      <c r="O124" s="305">
        <v>25500</v>
      </c>
      <c r="P124" s="305">
        <f t="shared" si="16"/>
        <v>305100</v>
      </c>
      <c r="Q124" s="305"/>
      <c r="R124" s="303">
        <v>40</v>
      </c>
      <c r="S124" s="305" t="s">
        <v>705</v>
      </c>
      <c r="T124" s="305" t="s">
        <v>715</v>
      </c>
      <c r="U124" s="305"/>
      <c r="V124" s="303">
        <v>100</v>
      </c>
      <c r="W124" s="303">
        <f t="shared" si="17"/>
        <v>215050</v>
      </c>
      <c r="X124" s="303"/>
      <c r="Y124" s="303" t="s">
        <v>456</v>
      </c>
      <c r="Z124" s="303"/>
      <c r="AA124" s="303"/>
      <c r="AB124" s="303"/>
      <c r="AC124" s="306" t="s">
        <v>456</v>
      </c>
      <c r="AD124" s="306">
        <v>1</v>
      </c>
    </row>
    <row r="125" spans="1:30" ht="13.5" customHeight="1">
      <c r="A125" s="486">
        <f t="shared" si="12"/>
        <v>124</v>
      </c>
      <c r="B125" s="311" t="s">
        <v>725</v>
      </c>
      <c r="C125" s="312">
        <v>142177</v>
      </c>
      <c r="D125" s="311" t="s">
        <v>726</v>
      </c>
      <c r="E125" s="311"/>
      <c r="F125" s="311"/>
      <c r="G125" s="303" t="s">
        <v>574</v>
      </c>
      <c r="H125" s="304">
        <v>42500</v>
      </c>
      <c r="I125" s="491">
        <v>4.4000000000000004</v>
      </c>
      <c r="J125" s="305">
        <v>250580</v>
      </c>
      <c r="K125" s="305">
        <f>ROUND(J125*20%,0)</f>
        <v>50116</v>
      </c>
      <c r="L125" s="305"/>
      <c r="M125" s="305"/>
      <c r="N125" s="305"/>
      <c r="O125" s="305"/>
      <c r="P125" s="305">
        <f t="shared" si="16"/>
        <v>300700</v>
      </c>
      <c r="Q125" s="305"/>
      <c r="R125" s="303">
        <v>40</v>
      </c>
      <c r="S125" s="305" t="s">
        <v>705</v>
      </c>
      <c r="T125" s="305" t="s">
        <v>705</v>
      </c>
      <c r="U125" s="305"/>
      <c r="V125" s="303">
        <v>134</v>
      </c>
      <c r="W125" s="303">
        <f t="shared" si="17"/>
        <v>335777.2</v>
      </c>
      <c r="X125" s="303"/>
      <c r="Y125" s="303"/>
      <c r="Z125" s="303" t="s">
        <v>574</v>
      </c>
      <c r="AA125" s="303"/>
      <c r="AB125" s="303"/>
      <c r="AC125" s="306" t="s">
        <v>574</v>
      </c>
      <c r="AD125" s="306">
        <v>1</v>
      </c>
    </row>
    <row r="126" spans="1:30" ht="13.5" customHeight="1">
      <c r="A126" s="486">
        <f t="shared" si="12"/>
        <v>125</v>
      </c>
      <c r="B126" s="311" t="s">
        <v>727</v>
      </c>
      <c r="C126" s="312">
        <v>142157</v>
      </c>
      <c r="D126" s="311" t="s">
        <v>770</v>
      </c>
      <c r="E126" s="311"/>
      <c r="F126" s="311"/>
      <c r="G126" s="303" t="s">
        <v>574</v>
      </c>
      <c r="H126" s="304">
        <v>42500</v>
      </c>
      <c r="I126" s="491">
        <v>4.8</v>
      </c>
      <c r="J126" s="305">
        <v>204000</v>
      </c>
      <c r="K126" s="305">
        <f>ROUND(J126*20%,0)</f>
        <v>40800</v>
      </c>
      <c r="L126" s="305"/>
      <c r="M126" s="305"/>
      <c r="N126" s="305"/>
      <c r="O126" s="305"/>
      <c r="P126" s="305">
        <f t="shared" si="16"/>
        <v>244800</v>
      </c>
      <c r="Q126" s="305"/>
      <c r="R126" s="303">
        <v>40</v>
      </c>
      <c r="S126" s="305" t="s">
        <v>705</v>
      </c>
      <c r="T126" s="305" t="s">
        <v>705</v>
      </c>
      <c r="U126" s="305"/>
      <c r="V126" s="303">
        <v>118</v>
      </c>
      <c r="W126" s="303">
        <f t="shared" si="17"/>
        <v>240720</v>
      </c>
      <c r="X126" s="303"/>
      <c r="Y126" s="303"/>
      <c r="Z126" s="303" t="s">
        <v>574</v>
      </c>
      <c r="AA126" s="303"/>
      <c r="AB126" s="303"/>
      <c r="AC126" s="306" t="s">
        <v>574</v>
      </c>
      <c r="AD126" s="306">
        <v>1</v>
      </c>
    </row>
    <row r="127" spans="1:30" ht="13.5" customHeight="1">
      <c r="A127" s="486">
        <f t="shared" si="12"/>
        <v>126</v>
      </c>
      <c r="B127" s="311" t="s">
        <v>728</v>
      </c>
      <c r="C127" s="312">
        <v>142177</v>
      </c>
      <c r="D127" s="311" t="s">
        <v>726</v>
      </c>
      <c r="E127" s="311"/>
      <c r="F127" s="311"/>
      <c r="G127" s="303" t="s">
        <v>574</v>
      </c>
      <c r="H127" s="304">
        <v>42500</v>
      </c>
      <c r="I127" s="491">
        <v>4.4000000000000004</v>
      </c>
      <c r="J127" s="305">
        <f t="shared" si="13"/>
        <v>187000.00000000003</v>
      </c>
      <c r="K127" s="305">
        <f>ROUND(J127*20%,0)</f>
        <v>37400</v>
      </c>
      <c r="L127" s="305"/>
      <c r="M127" s="305"/>
      <c r="N127" s="305"/>
      <c r="O127" s="305"/>
      <c r="P127" s="305">
        <f t="shared" si="16"/>
        <v>224400</v>
      </c>
      <c r="Q127" s="305"/>
      <c r="R127" s="303">
        <v>40</v>
      </c>
      <c r="S127" s="305" t="s">
        <v>705</v>
      </c>
      <c r="T127" s="305" t="s">
        <v>705</v>
      </c>
      <c r="U127" s="305"/>
      <c r="V127" s="303">
        <v>100</v>
      </c>
      <c r="W127" s="303">
        <f t="shared" si="17"/>
        <v>187000.00000000003</v>
      </c>
      <c r="X127" s="303"/>
      <c r="Y127" s="303"/>
      <c r="Z127" s="303" t="s">
        <v>574</v>
      </c>
      <c r="AA127" s="303"/>
      <c r="AB127" s="303"/>
      <c r="AC127" s="306" t="s">
        <v>574</v>
      </c>
      <c r="AD127" s="306">
        <v>1</v>
      </c>
    </row>
    <row r="128" spans="1:30" ht="13.5" customHeight="1">
      <c r="A128" s="486">
        <f t="shared" si="12"/>
        <v>127</v>
      </c>
      <c r="B128" s="311" t="s">
        <v>542</v>
      </c>
      <c r="C128" s="312">
        <v>142067</v>
      </c>
      <c r="D128" s="311" t="s">
        <v>771</v>
      </c>
      <c r="E128" s="311"/>
      <c r="F128" s="311"/>
      <c r="G128" s="303" t="s">
        <v>574</v>
      </c>
      <c r="H128" s="304">
        <v>42500</v>
      </c>
      <c r="I128" s="506">
        <v>2.2999999999999998</v>
      </c>
      <c r="J128" s="305">
        <f t="shared" si="13"/>
        <v>97749.999999999985</v>
      </c>
      <c r="K128" s="305">
        <f>ROUND(J128*20%,0)</f>
        <v>19550</v>
      </c>
      <c r="L128" s="305">
        <f>180500-K128-J128</f>
        <v>63200.000000000015</v>
      </c>
      <c r="M128" s="305"/>
      <c r="N128" s="305"/>
      <c r="O128" s="305"/>
      <c r="P128" s="305">
        <f t="shared" si="16"/>
        <v>180500</v>
      </c>
      <c r="Q128" s="305"/>
      <c r="R128" s="303">
        <v>40</v>
      </c>
      <c r="S128" s="305" t="s">
        <v>705</v>
      </c>
      <c r="T128" s="305" t="s">
        <v>705</v>
      </c>
      <c r="U128" s="305"/>
      <c r="V128" s="303">
        <v>100</v>
      </c>
      <c r="W128" s="303">
        <f t="shared" si="17"/>
        <v>97749.999999999985</v>
      </c>
      <c r="X128" s="303"/>
      <c r="Y128" s="303"/>
      <c r="Z128" s="303" t="s">
        <v>574</v>
      </c>
      <c r="AA128" s="303"/>
      <c r="AB128" s="303"/>
      <c r="AC128" s="306" t="s">
        <v>574</v>
      </c>
      <c r="AD128" s="306">
        <v>1</v>
      </c>
    </row>
    <row r="129" spans="1:31" ht="13.5" customHeight="1">
      <c r="A129" s="486">
        <f t="shared" si="12"/>
        <v>128</v>
      </c>
      <c r="B129" s="311" t="s">
        <v>729</v>
      </c>
      <c r="C129" s="312">
        <v>141117</v>
      </c>
      <c r="D129" s="311" t="s">
        <v>772</v>
      </c>
      <c r="E129" s="311"/>
      <c r="F129" s="311"/>
      <c r="G129" s="303" t="s">
        <v>456</v>
      </c>
      <c r="H129" s="304">
        <v>42500</v>
      </c>
      <c r="I129" s="491">
        <v>4.8</v>
      </c>
      <c r="J129" s="305">
        <v>216750</v>
      </c>
      <c r="K129" s="305">
        <f>ROUND(J129*30%,0)</f>
        <v>65025</v>
      </c>
      <c r="L129" s="305"/>
      <c r="M129" s="305"/>
      <c r="N129" s="305"/>
      <c r="O129" s="305">
        <v>25500</v>
      </c>
      <c r="P129" s="305">
        <f t="shared" si="16"/>
        <v>307300</v>
      </c>
      <c r="Q129" s="305"/>
      <c r="R129" s="303">
        <v>40</v>
      </c>
      <c r="S129" s="305" t="s">
        <v>705</v>
      </c>
      <c r="T129" s="305" t="s">
        <v>705</v>
      </c>
      <c r="U129" s="305"/>
      <c r="V129" s="303">
        <v>100</v>
      </c>
      <c r="W129" s="303">
        <f t="shared" si="17"/>
        <v>216750</v>
      </c>
      <c r="X129" s="303"/>
      <c r="Y129" s="303" t="s">
        <v>456</v>
      </c>
      <c r="Z129" s="303"/>
      <c r="AA129" s="303"/>
      <c r="AB129" s="303"/>
      <c r="AC129" s="306" t="s">
        <v>456</v>
      </c>
      <c r="AD129" s="306">
        <v>1</v>
      </c>
    </row>
    <row r="130" spans="1:31" ht="13.5" customHeight="1">
      <c r="A130" s="486">
        <f t="shared" si="12"/>
        <v>129</v>
      </c>
      <c r="B130" s="311" t="s">
        <v>753</v>
      </c>
      <c r="C130" s="312">
        <v>840550</v>
      </c>
      <c r="D130" s="311"/>
      <c r="E130" s="311" t="s">
        <v>559</v>
      </c>
      <c r="F130" s="311"/>
      <c r="G130" s="303" t="s">
        <v>571</v>
      </c>
      <c r="H130" s="304">
        <v>1</v>
      </c>
      <c r="I130" s="304">
        <v>198600</v>
      </c>
      <c r="J130" s="305">
        <f t="shared" si="13"/>
        <v>198600</v>
      </c>
      <c r="K130" s="305">
        <v>0</v>
      </c>
      <c r="L130" s="305"/>
      <c r="M130" s="305"/>
      <c r="N130" s="305"/>
      <c r="O130" s="305"/>
      <c r="P130" s="305">
        <f t="shared" si="16"/>
        <v>198600</v>
      </c>
      <c r="Q130" s="305"/>
      <c r="R130" s="303">
        <v>40</v>
      </c>
      <c r="S130" s="305" t="s">
        <v>705</v>
      </c>
      <c r="T130" s="305"/>
      <c r="U130" s="305"/>
      <c r="V130" s="303">
        <v>110</v>
      </c>
      <c r="W130" s="303">
        <f t="shared" si="17"/>
        <v>218460</v>
      </c>
      <c r="X130" s="303"/>
      <c r="Y130" s="303"/>
      <c r="Z130" s="303"/>
      <c r="AA130" s="303"/>
      <c r="AB130" s="303" t="s">
        <v>571</v>
      </c>
      <c r="AC130" s="306" t="s">
        <v>571</v>
      </c>
      <c r="AD130" s="306">
        <v>1</v>
      </c>
    </row>
    <row r="131" spans="1:31" ht="13.5" customHeight="1">
      <c r="A131" s="486">
        <v>130</v>
      </c>
      <c r="B131" s="311" t="s">
        <v>754</v>
      </c>
      <c r="C131" s="312">
        <v>141177</v>
      </c>
      <c r="D131" s="311" t="s">
        <v>600</v>
      </c>
      <c r="E131" s="311" t="s">
        <v>760</v>
      </c>
      <c r="F131" s="311"/>
      <c r="G131" s="303"/>
      <c r="H131" s="304">
        <v>42500</v>
      </c>
      <c r="I131" s="491">
        <v>6</v>
      </c>
      <c r="J131" s="305">
        <f>H131*I131*0.5</f>
        <v>127500</v>
      </c>
      <c r="K131" s="305">
        <f>ROUND(J131*30%,0)</f>
        <v>38250</v>
      </c>
      <c r="L131" s="305"/>
      <c r="M131" s="305"/>
      <c r="N131" s="305"/>
      <c r="O131" s="305">
        <v>12750</v>
      </c>
      <c r="P131" s="305">
        <f t="shared" si="16"/>
        <v>178500</v>
      </c>
      <c r="Q131" s="305"/>
      <c r="R131" s="303">
        <v>20</v>
      </c>
      <c r="S131" s="305" t="s">
        <v>705</v>
      </c>
      <c r="T131" s="305"/>
      <c r="U131" s="305"/>
      <c r="V131" s="303"/>
      <c r="W131" s="303"/>
      <c r="X131" s="303"/>
      <c r="Y131" s="303"/>
      <c r="Z131" s="303"/>
      <c r="AA131" s="303"/>
      <c r="AB131" s="303"/>
      <c r="AC131" s="306" t="s">
        <v>571</v>
      </c>
      <c r="AD131" s="306">
        <v>1</v>
      </c>
    </row>
    <row r="132" spans="1:31" ht="13.5" customHeight="1">
      <c r="A132" s="486">
        <v>131</v>
      </c>
      <c r="B132" s="521" t="s">
        <v>755</v>
      </c>
      <c r="C132" s="521">
        <v>840550</v>
      </c>
      <c r="D132" s="521"/>
      <c r="E132" s="521" t="s">
        <v>559</v>
      </c>
      <c r="F132" s="521"/>
      <c r="G132" s="303"/>
      <c r="H132" s="304">
        <v>1</v>
      </c>
      <c r="I132" s="304">
        <v>180500</v>
      </c>
      <c r="J132" s="305">
        <f t="shared" si="13"/>
        <v>180500</v>
      </c>
      <c r="K132" s="305"/>
      <c r="L132" s="305"/>
      <c r="M132" s="305"/>
      <c r="N132" s="305"/>
      <c r="O132" s="305"/>
      <c r="P132" s="305">
        <f t="shared" si="16"/>
        <v>180500</v>
      </c>
      <c r="Q132" s="305"/>
      <c r="R132" s="303">
        <v>40</v>
      </c>
      <c r="S132" s="305" t="s">
        <v>705</v>
      </c>
      <c r="T132" s="305"/>
      <c r="U132" s="305"/>
      <c r="V132" s="303"/>
      <c r="W132" s="303"/>
      <c r="X132" s="303"/>
      <c r="Y132" s="303"/>
      <c r="Z132" s="303"/>
      <c r="AA132" s="303"/>
      <c r="AB132" s="303"/>
      <c r="AC132" s="306" t="s">
        <v>571</v>
      </c>
      <c r="AD132" s="306">
        <v>1</v>
      </c>
    </row>
    <row r="133" spans="1:31" ht="13.5" customHeight="1">
      <c r="A133" s="486">
        <v>132</v>
      </c>
      <c r="B133" s="521" t="s">
        <v>756</v>
      </c>
      <c r="C133" s="521">
        <v>840550</v>
      </c>
      <c r="D133" s="521"/>
      <c r="E133" s="521" t="s">
        <v>559</v>
      </c>
      <c r="F133" s="521"/>
      <c r="G133" s="303"/>
      <c r="H133" s="304">
        <v>1</v>
      </c>
      <c r="I133" s="304">
        <v>180500</v>
      </c>
      <c r="J133" s="305">
        <f t="shared" si="13"/>
        <v>180500</v>
      </c>
      <c r="K133" s="305"/>
      <c r="L133" s="305"/>
      <c r="M133" s="305"/>
      <c r="N133" s="305"/>
      <c r="O133" s="305"/>
      <c r="P133" s="305">
        <f t="shared" si="16"/>
        <v>180500</v>
      </c>
      <c r="Q133" s="305"/>
      <c r="R133" s="303">
        <v>40</v>
      </c>
      <c r="S133" s="305" t="s">
        <v>705</v>
      </c>
      <c r="T133" s="305"/>
      <c r="U133" s="305"/>
      <c r="V133" s="303"/>
      <c r="W133" s="303"/>
      <c r="X133" s="303"/>
      <c r="Y133" s="303"/>
      <c r="Z133" s="303"/>
      <c r="AA133" s="303"/>
      <c r="AB133" s="303"/>
      <c r="AC133" s="306" t="s">
        <v>571</v>
      </c>
      <c r="AD133" s="306">
        <v>1</v>
      </c>
    </row>
    <row r="134" spans="1:31" ht="13.5" customHeight="1">
      <c r="A134" s="486">
        <v>133</v>
      </c>
      <c r="B134" s="521" t="s">
        <v>757</v>
      </c>
      <c r="C134" s="521">
        <v>840550</v>
      </c>
      <c r="D134" s="521"/>
      <c r="E134" s="521" t="s">
        <v>559</v>
      </c>
      <c r="F134" s="521"/>
      <c r="G134" s="303"/>
      <c r="H134" s="304">
        <v>1</v>
      </c>
      <c r="I134" s="304">
        <v>180500</v>
      </c>
      <c r="J134" s="305">
        <f t="shared" si="13"/>
        <v>180500</v>
      </c>
      <c r="K134" s="305"/>
      <c r="L134" s="305"/>
      <c r="M134" s="305"/>
      <c r="N134" s="305"/>
      <c r="O134" s="305"/>
      <c r="P134" s="305">
        <f t="shared" si="16"/>
        <v>180500</v>
      </c>
      <c r="Q134" s="305"/>
      <c r="R134" s="303">
        <v>40</v>
      </c>
      <c r="S134" s="305" t="s">
        <v>705</v>
      </c>
      <c r="T134" s="305"/>
      <c r="U134" s="305"/>
      <c r="V134" s="303"/>
      <c r="W134" s="303"/>
      <c r="X134" s="303"/>
      <c r="Y134" s="303"/>
      <c r="Z134" s="303"/>
      <c r="AA134" s="303"/>
      <c r="AB134" s="303"/>
      <c r="AC134" s="306" t="s">
        <v>571</v>
      </c>
      <c r="AD134" s="306">
        <v>1</v>
      </c>
    </row>
    <row r="135" spans="1:31" ht="13.5" customHeight="1">
      <c r="A135" s="486">
        <v>134</v>
      </c>
      <c r="B135" s="521" t="s">
        <v>758</v>
      </c>
      <c r="C135" s="521">
        <v>840550</v>
      </c>
      <c r="D135" s="521"/>
      <c r="E135" s="521" t="s">
        <v>559</v>
      </c>
      <c r="F135" s="521"/>
      <c r="G135" s="303"/>
      <c r="H135" s="304">
        <v>1</v>
      </c>
      <c r="I135" s="304">
        <v>180500</v>
      </c>
      <c r="J135" s="305">
        <f t="shared" si="13"/>
        <v>180500</v>
      </c>
      <c r="K135" s="305"/>
      <c r="L135" s="305"/>
      <c r="M135" s="305"/>
      <c r="N135" s="305"/>
      <c r="O135" s="305"/>
      <c r="P135" s="305">
        <f t="shared" si="16"/>
        <v>180500</v>
      </c>
      <c r="Q135" s="305"/>
      <c r="R135" s="303">
        <v>40</v>
      </c>
      <c r="S135" s="305" t="s">
        <v>705</v>
      </c>
      <c r="T135" s="305"/>
      <c r="U135" s="305"/>
      <c r="V135" s="303"/>
      <c r="W135" s="303"/>
      <c r="X135" s="303"/>
      <c r="Y135" s="303"/>
      <c r="Z135" s="303"/>
      <c r="AA135" s="303"/>
      <c r="AB135" s="303"/>
      <c r="AC135" s="306" t="s">
        <v>571</v>
      </c>
      <c r="AD135" s="306">
        <v>1</v>
      </c>
    </row>
    <row r="136" spans="1:31" ht="13.5" customHeight="1">
      <c r="A136" s="486">
        <v>135</v>
      </c>
      <c r="B136" s="521" t="s">
        <v>759</v>
      </c>
      <c r="C136" s="521">
        <v>840550</v>
      </c>
      <c r="D136" s="521"/>
      <c r="E136" s="521" t="s">
        <v>559</v>
      </c>
      <c r="F136" s="521"/>
      <c r="G136" s="303"/>
      <c r="H136" s="304">
        <v>1</v>
      </c>
      <c r="I136" s="304">
        <v>180500</v>
      </c>
      <c r="J136" s="305">
        <f t="shared" si="13"/>
        <v>180500</v>
      </c>
      <c r="K136" s="305"/>
      <c r="L136" s="305"/>
      <c r="M136" s="305"/>
      <c r="N136" s="305"/>
      <c r="O136" s="305"/>
      <c r="P136" s="305">
        <f t="shared" si="16"/>
        <v>180500</v>
      </c>
      <c r="Q136" s="305"/>
      <c r="R136" s="303">
        <v>40</v>
      </c>
      <c r="S136" s="305" t="s">
        <v>705</v>
      </c>
      <c r="T136" s="305"/>
      <c r="U136" s="305"/>
      <c r="V136" s="303"/>
      <c r="W136" s="303"/>
      <c r="X136" s="303"/>
      <c r="Y136" s="303"/>
      <c r="Z136" s="303"/>
      <c r="AA136" s="303"/>
      <c r="AB136" s="303"/>
      <c r="AC136" s="306" t="s">
        <v>571</v>
      </c>
      <c r="AD136" s="306">
        <v>1</v>
      </c>
    </row>
    <row r="137" spans="1:31" s="300" customFormat="1" ht="21" customHeight="1">
      <c r="A137" s="513"/>
      <c r="B137" s="514" t="s">
        <v>464</v>
      </c>
      <c r="D137" s="322"/>
      <c r="E137" s="322"/>
      <c r="F137" s="322"/>
      <c r="G137" s="322"/>
      <c r="H137" s="323">
        <f t="shared" ref="H137:P137" si="20">SUM(H1:H130)</f>
        <v>9732211</v>
      </c>
      <c r="I137" s="323">
        <f t="shared" si="20"/>
        <v>2185120.9500000002</v>
      </c>
      <c r="J137" s="323">
        <f t="shared" si="20"/>
        <v>31153826</v>
      </c>
      <c r="K137" s="323">
        <f t="shared" si="20"/>
        <v>6665288</v>
      </c>
      <c r="L137" s="323">
        <f t="shared" si="20"/>
        <v>131500</v>
      </c>
      <c r="M137" s="323">
        <f t="shared" si="20"/>
        <v>562689.54999999993</v>
      </c>
      <c r="N137" s="323">
        <f t="shared" si="20"/>
        <v>44200</v>
      </c>
      <c r="O137" s="323">
        <f t="shared" si="20"/>
        <v>944493</v>
      </c>
      <c r="P137" s="323">
        <f t="shared" si="20"/>
        <v>39502200</v>
      </c>
      <c r="Q137" s="322"/>
      <c r="R137" s="322"/>
      <c r="S137" s="322"/>
      <c r="T137" s="322"/>
      <c r="U137" s="322"/>
    </row>
    <row r="138" spans="1:31" s="300" customFormat="1" ht="21" customHeight="1">
      <c r="A138" s="513"/>
      <c r="B138" s="514" t="s">
        <v>465</v>
      </c>
      <c r="C138" s="514"/>
      <c r="D138" s="322"/>
      <c r="E138" s="322"/>
      <c r="F138" s="322"/>
      <c r="G138" s="322"/>
      <c r="H138" s="323"/>
      <c r="I138" s="323">
        <f t="shared" ref="I138:P138" si="21">I137*12</f>
        <v>26221451.400000002</v>
      </c>
      <c r="J138" s="323">
        <f t="shared" si="21"/>
        <v>373845912</v>
      </c>
      <c r="K138" s="323">
        <f t="shared" si="21"/>
        <v>79983456</v>
      </c>
      <c r="L138" s="323">
        <f t="shared" si="21"/>
        <v>1578000</v>
      </c>
      <c r="M138" s="323">
        <f t="shared" si="21"/>
        <v>6752274.5999999996</v>
      </c>
      <c r="N138" s="323">
        <f t="shared" si="21"/>
        <v>530400</v>
      </c>
      <c r="O138" s="323">
        <f t="shared" si="21"/>
        <v>11333916</v>
      </c>
      <c r="P138" s="323">
        <f t="shared" si="21"/>
        <v>474026400</v>
      </c>
      <c r="Q138" s="322"/>
      <c r="R138" s="322"/>
      <c r="S138" s="322"/>
      <c r="T138" s="322"/>
      <c r="U138" s="322"/>
    </row>
    <row r="139" spans="1:31">
      <c r="A139" s="300">
        <v>1</v>
      </c>
      <c r="B139" s="318" t="s">
        <v>730</v>
      </c>
      <c r="C139" s="318">
        <v>840530</v>
      </c>
      <c r="D139" s="318" t="s">
        <v>565</v>
      </c>
      <c r="E139" s="318" t="s">
        <v>731</v>
      </c>
      <c r="F139" s="318"/>
      <c r="G139" s="301" t="s">
        <v>571</v>
      </c>
      <c r="H139" s="515">
        <v>75900</v>
      </c>
      <c r="I139" s="515"/>
      <c r="J139" s="515"/>
      <c r="K139" s="515"/>
      <c r="M139" s="318"/>
      <c r="N139" s="318"/>
      <c r="O139" s="318"/>
      <c r="P139" s="307">
        <f t="shared" ref="P139:P145" si="22">SUM(H139:K139,M139)</f>
        <v>75900</v>
      </c>
      <c r="Q139" s="301" t="s">
        <v>565</v>
      </c>
      <c r="R139" s="318"/>
      <c r="S139" s="318"/>
      <c r="T139" s="320"/>
      <c r="V139" s="301"/>
      <c r="W139" s="301"/>
      <c r="X139" s="301"/>
      <c r="Y139" s="301"/>
      <c r="Z139" s="301"/>
      <c r="AA139" s="301"/>
      <c r="AB139" s="301"/>
      <c r="AC139" s="301"/>
      <c r="AD139" s="301"/>
      <c r="AE139" s="301"/>
    </row>
    <row r="140" spans="1:31" ht="12.75" customHeight="1">
      <c r="A140" s="300">
        <f>+A139+1</f>
        <v>2</v>
      </c>
      <c r="B140" s="318" t="s">
        <v>732</v>
      </c>
      <c r="C140" s="318">
        <v>840530</v>
      </c>
      <c r="D140" s="318" t="s">
        <v>679</v>
      </c>
      <c r="E140" s="318" t="s">
        <v>731</v>
      </c>
      <c r="F140" s="318"/>
      <c r="G140" s="301" t="s">
        <v>571</v>
      </c>
      <c r="H140" s="515">
        <v>113900</v>
      </c>
      <c r="I140" s="515"/>
      <c r="J140" s="515"/>
      <c r="K140" s="515"/>
      <c r="M140" s="318"/>
      <c r="N140" s="318"/>
      <c r="O140" s="318"/>
      <c r="P140" s="307">
        <f t="shared" si="22"/>
        <v>113900</v>
      </c>
      <c r="Q140" s="318" t="s">
        <v>679</v>
      </c>
      <c r="R140" s="318"/>
      <c r="S140" s="318"/>
      <c r="T140" s="320"/>
      <c r="V140" s="301"/>
      <c r="W140" s="301"/>
      <c r="X140" s="301"/>
      <c r="Y140" s="301"/>
      <c r="Z140" s="301"/>
      <c r="AA140" s="301"/>
      <c r="AB140" s="301"/>
      <c r="AC140" s="301"/>
      <c r="AD140" s="301"/>
      <c r="AE140" s="301"/>
    </row>
    <row r="141" spans="1:31" ht="12.75" customHeight="1">
      <c r="A141" s="300">
        <f>+A140+1</f>
        <v>3</v>
      </c>
      <c r="B141" s="318" t="s">
        <v>733</v>
      </c>
      <c r="C141" s="318">
        <v>840530</v>
      </c>
      <c r="D141" s="318" t="s">
        <v>565</v>
      </c>
      <c r="E141" s="318" t="s">
        <v>731</v>
      </c>
      <c r="F141" s="318"/>
      <c r="G141" s="301" t="s">
        <v>571</v>
      </c>
      <c r="H141" s="515">
        <v>151800</v>
      </c>
      <c r="I141" s="515"/>
      <c r="J141" s="515"/>
      <c r="K141" s="515"/>
      <c r="M141" s="318"/>
      <c r="N141" s="318"/>
      <c r="O141" s="318"/>
      <c r="P141" s="307">
        <f t="shared" si="22"/>
        <v>151800</v>
      </c>
      <c r="Q141" s="318" t="s">
        <v>565</v>
      </c>
      <c r="R141" s="318"/>
      <c r="S141" s="318"/>
      <c r="T141" s="320"/>
      <c r="V141" s="301"/>
      <c r="W141" s="301"/>
      <c r="X141" s="301"/>
      <c r="Y141" s="301"/>
      <c r="Z141" s="301"/>
      <c r="AA141" s="301"/>
      <c r="AB141" s="301"/>
      <c r="AC141" s="301"/>
      <c r="AD141" s="301"/>
      <c r="AE141" s="301"/>
    </row>
    <row r="142" spans="1:31">
      <c r="A142" s="300">
        <v>4</v>
      </c>
      <c r="B142" s="318" t="s">
        <v>734</v>
      </c>
      <c r="C142" s="318">
        <v>840530</v>
      </c>
      <c r="D142" s="318" t="s">
        <v>774</v>
      </c>
      <c r="E142" s="318" t="s">
        <v>731</v>
      </c>
      <c r="G142" s="301" t="s">
        <v>571</v>
      </c>
      <c r="H142" s="515">
        <v>75900</v>
      </c>
      <c r="I142" s="307"/>
      <c r="J142" s="307"/>
      <c r="K142" s="307"/>
      <c r="O142" s="320"/>
      <c r="P142" s="307">
        <f t="shared" si="22"/>
        <v>75900</v>
      </c>
      <c r="Q142" s="307" t="s">
        <v>625</v>
      </c>
      <c r="R142" s="301"/>
      <c r="T142" s="320"/>
      <c r="V142" s="301"/>
      <c r="W142" s="301"/>
      <c r="X142" s="301"/>
      <c r="Y142" s="301"/>
      <c r="Z142" s="301"/>
      <c r="AA142" s="301"/>
      <c r="AB142" s="301"/>
      <c r="AC142" s="301"/>
      <c r="AD142" s="301"/>
      <c r="AE142" s="301"/>
    </row>
    <row r="143" spans="1:31">
      <c r="A143" s="300">
        <v>5</v>
      </c>
      <c r="B143" s="318" t="s">
        <v>735</v>
      </c>
      <c r="C143" s="318">
        <v>840530</v>
      </c>
      <c r="D143" s="318" t="s">
        <v>774</v>
      </c>
      <c r="E143" s="318" t="s">
        <v>731</v>
      </c>
      <c r="G143" s="301" t="s">
        <v>571</v>
      </c>
      <c r="H143" s="515">
        <v>75900</v>
      </c>
      <c r="I143" s="307"/>
      <c r="J143" s="307"/>
      <c r="K143" s="307"/>
      <c r="O143" s="320"/>
      <c r="P143" s="307">
        <f t="shared" si="22"/>
        <v>75900</v>
      </c>
      <c r="Q143" s="307" t="s">
        <v>625</v>
      </c>
      <c r="R143" s="301"/>
      <c r="T143" s="320"/>
      <c r="V143" s="301"/>
      <c r="W143" s="301"/>
      <c r="X143" s="301"/>
      <c r="Y143" s="301"/>
      <c r="Z143" s="301"/>
      <c r="AA143" s="301"/>
      <c r="AB143" s="301"/>
      <c r="AC143" s="301"/>
      <c r="AD143" s="301"/>
      <c r="AE143" s="301"/>
    </row>
    <row r="144" spans="1:31">
      <c r="A144" s="300">
        <v>6</v>
      </c>
      <c r="B144" s="318" t="s">
        <v>773</v>
      </c>
      <c r="C144" s="318">
        <v>840530</v>
      </c>
      <c r="D144" s="318" t="s">
        <v>565</v>
      </c>
      <c r="E144" s="318" t="s">
        <v>731</v>
      </c>
      <c r="G144" s="301" t="s">
        <v>571</v>
      </c>
      <c r="H144" s="515">
        <v>75900</v>
      </c>
      <c r="I144" s="307"/>
      <c r="J144" s="307"/>
      <c r="K144" s="307"/>
      <c r="O144" s="320"/>
      <c r="P144" s="307">
        <f t="shared" si="22"/>
        <v>75900</v>
      </c>
      <c r="Q144" s="301" t="s">
        <v>565</v>
      </c>
      <c r="R144" s="301"/>
      <c r="T144" s="320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1"/>
    </row>
    <row r="145" spans="1:32">
      <c r="A145" s="300">
        <v>7</v>
      </c>
      <c r="E145" s="318" t="s">
        <v>731</v>
      </c>
      <c r="G145" s="301" t="s">
        <v>571</v>
      </c>
      <c r="H145" s="515">
        <v>75900</v>
      </c>
      <c r="I145" s="307"/>
      <c r="J145" s="307"/>
      <c r="K145" s="307"/>
      <c r="O145" s="320"/>
      <c r="P145" s="307">
        <f t="shared" si="22"/>
        <v>75900</v>
      </c>
      <c r="Q145" s="318" t="s">
        <v>736</v>
      </c>
      <c r="R145" s="301"/>
      <c r="T145" s="320"/>
      <c r="V145" s="301"/>
      <c r="W145" s="301"/>
      <c r="X145" s="301"/>
      <c r="Y145" s="301"/>
      <c r="Z145" s="301"/>
      <c r="AA145" s="301"/>
      <c r="AB145" s="301"/>
      <c r="AC145" s="301"/>
      <c r="AD145" s="301"/>
      <c r="AE145" s="301"/>
    </row>
    <row r="146" spans="1:32" s="310" customFormat="1">
      <c r="A146" s="317"/>
      <c r="B146" s="514" t="s">
        <v>737</v>
      </c>
      <c r="C146" s="514"/>
      <c r="D146" s="316"/>
      <c r="E146" s="315"/>
      <c r="H146" s="307">
        <f>SUM(H139:H145)</f>
        <v>645200</v>
      </c>
      <c r="I146" s="516"/>
      <c r="J146" s="516"/>
      <c r="K146" s="516"/>
      <c r="L146" s="516"/>
      <c r="P146" s="307">
        <f>SUM(H146:L146,N146)</f>
        <v>645200</v>
      </c>
      <c r="Q146" s="317"/>
      <c r="U146" s="317"/>
    </row>
    <row r="147" spans="1:32" s="310" customFormat="1">
      <c r="A147" s="317"/>
      <c r="B147" s="514" t="s">
        <v>738</v>
      </c>
      <c r="C147" s="514"/>
      <c r="D147" s="316"/>
      <c r="E147" s="315"/>
      <c r="H147" s="325">
        <f>+H146*12</f>
        <v>7742400</v>
      </c>
      <c r="I147" s="307"/>
      <c r="J147" s="307"/>
      <c r="K147" s="307"/>
      <c r="L147" s="307"/>
      <c r="P147" s="325">
        <f>SUM(H147:L147,N147)</f>
        <v>7742400</v>
      </c>
      <c r="Q147" s="317"/>
      <c r="U147" s="317"/>
    </row>
    <row r="148" spans="1:32" s="310" customFormat="1">
      <c r="A148" s="317"/>
      <c r="B148" s="310" t="s">
        <v>739</v>
      </c>
      <c r="C148" s="315"/>
      <c r="D148" s="316"/>
      <c r="E148" s="315"/>
      <c r="P148" s="317"/>
      <c r="Q148" s="317"/>
      <c r="U148" s="317"/>
    </row>
    <row r="149" spans="1:32" s="310" customFormat="1" ht="13.5" customHeight="1">
      <c r="A149" s="486">
        <v>1</v>
      </c>
      <c r="B149" s="313" t="s">
        <v>561</v>
      </c>
      <c r="C149" s="314">
        <v>140037</v>
      </c>
      <c r="D149" s="313" t="s">
        <v>562</v>
      </c>
      <c r="E149" s="313" t="s">
        <v>563</v>
      </c>
      <c r="F149" s="313" t="s">
        <v>564</v>
      </c>
      <c r="G149" s="303" t="str">
        <f>+Y149</f>
        <v>F</v>
      </c>
      <c r="H149" s="304"/>
      <c r="I149" s="491">
        <v>8</v>
      </c>
      <c r="J149" s="305">
        <v>375169</v>
      </c>
      <c r="K149" s="487">
        <f t="shared" ref="K149:K159" si="23">ROUND(J149*30%,0)</f>
        <v>112551</v>
      </c>
      <c r="L149" s="487"/>
      <c r="M149" s="487">
        <f>+J149*0.4</f>
        <v>150067.6</v>
      </c>
      <c r="N149" s="487"/>
      <c r="O149" s="487"/>
      <c r="P149" s="487">
        <f t="shared" ref="P149:P163" si="24">ROUND(SUM(J149:O149)/100,0)*100+Q149</f>
        <v>637800</v>
      </c>
      <c r="Q149" s="305"/>
      <c r="R149" s="303">
        <v>40</v>
      </c>
      <c r="S149" s="305" t="s">
        <v>565</v>
      </c>
      <c r="T149" s="305" t="s">
        <v>565</v>
      </c>
      <c r="U149" s="305"/>
      <c r="V149" s="488">
        <v>110</v>
      </c>
      <c r="W149" s="303">
        <f t="shared" ref="W149:W163" si="25">+J149*V149/100</f>
        <v>412685.9</v>
      </c>
      <c r="X149" s="303"/>
      <c r="Y149" s="302" t="s">
        <v>456</v>
      </c>
      <c r="Z149" s="302"/>
      <c r="AA149" s="302"/>
      <c r="AB149" s="303"/>
      <c r="AC149" s="306" t="s">
        <v>456</v>
      </c>
      <c r="AD149" s="306">
        <v>1</v>
      </c>
      <c r="AE149" s="307"/>
      <c r="AF149" s="301"/>
    </row>
    <row r="150" spans="1:32" ht="13.5" customHeight="1">
      <c r="A150" s="486">
        <f t="shared" ref="A150:A163" si="26">+A149+1</f>
        <v>2</v>
      </c>
      <c r="B150" s="507" t="s">
        <v>662</v>
      </c>
      <c r="C150" s="508">
        <v>140060</v>
      </c>
      <c r="D150" s="507" t="s">
        <v>613</v>
      </c>
      <c r="E150" s="507" t="s">
        <v>619</v>
      </c>
      <c r="F150" s="507"/>
      <c r="G150" s="303" t="s">
        <v>456</v>
      </c>
      <c r="H150" s="304">
        <v>42500</v>
      </c>
      <c r="I150" s="491">
        <v>7.5</v>
      </c>
      <c r="J150" s="305">
        <v>382500</v>
      </c>
      <c r="K150" s="305">
        <f t="shared" si="23"/>
        <v>114750</v>
      </c>
      <c r="L150" s="305"/>
      <c r="M150" s="305">
        <f>+J150*0.15</f>
        <v>57375</v>
      </c>
      <c r="N150" s="305"/>
      <c r="O150" s="305"/>
      <c r="P150" s="305">
        <f t="shared" si="24"/>
        <v>554600</v>
      </c>
      <c r="Q150" s="305"/>
      <c r="R150" s="303">
        <v>40</v>
      </c>
      <c r="S150" s="305" t="s">
        <v>649</v>
      </c>
      <c r="T150" s="305" t="s">
        <v>649</v>
      </c>
      <c r="U150" s="305"/>
      <c r="V150" s="303">
        <v>120</v>
      </c>
      <c r="W150" s="303">
        <f t="shared" si="25"/>
        <v>459000</v>
      </c>
      <c r="X150" s="303"/>
      <c r="Y150" s="303" t="s">
        <v>456</v>
      </c>
      <c r="Z150" s="303"/>
      <c r="AA150" s="303"/>
      <c r="AB150" s="303"/>
      <c r="AC150" s="306" t="s">
        <v>456</v>
      </c>
      <c r="AD150" s="306">
        <v>1</v>
      </c>
    </row>
    <row r="151" spans="1:32" ht="13.5" customHeight="1">
      <c r="A151" s="486">
        <f t="shared" si="26"/>
        <v>3</v>
      </c>
      <c r="B151" s="507" t="s">
        <v>663</v>
      </c>
      <c r="C151" s="508">
        <v>140077</v>
      </c>
      <c r="D151" s="507"/>
      <c r="E151" s="507" t="s">
        <v>604</v>
      </c>
      <c r="F151" s="507"/>
      <c r="G151" s="303" t="s">
        <v>456</v>
      </c>
      <c r="H151" s="304">
        <v>42500</v>
      </c>
      <c r="I151" s="491">
        <v>7</v>
      </c>
      <c r="J151" s="305">
        <v>357000</v>
      </c>
      <c r="K151" s="305">
        <f t="shared" si="23"/>
        <v>107100</v>
      </c>
      <c r="L151" s="305"/>
      <c r="M151" s="305">
        <f>+J151*0.1</f>
        <v>35700</v>
      </c>
      <c r="N151" s="305"/>
      <c r="O151" s="305"/>
      <c r="P151" s="305">
        <f t="shared" si="24"/>
        <v>499800</v>
      </c>
      <c r="Q151" s="305"/>
      <c r="R151" s="303">
        <v>40</v>
      </c>
      <c r="S151" s="305" t="s">
        <v>649</v>
      </c>
      <c r="T151" s="305" t="s">
        <v>649</v>
      </c>
      <c r="U151" s="305"/>
      <c r="V151" s="303">
        <v>115</v>
      </c>
      <c r="W151" s="303">
        <f t="shared" si="25"/>
        <v>410550</v>
      </c>
      <c r="X151" s="303"/>
      <c r="Y151" s="303" t="s">
        <v>456</v>
      </c>
      <c r="Z151" s="303"/>
      <c r="AA151" s="303"/>
      <c r="AB151" s="303"/>
      <c r="AC151" s="306" t="s">
        <v>456</v>
      </c>
      <c r="AD151" s="306">
        <v>1</v>
      </c>
    </row>
    <row r="152" spans="1:32" ht="13.5" customHeight="1">
      <c r="A152" s="486">
        <f t="shared" si="26"/>
        <v>4</v>
      </c>
      <c r="B152" s="308" t="s">
        <v>648</v>
      </c>
      <c r="C152" s="309">
        <v>144167</v>
      </c>
      <c r="D152" s="308" t="s">
        <v>562</v>
      </c>
      <c r="E152" s="308"/>
      <c r="F152" s="308"/>
      <c r="G152" s="303" t="s">
        <v>456</v>
      </c>
      <c r="H152" s="304">
        <v>42500</v>
      </c>
      <c r="I152" s="491">
        <v>5.7</v>
      </c>
      <c r="J152" s="305">
        <v>300730</v>
      </c>
      <c r="K152" s="305">
        <f t="shared" si="23"/>
        <v>90219</v>
      </c>
      <c r="L152" s="305"/>
      <c r="M152" s="305"/>
      <c r="N152" s="305"/>
      <c r="O152" s="305">
        <v>6375</v>
      </c>
      <c r="P152" s="305">
        <f t="shared" si="24"/>
        <v>397300</v>
      </c>
      <c r="Q152" s="305"/>
      <c r="R152" s="303">
        <v>40</v>
      </c>
      <c r="S152" s="305" t="s">
        <v>649</v>
      </c>
      <c r="T152" s="305" t="s">
        <v>650</v>
      </c>
      <c r="U152" s="305"/>
      <c r="V152" s="303">
        <v>115</v>
      </c>
      <c r="W152" s="303">
        <f t="shared" si="25"/>
        <v>345839.5</v>
      </c>
      <c r="X152" s="303"/>
      <c r="Y152" s="303" t="s">
        <v>456</v>
      </c>
      <c r="Z152" s="303"/>
      <c r="AA152" s="303"/>
      <c r="AB152" s="303"/>
      <c r="AC152" s="306" t="s">
        <v>456</v>
      </c>
      <c r="AD152" s="306">
        <v>1</v>
      </c>
    </row>
    <row r="153" spans="1:32" ht="13.5" customHeight="1">
      <c r="A153" s="486">
        <f t="shared" si="26"/>
        <v>5</v>
      </c>
      <c r="B153" s="308" t="s">
        <v>651</v>
      </c>
      <c r="C153" s="309">
        <v>141147</v>
      </c>
      <c r="D153" s="308" t="s">
        <v>641</v>
      </c>
      <c r="E153" s="308"/>
      <c r="F153" s="308"/>
      <c r="G153" s="303" t="s">
        <v>456</v>
      </c>
      <c r="H153" s="304">
        <v>42500</v>
      </c>
      <c r="I153" s="491">
        <v>5.4</v>
      </c>
      <c r="J153" s="305">
        <v>249900</v>
      </c>
      <c r="K153" s="305">
        <f t="shared" si="23"/>
        <v>74970</v>
      </c>
      <c r="L153" s="305"/>
      <c r="M153" s="305"/>
      <c r="N153" s="305"/>
      <c r="O153" s="305"/>
      <c r="P153" s="305">
        <f t="shared" si="24"/>
        <v>324900</v>
      </c>
      <c r="Q153" s="305"/>
      <c r="R153" s="303">
        <v>40</v>
      </c>
      <c r="S153" s="305" t="s">
        <v>649</v>
      </c>
      <c r="T153" s="305" t="s">
        <v>650</v>
      </c>
      <c r="U153" s="305"/>
      <c r="V153" s="303">
        <v>105</v>
      </c>
      <c r="W153" s="303">
        <f t="shared" si="25"/>
        <v>262395</v>
      </c>
      <c r="X153" s="303"/>
      <c r="Y153" s="303" t="s">
        <v>456</v>
      </c>
      <c r="Z153" s="303"/>
      <c r="AA153" s="303"/>
      <c r="AB153" s="303"/>
      <c r="AC153" s="306" t="s">
        <v>456</v>
      </c>
      <c r="AD153" s="306">
        <v>1</v>
      </c>
    </row>
    <row r="154" spans="1:32" ht="13.5" customHeight="1">
      <c r="A154" s="486">
        <f t="shared" si="26"/>
        <v>6</v>
      </c>
      <c r="B154" s="308" t="s">
        <v>652</v>
      </c>
      <c r="C154" s="309">
        <v>141147</v>
      </c>
      <c r="D154" s="308" t="s">
        <v>587</v>
      </c>
      <c r="E154" s="308"/>
      <c r="F154" s="308"/>
      <c r="G154" s="303" t="s">
        <v>456</v>
      </c>
      <c r="H154" s="304">
        <v>42500</v>
      </c>
      <c r="I154" s="491">
        <v>5.6</v>
      </c>
      <c r="J154" s="305">
        <v>254660</v>
      </c>
      <c r="K154" s="305">
        <f t="shared" si="23"/>
        <v>76398</v>
      </c>
      <c r="L154" s="305"/>
      <c r="M154" s="305"/>
      <c r="N154" s="305"/>
      <c r="O154" s="305">
        <v>6375</v>
      </c>
      <c r="P154" s="305">
        <f t="shared" si="24"/>
        <v>337400</v>
      </c>
      <c r="Q154" s="305"/>
      <c r="R154" s="303">
        <v>40</v>
      </c>
      <c r="S154" s="305" t="s">
        <v>649</v>
      </c>
      <c r="T154" s="305" t="s">
        <v>650</v>
      </c>
      <c r="U154" s="305"/>
      <c r="V154" s="303">
        <v>105</v>
      </c>
      <c r="W154" s="303">
        <f t="shared" si="25"/>
        <v>267393</v>
      </c>
      <c r="X154" s="303"/>
      <c r="Y154" s="303" t="s">
        <v>456</v>
      </c>
      <c r="Z154" s="303"/>
      <c r="AA154" s="303"/>
      <c r="AB154" s="303"/>
      <c r="AC154" s="306" t="s">
        <v>456</v>
      </c>
      <c r="AD154" s="306">
        <v>1</v>
      </c>
    </row>
    <row r="155" spans="1:32" ht="13.5" customHeight="1">
      <c r="A155" s="486">
        <f t="shared" si="26"/>
        <v>7</v>
      </c>
      <c r="B155" s="308" t="s">
        <v>653</v>
      </c>
      <c r="C155" s="309">
        <v>141147</v>
      </c>
      <c r="D155" s="308" t="s">
        <v>587</v>
      </c>
      <c r="E155" s="308"/>
      <c r="F155" s="308"/>
      <c r="G155" s="303" t="s">
        <v>456</v>
      </c>
      <c r="H155" s="304">
        <v>42500</v>
      </c>
      <c r="I155" s="491">
        <v>5.6</v>
      </c>
      <c r="J155" s="305">
        <v>245140</v>
      </c>
      <c r="K155" s="305">
        <f t="shared" si="23"/>
        <v>73542</v>
      </c>
      <c r="L155" s="305"/>
      <c r="M155" s="305"/>
      <c r="N155" s="305"/>
      <c r="O155" s="305">
        <v>68000</v>
      </c>
      <c r="P155" s="305">
        <f t="shared" si="24"/>
        <v>386700</v>
      </c>
      <c r="Q155" s="305"/>
      <c r="R155" s="303">
        <v>40</v>
      </c>
      <c r="S155" s="305" t="s">
        <v>649</v>
      </c>
      <c r="T155" s="305" t="s">
        <v>650</v>
      </c>
      <c r="U155" s="305"/>
      <c r="V155" s="303">
        <v>103</v>
      </c>
      <c r="W155" s="303">
        <f t="shared" si="25"/>
        <v>252494.2</v>
      </c>
      <c r="X155" s="303"/>
      <c r="Y155" s="303" t="s">
        <v>456</v>
      </c>
      <c r="Z155" s="303"/>
      <c r="AA155" s="303"/>
      <c r="AB155" s="303"/>
      <c r="AC155" s="306" t="s">
        <v>456</v>
      </c>
      <c r="AD155" s="306">
        <v>1</v>
      </c>
    </row>
    <row r="156" spans="1:32" ht="13.5" customHeight="1">
      <c r="A156" s="486">
        <f t="shared" si="26"/>
        <v>8</v>
      </c>
      <c r="B156" s="308" t="s">
        <v>654</v>
      </c>
      <c r="C156" s="309">
        <v>141117</v>
      </c>
      <c r="D156" s="308" t="s">
        <v>589</v>
      </c>
      <c r="E156" s="308"/>
      <c r="F156" s="308"/>
      <c r="G156" s="303" t="s">
        <v>456</v>
      </c>
      <c r="H156" s="304">
        <v>42500</v>
      </c>
      <c r="I156" s="491">
        <v>5.0999999999999996</v>
      </c>
      <c r="J156" s="305">
        <v>238680</v>
      </c>
      <c r="K156" s="305">
        <f t="shared" si="23"/>
        <v>71604</v>
      </c>
      <c r="L156" s="305"/>
      <c r="M156" s="305"/>
      <c r="N156" s="305"/>
      <c r="O156" s="305">
        <v>25500</v>
      </c>
      <c r="P156" s="305">
        <f t="shared" si="24"/>
        <v>335800</v>
      </c>
      <c r="Q156" s="305"/>
      <c r="R156" s="303">
        <v>40</v>
      </c>
      <c r="S156" s="305" t="s">
        <v>649</v>
      </c>
      <c r="T156" s="305" t="s">
        <v>650</v>
      </c>
      <c r="U156" s="305"/>
      <c r="V156" s="303">
        <v>108</v>
      </c>
      <c r="W156" s="303">
        <f t="shared" si="25"/>
        <v>257774.4</v>
      </c>
      <c r="X156" s="303"/>
      <c r="Y156" s="303" t="s">
        <v>456</v>
      </c>
      <c r="Z156" s="303"/>
      <c r="AA156" s="303"/>
      <c r="AB156" s="303"/>
      <c r="AC156" s="306" t="s">
        <v>456</v>
      </c>
      <c r="AD156" s="306">
        <v>1</v>
      </c>
    </row>
    <row r="157" spans="1:32" ht="13.5" customHeight="1">
      <c r="A157" s="486">
        <f t="shared" si="26"/>
        <v>9</v>
      </c>
      <c r="B157" s="308" t="s">
        <v>655</v>
      </c>
      <c r="C157" s="309">
        <v>141087</v>
      </c>
      <c r="D157" s="308" t="s">
        <v>765</v>
      </c>
      <c r="E157" s="308"/>
      <c r="F157" s="308"/>
      <c r="G157" s="303" t="s">
        <v>456</v>
      </c>
      <c r="H157" s="304">
        <v>42500</v>
      </c>
      <c r="I157" s="491">
        <v>4.3</v>
      </c>
      <c r="J157" s="305">
        <v>213180</v>
      </c>
      <c r="K157" s="305">
        <f t="shared" si="23"/>
        <v>63954</v>
      </c>
      <c r="L157" s="305"/>
      <c r="M157" s="305"/>
      <c r="N157" s="305"/>
      <c r="O157" s="305">
        <v>25500</v>
      </c>
      <c r="P157" s="305">
        <f t="shared" si="24"/>
        <v>302600</v>
      </c>
      <c r="Q157" s="305"/>
      <c r="R157" s="303">
        <v>40</v>
      </c>
      <c r="S157" s="305" t="s">
        <v>649</v>
      </c>
      <c r="T157" s="305" t="s">
        <v>650</v>
      </c>
      <c r="U157" s="305"/>
      <c r="V157" s="303">
        <v>114</v>
      </c>
      <c r="W157" s="303">
        <f t="shared" si="25"/>
        <v>243025.2</v>
      </c>
      <c r="X157" s="303"/>
      <c r="Y157" s="303" t="s">
        <v>456</v>
      </c>
      <c r="Z157" s="303"/>
      <c r="AA157" s="303"/>
      <c r="AB157" s="303"/>
      <c r="AC157" s="306" t="s">
        <v>456</v>
      </c>
      <c r="AD157" s="306">
        <v>1</v>
      </c>
    </row>
    <row r="158" spans="1:32" ht="13.5" customHeight="1">
      <c r="A158" s="486">
        <f t="shared" si="26"/>
        <v>10</v>
      </c>
      <c r="B158" s="308" t="s">
        <v>656</v>
      </c>
      <c r="C158" s="309">
        <v>141127</v>
      </c>
      <c r="D158" s="308" t="s">
        <v>657</v>
      </c>
      <c r="E158" s="308"/>
      <c r="F158" s="308"/>
      <c r="G158" s="303" t="s">
        <v>456</v>
      </c>
      <c r="H158" s="304">
        <v>42500</v>
      </c>
      <c r="I158" s="491">
        <v>5.0999999999999996</v>
      </c>
      <c r="J158" s="305">
        <v>238680</v>
      </c>
      <c r="K158" s="305">
        <f t="shared" si="23"/>
        <v>71604</v>
      </c>
      <c r="L158" s="305"/>
      <c r="M158" s="305"/>
      <c r="N158" s="305"/>
      <c r="O158" s="305">
        <v>25500</v>
      </c>
      <c r="P158" s="305">
        <f t="shared" si="24"/>
        <v>335800</v>
      </c>
      <c r="Q158" s="305"/>
      <c r="R158" s="303">
        <v>40</v>
      </c>
      <c r="S158" s="305" t="s">
        <v>649</v>
      </c>
      <c r="T158" s="305" t="s">
        <v>650</v>
      </c>
      <c r="U158" s="305"/>
      <c r="V158" s="303">
        <v>108</v>
      </c>
      <c r="W158" s="303">
        <f t="shared" si="25"/>
        <v>257774.4</v>
      </c>
      <c r="X158" s="303"/>
      <c r="Y158" s="303" t="s">
        <v>456</v>
      </c>
      <c r="Z158" s="303"/>
      <c r="AA158" s="303"/>
      <c r="AB158" s="303"/>
      <c r="AC158" s="306" t="s">
        <v>456</v>
      </c>
      <c r="AD158" s="306">
        <v>1</v>
      </c>
    </row>
    <row r="159" spans="1:32" ht="13.5" customHeight="1">
      <c r="A159" s="486">
        <f t="shared" si="26"/>
        <v>11</v>
      </c>
      <c r="B159" s="308" t="s">
        <v>658</v>
      </c>
      <c r="C159" s="309">
        <v>141157</v>
      </c>
      <c r="D159" s="308" t="s">
        <v>584</v>
      </c>
      <c r="E159" s="308"/>
      <c r="F159" s="308"/>
      <c r="G159" s="303" t="s">
        <v>456</v>
      </c>
      <c r="H159" s="304">
        <v>42500</v>
      </c>
      <c r="I159" s="491">
        <v>5.7</v>
      </c>
      <c r="J159" s="305">
        <v>254363</v>
      </c>
      <c r="K159" s="305">
        <f t="shared" si="23"/>
        <v>76309</v>
      </c>
      <c r="L159" s="305"/>
      <c r="M159" s="305"/>
      <c r="N159" s="305"/>
      <c r="O159" s="305">
        <v>31875</v>
      </c>
      <c r="P159" s="305">
        <f t="shared" si="24"/>
        <v>362500</v>
      </c>
      <c r="Q159" s="305"/>
      <c r="R159" s="303">
        <v>40</v>
      </c>
      <c r="S159" s="305" t="s">
        <v>649</v>
      </c>
      <c r="T159" s="305" t="s">
        <v>650</v>
      </c>
      <c r="U159" s="305"/>
      <c r="V159" s="303">
        <v>100</v>
      </c>
      <c r="W159" s="303">
        <f t="shared" si="25"/>
        <v>254363</v>
      </c>
      <c r="X159" s="303"/>
      <c r="Y159" s="303" t="s">
        <v>456</v>
      </c>
      <c r="Z159" s="303"/>
      <c r="AA159" s="303"/>
      <c r="AB159" s="303"/>
      <c r="AC159" s="306" t="s">
        <v>456</v>
      </c>
      <c r="AD159" s="306">
        <v>1</v>
      </c>
    </row>
    <row r="160" spans="1:32" ht="13.5" customHeight="1">
      <c r="A160" s="486">
        <f t="shared" si="26"/>
        <v>12</v>
      </c>
      <c r="B160" s="523" t="s">
        <v>659</v>
      </c>
      <c r="C160" s="309">
        <v>1430000</v>
      </c>
      <c r="D160" s="308" t="s">
        <v>580</v>
      </c>
      <c r="E160" s="308"/>
      <c r="F160" s="308"/>
      <c r="G160" s="303" t="s">
        <v>581</v>
      </c>
      <c r="H160" s="304">
        <v>1</v>
      </c>
      <c r="I160" s="304">
        <v>198600</v>
      </c>
      <c r="J160" s="305">
        <f t="shared" ref="J160" si="27">H160*I160</f>
        <v>198600</v>
      </c>
      <c r="K160" s="305">
        <v>0</v>
      </c>
      <c r="L160" s="305"/>
      <c r="M160" s="305"/>
      <c r="N160" s="305"/>
      <c r="O160" s="305"/>
      <c r="P160" s="305">
        <f t="shared" si="24"/>
        <v>198600</v>
      </c>
      <c r="Q160" s="305"/>
      <c r="R160" s="303">
        <v>40</v>
      </c>
      <c r="S160" s="305" t="s">
        <v>649</v>
      </c>
      <c r="T160" s="305" t="s">
        <v>650</v>
      </c>
      <c r="U160" s="305"/>
      <c r="V160" s="303">
        <v>118</v>
      </c>
      <c r="W160" s="303">
        <f t="shared" si="25"/>
        <v>234348</v>
      </c>
      <c r="X160" s="303"/>
      <c r="Y160" s="303"/>
      <c r="Z160" s="303"/>
      <c r="AA160" s="303" t="s">
        <v>581</v>
      </c>
      <c r="AB160" s="303"/>
      <c r="AC160" s="306" t="s">
        <v>574</v>
      </c>
      <c r="AD160" s="306">
        <v>1</v>
      </c>
    </row>
    <row r="161" spans="1:30">
      <c r="A161" s="486">
        <f t="shared" si="26"/>
        <v>13</v>
      </c>
      <c r="B161" s="308" t="s">
        <v>744</v>
      </c>
      <c r="C161" s="309">
        <v>141127</v>
      </c>
      <c r="D161" s="308" t="s">
        <v>657</v>
      </c>
      <c r="E161" s="308"/>
      <c r="F161" s="308"/>
      <c r="G161" s="303" t="s">
        <v>574</v>
      </c>
      <c r="H161" s="304">
        <v>42500</v>
      </c>
      <c r="I161" s="491">
        <v>5.2</v>
      </c>
      <c r="J161" s="305">
        <v>221000</v>
      </c>
      <c r="K161" s="305">
        <f>ROUND(J161*30%,0)</f>
        <v>66300</v>
      </c>
      <c r="L161" s="305"/>
      <c r="M161" s="305"/>
      <c r="N161" s="305"/>
      <c r="O161" s="305">
        <v>51000</v>
      </c>
      <c r="P161" s="305">
        <f t="shared" si="24"/>
        <v>338300</v>
      </c>
      <c r="Q161" s="305"/>
      <c r="R161" s="303">
        <v>40</v>
      </c>
      <c r="S161" s="305" t="s">
        <v>649</v>
      </c>
      <c r="T161" s="305" t="s">
        <v>650</v>
      </c>
      <c r="U161" s="305"/>
      <c r="V161" s="303">
        <v>100</v>
      </c>
      <c r="W161" s="303">
        <f t="shared" si="25"/>
        <v>221000</v>
      </c>
      <c r="X161" s="303"/>
      <c r="Y161" s="303"/>
      <c r="Z161" s="303" t="s">
        <v>574</v>
      </c>
      <c r="AA161" s="303"/>
      <c r="AB161" s="303"/>
      <c r="AC161" s="306" t="s">
        <v>456</v>
      </c>
      <c r="AD161" s="306">
        <v>1</v>
      </c>
    </row>
    <row r="162" spans="1:30" ht="13.5" customHeight="1">
      <c r="A162" s="486">
        <f t="shared" si="26"/>
        <v>14</v>
      </c>
      <c r="B162" s="308" t="s">
        <v>745</v>
      </c>
      <c r="C162" s="309">
        <v>141127</v>
      </c>
      <c r="D162" s="308" t="s">
        <v>657</v>
      </c>
      <c r="E162" s="308"/>
      <c r="F162" s="308"/>
      <c r="G162" s="303" t="s">
        <v>456</v>
      </c>
      <c r="H162" s="304">
        <v>42500</v>
      </c>
      <c r="I162" s="491">
        <v>5.2</v>
      </c>
      <c r="J162" s="305">
        <f t="shared" ref="J162" si="28">H162*I162</f>
        <v>221000</v>
      </c>
      <c r="K162" s="305">
        <f>ROUND(J162*30%,0)</f>
        <v>66300</v>
      </c>
      <c r="L162" s="305"/>
      <c r="M162" s="305"/>
      <c r="N162" s="305"/>
      <c r="O162" s="305">
        <v>6375</v>
      </c>
      <c r="P162" s="305">
        <f t="shared" si="24"/>
        <v>293700</v>
      </c>
      <c r="Q162" s="305"/>
      <c r="R162" s="303">
        <v>40</v>
      </c>
      <c r="S162" s="305" t="s">
        <v>649</v>
      </c>
      <c r="T162" s="305" t="s">
        <v>650</v>
      </c>
      <c r="U162" s="305"/>
      <c r="V162" s="303">
        <v>104</v>
      </c>
      <c r="W162" s="303">
        <f t="shared" si="25"/>
        <v>229840</v>
      </c>
      <c r="X162" s="303"/>
      <c r="Y162" s="303" t="s">
        <v>456</v>
      </c>
      <c r="Z162" s="303"/>
      <c r="AA162" s="303"/>
      <c r="AB162" s="303"/>
      <c r="AC162" s="306" t="s">
        <v>456</v>
      </c>
      <c r="AD162" s="306">
        <v>1</v>
      </c>
    </row>
    <row r="163" spans="1:30" ht="13.5" customHeight="1">
      <c r="A163" s="486">
        <f t="shared" si="26"/>
        <v>15</v>
      </c>
      <c r="B163" s="308" t="s">
        <v>661</v>
      </c>
      <c r="C163" s="309">
        <v>141117</v>
      </c>
      <c r="D163" s="308" t="s">
        <v>589</v>
      </c>
      <c r="E163" s="308"/>
      <c r="F163" s="308"/>
      <c r="G163" s="303" t="s">
        <v>456</v>
      </c>
      <c r="H163" s="304">
        <v>42500</v>
      </c>
      <c r="I163" s="491">
        <v>5.0999999999999996</v>
      </c>
      <c r="J163" s="305">
        <v>234090</v>
      </c>
      <c r="K163" s="305">
        <f>ROUND(J163*30%,0)</f>
        <v>70227</v>
      </c>
      <c r="L163" s="305"/>
      <c r="M163" s="305"/>
      <c r="N163" s="305"/>
      <c r="O163" s="305">
        <v>25500</v>
      </c>
      <c r="P163" s="305">
        <f t="shared" si="24"/>
        <v>329800</v>
      </c>
      <c r="Q163" s="305"/>
      <c r="R163" s="303">
        <v>40</v>
      </c>
      <c r="S163" s="305" t="s">
        <v>649</v>
      </c>
      <c r="T163" s="305" t="s">
        <v>650</v>
      </c>
      <c r="U163" s="305"/>
      <c r="V163" s="303">
        <v>108</v>
      </c>
      <c r="W163" s="303">
        <f t="shared" si="25"/>
        <v>252817.2</v>
      </c>
      <c r="X163" s="303"/>
      <c r="Y163" s="303" t="s">
        <v>456</v>
      </c>
      <c r="Z163" s="303"/>
      <c r="AA163" s="303"/>
      <c r="AB163" s="303"/>
      <c r="AC163" s="306" t="s">
        <v>456</v>
      </c>
      <c r="AD163" s="306">
        <v>1</v>
      </c>
    </row>
    <row r="164" spans="1:30">
      <c r="P164" s="325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6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9" sqref="O19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3" width="15" style="23" customWidth="1"/>
    <col min="4" max="4" width="15" style="23" bestFit="1" customWidth="1"/>
    <col min="5" max="5" width="13.7109375" style="23" bestFit="1" customWidth="1"/>
    <col min="6" max="6" width="15" style="23" bestFit="1" customWidth="1"/>
    <col min="7" max="8" width="13.7109375" style="23" bestFit="1" customWidth="1"/>
    <col min="9" max="9" width="16.140625" style="23" customWidth="1"/>
    <col min="10" max="10" width="8.140625" style="1260" bestFit="1" customWidth="1"/>
    <col min="11" max="11" width="6.5703125" style="1" customWidth="1"/>
    <col min="12" max="12" width="26.42578125" style="1" customWidth="1"/>
    <col min="13" max="13" width="15" style="1" customWidth="1"/>
    <col min="14" max="15" width="14" style="1" customWidth="1"/>
    <col min="16" max="16" width="15" style="624" bestFit="1" customWidth="1"/>
    <col min="17" max="17" width="13.7109375" style="1" bestFit="1" customWidth="1"/>
    <col min="18" max="18" width="13.5703125" style="1" bestFit="1" customWidth="1"/>
    <col min="19" max="19" width="14.85546875" style="1" bestFit="1" customWidth="1"/>
    <col min="20" max="20" width="6.7109375" style="1270" customWidth="1"/>
    <col min="21" max="16384" width="9.140625" style="1"/>
  </cols>
  <sheetData>
    <row r="1" spans="1:20" ht="16.5" customHeight="1" thickBot="1">
      <c r="C1" s="4"/>
      <c r="D1" s="4"/>
      <c r="E1" s="4"/>
      <c r="F1" s="4"/>
      <c r="H1" s="4"/>
      <c r="I1" s="4"/>
      <c r="M1" s="328"/>
      <c r="N1" s="328"/>
      <c r="O1" s="328"/>
      <c r="P1" s="621"/>
      <c r="S1" s="328"/>
      <c r="T1" s="1230" t="s">
        <v>437</v>
      </c>
    </row>
    <row r="2" spans="1:20" ht="27" customHeight="1" thickTop="1">
      <c r="A2" s="1631" t="s">
        <v>0</v>
      </c>
      <c r="B2" s="1629" t="s">
        <v>1</v>
      </c>
      <c r="C2" s="1640" t="s">
        <v>1078</v>
      </c>
      <c r="D2" s="1633" t="s">
        <v>1079</v>
      </c>
      <c r="E2" s="1634"/>
      <c r="F2" s="1635"/>
      <c r="G2" s="1621" t="s">
        <v>775</v>
      </c>
      <c r="H2" s="1621"/>
      <c r="I2" s="1622"/>
      <c r="J2" s="1636" t="s">
        <v>1164</v>
      </c>
      <c r="K2" s="1629" t="s">
        <v>0</v>
      </c>
      <c r="L2" s="1629" t="s">
        <v>2</v>
      </c>
      <c r="M2" s="1640" t="s">
        <v>1078</v>
      </c>
      <c r="N2" s="1633" t="s">
        <v>1079</v>
      </c>
      <c r="O2" s="1634"/>
      <c r="P2" s="1635"/>
      <c r="Q2" s="1621" t="s">
        <v>775</v>
      </c>
      <c r="R2" s="1621"/>
      <c r="S2" s="1622"/>
      <c r="T2" s="1638" t="s">
        <v>1164</v>
      </c>
    </row>
    <row r="3" spans="1:20" s="3" customFormat="1" ht="18.75" customHeight="1">
      <c r="A3" s="1632"/>
      <c r="B3" s="1630"/>
      <c r="C3" s="1641"/>
      <c r="D3" s="584" t="s">
        <v>367</v>
      </c>
      <c r="E3" s="584" t="s">
        <v>368</v>
      </c>
      <c r="F3" s="622" t="s">
        <v>3</v>
      </c>
      <c r="G3" s="330" t="s">
        <v>367</v>
      </c>
      <c r="H3" s="584" t="s">
        <v>368</v>
      </c>
      <c r="I3" s="584" t="s">
        <v>3</v>
      </c>
      <c r="J3" s="1637"/>
      <c r="K3" s="1630"/>
      <c r="L3" s="1630"/>
      <c r="M3" s="1641"/>
      <c r="N3" s="584" t="s">
        <v>367</v>
      </c>
      <c r="O3" s="584" t="s">
        <v>368</v>
      </c>
      <c r="P3" s="584" t="s">
        <v>3</v>
      </c>
      <c r="Q3" s="330" t="s">
        <v>367</v>
      </c>
      <c r="R3" s="584" t="s">
        <v>368</v>
      </c>
      <c r="S3" s="584" t="s">
        <v>3</v>
      </c>
      <c r="T3" s="1639"/>
    </row>
    <row r="4" spans="1:20" ht="25.5">
      <c r="A4" s="5">
        <v>1</v>
      </c>
      <c r="B4" s="6" t="s">
        <v>4</v>
      </c>
      <c r="C4" s="8">
        <v>2143329447</v>
      </c>
      <c r="D4" s="8">
        <v>2428534504</v>
      </c>
      <c r="E4" s="8">
        <v>0</v>
      </c>
      <c r="F4" s="8">
        <v>2428534504</v>
      </c>
      <c r="G4" s="1261">
        <v>2133805167</v>
      </c>
      <c r="H4" s="8">
        <v>0</v>
      </c>
      <c r="I4" s="8">
        <v>2133805167</v>
      </c>
      <c r="J4" s="1262">
        <v>87.863901603433831</v>
      </c>
      <c r="K4" s="7">
        <v>1</v>
      </c>
      <c r="L4" s="6" t="s">
        <v>5</v>
      </c>
      <c r="M4" s="8">
        <v>1777098243.2</v>
      </c>
      <c r="N4" s="399">
        <v>1801624997.2</v>
      </c>
      <c r="O4" s="399">
        <v>0</v>
      </c>
      <c r="P4" s="8">
        <v>1801624997.2</v>
      </c>
      <c r="Q4" s="1261">
        <v>1730162376</v>
      </c>
      <c r="R4" s="8">
        <v>0</v>
      </c>
      <c r="S4" s="8">
        <v>1730162376</v>
      </c>
      <c r="T4" s="1263">
        <v>96.033435298074579</v>
      </c>
    </row>
    <row r="5" spans="1:20" ht="38.25">
      <c r="A5" s="5">
        <v>2</v>
      </c>
      <c r="B5" s="6" t="s">
        <v>6</v>
      </c>
      <c r="C5" s="8">
        <v>764862030</v>
      </c>
      <c r="D5" s="8">
        <v>0</v>
      </c>
      <c r="E5" s="8">
        <v>776219030</v>
      </c>
      <c r="F5" s="8">
        <v>776219030</v>
      </c>
      <c r="G5" s="1261">
        <v>0</v>
      </c>
      <c r="H5" s="8">
        <v>250227329</v>
      </c>
      <c r="I5" s="8">
        <v>250227329</v>
      </c>
      <c r="J5" s="1262">
        <v>32.236690847427433</v>
      </c>
      <c r="K5" s="7">
        <v>2</v>
      </c>
      <c r="L5" s="6" t="s">
        <v>7</v>
      </c>
      <c r="M5" s="8">
        <v>315538396</v>
      </c>
      <c r="N5" s="399">
        <v>309727432</v>
      </c>
      <c r="O5" s="399">
        <v>0</v>
      </c>
      <c r="P5" s="8">
        <v>309727432</v>
      </c>
      <c r="Q5" s="1261">
        <v>295057351</v>
      </c>
      <c r="R5" s="8">
        <v>0</v>
      </c>
      <c r="S5" s="8">
        <v>295057351</v>
      </c>
      <c r="T5" s="1263">
        <v>95.263551276271841</v>
      </c>
    </row>
    <row r="6" spans="1:20" ht="20.25" customHeight="1">
      <c r="A6" s="5">
        <v>3</v>
      </c>
      <c r="B6" s="9" t="s">
        <v>8</v>
      </c>
      <c r="C6" s="8">
        <v>3416300000</v>
      </c>
      <c r="D6" s="8">
        <v>3170016000</v>
      </c>
      <c r="E6" s="8">
        <v>0</v>
      </c>
      <c r="F6" s="8">
        <v>3170016000</v>
      </c>
      <c r="G6" s="1261">
        <v>3170323008</v>
      </c>
      <c r="H6" s="8">
        <v>0</v>
      </c>
      <c r="I6" s="8">
        <v>3170323008</v>
      </c>
      <c r="J6" s="1262">
        <v>100.00968474607068</v>
      </c>
      <c r="K6" s="7">
        <v>3</v>
      </c>
      <c r="L6" s="6" t="s">
        <v>9</v>
      </c>
      <c r="M6" s="8">
        <v>2635710753.7364655</v>
      </c>
      <c r="N6" s="399">
        <v>2614034654.7364655</v>
      </c>
      <c r="O6" s="399">
        <v>0</v>
      </c>
      <c r="P6" s="8">
        <v>2614034654.7364655</v>
      </c>
      <c r="Q6" s="1261">
        <v>2166242297.8699999</v>
      </c>
      <c r="R6" s="8">
        <v>0</v>
      </c>
      <c r="S6" s="8">
        <v>2166242297.8699999</v>
      </c>
      <c r="T6" s="1263">
        <v>82.869685524057829</v>
      </c>
    </row>
    <row r="7" spans="1:20" ht="21.75" customHeight="1">
      <c r="A7" s="5"/>
      <c r="B7" s="9" t="s">
        <v>10</v>
      </c>
      <c r="C7" s="8">
        <v>3309500000</v>
      </c>
      <c r="D7" s="8">
        <v>3158800000</v>
      </c>
      <c r="E7" s="8">
        <v>0</v>
      </c>
      <c r="F7" s="8">
        <v>3158800000</v>
      </c>
      <c r="G7" s="1261">
        <v>3159496324</v>
      </c>
      <c r="H7" s="8">
        <v>0</v>
      </c>
      <c r="I7" s="8">
        <v>3159496324</v>
      </c>
      <c r="J7" s="1262">
        <v>100.02204394073699</v>
      </c>
      <c r="K7" s="7">
        <v>4</v>
      </c>
      <c r="L7" s="6" t="s">
        <v>11</v>
      </c>
      <c r="M7" s="8">
        <v>56524000</v>
      </c>
      <c r="N7" s="399">
        <v>54386500</v>
      </c>
      <c r="O7" s="399">
        <v>0</v>
      </c>
      <c r="P7" s="8">
        <v>54386500</v>
      </c>
      <c r="Q7" s="1261">
        <v>41794515</v>
      </c>
      <c r="R7" s="8">
        <v>0</v>
      </c>
      <c r="S7" s="8">
        <v>41794515</v>
      </c>
      <c r="T7" s="1263">
        <v>76.847223116030634</v>
      </c>
    </row>
    <row r="8" spans="1:20" ht="25.5">
      <c r="A8" s="5">
        <v>4</v>
      </c>
      <c r="B8" s="6" t="s">
        <v>12</v>
      </c>
      <c r="C8" s="8">
        <v>1078305733</v>
      </c>
      <c r="D8" s="8">
        <v>1128564076</v>
      </c>
      <c r="E8" s="8">
        <v>0</v>
      </c>
      <c r="F8" s="8">
        <v>1128564076</v>
      </c>
      <c r="G8" s="1261">
        <v>1027388901</v>
      </c>
      <c r="H8" s="8">
        <v>0</v>
      </c>
      <c r="I8" s="8">
        <v>1027388901</v>
      </c>
      <c r="J8" s="1262">
        <v>91.035052669884905</v>
      </c>
      <c r="K8" s="7">
        <v>5</v>
      </c>
      <c r="L8" s="6" t="s">
        <v>13</v>
      </c>
      <c r="M8" s="8">
        <v>1498258809</v>
      </c>
      <c r="N8" s="399">
        <v>1597398719</v>
      </c>
      <c r="O8" s="399">
        <v>0</v>
      </c>
      <c r="P8" s="8">
        <v>1597398719</v>
      </c>
      <c r="Q8" s="1261">
        <v>1546563476</v>
      </c>
      <c r="R8" s="8">
        <v>0</v>
      </c>
      <c r="S8" s="8">
        <v>1546563476</v>
      </c>
      <c r="T8" s="1263">
        <v>96.817623402639029</v>
      </c>
    </row>
    <row r="9" spans="1:20">
      <c r="A9" s="5">
        <v>5</v>
      </c>
      <c r="B9" s="6" t="s">
        <v>14</v>
      </c>
      <c r="C9" s="8">
        <v>24787628</v>
      </c>
      <c r="D9" s="8">
        <v>0</v>
      </c>
      <c r="E9" s="8">
        <v>375879603</v>
      </c>
      <c r="F9" s="8">
        <v>375879603</v>
      </c>
      <c r="G9" s="1261">
        <v>3646996</v>
      </c>
      <c r="H9" s="8">
        <v>350402435</v>
      </c>
      <c r="I9" s="8">
        <v>354049431</v>
      </c>
      <c r="J9" s="1262">
        <v>94.192243520061396</v>
      </c>
      <c r="K9" s="7">
        <v>6</v>
      </c>
      <c r="L9" s="6" t="s">
        <v>15</v>
      </c>
      <c r="M9" s="8">
        <v>3396314064</v>
      </c>
      <c r="N9" s="399">
        <v>0</v>
      </c>
      <c r="O9" s="399">
        <v>3749145658</v>
      </c>
      <c r="P9" s="8">
        <v>3749145658</v>
      </c>
      <c r="Q9" s="1261">
        <v>0</v>
      </c>
      <c r="R9" s="1261">
        <v>1730945366</v>
      </c>
      <c r="S9" s="8">
        <v>1730945366</v>
      </c>
      <c r="T9" s="1263">
        <v>46.169061538232718</v>
      </c>
    </row>
    <row r="10" spans="1:20" ht="25.5">
      <c r="A10" s="5">
        <v>6</v>
      </c>
      <c r="B10" s="6" t="s">
        <v>16</v>
      </c>
      <c r="C10" s="8">
        <v>56424882</v>
      </c>
      <c r="D10" s="8">
        <v>101780292</v>
      </c>
      <c r="E10" s="8">
        <v>0</v>
      </c>
      <c r="F10" s="8">
        <v>101780292</v>
      </c>
      <c r="G10" s="1261">
        <v>75034800</v>
      </c>
      <c r="H10" s="8">
        <v>0</v>
      </c>
      <c r="I10" s="8">
        <v>75034800</v>
      </c>
      <c r="J10" s="1262">
        <v>73.722327304779199</v>
      </c>
      <c r="K10" s="7"/>
      <c r="L10" s="9" t="s">
        <v>17</v>
      </c>
      <c r="M10" s="8">
        <v>0</v>
      </c>
      <c r="N10" s="399">
        <v>0</v>
      </c>
      <c r="O10" s="399">
        <v>0</v>
      </c>
      <c r="P10" s="8">
        <v>0</v>
      </c>
      <c r="Q10" s="1261">
        <v>0</v>
      </c>
      <c r="R10" s="1261">
        <v>0</v>
      </c>
      <c r="S10" s="8">
        <v>0</v>
      </c>
      <c r="T10" s="1263">
        <v>0</v>
      </c>
    </row>
    <row r="11" spans="1:20" ht="25.5">
      <c r="A11" s="5">
        <v>7</v>
      </c>
      <c r="B11" s="6" t="s">
        <v>18</v>
      </c>
      <c r="C11" s="8">
        <v>61890768</v>
      </c>
      <c r="D11" s="8">
        <v>0</v>
      </c>
      <c r="E11" s="8">
        <v>50401392</v>
      </c>
      <c r="F11" s="8">
        <v>50401392</v>
      </c>
      <c r="G11" s="8">
        <v>0</v>
      </c>
      <c r="H11" s="8">
        <v>34217922</v>
      </c>
      <c r="I11" s="8">
        <v>34217922</v>
      </c>
      <c r="J11" s="1262">
        <v>67.890827300960254</v>
      </c>
      <c r="K11" s="7">
        <v>7</v>
      </c>
      <c r="L11" s="6" t="s">
        <v>19</v>
      </c>
      <c r="M11" s="8">
        <v>1180298250</v>
      </c>
      <c r="N11" s="399">
        <v>0</v>
      </c>
      <c r="O11" s="399">
        <v>1254415262</v>
      </c>
      <c r="P11" s="8">
        <v>1254415262</v>
      </c>
      <c r="Q11" s="1261">
        <v>0</v>
      </c>
      <c r="R11" s="1261">
        <v>481292231</v>
      </c>
      <c r="S11" s="8">
        <v>481292231</v>
      </c>
      <c r="T11" s="1263">
        <v>38.367855173624314</v>
      </c>
    </row>
    <row r="12" spans="1:20" ht="24.75" customHeight="1">
      <c r="A12" s="1623"/>
      <c r="B12" s="1624"/>
      <c r="C12" s="1624"/>
      <c r="D12" s="1624"/>
      <c r="E12" s="1624"/>
      <c r="F12" s="1624"/>
      <c r="G12" s="1624"/>
      <c r="H12" s="1624"/>
      <c r="I12" s="1624"/>
      <c r="J12" s="1625"/>
      <c r="K12" s="7">
        <v>8</v>
      </c>
      <c r="L12" s="6" t="s">
        <v>20</v>
      </c>
      <c r="M12" s="8">
        <v>240413649</v>
      </c>
      <c r="N12" s="399">
        <v>0</v>
      </c>
      <c r="O12" s="399">
        <v>104926047</v>
      </c>
      <c r="P12" s="8">
        <v>104926047</v>
      </c>
      <c r="Q12" s="1261">
        <v>0</v>
      </c>
      <c r="R12" s="1261">
        <v>71866421</v>
      </c>
      <c r="S12" s="8">
        <v>71866421</v>
      </c>
      <c r="T12" s="1263">
        <v>68.492450687673383</v>
      </c>
    </row>
    <row r="13" spans="1:20" ht="20.100000000000001" customHeight="1">
      <c r="A13" s="1626"/>
      <c r="B13" s="1627"/>
      <c r="C13" s="1627"/>
      <c r="D13" s="1627"/>
      <c r="E13" s="1627"/>
      <c r="F13" s="1627"/>
      <c r="G13" s="1627"/>
      <c r="H13" s="1627"/>
      <c r="I13" s="1627"/>
      <c r="J13" s="1628"/>
      <c r="K13" s="7">
        <v>9</v>
      </c>
      <c r="L13" s="6" t="s">
        <v>21</v>
      </c>
      <c r="M13" s="8">
        <v>315957423</v>
      </c>
      <c r="N13" s="399">
        <v>344455117</v>
      </c>
      <c r="O13" s="399">
        <v>51828452</v>
      </c>
      <c r="P13" s="8">
        <v>396283569</v>
      </c>
      <c r="Q13" s="1261">
        <v>0</v>
      </c>
      <c r="R13" s="1261">
        <v>0</v>
      </c>
      <c r="S13" s="8">
        <v>0</v>
      </c>
      <c r="T13" s="1263">
        <v>0</v>
      </c>
    </row>
    <row r="14" spans="1:20" ht="25.5">
      <c r="A14" s="10">
        <v>8</v>
      </c>
      <c r="B14" s="11" t="s">
        <v>22</v>
      </c>
      <c r="C14" s="12">
        <v>7545900488</v>
      </c>
      <c r="D14" s="12">
        <v>6828894872</v>
      </c>
      <c r="E14" s="12">
        <v>1202500025</v>
      </c>
      <c r="F14" s="12">
        <v>8031394897</v>
      </c>
      <c r="G14" s="13">
        <v>6410198872</v>
      </c>
      <c r="H14" s="12">
        <v>634847686</v>
      </c>
      <c r="I14" s="12">
        <v>7045046558</v>
      </c>
      <c r="J14" s="1264">
        <v>87.718841475863243</v>
      </c>
      <c r="K14" s="14">
        <v>10</v>
      </c>
      <c r="L14" s="11" t="s">
        <v>23</v>
      </c>
      <c r="M14" s="12">
        <v>11416113587.936466</v>
      </c>
      <c r="N14" s="400">
        <v>6721627419.9364653</v>
      </c>
      <c r="O14" s="400">
        <v>5160315419</v>
      </c>
      <c r="P14" s="12">
        <v>11881942838.936466</v>
      </c>
      <c r="Q14" s="13">
        <v>5779820015.8699999</v>
      </c>
      <c r="R14" s="13">
        <v>2284104018</v>
      </c>
      <c r="S14" s="12">
        <v>8063924033.8699999</v>
      </c>
      <c r="T14" s="1265">
        <v>67.86704954887486</v>
      </c>
    </row>
    <row r="15" spans="1:20" ht="25.5" customHeight="1">
      <c r="A15" s="10">
        <v>9</v>
      </c>
      <c r="B15" s="11" t="s">
        <v>24</v>
      </c>
      <c r="C15" s="15">
        <v>3870213099.9364662</v>
      </c>
      <c r="D15" s="15" t="s">
        <v>1553</v>
      </c>
      <c r="E15" s="15">
        <v>3957815394</v>
      </c>
      <c r="F15" s="15">
        <v>3850547941.9364662</v>
      </c>
      <c r="G15" s="15" t="s">
        <v>1553</v>
      </c>
      <c r="H15" s="15">
        <v>1649256332</v>
      </c>
      <c r="I15" s="13">
        <v>1018877475.8699999</v>
      </c>
      <c r="J15" s="15" t="s">
        <v>1553</v>
      </c>
      <c r="K15" s="14">
        <v>11</v>
      </c>
      <c r="L15" s="11" t="s">
        <v>25</v>
      </c>
      <c r="M15" s="402" t="s">
        <v>1553</v>
      </c>
      <c r="N15" s="400">
        <v>107267452.06353474</v>
      </c>
      <c r="O15" s="403" t="s">
        <v>1553</v>
      </c>
      <c r="P15" s="403" t="s">
        <v>1553</v>
      </c>
      <c r="Q15" s="400">
        <v>630378856.13000011</v>
      </c>
      <c r="R15" s="403" t="s">
        <v>1553</v>
      </c>
      <c r="S15" s="403" t="s">
        <v>1553</v>
      </c>
      <c r="T15" s="1265" t="s">
        <v>1553</v>
      </c>
    </row>
    <row r="16" spans="1:20">
      <c r="A16" s="5">
        <v>10</v>
      </c>
      <c r="B16" s="6" t="s">
        <v>26</v>
      </c>
      <c r="C16" s="8">
        <v>150000000</v>
      </c>
      <c r="D16" s="8">
        <v>0</v>
      </c>
      <c r="E16" s="8">
        <v>150000000</v>
      </c>
      <c r="F16" s="8">
        <v>150000000</v>
      </c>
      <c r="G16" s="1261">
        <v>150000000</v>
      </c>
      <c r="H16" s="8">
        <v>0</v>
      </c>
      <c r="I16" s="8">
        <v>150000000</v>
      </c>
      <c r="J16" s="1262">
        <v>100</v>
      </c>
      <c r="K16" s="7">
        <v>12</v>
      </c>
      <c r="L16" s="6" t="s">
        <v>27</v>
      </c>
      <c r="M16" s="8">
        <v>72794116</v>
      </c>
      <c r="N16" s="399">
        <v>0</v>
      </c>
      <c r="O16" s="399">
        <v>72794116</v>
      </c>
      <c r="P16" s="8">
        <v>72794116</v>
      </c>
      <c r="Q16" s="1261">
        <v>0</v>
      </c>
      <c r="R16" s="8">
        <v>65294117</v>
      </c>
      <c r="S16" s="8">
        <v>65294117</v>
      </c>
      <c r="T16" s="1263">
        <v>89.696970837588026</v>
      </c>
    </row>
    <row r="17" spans="1:20" ht="28.5">
      <c r="A17" s="5">
        <v>11</v>
      </c>
      <c r="B17" s="803" t="s">
        <v>1137</v>
      </c>
      <c r="C17" s="8">
        <v>0</v>
      </c>
      <c r="D17" s="8">
        <v>796278015</v>
      </c>
      <c r="E17" s="8">
        <v>0</v>
      </c>
      <c r="F17" s="8">
        <v>796278015</v>
      </c>
      <c r="G17" s="1261">
        <v>796278015</v>
      </c>
      <c r="H17" s="8">
        <v>0</v>
      </c>
      <c r="I17" s="8">
        <v>796278015</v>
      </c>
      <c r="J17" s="1262">
        <v>100</v>
      </c>
      <c r="K17" s="7">
        <v>13</v>
      </c>
      <c r="L17" s="803" t="s">
        <v>1139</v>
      </c>
      <c r="M17" s="8">
        <v>0</v>
      </c>
      <c r="N17" s="399">
        <v>796278015</v>
      </c>
      <c r="O17" s="399">
        <v>0</v>
      </c>
      <c r="P17" s="8">
        <v>796278015</v>
      </c>
      <c r="Q17" s="1261">
        <v>796278015</v>
      </c>
      <c r="R17" s="8">
        <v>0</v>
      </c>
      <c r="S17" s="8">
        <v>796278015</v>
      </c>
      <c r="T17" s="1263">
        <v>100</v>
      </c>
    </row>
    <row r="18" spans="1:20">
      <c r="A18" s="5">
        <v>12</v>
      </c>
      <c r="B18" s="6" t="s">
        <v>28</v>
      </c>
      <c r="C18" s="8">
        <v>63071000</v>
      </c>
      <c r="D18" s="8">
        <v>362441000</v>
      </c>
      <c r="E18" s="8">
        <v>0</v>
      </c>
      <c r="F18" s="8">
        <v>362441000</v>
      </c>
      <c r="G18" s="1261">
        <v>200000000</v>
      </c>
      <c r="H18" s="8">
        <v>0</v>
      </c>
      <c r="I18" s="8">
        <v>200000000</v>
      </c>
      <c r="J18" s="1262">
        <v>55.181395040848024</v>
      </c>
      <c r="K18" s="7">
        <v>14</v>
      </c>
      <c r="L18" s="6" t="s">
        <v>29</v>
      </c>
      <c r="M18" s="8">
        <v>0</v>
      </c>
      <c r="N18" s="399">
        <v>299370000</v>
      </c>
      <c r="O18" s="399">
        <v>0</v>
      </c>
      <c r="P18" s="8">
        <v>299370000</v>
      </c>
      <c r="Q18" s="1261">
        <v>299370000</v>
      </c>
      <c r="R18" s="8">
        <v>0</v>
      </c>
      <c r="S18" s="8">
        <v>299370000</v>
      </c>
      <c r="T18" s="1263">
        <v>100</v>
      </c>
    </row>
    <row r="19" spans="1:20" ht="25.5">
      <c r="A19" s="5">
        <v>13</v>
      </c>
      <c r="B19" s="6" t="s">
        <v>889</v>
      </c>
      <c r="C19" s="8">
        <v>0</v>
      </c>
      <c r="D19" s="8">
        <v>86510103</v>
      </c>
      <c r="E19" s="8">
        <v>0</v>
      </c>
      <c r="F19" s="8">
        <v>86510103</v>
      </c>
      <c r="G19" s="1261">
        <v>86510103</v>
      </c>
      <c r="H19" s="8">
        <v>0</v>
      </c>
      <c r="I19" s="8">
        <v>86510103</v>
      </c>
      <c r="J19" s="1262">
        <v>100</v>
      </c>
      <c r="K19" s="7"/>
      <c r="L19" s="6" t="s">
        <v>521</v>
      </c>
      <c r="M19" s="8">
        <v>57721398</v>
      </c>
      <c r="N19" s="399">
        <v>144231501</v>
      </c>
      <c r="O19" s="399">
        <v>0</v>
      </c>
      <c r="P19" s="8">
        <v>144231501</v>
      </c>
      <c r="Q19" s="1261">
        <v>59834372</v>
      </c>
      <c r="R19" s="8">
        <v>0</v>
      </c>
      <c r="S19" s="8">
        <v>59834372</v>
      </c>
      <c r="T19" s="1263">
        <v>41.484954108603503</v>
      </c>
    </row>
    <row r="20" spans="1:20" ht="19.5" customHeight="1">
      <c r="A20" s="5">
        <v>14</v>
      </c>
      <c r="B20" s="6" t="s">
        <v>30</v>
      </c>
      <c r="C20" s="8">
        <v>3787657614</v>
      </c>
      <c r="D20" s="8">
        <v>400548488</v>
      </c>
      <c r="E20" s="8">
        <v>3367443968</v>
      </c>
      <c r="F20" s="8">
        <v>3767992456</v>
      </c>
      <c r="G20" s="1261">
        <v>400548488</v>
      </c>
      <c r="H20" s="1261">
        <v>3367443968</v>
      </c>
      <c r="I20" s="8">
        <v>3767992456</v>
      </c>
      <c r="J20" s="1262">
        <v>100</v>
      </c>
      <c r="K20" s="7">
        <v>15</v>
      </c>
      <c r="L20" s="1618"/>
      <c r="M20" s="1619"/>
      <c r="N20" s="1619"/>
      <c r="O20" s="1619"/>
      <c r="P20" s="1619"/>
      <c r="Q20" s="1619"/>
      <c r="R20" s="1619"/>
      <c r="S20" s="1619"/>
      <c r="T20" s="1620"/>
    </row>
    <row r="21" spans="1:20" ht="25.5">
      <c r="A21" s="5">
        <v>15</v>
      </c>
      <c r="B21" s="6" t="s">
        <v>32</v>
      </c>
      <c r="C21" s="8">
        <v>1984449587</v>
      </c>
      <c r="D21" s="8">
        <v>1945854856</v>
      </c>
      <c r="E21" s="8">
        <v>40376500</v>
      </c>
      <c r="F21" s="8">
        <v>1986231356</v>
      </c>
      <c r="G21" s="1261">
        <v>1906359675</v>
      </c>
      <c r="H21" s="8">
        <v>41118130</v>
      </c>
      <c r="I21" s="8">
        <v>1947477805</v>
      </c>
      <c r="J21" s="1262">
        <v>98.048890383140247</v>
      </c>
      <c r="K21" s="7">
        <v>16</v>
      </c>
      <c r="L21" s="6" t="s">
        <v>31</v>
      </c>
      <c r="M21" s="8">
        <v>1984449587</v>
      </c>
      <c r="N21" s="399">
        <v>1986231356</v>
      </c>
      <c r="O21" s="399">
        <v>0</v>
      </c>
      <c r="P21" s="8">
        <v>1986231356</v>
      </c>
      <c r="Q21" s="1261">
        <v>1947477805</v>
      </c>
      <c r="R21" s="8">
        <v>0</v>
      </c>
      <c r="S21" s="8">
        <v>1947477805</v>
      </c>
      <c r="T21" s="1263">
        <v>98.048890383140247</v>
      </c>
    </row>
    <row r="22" spans="1:20" ht="24" customHeight="1">
      <c r="A22" s="5">
        <v>16</v>
      </c>
      <c r="B22" s="6" t="s">
        <v>34</v>
      </c>
      <c r="C22" s="8">
        <v>0</v>
      </c>
      <c r="D22" s="8">
        <v>0</v>
      </c>
      <c r="E22" s="8">
        <v>0</v>
      </c>
      <c r="F22" s="8">
        <v>0</v>
      </c>
      <c r="G22" s="1261">
        <v>0</v>
      </c>
      <c r="H22" s="8">
        <v>0</v>
      </c>
      <c r="I22" s="8">
        <v>0</v>
      </c>
      <c r="J22" s="1262">
        <v>0</v>
      </c>
      <c r="K22" s="7">
        <v>17</v>
      </c>
      <c r="L22" s="6" t="s">
        <v>33</v>
      </c>
      <c r="M22" s="8">
        <v>0</v>
      </c>
      <c r="N22" s="399">
        <v>0</v>
      </c>
      <c r="O22" s="399">
        <v>0</v>
      </c>
      <c r="P22" s="8">
        <v>0</v>
      </c>
      <c r="Q22" s="1261">
        <v>0</v>
      </c>
      <c r="R22" s="8">
        <v>0</v>
      </c>
      <c r="S22" s="8">
        <v>0</v>
      </c>
      <c r="T22" s="1263">
        <v>0</v>
      </c>
    </row>
    <row r="23" spans="1:20" ht="25.5">
      <c r="A23" s="17">
        <v>17</v>
      </c>
      <c r="B23" s="16" t="s">
        <v>857</v>
      </c>
      <c r="C23" s="329">
        <v>5985178201</v>
      </c>
      <c r="D23" s="329">
        <v>3591632462</v>
      </c>
      <c r="E23" s="329">
        <v>3557820468</v>
      </c>
      <c r="F23" s="329">
        <v>7149452930</v>
      </c>
      <c r="G23" s="331">
        <v>3539696281</v>
      </c>
      <c r="H23" s="329">
        <v>3408562098</v>
      </c>
      <c r="I23" s="329">
        <v>6948258379</v>
      </c>
      <c r="J23" s="1266">
        <v>97.185874877841883</v>
      </c>
      <c r="K23" s="7">
        <v>18</v>
      </c>
      <c r="L23" s="16" t="s">
        <v>35</v>
      </c>
      <c r="M23" s="329">
        <v>2114965101</v>
      </c>
      <c r="N23" s="401">
        <v>3226110872</v>
      </c>
      <c r="O23" s="401">
        <v>72794116</v>
      </c>
      <c r="P23" s="329">
        <v>3298904988</v>
      </c>
      <c r="Q23" s="331">
        <v>3102960192</v>
      </c>
      <c r="R23" s="329">
        <v>65294117</v>
      </c>
      <c r="S23" s="329">
        <v>3168254309</v>
      </c>
      <c r="T23" s="1267">
        <v>96.039574359514717</v>
      </c>
    </row>
    <row r="24" spans="1:20" ht="23.25" customHeight="1" thickBot="1">
      <c r="A24" s="18">
        <v>18</v>
      </c>
      <c r="B24" s="19" t="s">
        <v>858</v>
      </c>
      <c r="C24" s="21">
        <v>13531078689</v>
      </c>
      <c r="D24" s="21">
        <v>10420527334</v>
      </c>
      <c r="E24" s="21">
        <v>4760320493</v>
      </c>
      <c r="F24" s="21">
        <v>15180847827</v>
      </c>
      <c r="G24" s="22">
        <v>9949895153</v>
      </c>
      <c r="H24" s="21">
        <v>4043409784</v>
      </c>
      <c r="I24" s="21">
        <v>13993304937</v>
      </c>
      <c r="J24" s="1268">
        <v>92.177361215044343</v>
      </c>
      <c r="K24" s="20">
        <v>18</v>
      </c>
      <c r="L24" s="19" t="s">
        <v>36</v>
      </c>
      <c r="M24" s="21">
        <v>13531078688.936466</v>
      </c>
      <c r="N24" s="623">
        <v>9947738291.9364662</v>
      </c>
      <c r="O24" s="623">
        <v>5233109535</v>
      </c>
      <c r="P24" s="21">
        <v>15180847826.936466</v>
      </c>
      <c r="Q24" s="22">
        <v>8882780207.8699989</v>
      </c>
      <c r="R24" s="22">
        <v>2349398135</v>
      </c>
      <c r="S24" s="21">
        <v>11232178342.869999</v>
      </c>
      <c r="T24" s="1269">
        <v>73.989137305888406</v>
      </c>
    </row>
    <row r="25" spans="1:20" ht="24" customHeight="1" thickTop="1"/>
    <row r="26" spans="1:20" ht="15" customHeight="1"/>
  </sheetData>
  <mergeCells count="14">
    <mergeCell ref="L20:T20"/>
    <mergeCell ref="Q2:S2"/>
    <mergeCell ref="A12:J13"/>
    <mergeCell ref="B2:B3"/>
    <mergeCell ref="A2:A3"/>
    <mergeCell ref="G2:I2"/>
    <mergeCell ref="N2:P2"/>
    <mergeCell ref="D2:F2"/>
    <mergeCell ref="L2:L3"/>
    <mergeCell ref="K2:K3"/>
    <mergeCell ref="J2:J3"/>
    <mergeCell ref="T2:T3"/>
    <mergeCell ref="C2:C3"/>
    <mergeCell ref="M2:M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50" orientation="landscape" r:id="rId1"/>
  <headerFooter alignWithMargins="0">
    <oddHeader xml:space="preserve">&amp;C&amp;"Arial,Félkövér"&amp;12GYÖNGYÖS VÁROSI ÖNKORMÁNYZAT
KÖLTSÉGVETÉSI MÉRLEGE 2020
&amp;R&amp;"Arial,Félkövér"&amp;12 1.  melléklet a 15/2021. (V.28.)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50"/>
  <sheetViews>
    <sheetView showGridLines="0" zoomScale="93" zoomScaleNormal="93" workbookViewId="0">
      <pane xSplit="10" ySplit="2" topLeftCell="K9" activePane="bottomRight" state="frozen"/>
      <selection activeCell="Y8" sqref="Y8"/>
      <selection pane="topRight" activeCell="Y8" sqref="Y8"/>
      <selection pane="bottomLeft" activeCell="Y8" sqref="Y8"/>
      <selection pane="bottomRight" activeCell="J32" sqref="J32:J37"/>
    </sheetView>
  </sheetViews>
  <sheetFormatPr defaultColWidth="9.140625" defaultRowHeight="14.25"/>
  <cols>
    <col min="1" max="1" width="4" style="31" customWidth="1"/>
    <col min="2" max="2" width="2.140625" style="31" customWidth="1"/>
    <col min="3" max="4" width="4" style="31" customWidth="1"/>
    <col min="5" max="5" width="4.5703125" style="31" bestFit="1" customWidth="1"/>
    <col min="6" max="6" width="3.42578125" style="31" bestFit="1" customWidth="1"/>
    <col min="7" max="9" width="4" style="31" customWidth="1"/>
    <col min="10" max="10" width="42" style="853" customWidth="1"/>
    <col min="11" max="11" width="16.7109375" style="854" customWidth="1"/>
    <col min="12" max="12" width="16.7109375" style="853" customWidth="1"/>
    <col min="13" max="13" width="13.5703125" style="853" customWidth="1"/>
    <col min="14" max="14" width="16.7109375" style="853" bestFit="1" customWidth="1"/>
    <col min="15" max="15" width="16.28515625" style="853" customWidth="1"/>
    <col min="16" max="16" width="13.7109375" style="853" bestFit="1" customWidth="1"/>
    <col min="17" max="17" width="16.140625" style="853" customWidth="1"/>
    <col min="18" max="18" width="8.7109375" style="1296" customWidth="1"/>
    <col min="19" max="16384" width="9.140625" style="751"/>
  </cols>
  <sheetData>
    <row r="1" spans="1:18" ht="51" customHeight="1" thickTop="1">
      <c r="A1" s="1642" t="s">
        <v>37</v>
      </c>
      <c r="B1" s="1644" t="s">
        <v>38</v>
      </c>
      <c r="C1" s="1644" t="s">
        <v>39</v>
      </c>
      <c r="D1" s="1644" t="s">
        <v>40</v>
      </c>
      <c r="E1" s="1644" t="s">
        <v>41</v>
      </c>
      <c r="F1" s="1644" t="s">
        <v>42</v>
      </c>
      <c r="G1" s="1644" t="s">
        <v>37</v>
      </c>
      <c r="H1" s="1644" t="s">
        <v>38</v>
      </c>
      <c r="I1" s="1644" t="s">
        <v>40</v>
      </c>
      <c r="J1" s="1646" t="s">
        <v>43</v>
      </c>
      <c r="K1" s="1650" t="s">
        <v>1078</v>
      </c>
      <c r="L1" s="1657" t="s">
        <v>1079</v>
      </c>
      <c r="M1" s="1658"/>
      <c r="N1" s="1659"/>
      <c r="O1" s="1648" t="s">
        <v>775</v>
      </c>
      <c r="P1" s="1648"/>
      <c r="Q1" s="1649"/>
      <c r="R1" s="1660" t="s">
        <v>1164</v>
      </c>
    </row>
    <row r="2" spans="1:18" s="24" customFormat="1" ht="63" customHeight="1">
      <c r="A2" s="1643"/>
      <c r="B2" s="1645"/>
      <c r="C2" s="1645"/>
      <c r="D2" s="1645"/>
      <c r="E2" s="1645"/>
      <c r="F2" s="1645"/>
      <c r="G2" s="1645"/>
      <c r="H2" s="1645"/>
      <c r="I2" s="1645"/>
      <c r="J2" s="1647"/>
      <c r="K2" s="1651"/>
      <c r="L2" s="913" t="s">
        <v>44</v>
      </c>
      <c r="M2" s="1235" t="s">
        <v>45</v>
      </c>
      <c r="N2" s="910" t="s">
        <v>46</v>
      </c>
      <c r="O2" s="1271" t="s">
        <v>44</v>
      </c>
      <c r="P2" s="1272" t="s">
        <v>45</v>
      </c>
      <c r="Q2" s="1271" t="s">
        <v>46</v>
      </c>
      <c r="R2" s="1661"/>
    </row>
    <row r="3" spans="1:18" s="25" customFormat="1" ht="12.75" customHeight="1">
      <c r="A3" s="762" t="s">
        <v>47</v>
      </c>
      <c r="B3" s="763"/>
      <c r="C3" s="763"/>
      <c r="D3" s="763"/>
      <c r="E3" s="764"/>
      <c r="F3" s="765"/>
      <c r="G3" s="1655" t="s">
        <v>48</v>
      </c>
      <c r="H3" s="1656"/>
      <c r="I3" s="1656"/>
      <c r="J3" s="1656"/>
      <c r="K3" s="767"/>
      <c r="L3" s="766"/>
      <c r="M3" s="766"/>
      <c r="N3" s="766"/>
      <c r="O3" s="766"/>
      <c r="P3" s="766"/>
      <c r="Q3" s="766"/>
      <c r="R3" s="1273"/>
    </row>
    <row r="4" spans="1:18" ht="15" customHeight="1">
      <c r="A4" s="26" t="s">
        <v>984</v>
      </c>
      <c r="J4" s="768"/>
      <c r="K4" s="767"/>
      <c r="L4" s="1236"/>
      <c r="M4" s="1236"/>
      <c r="N4" s="1236"/>
      <c r="O4" s="1236"/>
      <c r="P4" s="1236"/>
      <c r="Q4" s="1236"/>
      <c r="R4" s="1273"/>
    </row>
    <row r="5" spans="1:18" ht="15" customHeight="1">
      <c r="A5" s="769"/>
      <c r="B5" s="765">
        <v>1</v>
      </c>
      <c r="C5" s="765"/>
      <c r="D5" s="765"/>
      <c r="E5" s="765"/>
      <c r="F5" s="765"/>
      <c r="G5" s="770"/>
      <c r="H5" s="770" t="s">
        <v>803</v>
      </c>
      <c r="I5" s="770"/>
      <c r="J5" s="771"/>
      <c r="K5" s="55">
        <v>49376034</v>
      </c>
      <c r="L5" s="772">
        <v>69861965</v>
      </c>
      <c r="M5" s="772">
        <v>0</v>
      </c>
      <c r="N5" s="772">
        <v>69861965</v>
      </c>
      <c r="O5" s="772">
        <v>69698526</v>
      </c>
      <c r="P5" s="772">
        <v>0</v>
      </c>
      <c r="Q5" s="772">
        <v>69698526</v>
      </c>
      <c r="R5" s="1274">
        <v>99.7660543902537</v>
      </c>
    </row>
    <row r="6" spans="1:18" s="25" customFormat="1" ht="15" customHeight="1">
      <c r="A6" s="769"/>
      <c r="B6" s="765"/>
      <c r="C6" s="773"/>
      <c r="D6" s="765"/>
      <c r="E6" s="773">
        <v>1</v>
      </c>
      <c r="F6" s="773">
        <v>1</v>
      </c>
      <c r="G6" s="774"/>
      <c r="H6" s="770"/>
      <c r="I6" s="770"/>
      <c r="J6" s="774" t="s">
        <v>4</v>
      </c>
      <c r="K6" s="33">
        <v>0</v>
      </c>
      <c r="L6" s="775">
        <v>0</v>
      </c>
      <c r="M6" s="775">
        <v>0</v>
      </c>
      <c r="N6" s="776">
        <v>0</v>
      </c>
      <c r="O6" s="776">
        <v>0</v>
      </c>
      <c r="P6" s="776">
        <v>0</v>
      </c>
      <c r="Q6" s="776">
        <v>0</v>
      </c>
      <c r="R6" s="1275">
        <v>0</v>
      </c>
    </row>
    <row r="7" spans="1:18" ht="15" customHeight="1">
      <c r="A7" s="777"/>
      <c r="B7" s="773"/>
      <c r="C7" s="773"/>
      <c r="D7" s="773"/>
      <c r="E7" s="773">
        <v>3</v>
      </c>
      <c r="F7" s="773">
        <v>2</v>
      </c>
      <c r="G7" s="774"/>
      <c r="H7" s="770"/>
      <c r="I7" s="774"/>
      <c r="J7" s="774" t="s">
        <v>8</v>
      </c>
      <c r="K7" s="776">
        <v>0</v>
      </c>
      <c r="L7" s="775">
        <v>0</v>
      </c>
      <c r="M7" s="775">
        <v>0</v>
      </c>
      <c r="N7" s="776">
        <v>0</v>
      </c>
      <c r="O7" s="776">
        <v>0</v>
      </c>
      <c r="P7" s="776">
        <v>0</v>
      </c>
      <c r="Q7" s="776">
        <v>0</v>
      </c>
      <c r="R7" s="1275">
        <v>0</v>
      </c>
    </row>
    <row r="8" spans="1:18" ht="15" customHeight="1">
      <c r="A8" s="777"/>
      <c r="B8" s="773"/>
      <c r="C8" s="773"/>
      <c r="D8" s="773"/>
      <c r="E8" s="773">
        <v>4</v>
      </c>
      <c r="F8" s="773">
        <v>3</v>
      </c>
      <c r="G8" s="774"/>
      <c r="H8" s="770"/>
      <c r="I8" s="774"/>
      <c r="J8" s="774" t="s">
        <v>12</v>
      </c>
      <c r="K8" s="776">
        <v>10000</v>
      </c>
      <c r="L8" s="775">
        <v>10000</v>
      </c>
      <c r="M8" s="775">
        <v>0</v>
      </c>
      <c r="N8" s="776">
        <v>10000</v>
      </c>
      <c r="O8" s="776">
        <v>10000</v>
      </c>
      <c r="P8" s="776"/>
      <c r="Q8" s="776">
        <v>10000</v>
      </c>
      <c r="R8" s="1275">
        <v>100</v>
      </c>
    </row>
    <row r="9" spans="1:18" ht="15" customHeight="1">
      <c r="A9" s="777"/>
      <c r="B9" s="773"/>
      <c r="C9" s="773"/>
      <c r="D9" s="773"/>
      <c r="E9" s="773">
        <v>5</v>
      </c>
      <c r="F9" s="773">
        <v>4</v>
      </c>
      <c r="G9" s="774"/>
      <c r="H9" s="770"/>
      <c r="I9" s="774"/>
      <c r="J9" s="774" t="s">
        <v>14</v>
      </c>
      <c r="K9" s="776">
        <v>0</v>
      </c>
      <c r="L9" s="775">
        <v>0</v>
      </c>
      <c r="M9" s="775">
        <v>0</v>
      </c>
      <c r="N9" s="776">
        <v>0</v>
      </c>
      <c r="O9" s="776">
        <v>0</v>
      </c>
      <c r="P9" s="776">
        <v>0</v>
      </c>
      <c r="Q9" s="776">
        <v>0</v>
      </c>
      <c r="R9" s="1275">
        <v>0</v>
      </c>
    </row>
    <row r="10" spans="1:18" ht="15" customHeight="1">
      <c r="A10" s="777"/>
      <c r="B10" s="773"/>
      <c r="C10" s="773"/>
      <c r="D10" s="773"/>
      <c r="E10" s="773">
        <v>8</v>
      </c>
      <c r="F10" s="773">
        <v>5</v>
      </c>
      <c r="G10" s="774"/>
      <c r="H10" s="770"/>
      <c r="I10" s="774"/>
      <c r="J10" s="774" t="s">
        <v>424</v>
      </c>
      <c r="K10" s="776">
        <v>29089529</v>
      </c>
      <c r="L10" s="775">
        <v>47042903</v>
      </c>
      <c r="M10" s="775">
        <v>0</v>
      </c>
      <c r="N10" s="776">
        <v>47042903</v>
      </c>
      <c r="O10" s="776">
        <v>46879464</v>
      </c>
      <c r="P10" s="776">
        <v>0</v>
      </c>
      <c r="Q10" s="776">
        <v>46879464</v>
      </c>
      <c r="R10" s="1275">
        <v>99.65257458707427</v>
      </c>
    </row>
    <row r="11" spans="1:18" ht="15" customHeight="1">
      <c r="A11" s="777"/>
      <c r="B11" s="773"/>
      <c r="C11" s="773"/>
      <c r="D11" s="773"/>
      <c r="E11" s="773">
        <v>8</v>
      </c>
      <c r="F11" s="773">
        <v>6</v>
      </c>
      <c r="G11" s="774"/>
      <c r="H11" s="770"/>
      <c r="I11" s="774"/>
      <c r="J11" s="774" t="s">
        <v>425</v>
      </c>
      <c r="K11" s="776">
        <v>0</v>
      </c>
      <c r="L11" s="775">
        <v>0</v>
      </c>
      <c r="M11" s="775">
        <v>0</v>
      </c>
      <c r="N11" s="776">
        <v>0</v>
      </c>
      <c r="O11" s="776">
        <v>0</v>
      </c>
      <c r="P11" s="776">
        <v>0</v>
      </c>
      <c r="Q11" s="776">
        <v>0</v>
      </c>
      <c r="R11" s="1275">
        <v>0</v>
      </c>
    </row>
    <row r="12" spans="1:18" ht="15" customHeight="1">
      <c r="A12" s="777"/>
      <c r="B12" s="773"/>
      <c r="C12" s="773"/>
      <c r="D12" s="773"/>
      <c r="E12" s="773">
        <v>11</v>
      </c>
      <c r="F12" s="773">
        <v>7</v>
      </c>
      <c r="G12" s="774"/>
      <c r="H12" s="770"/>
      <c r="I12" s="774"/>
      <c r="J12" s="774" t="s">
        <v>49</v>
      </c>
      <c r="K12" s="776">
        <v>20276505</v>
      </c>
      <c r="L12" s="775">
        <v>22809062</v>
      </c>
      <c r="M12" s="775">
        <v>0</v>
      </c>
      <c r="N12" s="776">
        <v>22809062</v>
      </c>
      <c r="O12" s="776">
        <v>22809062</v>
      </c>
      <c r="P12" s="776">
        <v>0</v>
      </c>
      <c r="Q12" s="776">
        <v>22809062</v>
      </c>
      <c r="R12" s="1275">
        <v>100</v>
      </c>
    </row>
    <row r="13" spans="1:18" ht="15" customHeight="1">
      <c r="A13" s="777"/>
      <c r="B13" s="773"/>
      <c r="C13" s="773"/>
      <c r="D13" s="773"/>
      <c r="E13" s="773">
        <v>12</v>
      </c>
      <c r="F13" s="773">
        <v>8</v>
      </c>
      <c r="G13" s="774"/>
      <c r="H13" s="770"/>
      <c r="I13" s="774"/>
      <c r="J13" s="774" t="s">
        <v>56</v>
      </c>
      <c r="K13" s="776">
        <v>0</v>
      </c>
      <c r="L13" s="776">
        <v>0</v>
      </c>
      <c r="M13" s="776">
        <v>0</v>
      </c>
      <c r="N13" s="776">
        <v>0</v>
      </c>
      <c r="O13" s="776">
        <v>0</v>
      </c>
      <c r="P13" s="776">
        <v>0</v>
      </c>
      <c r="Q13" s="776">
        <v>0</v>
      </c>
      <c r="R13" s="1275">
        <v>0</v>
      </c>
    </row>
    <row r="14" spans="1:18" ht="15" customHeight="1">
      <c r="A14" s="769"/>
      <c r="B14" s="765">
        <v>2</v>
      </c>
      <c r="C14" s="765"/>
      <c r="D14" s="765"/>
      <c r="E14" s="765"/>
      <c r="F14" s="765"/>
      <c r="G14" s="774"/>
      <c r="H14" s="620" t="s">
        <v>1036</v>
      </c>
      <c r="J14" s="768"/>
      <c r="K14" s="767">
        <v>758395224</v>
      </c>
      <c r="L14" s="772">
        <v>750366691</v>
      </c>
      <c r="M14" s="772">
        <v>684100</v>
      </c>
      <c r="N14" s="772">
        <v>751050791</v>
      </c>
      <c r="O14" s="772">
        <v>710712329</v>
      </c>
      <c r="P14" s="772">
        <v>641719</v>
      </c>
      <c r="Q14" s="772">
        <v>711354048</v>
      </c>
      <c r="R14" s="1274">
        <v>94.714506199088731</v>
      </c>
    </row>
    <row r="15" spans="1:18" s="25" customFormat="1" ht="15" customHeight="1">
      <c r="A15" s="769"/>
      <c r="B15" s="765"/>
      <c r="C15" s="773"/>
      <c r="D15" s="765"/>
      <c r="E15" s="773">
        <v>1</v>
      </c>
      <c r="F15" s="773">
        <v>1</v>
      </c>
      <c r="G15" s="774"/>
      <c r="H15" s="770"/>
      <c r="I15" s="770"/>
      <c r="J15" s="774" t="s">
        <v>4</v>
      </c>
      <c r="K15" s="33">
        <v>0</v>
      </c>
      <c r="L15" s="775">
        <v>20486202</v>
      </c>
      <c r="M15" s="775">
        <v>0</v>
      </c>
      <c r="N15" s="776">
        <v>20486202</v>
      </c>
      <c r="O15" s="776">
        <v>20486202</v>
      </c>
      <c r="P15" s="776">
        <v>0</v>
      </c>
      <c r="Q15" s="776">
        <v>20486202</v>
      </c>
      <c r="R15" s="1275">
        <v>100</v>
      </c>
    </row>
    <row r="16" spans="1:18" ht="15" customHeight="1">
      <c r="A16" s="777"/>
      <c r="B16" s="773"/>
      <c r="C16" s="773"/>
      <c r="D16" s="773"/>
      <c r="E16" s="773">
        <v>3</v>
      </c>
      <c r="F16" s="773">
        <v>2</v>
      </c>
      <c r="G16" s="774"/>
      <c r="H16" s="770"/>
      <c r="I16" s="774"/>
      <c r="J16" s="774" t="s">
        <v>8</v>
      </c>
      <c r="K16" s="776">
        <v>0</v>
      </c>
      <c r="L16" s="775">
        <v>0</v>
      </c>
      <c r="M16" s="775">
        <v>0</v>
      </c>
      <c r="N16" s="776">
        <v>0</v>
      </c>
      <c r="O16" s="776">
        <v>0</v>
      </c>
      <c r="P16" s="776">
        <v>0</v>
      </c>
      <c r="Q16" s="776">
        <v>0</v>
      </c>
      <c r="R16" s="1275">
        <v>0</v>
      </c>
    </row>
    <row r="17" spans="1:18" ht="15" customHeight="1">
      <c r="A17" s="777"/>
      <c r="B17" s="773"/>
      <c r="C17" s="773"/>
      <c r="D17" s="773"/>
      <c r="E17" s="773">
        <v>4</v>
      </c>
      <c r="F17" s="773">
        <v>3</v>
      </c>
      <c r="G17" s="774"/>
      <c r="H17" s="770"/>
      <c r="I17" s="774"/>
      <c r="J17" s="774" t="s">
        <v>12</v>
      </c>
      <c r="K17" s="776">
        <v>6791000</v>
      </c>
      <c r="L17" s="775">
        <v>6106900</v>
      </c>
      <c r="M17" s="775">
        <v>684100</v>
      </c>
      <c r="N17" s="776">
        <v>6791000</v>
      </c>
      <c r="O17" s="776">
        <v>3397526</v>
      </c>
      <c r="P17" s="776">
        <v>513547</v>
      </c>
      <c r="Q17" s="776">
        <v>3911073</v>
      </c>
      <c r="R17" s="1275">
        <v>57.592004123104111</v>
      </c>
    </row>
    <row r="18" spans="1:18" ht="15" customHeight="1">
      <c r="A18" s="777"/>
      <c r="B18" s="773"/>
      <c r="C18" s="773"/>
      <c r="D18" s="773"/>
      <c r="E18" s="773">
        <v>5</v>
      </c>
      <c r="F18" s="773">
        <v>4</v>
      </c>
      <c r="G18" s="774"/>
      <c r="H18" s="770"/>
      <c r="I18" s="774"/>
      <c r="J18" s="774" t="s">
        <v>14</v>
      </c>
      <c r="K18" s="776">
        <v>0</v>
      </c>
      <c r="L18" s="775">
        <v>0</v>
      </c>
      <c r="M18" s="775">
        <v>0</v>
      </c>
      <c r="N18" s="776">
        <v>0</v>
      </c>
      <c r="O18" s="776">
        <v>393700</v>
      </c>
      <c r="P18" s="776">
        <v>128172</v>
      </c>
      <c r="Q18" s="776">
        <v>521872</v>
      </c>
      <c r="R18" s="1275">
        <v>0</v>
      </c>
    </row>
    <row r="19" spans="1:18" ht="15" customHeight="1">
      <c r="A19" s="777"/>
      <c r="B19" s="773"/>
      <c r="C19" s="773"/>
      <c r="D19" s="773"/>
      <c r="E19" s="773">
        <v>8</v>
      </c>
      <c r="F19" s="773">
        <v>5</v>
      </c>
      <c r="G19" s="774"/>
      <c r="H19" s="770"/>
      <c r="I19" s="774"/>
      <c r="J19" s="774" t="s">
        <v>424</v>
      </c>
      <c r="K19" s="776">
        <v>722779223</v>
      </c>
      <c r="L19" s="775">
        <v>693816590</v>
      </c>
      <c r="M19" s="775">
        <v>0</v>
      </c>
      <c r="N19" s="776">
        <v>693816590</v>
      </c>
      <c r="O19" s="776">
        <v>655736272</v>
      </c>
      <c r="P19" s="776">
        <v>0</v>
      </c>
      <c r="Q19" s="776">
        <v>655736272</v>
      </c>
      <c r="R19" s="1275">
        <v>94.511471972729851</v>
      </c>
    </row>
    <row r="20" spans="1:18" ht="15" customHeight="1">
      <c r="A20" s="777"/>
      <c r="B20" s="773"/>
      <c r="C20" s="773"/>
      <c r="D20" s="773"/>
      <c r="E20" s="773">
        <v>8</v>
      </c>
      <c r="F20" s="773">
        <v>6</v>
      </c>
      <c r="G20" s="774"/>
      <c r="H20" s="770"/>
      <c r="I20" s="774"/>
      <c r="J20" s="774" t="s">
        <v>425</v>
      </c>
      <c r="K20" s="776">
        <v>28825000</v>
      </c>
      <c r="L20" s="775">
        <v>29956999</v>
      </c>
      <c r="M20" s="775">
        <v>0</v>
      </c>
      <c r="N20" s="776">
        <v>29956999</v>
      </c>
      <c r="O20" s="776">
        <v>30698629</v>
      </c>
      <c r="P20" s="776">
        <v>0</v>
      </c>
      <c r="Q20" s="776">
        <v>30698629</v>
      </c>
      <c r="R20" s="1275">
        <v>102.47564851205557</v>
      </c>
    </row>
    <row r="21" spans="1:18" ht="15" customHeight="1">
      <c r="A21" s="777"/>
      <c r="B21" s="773"/>
      <c r="C21" s="773"/>
      <c r="D21" s="773"/>
      <c r="E21" s="773">
        <v>11</v>
      </c>
      <c r="F21" s="773">
        <v>7</v>
      </c>
      <c r="G21" s="774"/>
      <c r="H21" s="770"/>
      <c r="I21" s="774"/>
      <c r="J21" s="774" t="s">
        <v>49</v>
      </c>
      <c r="K21" s="776">
        <v>1</v>
      </c>
      <c r="L21" s="775">
        <v>0</v>
      </c>
      <c r="M21" s="775">
        <v>0</v>
      </c>
      <c r="N21" s="776">
        <v>0</v>
      </c>
      <c r="O21" s="776">
        <v>0</v>
      </c>
      <c r="P21" s="776">
        <v>0</v>
      </c>
      <c r="Q21" s="776">
        <v>0</v>
      </c>
      <c r="R21" s="1275">
        <v>0</v>
      </c>
    </row>
    <row r="22" spans="1:18" ht="15" customHeight="1">
      <c r="A22" s="777"/>
      <c r="B22" s="773"/>
      <c r="C22" s="773"/>
      <c r="D22" s="773"/>
      <c r="E22" s="773">
        <v>12</v>
      </c>
      <c r="F22" s="773">
        <v>8</v>
      </c>
      <c r="G22" s="774"/>
      <c r="H22" s="770"/>
      <c r="I22" s="774"/>
      <c r="J22" s="774" t="s">
        <v>56</v>
      </c>
      <c r="K22" s="776">
        <v>0</v>
      </c>
      <c r="L22" s="776">
        <v>0</v>
      </c>
      <c r="M22" s="776">
        <v>0</v>
      </c>
      <c r="N22" s="776">
        <v>0</v>
      </c>
      <c r="O22" s="776">
        <v>0</v>
      </c>
      <c r="P22" s="776">
        <v>0</v>
      </c>
      <c r="Q22" s="776">
        <v>0</v>
      </c>
      <c r="R22" s="1275">
        <v>0</v>
      </c>
    </row>
    <row r="23" spans="1:18" ht="15" customHeight="1" thickBot="1">
      <c r="A23" s="362" t="s">
        <v>50</v>
      </c>
      <c r="B23" s="363"/>
      <c r="C23" s="363"/>
      <c r="D23" s="363"/>
      <c r="E23" s="363"/>
      <c r="F23" s="363"/>
      <c r="G23" s="363"/>
      <c r="H23" s="363"/>
      <c r="I23" s="363"/>
      <c r="J23" s="364"/>
      <c r="K23" s="778">
        <v>807771258</v>
      </c>
      <c r="L23" s="778">
        <v>820228656</v>
      </c>
      <c r="M23" s="778">
        <v>684100</v>
      </c>
      <c r="N23" s="778">
        <v>820912756</v>
      </c>
      <c r="O23" s="778">
        <v>780410855</v>
      </c>
      <c r="P23" s="778">
        <v>641719</v>
      </c>
      <c r="Q23" s="778">
        <v>781052574</v>
      </c>
      <c r="R23" s="1276">
        <v>95.144407038547712</v>
      </c>
    </row>
    <row r="24" spans="1:18" ht="15" customHeight="1">
      <c r="A24" s="355" t="s">
        <v>51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97"/>
      <c r="L24" s="357"/>
      <c r="M24" s="357"/>
      <c r="N24" s="357"/>
      <c r="O24" s="357"/>
      <c r="P24" s="357"/>
      <c r="Q24" s="357"/>
      <c r="R24" s="1277"/>
    </row>
    <row r="25" spans="1:18" s="25" customFormat="1" ht="15" customHeight="1">
      <c r="A25" s="769"/>
      <c r="B25" s="765">
        <v>1</v>
      </c>
      <c r="C25" s="765"/>
      <c r="D25" s="765"/>
      <c r="E25" s="765"/>
      <c r="F25" s="765"/>
      <c r="G25" s="770"/>
      <c r="H25" s="770" t="s">
        <v>52</v>
      </c>
      <c r="I25" s="770"/>
      <c r="J25" s="771"/>
      <c r="K25" s="767">
        <v>125922839</v>
      </c>
      <c r="L25" s="767">
        <v>122162931</v>
      </c>
      <c r="M25" s="767">
        <v>1932832</v>
      </c>
      <c r="N25" s="767">
        <v>124095763</v>
      </c>
      <c r="O25" s="767">
        <v>121713184</v>
      </c>
      <c r="P25" s="767">
        <v>2382579</v>
      </c>
      <c r="Q25" s="767">
        <v>124095763</v>
      </c>
      <c r="R25" s="1274">
        <v>100</v>
      </c>
    </row>
    <row r="26" spans="1:18" s="25" customFormat="1" ht="15" customHeight="1">
      <c r="A26" s="779"/>
      <c r="B26" s="780"/>
      <c r="C26" s="781"/>
      <c r="D26" s="781"/>
      <c r="E26" s="780">
        <v>1</v>
      </c>
      <c r="F26" s="780">
        <v>1</v>
      </c>
      <c r="G26" s="782"/>
      <c r="H26" s="782"/>
      <c r="I26" s="782"/>
      <c r="J26" s="774" t="s">
        <v>4</v>
      </c>
      <c r="K26" s="776">
        <v>0</v>
      </c>
      <c r="L26" s="783">
        <v>70000</v>
      </c>
      <c r="M26" s="783">
        <v>0</v>
      </c>
      <c r="N26" s="776">
        <v>70000</v>
      </c>
      <c r="O26" s="783">
        <v>70000</v>
      </c>
      <c r="P26" s="783">
        <v>0</v>
      </c>
      <c r="Q26" s="776">
        <v>70000</v>
      </c>
      <c r="R26" s="1275">
        <v>100</v>
      </c>
    </row>
    <row r="27" spans="1:18" ht="15" customHeight="1">
      <c r="A27" s="784"/>
      <c r="B27" s="780"/>
      <c r="C27" s="780"/>
      <c r="D27" s="780"/>
      <c r="E27" s="773">
        <v>4</v>
      </c>
      <c r="F27" s="780">
        <v>2</v>
      </c>
      <c r="G27" s="785"/>
      <c r="H27" s="786"/>
      <c r="I27" s="785"/>
      <c r="J27" s="774" t="s">
        <v>12</v>
      </c>
      <c r="K27" s="776">
        <v>13898000</v>
      </c>
      <c r="L27" s="776">
        <v>11140448</v>
      </c>
      <c r="M27" s="776">
        <v>1932832</v>
      </c>
      <c r="N27" s="776">
        <v>13073280</v>
      </c>
      <c r="O27" s="776">
        <v>10690701</v>
      </c>
      <c r="P27" s="776">
        <v>2382579</v>
      </c>
      <c r="Q27" s="776">
        <v>13073280</v>
      </c>
      <c r="R27" s="1275">
        <v>100</v>
      </c>
    </row>
    <row r="28" spans="1:18" ht="15" customHeight="1">
      <c r="A28" s="784"/>
      <c r="B28" s="780"/>
      <c r="C28" s="780"/>
      <c r="D28" s="780"/>
      <c r="E28" s="773"/>
      <c r="F28" s="780"/>
      <c r="G28" s="785"/>
      <c r="H28" s="787"/>
      <c r="I28" s="785"/>
      <c r="J28" s="788" t="s">
        <v>53</v>
      </c>
      <c r="K28" s="789">
        <v>1842300</v>
      </c>
      <c r="L28" s="789">
        <v>1665729</v>
      </c>
      <c r="M28" s="789">
        <v>449747</v>
      </c>
      <c r="N28" s="789">
        <v>2115476</v>
      </c>
      <c r="O28" s="789">
        <v>1665729</v>
      </c>
      <c r="P28" s="789">
        <v>449747</v>
      </c>
      <c r="Q28" s="789">
        <v>2115476</v>
      </c>
      <c r="R28" s="1278">
        <v>100</v>
      </c>
    </row>
    <row r="29" spans="1:18" ht="15" customHeight="1">
      <c r="A29" s="784"/>
      <c r="B29" s="780"/>
      <c r="C29" s="780"/>
      <c r="D29" s="780"/>
      <c r="E29" s="780">
        <v>8</v>
      </c>
      <c r="F29" s="780">
        <v>3</v>
      </c>
      <c r="G29" s="785"/>
      <c r="H29" s="787"/>
      <c r="I29" s="785"/>
      <c r="J29" s="774" t="s">
        <v>424</v>
      </c>
      <c r="K29" s="776">
        <v>110079855</v>
      </c>
      <c r="L29" s="783">
        <v>110182344</v>
      </c>
      <c r="M29" s="783">
        <v>0</v>
      </c>
      <c r="N29" s="776">
        <v>110182344</v>
      </c>
      <c r="O29" s="783">
        <v>110182344</v>
      </c>
      <c r="P29" s="783">
        <v>0</v>
      </c>
      <c r="Q29" s="776">
        <v>110182344</v>
      </c>
      <c r="R29" s="1275">
        <v>100</v>
      </c>
    </row>
    <row r="30" spans="1:18" ht="15" customHeight="1">
      <c r="A30" s="784"/>
      <c r="B30" s="780"/>
      <c r="C30" s="780"/>
      <c r="D30" s="780"/>
      <c r="E30" s="780"/>
      <c r="F30" s="780"/>
      <c r="G30" s="785"/>
      <c r="H30" s="787"/>
      <c r="I30" s="785"/>
      <c r="J30" s="774" t="s">
        <v>425</v>
      </c>
      <c r="K30" s="776">
        <v>1939290</v>
      </c>
      <c r="L30" s="783">
        <v>699635</v>
      </c>
      <c r="M30" s="783">
        <v>0</v>
      </c>
      <c r="N30" s="776">
        <v>699635</v>
      </c>
      <c r="O30" s="783">
        <v>699635</v>
      </c>
      <c r="P30" s="783">
        <v>0</v>
      </c>
      <c r="Q30" s="776">
        <v>699635</v>
      </c>
      <c r="R30" s="1275">
        <v>100</v>
      </c>
    </row>
    <row r="31" spans="1:18" ht="15" customHeight="1">
      <c r="A31" s="784"/>
      <c r="B31" s="780"/>
      <c r="C31" s="780"/>
      <c r="D31" s="780"/>
      <c r="E31" s="780">
        <v>11</v>
      </c>
      <c r="F31" s="780">
        <v>5</v>
      </c>
      <c r="G31" s="785"/>
      <c r="H31" s="787"/>
      <c r="I31" s="785"/>
      <c r="J31" s="774" t="s">
        <v>49</v>
      </c>
      <c r="K31" s="776">
        <v>5694</v>
      </c>
      <c r="L31" s="783">
        <v>70504</v>
      </c>
      <c r="M31" s="783">
        <v>0</v>
      </c>
      <c r="N31" s="776">
        <v>70504</v>
      </c>
      <c r="O31" s="783">
        <v>70504</v>
      </c>
      <c r="P31" s="783">
        <v>0</v>
      </c>
      <c r="Q31" s="776">
        <v>70504</v>
      </c>
      <c r="R31" s="1275">
        <v>100</v>
      </c>
    </row>
    <row r="32" spans="1:18" ht="15" customHeight="1">
      <c r="A32" s="784"/>
      <c r="B32" s="780"/>
      <c r="C32" s="780"/>
      <c r="D32" s="780"/>
      <c r="E32" s="781"/>
      <c r="F32" s="781"/>
      <c r="G32" s="785"/>
      <c r="H32" s="782" t="s">
        <v>54</v>
      </c>
      <c r="I32" s="782"/>
      <c r="J32" s="790"/>
      <c r="K32" s="767">
        <v>217122467</v>
      </c>
      <c r="L32" s="767">
        <v>210170895</v>
      </c>
      <c r="M32" s="767">
        <v>4746397</v>
      </c>
      <c r="N32" s="767">
        <v>214917292</v>
      </c>
      <c r="O32" s="791">
        <v>210170895</v>
      </c>
      <c r="P32" s="791">
        <v>4746397</v>
      </c>
      <c r="Q32" s="767">
        <v>214917292</v>
      </c>
      <c r="R32" s="1274">
        <v>100</v>
      </c>
    </row>
    <row r="33" spans="1:18" s="25" customFormat="1" ht="15" customHeight="1">
      <c r="A33" s="779"/>
      <c r="B33" s="781">
        <v>2</v>
      </c>
      <c r="C33" s="781"/>
      <c r="D33" s="781"/>
      <c r="E33" s="780">
        <v>1</v>
      </c>
      <c r="F33" s="780">
        <v>1</v>
      </c>
      <c r="G33" s="782"/>
      <c r="H33" s="782"/>
      <c r="I33" s="782"/>
      <c r="J33" s="774" t="s">
        <v>4</v>
      </c>
      <c r="K33" s="791">
        <v>0</v>
      </c>
      <c r="L33" s="783">
        <v>90000</v>
      </c>
      <c r="M33" s="783">
        <v>0</v>
      </c>
      <c r="N33" s="783">
        <v>90000</v>
      </c>
      <c r="O33" s="776">
        <v>90000</v>
      </c>
      <c r="P33" s="776">
        <v>0</v>
      </c>
      <c r="Q33" s="783">
        <v>90000</v>
      </c>
      <c r="R33" s="1279">
        <v>100</v>
      </c>
    </row>
    <row r="34" spans="1:18" s="25" customFormat="1" ht="15" customHeight="1">
      <c r="A34" s="779"/>
      <c r="B34" s="780"/>
      <c r="C34" s="781"/>
      <c r="D34" s="781"/>
      <c r="E34" s="773">
        <v>4</v>
      </c>
      <c r="F34" s="780">
        <v>2</v>
      </c>
      <c r="G34" s="782"/>
      <c r="H34" s="786"/>
      <c r="I34" s="785"/>
      <c r="J34" s="774" t="s">
        <v>12</v>
      </c>
      <c r="K34" s="776">
        <v>28813935</v>
      </c>
      <c r="L34" s="783">
        <v>20748852</v>
      </c>
      <c r="M34" s="783">
        <v>4746397</v>
      </c>
      <c r="N34" s="776">
        <v>25495249</v>
      </c>
      <c r="O34" s="783">
        <v>20541382</v>
      </c>
      <c r="P34" s="783">
        <v>4746397</v>
      </c>
      <c r="Q34" s="776">
        <v>25287779</v>
      </c>
      <c r="R34" s="1275">
        <v>99.186240542306521</v>
      </c>
    </row>
    <row r="35" spans="1:18" s="25" customFormat="1" ht="15" customHeight="1">
      <c r="A35" s="779"/>
      <c r="B35" s="781"/>
      <c r="C35" s="781"/>
      <c r="D35" s="781"/>
      <c r="E35" s="773"/>
      <c r="F35" s="780"/>
      <c r="G35" s="785"/>
      <c r="H35" s="787"/>
      <c r="I35" s="785"/>
      <c r="J35" s="788" t="s">
        <v>53</v>
      </c>
      <c r="K35" s="789">
        <v>2354050</v>
      </c>
      <c r="L35" s="792">
        <v>2591354</v>
      </c>
      <c r="M35" s="792">
        <v>699666</v>
      </c>
      <c r="N35" s="789">
        <v>3291020</v>
      </c>
      <c r="O35" s="792">
        <v>2591354</v>
      </c>
      <c r="P35" s="792">
        <v>699666</v>
      </c>
      <c r="Q35" s="789">
        <v>3291020</v>
      </c>
      <c r="R35" s="1278">
        <v>100</v>
      </c>
    </row>
    <row r="36" spans="1:18" s="25" customFormat="1" ht="15" customHeight="1">
      <c r="A36" s="779"/>
      <c r="B36" s="781"/>
      <c r="C36" s="781"/>
      <c r="D36" s="781"/>
      <c r="E36" s="780">
        <v>8</v>
      </c>
      <c r="F36" s="780">
        <v>3</v>
      </c>
      <c r="G36" s="785"/>
      <c r="H36" s="787"/>
      <c r="I36" s="785"/>
      <c r="J36" s="774" t="s">
        <v>424</v>
      </c>
      <c r="K36" s="776">
        <v>185051930</v>
      </c>
      <c r="L36" s="776">
        <v>185601871</v>
      </c>
      <c r="M36" s="776">
        <v>0</v>
      </c>
      <c r="N36" s="776">
        <v>185601871</v>
      </c>
      <c r="O36" s="783">
        <v>185809341</v>
      </c>
      <c r="P36" s="783">
        <v>0</v>
      </c>
      <c r="Q36" s="776">
        <v>185809341</v>
      </c>
      <c r="R36" s="1275">
        <v>100.1117822783155</v>
      </c>
    </row>
    <row r="37" spans="1:18" ht="15" customHeight="1">
      <c r="A37" s="784"/>
      <c r="B37" s="780"/>
      <c r="C37" s="780"/>
      <c r="D37" s="780"/>
      <c r="E37" s="780">
        <v>8</v>
      </c>
      <c r="F37" s="780">
        <v>4</v>
      </c>
      <c r="G37" s="785"/>
      <c r="H37" s="787"/>
      <c r="I37" s="785"/>
      <c r="J37" s="774" t="s">
        <v>425</v>
      </c>
      <c r="K37" s="789">
        <v>3200000</v>
      </c>
      <c r="L37" s="776">
        <v>3224674</v>
      </c>
      <c r="M37" s="776">
        <v>0</v>
      </c>
      <c r="N37" s="776">
        <v>3224674</v>
      </c>
      <c r="O37" s="776">
        <v>3224674</v>
      </c>
      <c r="P37" s="776">
        <v>0</v>
      </c>
      <c r="Q37" s="776">
        <v>3224674</v>
      </c>
      <c r="R37" s="1275">
        <v>100</v>
      </c>
    </row>
    <row r="38" spans="1:18" ht="15" customHeight="1">
      <c r="A38" s="784"/>
      <c r="B38" s="780"/>
      <c r="C38" s="780"/>
      <c r="D38" s="780"/>
      <c r="E38" s="780">
        <v>11</v>
      </c>
      <c r="F38" s="780">
        <v>5</v>
      </c>
      <c r="G38" s="785"/>
      <c r="H38" s="787"/>
      <c r="I38" s="785"/>
      <c r="J38" s="774" t="s">
        <v>49</v>
      </c>
      <c r="K38" s="776">
        <v>56602</v>
      </c>
      <c r="L38" s="776">
        <v>505498</v>
      </c>
      <c r="M38" s="776">
        <v>0</v>
      </c>
      <c r="N38" s="776">
        <v>505498</v>
      </c>
      <c r="O38" s="776">
        <v>505498</v>
      </c>
      <c r="P38" s="776">
        <v>0</v>
      </c>
      <c r="Q38" s="776">
        <v>505498</v>
      </c>
      <c r="R38" s="1275">
        <v>100</v>
      </c>
    </row>
    <row r="39" spans="1:18" ht="15" customHeight="1">
      <c r="A39" s="784"/>
      <c r="B39" s="780"/>
      <c r="C39" s="780"/>
      <c r="D39" s="780"/>
      <c r="E39" s="781"/>
      <c r="F39" s="781"/>
      <c r="G39" s="785"/>
      <c r="H39" s="782" t="s">
        <v>55</v>
      </c>
      <c r="I39" s="782"/>
      <c r="J39" s="790"/>
      <c r="K39" s="767">
        <v>874597567</v>
      </c>
      <c r="L39" s="772">
        <v>865546034</v>
      </c>
      <c r="M39" s="772">
        <v>5404092</v>
      </c>
      <c r="N39" s="767">
        <v>870950126</v>
      </c>
      <c r="O39" s="767">
        <v>864496998</v>
      </c>
      <c r="P39" s="767">
        <v>5097456</v>
      </c>
      <c r="Q39" s="767">
        <v>869594454</v>
      </c>
      <c r="R39" s="1274">
        <v>99.844345622151039</v>
      </c>
    </row>
    <row r="40" spans="1:18" s="25" customFormat="1" ht="15" customHeight="1">
      <c r="A40" s="779"/>
      <c r="B40" s="781">
        <v>3</v>
      </c>
      <c r="C40" s="781"/>
      <c r="D40" s="781"/>
      <c r="E40" s="780">
        <v>1</v>
      </c>
      <c r="F40" s="780">
        <v>1</v>
      </c>
      <c r="G40" s="782"/>
      <c r="H40" s="782"/>
      <c r="I40" s="782"/>
      <c r="J40" s="774" t="s">
        <v>4</v>
      </c>
      <c r="K40" s="783">
        <v>0</v>
      </c>
      <c r="L40" s="783">
        <v>2300000</v>
      </c>
      <c r="M40" s="783">
        <v>0</v>
      </c>
      <c r="N40" s="783">
        <v>2300000</v>
      </c>
      <c r="O40" s="1280">
        <v>2300000</v>
      </c>
      <c r="P40" s="805">
        <v>0</v>
      </c>
      <c r="Q40" s="783">
        <v>2300000</v>
      </c>
      <c r="R40" s="1279">
        <v>100</v>
      </c>
    </row>
    <row r="41" spans="1:18" s="25" customFormat="1" ht="15" customHeight="1">
      <c r="A41" s="779"/>
      <c r="B41" s="780"/>
      <c r="C41" s="781"/>
      <c r="D41" s="781"/>
      <c r="E41" s="773">
        <v>4</v>
      </c>
      <c r="F41" s="780">
        <v>2</v>
      </c>
      <c r="G41" s="782"/>
      <c r="H41" s="786"/>
      <c r="I41" s="785"/>
      <c r="J41" s="774" t="s">
        <v>12</v>
      </c>
      <c r="K41" s="776">
        <v>43476400</v>
      </c>
      <c r="L41" s="776">
        <v>21790328</v>
      </c>
      <c r="M41" s="776">
        <v>5404092</v>
      </c>
      <c r="N41" s="776">
        <v>27194420</v>
      </c>
      <c r="O41" s="783">
        <v>21815013</v>
      </c>
      <c r="P41" s="783">
        <v>5097456</v>
      </c>
      <c r="Q41" s="776">
        <v>26912469</v>
      </c>
      <c r="R41" s="1275">
        <v>98.963202745269058</v>
      </c>
    </row>
    <row r="42" spans="1:18" ht="15" customHeight="1">
      <c r="A42" s="777"/>
      <c r="B42" s="773"/>
      <c r="C42" s="773"/>
      <c r="D42" s="773"/>
      <c r="E42" s="773"/>
      <c r="F42" s="780"/>
      <c r="G42" s="785"/>
      <c r="H42" s="787"/>
      <c r="I42" s="785"/>
      <c r="J42" s="788" t="s">
        <v>53</v>
      </c>
      <c r="K42" s="789">
        <v>24235200</v>
      </c>
      <c r="L42" s="789">
        <v>9634035</v>
      </c>
      <c r="M42" s="789">
        <v>2601165</v>
      </c>
      <c r="N42" s="776">
        <v>12235200</v>
      </c>
      <c r="O42" s="789">
        <v>9361886</v>
      </c>
      <c r="P42" s="789">
        <v>2271484</v>
      </c>
      <c r="Q42" s="789">
        <v>11633370</v>
      </c>
      <c r="R42" s="1275">
        <v>95.081159278148291</v>
      </c>
    </row>
    <row r="43" spans="1:18" ht="15" customHeight="1">
      <c r="A43" s="777"/>
      <c r="B43" s="773"/>
      <c r="C43" s="773"/>
      <c r="D43" s="773"/>
      <c r="E43" s="780">
        <v>6</v>
      </c>
      <c r="F43" s="780">
        <v>3</v>
      </c>
      <c r="G43" s="785"/>
      <c r="H43" s="787"/>
      <c r="I43" s="785"/>
      <c r="J43" s="1234" t="s">
        <v>16</v>
      </c>
      <c r="K43" s="789"/>
      <c r="L43" s="776">
        <v>81980</v>
      </c>
      <c r="M43" s="789">
        <v>0</v>
      </c>
      <c r="N43" s="776">
        <v>81980</v>
      </c>
      <c r="O43" s="776">
        <v>81980</v>
      </c>
      <c r="P43" s="776">
        <v>0</v>
      </c>
      <c r="Q43" s="789">
        <v>81980</v>
      </c>
      <c r="R43" s="1275">
        <v>0</v>
      </c>
    </row>
    <row r="44" spans="1:18" ht="15" customHeight="1">
      <c r="A44" s="777"/>
      <c r="B44" s="773"/>
      <c r="C44" s="773"/>
      <c r="D44" s="773"/>
      <c r="E44" s="780">
        <v>8</v>
      </c>
      <c r="F44" s="780">
        <v>4</v>
      </c>
      <c r="G44" s="785"/>
      <c r="H44" s="787"/>
      <c r="I44" s="785"/>
      <c r="J44" s="774" t="s">
        <v>424</v>
      </c>
      <c r="K44" s="776">
        <v>826487838</v>
      </c>
      <c r="L44" s="776">
        <v>837477827</v>
      </c>
      <c r="M44" s="776">
        <v>0</v>
      </c>
      <c r="N44" s="776">
        <v>837477827</v>
      </c>
      <c r="O44" s="776">
        <v>836404106</v>
      </c>
      <c r="P44" s="789">
        <v>0</v>
      </c>
      <c r="Q44" s="776">
        <v>836404106</v>
      </c>
      <c r="R44" s="1275">
        <v>99.871791113103697</v>
      </c>
    </row>
    <row r="45" spans="1:18" ht="15" customHeight="1">
      <c r="A45" s="784"/>
      <c r="B45" s="780"/>
      <c r="C45" s="780"/>
      <c r="D45" s="780"/>
      <c r="E45" s="780">
        <v>8</v>
      </c>
      <c r="F45" s="780">
        <v>5</v>
      </c>
      <c r="G45" s="785"/>
      <c r="H45" s="787"/>
      <c r="I45" s="785"/>
      <c r="J45" s="774" t="s">
        <v>425</v>
      </c>
      <c r="K45" s="776">
        <v>3810000</v>
      </c>
      <c r="L45" s="776">
        <v>2310000</v>
      </c>
      <c r="M45" s="776">
        <v>0</v>
      </c>
      <c r="N45" s="776">
        <v>2310000</v>
      </c>
      <c r="O45" s="776">
        <v>2310000</v>
      </c>
      <c r="P45" s="776">
        <v>0</v>
      </c>
      <c r="Q45" s="776">
        <v>2310000</v>
      </c>
      <c r="R45" s="1275">
        <v>100</v>
      </c>
    </row>
    <row r="46" spans="1:18" ht="15" customHeight="1">
      <c r="A46" s="784"/>
      <c r="B46" s="780"/>
      <c r="C46" s="780"/>
      <c r="D46" s="780"/>
      <c r="E46" s="780">
        <v>11</v>
      </c>
      <c r="F46" s="780">
        <v>6</v>
      </c>
      <c r="G46" s="785"/>
      <c r="H46" s="787"/>
      <c r="I46" s="785"/>
      <c r="J46" s="774" t="s">
        <v>49</v>
      </c>
      <c r="K46" s="776">
        <v>823329</v>
      </c>
      <c r="L46" s="776">
        <v>1585899</v>
      </c>
      <c r="M46" s="776">
        <v>0</v>
      </c>
      <c r="N46" s="776">
        <v>1585899</v>
      </c>
      <c r="O46" s="776">
        <v>1585899</v>
      </c>
      <c r="P46" s="776">
        <v>0</v>
      </c>
      <c r="Q46" s="776">
        <v>1585899</v>
      </c>
      <c r="R46" s="1275">
        <v>100</v>
      </c>
    </row>
    <row r="47" spans="1:18" ht="15" customHeight="1">
      <c r="A47" s="784"/>
      <c r="B47" s="780"/>
      <c r="C47" s="780"/>
      <c r="D47" s="780"/>
      <c r="E47" s="781"/>
      <c r="F47" s="781"/>
      <c r="G47" s="785"/>
      <c r="H47" s="782" t="s">
        <v>57</v>
      </c>
      <c r="I47" s="782"/>
      <c r="J47" s="790"/>
      <c r="K47" s="767">
        <v>75329995</v>
      </c>
      <c r="L47" s="793">
        <v>80167924</v>
      </c>
      <c r="M47" s="794">
        <v>213662</v>
      </c>
      <c r="N47" s="767">
        <v>80381586</v>
      </c>
      <c r="O47" s="793">
        <v>79792598</v>
      </c>
      <c r="P47" s="794">
        <v>198733</v>
      </c>
      <c r="Q47" s="791">
        <v>79991331</v>
      </c>
      <c r="R47" s="1281">
        <v>99.514497014278874</v>
      </c>
    </row>
    <row r="48" spans="1:18" s="25" customFormat="1" ht="15" customHeight="1">
      <c r="A48" s="779"/>
      <c r="B48" s="780">
        <v>4</v>
      </c>
      <c r="C48" s="781"/>
      <c r="D48" s="781"/>
      <c r="E48" s="780">
        <v>1</v>
      </c>
      <c r="F48" s="780">
        <v>1</v>
      </c>
      <c r="G48" s="782"/>
      <c r="H48" s="782"/>
      <c r="I48" s="782"/>
      <c r="J48" s="774" t="s">
        <v>4</v>
      </c>
      <c r="K48" s="783">
        <v>0</v>
      </c>
      <c r="L48" s="783">
        <v>1642000</v>
      </c>
      <c r="M48" s="783">
        <v>0</v>
      </c>
      <c r="N48" s="783">
        <v>1642000</v>
      </c>
      <c r="O48" s="783">
        <v>1950000</v>
      </c>
      <c r="P48" s="783">
        <v>0</v>
      </c>
      <c r="Q48" s="776">
        <v>1950000</v>
      </c>
      <c r="R48" s="1279">
        <v>118.75761266747868</v>
      </c>
    </row>
    <row r="49" spans="1:18" s="25" customFormat="1" ht="15" customHeight="1">
      <c r="A49" s="779"/>
      <c r="B49" s="780"/>
      <c r="C49" s="781"/>
      <c r="D49" s="781"/>
      <c r="E49" s="780">
        <v>2</v>
      </c>
      <c r="F49" s="773">
        <v>2</v>
      </c>
      <c r="G49" s="782"/>
      <c r="H49" s="782"/>
      <c r="I49" s="782"/>
      <c r="J49" s="785" t="s">
        <v>6</v>
      </c>
      <c r="K49" s="783">
        <v>0</v>
      </c>
      <c r="L49" s="783">
        <v>1058000</v>
      </c>
      <c r="M49" s="783">
        <v>0</v>
      </c>
      <c r="N49" s="783">
        <v>1058000</v>
      </c>
      <c r="O49" s="783">
        <v>750000</v>
      </c>
      <c r="P49" s="783">
        <v>0</v>
      </c>
      <c r="Q49" s="776">
        <v>750000</v>
      </c>
      <c r="R49" s="1279">
        <v>70.888468809073728</v>
      </c>
    </row>
    <row r="50" spans="1:18" s="25" customFormat="1" ht="15" customHeight="1">
      <c r="A50" s="779"/>
      <c r="B50" s="780"/>
      <c r="C50" s="781"/>
      <c r="D50" s="781"/>
      <c r="E50" s="780">
        <v>4</v>
      </c>
      <c r="F50" s="773">
        <v>3</v>
      </c>
      <c r="G50" s="782"/>
      <c r="H50" s="785"/>
      <c r="I50" s="785"/>
      <c r="J50" s="795" t="s">
        <v>12</v>
      </c>
      <c r="K50" s="783">
        <v>1385000</v>
      </c>
      <c r="L50" s="783">
        <v>791338</v>
      </c>
      <c r="M50" s="783">
        <v>213662</v>
      </c>
      <c r="N50" s="776">
        <v>1005000</v>
      </c>
      <c r="O50" s="783">
        <v>801185</v>
      </c>
      <c r="P50" s="783">
        <v>198733</v>
      </c>
      <c r="Q50" s="776">
        <v>999918</v>
      </c>
      <c r="R50" s="1275">
        <v>99.494328358208946</v>
      </c>
    </row>
    <row r="51" spans="1:18" s="25" customFormat="1" ht="15" customHeight="1">
      <c r="A51" s="779"/>
      <c r="B51" s="780"/>
      <c r="C51" s="781"/>
      <c r="D51" s="781"/>
      <c r="E51" s="773">
        <v>8</v>
      </c>
      <c r="F51" s="773">
        <v>4</v>
      </c>
      <c r="G51" s="785"/>
      <c r="H51" s="774"/>
      <c r="I51" s="774"/>
      <c r="J51" s="774" t="s">
        <v>424</v>
      </c>
      <c r="K51" s="783">
        <v>71250130</v>
      </c>
      <c r="L51" s="776">
        <v>71733321</v>
      </c>
      <c r="M51" s="776">
        <v>0</v>
      </c>
      <c r="N51" s="776">
        <v>71733321</v>
      </c>
      <c r="O51" s="776">
        <v>71348148</v>
      </c>
      <c r="P51" s="776">
        <v>0</v>
      </c>
      <c r="Q51" s="776">
        <v>71348148</v>
      </c>
      <c r="R51" s="1275">
        <v>99.463048699501869</v>
      </c>
    </row>
    <row r="52" spans="1:18" ht="15" customHeight="1">
      <c r="A52" s="777"/>
      <c r="B52" s="773"/>
      <c r="C52" s="773"/>
      <c r="D52" s="773"/>
      <c r="E52" s="773">
        <v>8</v>
      </c>
      <c r="F52" s="773">
        <v>5</v>
      </c>
      <c r="G52" s="774"/>
      <c r="H52" s="774"/>
      <c r="I52" s="774"/>
      <c r="J52" s="774" t="s">
        <v>425</v>
      </c>
      <c r="K52" s="776">
        <v>1936792</v>
      </c>
      <c r="L52" s="776">
        <v>4185192</v>
      </c>
      <c r="M52" s="776">
        <v>0</v>
      </c>
      <c r="N52" s="776">
        <v>4185192</v>
      </c>
      <c r="O52" s="776">
        <v>4185192</v>
      </c>
      <c r="P52" s="776">
        <v>0</v>
      </c>
      <c r="Q52" s="776">
        <v>4185192</v>
      </c>
      <c r="R52" s="1278">
        <v>100</v>
      </c>
    </row>
    <row r="53" spans="1:18" ht="15" customHeight="1">
      <c r="A53" s="777"/>
      <c r="B53" s="773"/>
      <c r="C53" s="773"/>
      <c r="D53" s="773"/>
      <c r="E53" s="773">
        <v>11</v>
      </c>
      <c r="F53" s="773">
        <v>6</v>
      </c>
      <c r="G53" s="774"/>
      <c r="H53" s="774"/>
      <c r="I53" s="774"/>
      <c r="J53" s="774" t="s">
        <v>49</v>
      </c>
      <c r="K53" s="776">
        <v>102749</v>
      </c>
      <c r="L53" s="776">
        <v>102749</v>
      </c>
      <c r="M53" s="776">
        <v>0</v>
      </c>
      <c r="N53" s="776">
        <v>102749</v>
      </c>
      <c r="O53" s="776">
        <v>102749</v>
      </c>
      <c r="P53" s="776">
        <v>0</v>
      </c>
      <c r="Q53" s="776">
        <v>102749</v>
      </c>
      <c r="R53" s="1275">
        <v>100</v>
      </c>
    </row>
    <row r="54" spans="1:18" ht="15" customHeight="1">
      <c r="A54" s="777"/>
      <c r="B54" s="773"/>
      <c r="C54" s="773"/>
      <c r="D54" s="773"/>
      <c r="E54" s="773">
        <v>12</v>
      </c>
      <c r="F54" s="773">
        <v>7</v>
      </c>
      <c r="G54" s="774"/>
      <c r="H54" s="774"/>
      <c r="I54" s="774"/>
      <c r="J54" s="774" t="s">
        <v>56</v>
      </c>
      <c r="K54" s="776">
        <v>655324</v>
      </c>
      <c r="L54" s="776">
        <v>655324</v>
      </c>
      <c r="M54" s="776">
        <v>0</v>
      </c>
      <c r="N54" s="776">
        <v>655324</v>
      </c>
      <c r="O54" s="776">
        <v>655324</v>
      </c>
      <c r="P54" s="776">
        <v>0</v>
      </c>
      <c r="Q54" s="776">
        <v>655324</v>
      </c>
      <c r="R54" s="1275">
        <v>100</v>
      </c>
    </row>
    <row r="55" spans="1:18" ht="15" customHeight="1" thickBot="1">
      <c r="A55" s="796" t="s">
        <v>58</v>
      </c>
      <c r="B55" s="797"/>
      <c r="C55" s="797"/>
      <c r="D55" s="797"/>
      <c r="E55" s="798"/>
      <c r="F55" s="798"/>
      <c r="G55" s="799"/>
      <c r="H55" s="799"/>
      <c r="I55" s="799"/>
      <c r="J55" s="800"/>
      <c r="K55" s="801">
        <v>1292972868</v>
      </c>
      <c r="L55" s="801">
        <v>1278047784</v>
      </c>
      <c r="M55" s="801">
        <v>12296983</v>
      </c>
      <c r="N55" s="778">
        <v>1290344767</v>
      </c>
      <c r="O55" s="801">
        <v>1276173675</v>
      </c>
      <c r="P55" s="801">
        <v>12425165</v>
      </c>
      <c r="Q55" s="778">
        <v>1288598840</v>
      </c>
      <c r="R55" s="1276">
        <v>99.864692984026334</v>
      </c>
    </row>
    <row r="56" spans="1:18" ht="15">
      <c r="A56" s="355" t="s">
        <v>59</v>
      </c>
      <c r="B56" s="356"/>
      <c r="C56" s="356"/>
      <c r="D56" s="356"/>
      <c r="F56" s="545"/>
      <c r="G56" s="802"/>
      <c r="H56" s="545"/>
      <c r="I56" s="356"/>
      <c r="J56" s="356"/>
      <c r="K56" s="358"/>
      <c r="L56" s="545"/>
      <c r="M56" s="356"/>
      <c r="N56" s="356"/>
      <c r="O56" s="356"/>
      <c r="P56" s="356"/>
      <c r="Q56" s="356"/>
      <c r="R56" s="1282"/>
    </row>
    <row r="57" spans="1:18" ht="15" customHeight="1">
      <c r="A57" s="769">
        <v>1</v>
      </c>
      <c r="B57" s="765"/>
      <c r="C57" s="765"/>
      <c r="D57" s="765"/>
      <c r="E57" s="765">
        <v>1</v>
      </c>
      <c r="F57" s="765"/>
      <c r="G57" s="770" t="s">
        <v>4</v>
      </c>
      <c r="H57" s="770"/>
      <c r="I57" s="770"/>
      <c r="J57" s="771"/>
      <c r="K57" s="767">
        <v>2143329447</v>
      </c>
      <c r="L57" s="772">
        <v>2403864322</v>
      </c>
      <c r="M57" s="772">
        <v>0</v>
      </c>
      <c r="N57" s="767">
        <v>2403864322</v>
      </c>
      <c r="O57" s="822">
        <v>2108908965</v>
      </c>
      <c r="P57" s="772">
        <v>0</v>
      </c>
      <c r="Q57" s="767">
        <v>2108908965</v>
      </c>
      <c r="R57" s="1274">
        <v>87.729949885249809</v>
      </c>
    </row>
    <row r="58" spans="1:18" s="25" customFormat="1" ht="15" customHeight="1">
      <c r="A58" s="769"/>
      <c r="B58" s="765">
        <v>1</v>
      </c>
      <c r="C58" s="765"/>
      <c r="D58" s="765"/>
      <c r="E58" s="765"/>
      <c r="F58" s="765"/>
      <c r="G58" s="770"/>
      <c r="H58" s="1652" t="s">
        <v>60</v>
      </c>
      <c r="I58" s="1653"/>
      <c r="J58" s="1654"/>
      <c r="K58" s="767">
        <v>1443034946</v>
      </c>
      <c r="L58" s="767">
        <v>1686431458</v>
      </c>
      <c r="M58" s="767">
        <v>0</v>
      </c>
      <c r="N58" s="767">
        <v>1686431458</v>
      </c>
      <c r="O58" s="767">
        <v>1686431458</v>
      </c>
      <c r="P58" s="772">
        <v>0</v>
      </c>
      <c r="Q58" s="767">
        <v>1686431458</v>
      </c>
      <c r="R58" s="1274">
        <v>100</v>
      </c>
    </row>
    <row r="59" spans="1:18" s="25" customFormat="1" ht="28.5">
      <c r="A59" s="777"/>
      <c r="B59" s="773"/>
      <c r="C59" s="773"/>
      <c r="D59" s="773"/>
      <c r="E59" s="773"/>
      <c r="F59" s="773">
        <v>1</v>
      </c>
      <c r="G59" s="774"/>
      <c r="H59" s="774"/>
      <c r="I59" s="774"/>
      <c r="J59" s="803" t="s">
        <v>61</v>
      </c>
      <c r="K59" s="776">
        <v>997731152</v>
      </c>
      <c r="L59" s="776">
        <v>1032956716</v>
      </c>
      <c r="M59" s="776"/>
      <c r="N59" s="776">
        <v>1032956716</v>
      </c>
      <c r="O59" s="776">
        <v>1032956716</v>
      </c>
      <c r="P59" s="776">
        <v>0</v>
      </c>
      <c r="Q59" s="776">
        <v>1032956716</v>
      </c>
      <c r="R59" s="1275">
        <v>100</v>
      </c>
    </row>
    <row r="60" spans="1:18" ht="28.5">
      <c r="A60" s="777"/>
      <c r="B60" s="773"/>
      <c r="C60" s="773"/>
      <c r="D60" s="773"/>
      <c r="E60" s="773"/>
      <c r="F60" s="773">
        <v>2</v>
      </c>
      <c r="G60" s="774"/>
      <c r="H60" s="774"/>
      <c r="I60" s="774"/>
      <c r="J60" s="803" t="s">
        <v>62</v>
      </c>
      <c r="K60" s="776">
        <v>445303794</v>
      </c>
      <c r="L60" s="776">
        <v>494177954</v>
      </c>
      <c r="M60" s="776">
        <v>0</v>
      </c>
      <c r="N60" s="776">
        <v>494177954</v>
      </c>
      <c r="O60" s="776">
        <v>494177954</v>
      </c>
      <c r="P60" s="776">
        <v>0</v>
      </c>
      <c r="Q60" s="776">
        <v>494177954</v>
      </c>
      <c r="R60" s="1275">
        <v>100</v>
      </c>
    </row>
    <row r="61" spans="1:18">
      <c r="A61" s="784"/>
      <c r="B61" s="780"/>
      <c r="C61" s="780"/>
      <c r="D61" s="780"/>
      <c r="E61" s="780"/>
      <c r="F61" s="773">
        <v>3</v>
      </c>
      <c r="G61" s="785"/>
      <c r="H61" s="787"/>
      <c r="I61" s="785"/>
      <c r="J61" s="795" t="s">
        <v>63</v>
      </c>
      <c r="K61" s="783">
        <v>0</v>
      </c>
      <c r="L61" s="783">
        <v>4565855</v>
      </c>
      <c r="M61" s="783">
        <v>0</v>
      </c>
      <c r="N61" s="776">
        <v>4565855</v>
      </c>
      <c r="O61" s="775">
        <v>4565855</v>
      </c>
      <c r="P61" s="776">
        <v>0</v>
      </c>
      <c r="Q61" s="776">
        <v>4565855</v>
      </c>
      <c r="R61" s="1275">
        <v>100</v>
      </c>
    </row>
    <row r="62" spans="1:18">
      <c r="A62" s="784"/>
      <c r="B62" s="780"/>
      <c r="C62" s="780"/>
      <c r="D62" s="780"/>
      <c r="E62" s="780"/>
      <c r="F62" s="773">
        <v>4</v>
      </c>
      <c r="G62" s="785"/>
      <c r="H62" s="787"/>
      <c r="I62" s="785"/>
      <c r="J62" s="795" t="s">
        <v>67</v>
      </c>
      <c r="K62" s="783">
        <v>0</v>
      </c>
      <c r="L62" s="783">
        <v>104617759</v>
      </c>
      <c r="M62" s="783">
        <v>0</v>
      </c>
      <c r="N62" s="776">
        <v>104617759</v>
      </c>
      <c r="O62" s="805">
        <v>104617759</v>
      </c>
      <c r="P62" s="776">
        <v>0</v>
      </c>
      <c r="Q62" s="776">
        <v>104617759</v>
      </c>
      <c r="R62" s="1275">
        <v>100</v>
      </c>
    </row>
    <row r="63" spans="1:18">
      <c r="A63" s="784"/>
      <c r="B63" s="780"/>
      <c r="C63" s="780"/>
      <c r="D63" s="780"/>
      <c r="E63" s="780"/>
      <c r="F63" s="773">
        <v>5</v>
      </c>
      <c r="G63" s="785"/>
      <c r="H63" s="787"/>
      <c r="I63" s="785"/>
      <c r="J63" s="795" t="s">
        <v>64</v>
      </c>
      <c r="K63" s="783">
        <v>0</v>
      </c>
      <c r="L63" s="783">
        <v>4325714</v>
      </c>
      <c r="M63" s="783">
        <v>0</v>
      </c>
      <c r="N63" s="776">
        <v>4325714</v>
      </c>
      <c r="O63" s="805">
        <v>4325714</v>
      </c>
      <c r="P63" s="776">
        <v>0</v>
      </c>
      <c r="Q63" s="776">
        <v>4325714</v>
      </c>
      <c r="R63" s="1275">
        <v>100</v>
      </c>
    </row>
    <row r="64" spans="1:18">
      <c r="A64" s="784"/>
      <c r="B64" s="780"/>
      <c r="C64" s="780"/>
      <c r="D64" s="780"/>
      <c r="E64" s="780"/>
      <c r="F64" s="773">
        <v>6</v>
      </c>
      <c r="G64" s="785"/>
      <c r="H64" s="787"/>
      <c r="I64" s="785"/>
      <c r="J64" s="795" t="s">
        <v>1133</v>
      </c>
      <c r="K64" s="783">
        <v>0</v>
      </c>
      <c r="L64" s="783">
        <v>828000</v>
      </c>
      <c r="M64" s="783">
        <v>0</v>
      </c>
      <c r="N64" s="776">
        <v>828000</v>
      </c>
      <c r="O64" s="805">
        <v>828000</v>
      </c>
      <c r="P64" s="776">
        <v>0</v>
      </c>
      <c r="Q64" s="776">
        <v>828000</v>
      </c>
      <c r="R64" s="1275">
        <v>100</v>
      </c>
    </row>
    <row r="65" spans="1:18">
      <c r="A65" s="784"/>
      <c r="B65" s="780"/>
      <c r="C65" s="780"/>
      <c r="D65" s="780"/>
      <c r="E65" s="780"/>
      <c r="F65" s="773">
        <v>7</v>
      </c>
      <c r="G65" s="785"/>
      <c r="H65" s="787"/>
      <c r="I65" s="785"/>
      <c r="J65" s="795" t="s">
        <v>1134</v>
      </c>
      <c r="K65" s="783">
        <v>0</v>
      </c>
      <c r="L65" s="783">
        <v>44959460</v>
      </c>
      <c r="M65" s="783">
        <v>0</v>
      </c>
      <c r="N65" s="776">
        <v>44959460</v>
      </c>
      <c r="O65" s="805">
        <v>44959460</v>
      </c>
      <c r="P65" s="776">
        <v>0</v>
      </c>
      <c r="Q65" s="776">
        <v>44959460</v>
      </c>
      <c r="R65" s="1275">
        <v>100</v>
      </c>
    </row>
    <row r="66" spans="1:18" ht="15">
      <c r="A66" s="784"/>
      <c r="B66" s="781">
        <v>2</v>
      </c>
      <c r="C66" s="780"/>
      <c r="D66" s="780"/>
      <c r="E66" s="781"/>
      <c r="F66" s="780"/>
      <c r="G66" s="785"/>
      <c r="H66" s="804" t="s">
        <v>525</v>
      </c>
      <c r="I66" s="785"/>
      <c r="J66" s="782"/>
      <c r="K66" s="791">
        <v>700294501</v>
      </c>
      <c r="L66" s="794">
        <v>717432864</v>
      </c>
      <c r="M66" s="794">
        <v>0</v>
      </c>
      <c r="N66" s="791">
        <v>717432864</v>
      </c>
      <c r="O66" s="793">
        <v>422477507</v>
      </c>
      <c r="P66" s="794">
        <v>0</v>
      </c>
      <c r="Q66" s="791">
        <v>422477507</v>
      </c>
      <c r="R66" s="1281">
        <v>58.887392563048238</v>
      </c>
    </row>
    <row r="67" spans="1:18">
      <c r="A67" s="784"/>
      <c r="B67" s="780"/>
      <c r="C67" s="780"/>
      <c r="D67" s="780"/>
      <c r="E67" s="780"/>
      <c r="F67" s="780">
        <v>1</v>
      </c>
      <c r="G67" s="785"/>
      <c r="H67" s="785"/>
      <c r="I67" s="785"/>
      <c r="J67" s="803" t="s">
        <v>892</v>
      </c>
      <c r="K67" s="783">
        <v>124554035</v>
      </c>
      <c r="L67" s="783">
        <v>140011600</v>
      </c>
      <c r="M67" s="783">
        <v>0</v>
      </c>
      <c r="N67" s="783">
        <v>140011600</v>
      </c>
      <c r="O67" s="783">
        <v>140011600</v>
      </c>
      <c r="P67" s="783">
        <v>0</v>
      </c>
      <c r="Q67" s="783">
        <v>140011600</v>
      </c>
      <c r="R67" s="1279">
        <v>100</v>
      </c>
    </row>
    <row r="68" spans="1:18">
      <c r="A68" s="777"/>
      <c r="B68" s="773"/>
      <c r="C68" s="773"/>
      <c r="D68" s="773"/>
      <c r="E68" s="773"/>
      <c r="F68" s="773">
        <v>2</v>
      </c>
      <c r="G68" s="774"/>
      <c r="H68" s="774"/>
      <c r="I68" s="774"/>
      <c r="J68" s="803" t="s">
        <v>65</v>
      </c>
      <c r="K68" s="776">
        <v>6675557</v>
      </c>
      <c r="L68" s="776">
        <v>15599427</v>
      </c>
      <c r="M68" s="776">
        <v>0</v>
      </c>
      <c r="N68" s="776">
        <v>15599427</v>
      </c>
      <c r="O68" s="776">
        <v>15599427</v>
      </c>
      <c r="P68" s="776">
        <v>0</v>
      </c>
      <c r="Q68" s="776">
        <v>15599427</v>
      </c>
      <c r="R68" s="1275">
        <v>100</v>
      </c>
    </row>
    <row r="69" spans="1:18">
      <c r="A69" s="784"/>
      <c r="B69" s="780"/>
      <c r="C69" s="780"/>
      <c r="D69" s="780"/>
      <c r="E69" s="780"/>
      <c r="F69" s="780">
        <v>3</v>
      </c>
      <c r="G69" s="785"/>
      <c r="H69" s="787"/>
      <c r="I69" s="785"/>
      <c r="J69" s="795" t="s">
        <v>66</v>
      </c>
      <c r="K69" s="776">
        <v>6210000</v>
      </c>
      <c r="L69" s="776">
        <v>6210000</v>
      </c>
      <c r="M69" s="776">
        <v>0</v>
      </c>
      <c r="N69" s="776">
        <v>6210000</v>
      </c>
      <c r="O69" s="776">
        <v>4050000</v>
      </c>
      <c r="P69" s="776">
        <v>0</v>
      </c>
      <c r="Q69" s="776">
        <v>4050000</v>
      </c>
      <c r="R69" s="1275">
        <v>65.217391304347828</v>
      </c>
    </row>
    <row r="70" spans="1:18">
      <c r="A70" s="784"/>
      <c r="B70" s="780"/>
      <c r="C70" s="780"/>
      <c r="D70" s="780"/>
      <c r="E70" s="780"/>
      <c r="F70" s="773">
        <v>4</v>
      </c>
      <c r="G70" s="785"/>
      <c r="H70" s="787"/>
      <c r="I70" s="785"/>
      <c r="J70" s="795" t="s">
        <v>483</v>
      </c>
      <c r="K70" s="776">
        <v>10704720</v>
      </c>
      <c r="L70" s="776">
        <v>11765040</v>
      </c>
      <c r="M70" s="776">
        <v>0</v>
      </c>
      <c r="N70" s="776">
        <v>11765040</v>
      </c>
      <c r="O70" s="776">
        <v>11765040</v>
      </c>
      <c r="P70" s="776">
        <v>0</v>
      </c>
      <c r="Q70" s="776">
        <v>11765040</v>
      </c>
      <c r="R70" s="1275">
        <v>100</v>
      </c>
    </row>
    <row r="71" spans="1:18" ht="42.75">
      <c r="A71" s="784"/>
      <c r="B71" s="780"/>
      <c r="C71" s="780"/>
      <c r="D71" s="780"/>
      <c r="E71" s="780"/>
      <c r="F71" s="780">
        <v>5</v>
      </c>
      <c r="G71" s="785"/>
      <c r="H71" s="787"/>
      <c r="I71" s="785"/>
      <c r="J71" s="795" t="s">
        <v>888</v>
      </c>
      <c r="K71" s="776">
        <v>6325656</v>
      </c>
      <c r="L71" s="776">
        <v>6124732</v>
      </c>
      <c r="M71" s="776">
        <v>0</v>
      </c>
      <c r="N71" s="776">
        <v>6124732</v>
      </c>
      <c r="O71" s="776">
        <v>6124732</v>
      </c>
      <c r="P71" s="776">
        <v>0</v>
      </c>
      <c r="Q71" s="776">
        <v>6124732</v>
      </c>
      <c r="R71" s="1275">
        <v>100</v>
      </c>
    </row>
    <row r="72" spans="1:18" ht="47.25" customHeight="1">
      <c r="A72" s="784"/>
      <c r="B72" s="780"/>
      <c r="C72" s="780"/>
      <c r="D72" s="780"/>
      <c r="E72" s="780"/>
      <c r="F72" s="773">
        <v>6</v>
      </c>
      <c r="G72" s="785"/>
      <c r="H72" s="787"/>
      <c r="I72" s="785"/>
      <c r="J72" s="795" t="s">
        <v>875</v>
      </c>
      <c r="K72" s="776">
        <v>840954</v>
      </c>
      <c r="L72" s="783">
        <v>852724</v>
      </c>
      <c r="M72" s="783">
        <v>0</v>
      </c>
      <c r="N72" s="776">
        <v>852724</v>
      </c>
      <c r="O72" s="783">
        <v>852724</v>
      </c>
      <c r="P72" s="783">
        <v>0</v>
      </c>
      <c r="Q72" s="783">
        <v>852724</v>
      </c>
      <c r="R72" s="1275">
        <v>100</v>
      </c>
    </row>
    <row r="73" spans="1:18" ht="47.25" customHeight="1">
      <c r="A73" s="784"/>
      <c r="B73" s="780"/>
      <c r="C73" s="780"/>
      <c r="D73" s="780"/>
      <c r="E73" s="780"/>
      <c r="F73" s="773"/>
      <c r="G73" s="785"/>
      <c r="H73" s="787"/>
      <c r="I73" s="785"/>
      <c r="J73" s="795" t="s">
        <v>1206</v>
      </c>
      <c r="K73" s="776">
        <v>0</v>
      </c>
      <c r="L73" s="783">
        <v>205547</v>
      </c>
      <c r="M73" s="783">
        <v>0</v>
      </c>
      <c r="N73" s="776">
        <v>205547</v>
      </c>
      <c r="O73" s="783">
        <v>205547</v>
      </c>
      <c r="P73" s="783">
        <v>0</v>
      </c>
      <c r="Q73" s="783">
        <v>205547</v>
      </c>
      <c r="R73" s="1275">
        <v>100</v>
      </c>
    </row>
    <row r="74" spans="1:18">
      <c r="A74" s="784"/>
      <c r="B74" s="780"/>
      <c r="C74" s="780"/>
      <c r="D74" s="780"/>
      <c r="E74" s="780"/>
      <c r="F74" s="773">
        <v>7</v>
      </c>
      <c r="G74" s="785"/>
      <c r="H74" s="787"/>
      <c r="I74" s="785"/>
      <c r="J74" s="795" t="s">
        <v>67</v>
      </c>
      <c r="K74" s="776">
        <v>6401492</v>
      </c>
      <c r="L74" s="776">
        <v>0</v>
      </c>
      <c r="M74" s="776">
        <v>0</v>
      </c>
      <c r="N74" s="776">
        <v>0</v>
      </c>
      <c r="O74" s="776">
        <v>0</v>
      </c>
      <c r="P74" s="776">
        <v>0</v>
      </c>
      <c r="Q74" s="776">
        <v>0</v>
      </c>
      <c r="R74" s="1275">
        <v>0</v>
      </c>
    </row>
    <row r="75" spans="1:18">
      <c r="A75" s="784"/>
      <c r="B75" s="780"/>
      <c r="C75" s="780"/>
      <c r="D75" s="780"/>
      <c r="E75" s="780"/>
      <c r="F75" s="780">
        <v>8</v>
      </c>
      <c r="G75" s="785"/>
      <c r="H75" s="787"/>
      <c r="I75" s="785"/>
      <c r="J75" s="795" t="s">
        <v>64</v>
      </c>
      <c r="K75" s="776">
        <v>4041200</v>
      </c>
      <c r="L75" s="776">
        <v>0</v>
      </c>
      <c r="M75" s="776">
        <v>0</v>
      </c>
      <c r="N75" s="776">
        <v>0</v>
      </c>
      <c r="O75" s="776">
        <v>0</v>
      </c>
      <c r="P75" s="776">
        <v>0</v>
      </c>
      <c r="Q75" s="776">
        <v>0</v>
      </c>
      <c r="R75" s="1275">
        <v>0</v>
      </c>
    </row>
    <row r="76" spans="1:18">
      <c r="A76" s="784"/>
      <c r="B76" s="780"/>
      <c r="C76" s="780"/>
      <c r="D76" s="780"/>
      <c r="E76" s="780"/>
      <c r="F76" s="773">
        <v>9</v>
      </c>
      <c r="G76" s="785"/>
      <c r="H76" s="787"/>
      <c r="I76" s="785"/>
      <c r="J76" s="795" t="s">
        <v>441</v>
      </c>
      <c r="K76" s="776">
        <v>350000</v>
      </c>
      <c r="L76" s="776">
        <v>350000</v>
      </c>
      <c r="M76" s="776">
        <v>0</v>
      </c>
      <c r="N76" s="776">
        <v>350000</v>
      </c>
      <c r="O76" s="776">
        <v>0</v>
      </c>
      <c r="P76" s="776">
        <v>0</v>
      </c>
      <c r="Q76" s="776">
        <v>0</v>
      </c>
      <c r="R76" s="1275">
        <v>0</v>
      </c>
    </row>
    <row r="77" spans="1:18">
      <c r="A77" s="784"/>
      <c r="B77" s="780"/>
      <c r="C77" s="780"/>
      <c r="D77" s="780"/>
      <c r="E77" s="780"/>
      <c r="F77" s="780">
        <v>10</v>
      </c>
      <c r="G77" s="785"/>
      <c r="H77" s="787"/>
      <c r="I77" s="785"/>
      <c r="J77" s="795" t="s">
        <v>873</v>
      </c>
      <c r="K77" s="776">
        <v>7747000</v>
      </c>
      <c r="L77" s="783">
        <v>8178000</v>
      </c>
      <c r="M77" s="783">
        <v>0</v>
      </c>
      <c r="N77" s="783">
        <v>8178000</v>
      </c>
      <c r="O77" s="783">
        <v>8178000</v>
      </c>
      <c r="P77" s="783">
        <v>0</v>
      </c>
      <c r="Q77" s="783">
        <v>8178000</v>
      </c>
      <c r="R77" s="1279">
        <v>100</v>
      </c>
    </row>
    <row r="78" spans="1:18">
      <c r="A78" s="784"/>
      <c r="B78" s="780"/>
      <c r="C78" s="780"/>
      <c r="D78" s="780"/>
      <c r="E78" s="780"/>
      <c r="F78" s="780">
        <v>11</v>
      </c>
      <c r="G78" s="785"/>
      <c r="H78" s="787"/>
      <c r="I78" s="785"/>
      <c r="J78" s="795" t="s">
        <v>1147</v>
      </c>
      <c r="K78" s="776">
        <v>0</v>
      </c>
      <c r="L78" s="783">
        <v>792336</v>
      </c>
      <c r="M78" s="783">
        <v>0</v>
      </c>
      <c r="N78" s="783">
        <v>792336</v>
      </c>
      <c r="O78" s="783">
        <v>774624</v>
      </c>
      <c r="P78" s="783">
        <v>0</v>
      </c>
      <c r="Q78" s="783">
        <v>774624</v>
      </c>
      <c r="R78" s="1279">
        <v>97.764584721633256</v>
      </c>
    </row>
    <row r="79" spans="1:18">
      <c r="A79" s="784"/>
      <c r="B79" s="780"/>
      <c r="C79" s="780"/>
      <c r="D79" s="780"/>
      <c r="E79" s="780"/>
      <c r="F79" s="780">
        <v>12</v>
      </c>
      <c r="G79" s="785"/>
      <c r="H79" s="787"/>
      <c r="I79" s="785"/>
      <c r="J79" s="795" t="s">
        <v>1135</v>
      </c>
      <c r="K79" s="776">
        <v>0</v>
      </c>
      <c r="L79" s="783">
        <v>727500</v>
      </c>
      <c r="M79" s="783">
        <v>0</v>
      </c>
      <c r="N79" s="783">
        <v>727500</v>
      </c>
      <c r="O79" s="783">
        <v>727500</v>
      </c>
      <c r="P79" s="783">
        <v>0</v>
      </c>
      <c r="Q79" s="783">
        <v>727500</v>
      </c>
      <c r="R79" s="1279">
        <v>100</v>
      </c>
    </row>
    <row r="80" spans="1:18">
      <c r="A80" s="784"/>
      <c r="B80" s="780"/>
      <c r="C80" s="780"/>
      <c r="D80" s="780"/>
      <c r="E80" s="780"/>
      <c r="F80" s="780">
        <v>13</v>
      </c>
      <c r="G80" s="785"/>
      <c r="H80" s="787"/>
      <c r="I80" s="785"/>
      <c r="J80" s="795" t="s">
        <v>227</v>
      </c>
      <c r="K80" s="776">
        <v>0</v>
      </c>
      <c r="L80" s="783">
        <v>0</v>
      </c>
      <c r="M80" s="783">
        <v>0</v>
      </c>
      <c r="N80" s="783">
        <v>0</v>
      </c>
      <c r="O80" s="783">
        <v>251260</v>
      </c>
      <c r="P80" s="783">
        <v>0</v>
      </c>
      <c r="Q80" s="783">
        <v>251260</v>
      </c>
      <c r="R80" s="1279">
        <v>0</v>
      </c>
    </row>
    <row r="81" spans="1:18">
      <c r="A81" s="784"/>
      <c r="B81" s="780"/>
      <c r="C81" s="780"/>
      <c r="D81" s="780"/>
      <c r="E81" s="780"/>
      <c r="F81" s="780">
        <v>14</v>
      </c>
      <c r="G81" s="785"/>
      <c r="H81" s="787"/>
      <c r="I81" s="785"/>
      <c r="J81" s="795" t="s">
        <v>1207</v>
      </c>
      <c r="K81" s="776">
        <v>0</v>
      </c>
      <c r="L81" s="783">
        <v>172071</v>
      </c>
      <c r="M81" s="783">
        <v>0</v>
      </c>
      <c r="N81" s="783">
        <v>172071</v>
      </c>
      <c r="O81" s="783">
        <v>172071</v>
      </c>
      <c r="P81" s="783">
        <v>0</v>
      </c>
      <c r="Q81" s="783">
        <v>172071</v>
      </c>
      <c r="R81" s="1279">
        <v>100</v>
      </c>
    </row>
    <row r="82" spans="1:18" ht="18.75" customHeight="1">
      <c r="A82" s="784"/>
      <c r="B82" s="780"/>
      <c r="C82" s="780"/>
      <c r="D82" s="780"/>
      <c r="E82" s="780"/>
      <c r="F82" s="780"/>
      <c r="G82" s="785"/>
      <c r="H82" s="787"/>
      <c r="I82" s="785"/>
      <c r="J82" s="806" t="s">
        <v>447</v>
      </c>
      <c r="K82" s="789">
        <v>526443887</v>
      </c>
      <c r="L82" s="789">
        <v>526443887</v>
      </c>
      <c r="M82" s="789">
        <v>0</v>
      </c>
      <c r="N82" s="789">
        <v>526443887</v>
      </c>
      <c r="O82" s="789">
        <v>233764982</v>
      </c>
      <c r="P82" s="789">
        <v>0</v>
      </c>
      <c r="Q82" s="789">
        <v>233764982</v>
      </c>
      <c r="R82" s="1278">
        <v>44.404539167913256</v>
      </c>
    </row>
    <row r="83" spans="1:18" ht="42.75">
      <c r="A83" s="784"/>
      <c r="B83" s="780"/>
      <c r="C83" s="780"/>
      <c r="D83" s="780"/>
      <c r="E83" s="780"/>
      <c r="F83" s="780">
        <v>12</v>
      </c>
      <c r="G83" s="785"/>
      <c r="H83" s="787"/>
      <c r="I83" s="785"/>
      <c r="J83" s="795" t="s">
        <v>482</v>
      </c>
      <c r="K83" s="776">
        <v>21288361</v>
      </c>
      <c r="L83" s="783">
        <v>21288361</v>
      </c>
      <c r="M83" s="783">
        <v>0</v>
      </c>
      <c r="N83" s="783">
        <v>21288361</v>
      </c>
      <c r="O83" s="783">
        <v>11847199</v>
      </c>
      <c r="P83" s="783">
        <v>0</v>
      </c>
      <c r="Q83" s="783">
        <v>11847199</v>
      </c>
      <c r="R83" s="1279">
        <v>55.65106209914422</v>
      </c>
    </row>
    <row r="84" spans="1:18" ht="57">
      <c r="A84" s="784"/>
      <c r="B84" s="780"/>
      <c r="C84" s="780"/>
      <c r="D84" s="780"/>
      <c r="E84" s="780"/>
      <c r="F84" s="780">
        <v>13</v>
      </c>
      <c r="G84" s="785"/>
      <c r="H84" s="787"/>
      <c r="I84" s="785"/>
      <c r="J84" s="795" t="s">
        <v>869</v>
      </c>
      <c r="K84" s="776">
        <v>33888970</v>
      </c>
      <c r="L84" s="805">
        <v>33888970</v>
      </c>
      <c r="M84" s="783">
        <v>0</v>
      </c>
      <c r="N84" s="783">
        <v>33888970</v>
      </c>
      <c r="O84" s="783">
        <v>33668970</v>
      </c>
      <c r="P84" s="783">
        <v>0</v>
      </c>
      <c r="Q84" s="783">
        <v>33668970</v>
      </c>
      <c r="R84" s="1279">
        <v>99.350821225903303</v>
      </c>
    </row>
    <row r="85" spans="1:18" ht="42.75">
      <c r="A85" s="784"/>
      <c r="B85" s="780"/>
      <c r="C85" s="780"/>
      <c r="D85" s="780"/>
      <c r="E85" s="780"/>
      <c r="F85" s="780">
        <v>14</v>
      </c>
      <c r="G85" s="785"/>
      <c r="H85" s="787"/>
      <c r="I85" s="785"/>
      <c r="J85" s="803" t="s">
        <v>1003</v>
      </c>
      <c r="K85" s="776">
        <v>471266556</v>
      </c>
      <c r="L85" s="783">
        <v>471266556</v>
      </c>
      <c r="M85" s="783">
        <v>0</v>
      </c>
      <c r="N85" s="783">
        <v>471266556</v>
      </c>
      <c r="O85" s="783">
        <v>188248813</v>
      </c>
      <c r="P85" s="783">
        <v>0</v>
      </c>
      <c r="Q85" s="783">
        <v>188248813</v>
      </c>
      <c r="R85" s="1279">
        <v>39.94529435693714</v>
      </c>
    </row>
    <row r="86" spans="1:18" ht="15">
      <c r="A86" s="779">
        <v>2</v>
      </c>
      <c r="B86" s="781"/>
      <c r="C86" s="781"/>
      <c r="D86" s="781"/>
      <c r="E86" s="781">
        <v>2</v>
      </c>
      <c r="F86" s="781"/>
      <c r="G86" s="782" t="s">
        <v>6</v>
      </c>
      <c r="H86" s="782"/>
      <c r="I86" s="782"/>
      <c r="J86" s="790"/>
      <c r="K86" s="767">
        <v>764862030</v>
      </c>
      <c r="L86" s="767">
        <v>775161030</v>
      </c>
      <c r="M86" s="767">
        <v>0</v>
      </c>
      <c r="N86" s="791">
        <v>775161030</v>
      </c>
      <c r="O86" s="767">
        <v>249477329</v>
      </c>
      <c r="P86" s="767">
        <v>0</v>
      </c>
      <c r="Q86" s="791">
        <v>249477329</v>
      </c>
      <c r="R86" s="1281">
        <v>32.183935897809519</v>
      </c>
    </row>
    <row r="87" spans="1:18" ht="15">
      <c r="A87" s="779"/>
      <c r="B87" s="781"/>
      <c r="C87" s="781"/>
      <c r="D87" s="781"/>
      <c r="E87" s="781"/>
      <c r="F87" s="780">
        <v>1</v>
      </c>
      <c r="G87" s="782"/>
      <c r="H87" s="804"/>
      <c r="I87" s="782"/>
      <c r="J87" s="795" t="s">
        <v>1136</v>
      </c>
      <c r="K87" s="776">
        <v>0</v>
      </c>
      <c r="L87" s="776">
        <v>7000000</v>
      </c>
      <c r="M87" s="776">
        <v>0</v>
      </c>
      <c r="N87" s="783">
        <v>7000000</v>
      </c>
      <c r="O87" s="776">
        <v>7000000</v>
      </c>
      <c r="P87" s="776">
        <v>0</v>
      </c>
      <c r="Q87" s="816">
        <v>7000000</v>
      </c>
      <c r="R87" s="1283">
        <v>100</v>
      </c>
    </row>
    <row r="88" spans="1:18" ht="15">
      <c r="A88" s="779"/>
      <c r="B88" s="781"/>
      <c r="C88" s="781"/>
      <c r="D88" s="781"/>
      <c r="E88" s="781"/>
      <c r="F88" s="780">
        <v>2</v>
      </c>
      <c r="G88" s="782"/>
      <c r="H88" s="804"/>
      <c r="I88" s="782"/>
      <c r="J88" s="795" t="s">
        <v>1208</v>
      </c>
      <c r="K88" s="776">
        <v>0</v>
      </c>
      <c r="L88" s="776">
        <v>2000000</v>
      </c>
      <c r="M88" s="776">
        <v>0</v>
      </c>
      <c r="N88" s="783">
        <v>2000000</v>
      </c>
      <c r="O88" s="776">
        <v>2000000</v>
      </c>
      <c r="P88" s="776">
        <v>0</v>
      </c>
      <c r="Q88" s="816">
        <v>2000000</v>
      </c>
      <c r="R88" s="1283">
        <v>100</v>
      </c>
    </row>
    <row r="89" spans="1:18" ht="27" customHeight="1">
      <c r="A89" s="779"/>
      <c r="B89" s="781"/>
      <c r="C89" s="781"/>
      <c r="D89" s="781"/>
      <c r="E89" s="781"/>
      <c r="F89" s="780">
        <v>3</v>
      </c>
      <c r="G89" s="782"/>
      <c r="H89" s="804"/>
      <c r="I89" s="782"/>
      <c r="J89" s="795" t="s">
        <v>1209</v>
      </c>
      <c r="K89" s="776">
        <v>0</v>
      </c>
      <c r="L89" s="776">
        <v>1299000</v>
      </c>
      <c r="M89" s="776">
        <v>0</v>
      </c>
      <c r="N89" s="783">
        <v>1299000</v>
      </c>
      <c r="O89" s="776">
        <v>1299000</v>
      </c>
      <c r="P89" s="776">
        <v>0</v>
      </c>
      <c r="Q89" s="816">
        <v>1299000</v>
      </c>
      <c r="R89" s="1283">
        <v>100</v>
      </c>
    </row>
    <row r="90" spans="1:18" s="25" customFormat="1" ht="15">
      <c r="A90" s="807"/>
      <c r="B90" s="808"/>
      <c r="C90" s="808"/>
      <c r="D90" s="808"/>
      <c r="E90" s="808"/>
      <c r="F90" s="809"/>
      <c r="G90" s="810"/>
      <c r="H90" s="811"/>
      <c r="I90" s="812"/>
      <c r="J90" s="813" t="s">
        <v>448</v>
      </c>
      <c r="K90" s="789">
        <v>764862030</v>
      </c>
      <c r="L90" s="814">
        <v>764862030</v>
      </c>
      <c r="M90" s="814">
        <v>0</v>
      </c>
      <c r="N90" s="815">
        <v>764862030</v>
      </c>
      <c r="O90" s="814">
        <v>239178329</v>
      </c>
      <c r="P90" s="814">
        <v>0</v>
      </c>
      <c r="Q90" s="815">
        <v>239178329</v>
      </c>
      <c r="R90" s="1284">
        <v>31.270780823045957</v>
      </c>
    </row>
    <row r="91" spans="1:18" s="28" customFormat="1" ht="42.75">
      <c r="A91" s="779"/>
      <c r="B91" s="781">
        <v>1</v>
      </c>
      <c r="C91" s="781"/>
      <c r="D91" s="781"/>
      <c r="E91" s="781"/>
      <c r="F91" s="809">
        <v>4</v>
      </c>
      <c r="G91" s="782"/>
      <c r="H91" s="787"/>
      <c r="I91" s="785"/>
      <c r="J91" s="795" t="s">
        <v>487</v>
      </c>
      <c r="K91" s="776">
        <v>239361896</v>
      </c>
      <c r="L91" s="816">
        <v>239361896</v>
      </c>
      <c r="M91" s="783">
        <v>0</v>
      </c>
      <c r="N91" s="783">
        <v>239361896</v>
      </c>
      <c r="O91" s="783">
        <v>233030000</v>
      </c>
      <c r="P91" s="783">
        <v>0</v>
      </c>
      <c r="Q91" s="783">
        <v>233030000</v>
      </c>
      <c r="R91" s="1279">
        <v>97.354676702594304</v>
      </c>
    </row>
    <row r="92" spans="1:18" s="25" customFormat="1" ht="42.75">
      <c r="A92" s="779"/>
      <c r="B92" s="781"/>
      <c r="C92" s="781"/>
      <c r="D92" s="781"/>
      <c r="E92" s="781"/>
      <c r="F92" s="817">
        <v>5</v>
      </c>
      <c r="G92" s="782"/>
      <c r="H92" s="787"/>
      <c r="I92" s="785"/>
      <c r="J92" s="795" t="s">
        <v>479</v>
      </c>
      <c r="K92" s="783">
        <v>0</v>
      </c>
      <c r="L92" s="816">
        <v>56987063</v>
      </c>
      <c r="M92" s="783">
        <v>0</v>
      </c>
      <c r="N92" s="783">
        <v>56987063</v>
      </c>
      <c r="O92" s="783">
        <v>0</v>
      </c>
      <c r="P92" s="783">
        <v>0</v>
      </c>
      <c r="Q92" s="783">
        <v>0</v>
      </c>
      <c r="R92" s="1279">
        <v>0</v>
      </c>
    </row>
    <row r="93" spans="1:18" s="25" customFormat="1" ht="28.5">
      <c r="A93" s="779"/>
      <c r="B93" s="781"/>
      <c r="C93" s="781"/>
      <c r="D93" s="781"/>
      <c r="E93" s="781"/>
      <c r="F93" s="780">
        <v>6</v>
      </c>
      <c r="G93" s="782"/>
      <c r="H93" s="787"/>
      <c r="I93" s="785"/>
      <c r="J93" s="818" t="s">
        <v>794</v>
      </c>
      <c r="K93" s="783">
        <v>4950000</v>
      </c>
      <c r="L93" s="816">
        <v>4950000</v>
      </c>
      <c r="M93" s="783">
        <v>0</v>
      </c>
      <c r="N93" s="783">
        <v>4950000</v>
      </c>
      <c r="O93" s="783">
        <v>0</v>
      </c>
      <c r="P93" s="783">
        <v>0</v>
      </c>
      <c r="Q93" s="783">
        <v>0</v>
      </c>
      <c r="R93" s="1279">
        <v>0</v>
      </c>
    </row>
    <row r="94" spans="1:18" s="25" customFormat="1" ht="28.5">
      <c r="A94" s="784"/>
      <c r="B94" s="780"/>
      <c r="C94" s="780"/>
      <c r="D94" s="780"/>
      <c r="E94" s="780"/>
      <c r="F94" s="780">
        <v>7</v>
      </c>
      <c r="G94" s="785"/>
      <c r="H94" s="787"/>
      <c r="I94" s="785"/>
      <c r="J94" s="795" t="s">
        <v>528</v>
      </c>
      <c r="K94" s="783">
        <v>390633245</v>
      </c>
      <c r="L94" s="783">
        <v>390633245</v>
      </c>
      <c r="M94" s="783">
        <v>0</v>
      </c>
      <c r="N94" s="783">
        <v>390633245</v>
      </c>
      <c r="O94" s="783">
        <v>0</v>
      </c>
      <c r="P94" s="783">
        <v>0</v>
      </c>
      <c r="Q94" s="783">
        <v>0</v>
      </c>
      <c r="R94" s="1279">
        <v>0</v>
      </c>
    </row>
    <row r="95" spans="1:18" ht="57">
      <c r="A95" s="784"/>
      <c r="B95" s="819"/>
      <c r="C95" s="780"/>
      <c r="D95" s="780"/>
      <c r="E95" s="780"/>
      <c r="F95" s="780">
        <v>8</v>
      </c>
      <c r="G95" s="785"/>
      <c r="H95" s="787"/>
      <c r="I95" s="785"/>
      <c r="J95" s="795" t="s">
        <v>869</v>
      </c>
      <c r="K95" s="783">
        <v>6148329</v>
      </c>
      <c r="L95" s="783">
        <v>6148329</v>
      </c>
      <c r="M95" s="783">
        <v>0</v>
      </c>
      <c r="N95" s="783">
        <v>6148329</v>
      </c>
      <c r="O95" s="783">
        <v>6148329</v>
      </c>
      <c r="P95" s="783">
        <v>0</v>
      </c>
      <c r="Q95" s="783">
        <v>6148329</v>
      </c>
      <c r="R95" s="1279">
        <v>100</v>
      </c>
    </row>
    <row r="96" spans="1:18" ht="46.5" customHeight="1">
      <c r="A96" s="784"/>
      <c r="B96" s="819"/>
      <c r="C96" s="780"/>
      <c r="D96" s="780"/>
      <c r="E96" s="780"/>
      <c r="F96" s="780">
        <v>9</v>
      </c>
      <c r="G96" s="785"/>
      <c r="H96" s="787"/>
      <c r="I96" s="785"/>
      <c r="J96" s="820" t="s">
        <v>969</v>
      </c>
      <c r="K96" s="776">
        <v>66781497</v>
      </c>
      <c r="L96" s="783">
        <v>66781497</v>
      </c>
      <c r="M96" s="783">
        <v>0</v>
      </c>
      <c r="N96" s="783">
        <v>66781497</v>
      </c>
      <c r="O96" s="783">
        <v>0</v>
      </c>
      <c r="P96" s="783">
        <v>0</v>
      </c>
      <c r="Q96" s="783">
        <v>0</v>
      </c>
      <c r="R96" s="1279">
        <v>0</v>
      </c>
    </row>
    <row r="97" spans="1:18" ht="15">
      <c r="A97" s="779">
        <v>3</v>
      </c>
      <c r="B97" s="781"/>
      <c r="C97" s="781"/>
      <c r="D97" s="781"/>
      <c r="E97" s="781">
        <v>3</v>
      </c>
      <c r="F97" s="781"/>
      <c r="G97" s="782" t="s">
        <v>8</v>
      </c>
      <c r="H97" s="782"/>
      <c r="I97" s="782"/>
      <c r="J97" s="790"/>
      <c r="K97" s="791">
        <v>3416300000</v>
      </c>
      <c r="L97" s="767">
        <v>3170016000</v>
      </c>
      <c r="M97" s="772">
        <v>0</v>
      </c>
      <c r="N97" s="791">
        <v>3170016000</v>
      </c>
      <c r="O97" s="767">
        <v>3170323008</v>
      </c>
      <c r="P97" s="772">
        <v>0</v>
      </c>
      <c r="Q97" s="791">
        <v>3170323008</v>
      </c>
      <c r="R97" s="1281">
        <v>100.00968474607068</v>
      </c>
    </row>
    <row r="98" spans="1:18" s="25" customFormat="1" ht="15" customHeight="1">
      <c r="A98" s="779"/>
      <c r="B98" s="781">
        <v>1</v>
      </c>
      <c r="C98" s="781"/>
      <c r="D98" s="781"/>
      <c r="E98" s="781"/>
      <c r="F98" s="781"/>
      <c r="G98" s="782"/>
      <c r="H98" s="782" t="s">
        <v>71</v>
      </c>
      <c r="I98" s="782"/>
      <c r="J98" s="790"/>
      <c r="K98" s="791">
        <v>3309500000</v>
      </c>
      <c r="L98" s="767">
        <v>3158800000</v>
      </c>
      <c r="M98" s="772">
        <v>0</v>
      </c>
      <c r="N98" s="791">
        <v>3158800000</v>
      </c>
      <c r="O98" s="767">
        <v>3159496324</v>
      </c>
      <c r="P98" s="775">
        <v>0</v>
      </c>
      <c r="Q98" s="791">
        <v>3159496324</v>
      </c>
      <c r="R98" s="1281">
        <v>100.02204394073699</v>
      </c>
    </row>
    <row r="99" spans="1:18" s="25" customFormat="1" ht="15" customHeight="1">
      <c r="A99" s="777"/>
      <c r="B99" s="773"/>
      <c r="C99" s="773"/>
      <c r="D99" s="773"/>
      <c r="E99" s="773"/>
      <c r="F99" s="773">
        <v>1</v>
      </c>
      <c r="G99" s="774"/>
      <c r="H99" s="774"/>
      <c r="I99" s="774"/>
      <c r="J99" s="803" t="s">
        <v>72</v>
      </c>
      <c r="K99" s="776">
        <v>471000000</v>
      </c>
      <c r="L99" s="776">
        <v>449000000</v>
      </c>
      <c r="M99" s="776">
        <v>0</v>
      </c>
      <c r="N99" s="776">
        <v>449000000</v>
      </c>
      <c r="O99" s="776">
        <v>449072260</v>
      </c>
      <c r="P99" s="776">
        <v>0</v>
      </c>
      <c r="Q99" s="776">
        <v>449072260</v>
      </c>
      <c r="R99" s="1275">
        <v>100.01609354120266</v>
      </c>
    </row>
    <row r="100" spans="1:18" ht="15" customHeight="1">
      <c r="A100" s="777"/>
      <c r="B100" s="773"/>
      <c r="C100" s="773"/>
      <c r="D100" s="773"/>
      <c r="E100" s="773"/>
      <c r="F100" s="773">
        <v>2</v>
      </c>
      <c r="G100" s="774"/>
      <c r="H100" s="774"/>
      <c r="I100" s="774"/>
      <c r="J100" s="803" t="s">
        <v>73</v>
      </c>
      <c r="K100" s="776">
        <v>2620000000</v>
      </c>
      <c r="L100" s="776">
        <v>2564800000</v>
      </c>
      <c r="M100" s="776">
        <v>0</v>
      </c>
      <c r="N100" s="776">
        <v>2564800000</v>
      </c>
      <c r="O100" s="776">
        <v>2564878234</v>
      </c>
      <c r="P100" s="776">
        <v>0</v>
      </c>
      <c r="Q100" s="776">
        <v>2564878234</v>
      </c>
      <c r="R100" s="1275">
        <v>100.0030502963194</v>
      </c>
    </row>
    <row r="101" spans="1:18" ht="15" customHeight="1">
      <c r="A101" s="777"/>
      <c r="B101" s="773"/>
      <c r="C101" s="773"/>
      <c r="D101" s="773"/>
      <c r="E101" s="773"/>
      <c r="F101" s="773">
        <v>3</v>
      </c>
      <c r="G101" s="774"/>
      <c r="H101" s="774"/>
      <c r="I101" s="774"/>
      <c r="J101" s="803" t="s">
        <v>74</v>
      </c>
      <c r="K101" s="776">
        <v>103500000</v>
      </c>
      <c r="L101" s="776">
        <v>30000000</v>
      </c>
      <c r="M101" s="776">
        <v>0</v>
      </c>
      <c r="N101" s="776">
        <v>30000000</v>
      </c>
      <c r="O101" s="776">
        <v>30182729</v>
      </c>
      <c r="P101" s="776">
        <v>0</v>
      </c>
      <c r="Q101" s="776">
        <v>30182729</v>
      </c>
      <c r="R101" s="1275">
        <v>100.60909666666666</v>
      </c>
    </row>
    <row r="102" spans="1:18" ht="15" customHeight="1">
      <c r="A102" s="777"/>
      <c r="B102" s="773"/>
      <c r="C102" s="773"/>
      <c r="D102" s="773"/>
      <c r="E102" s="773"/>
      <c r="F102" s="773">
        <v>4</v>
      </c>
      <c r="G102" s="774"/>
      <c r="H102" s="774"/>
      <c r="I102" s="774"/>
      <c r="J102" s="803" t="s">
        <v>76</v>
      </c>
      <c r="K102" s="776">
        <v>115000000</v>
      </c>
      <c r="L102" s="776">
        <v>115000000</v>
      </c>
      <c r="M102" s="776">
        <v>0</v>
      </c>
      <c r="N102" s="776">
        <v>115000000</v>
      </c>
      <c r="O102" s="776">
        <v>115363101</v>
      </c>
      <c r="P102" s="776">
        <v>0</v>
      </c>
      <c r="Q102" s="776">
        <v>115363101</v>
      </c>
      <c r="R102" s="1275">
        <v>100.31574000000001</v>
      </c>
    </row>
    <row r="103" spans="1:18" ht="15" customHeight="1">
      <c r="A103" s="777"/>
      <c r="B103" s="765">
        <v>2</v>
      </c>
      <c r="C103" s="773"/>
      <c r="D103" s="773"/>
      <c r="E103" s="773"/>
      <c r="F103" s="773"/>
      <c r="G103" s="774"/>
      <c r="H103" s="821" t="s">
        <v>77</v>
      </c>
      <c r="I103" s="774"/>
      <c r="J103" s="774"/>
      <c r="K103" s="767">
        <v>100200000</v>
      </c>
      <c r="L103" s="822">
        <v>0</v>
      </c>
      <c r="M103" s="775">
        <v>0</v>
      </c>
      <c r="N103" s="767">
        <v>0</v>
      </c>
      <c r="O103" s="822">
        <v>0</v>
      </c>
      <c r="P103" s="775">
        <v>0</v>
      </c>
      <c r="Q103" s="767">
        <v>0</v>
      </c>
      <c r="R103" s="1274">
        <v>0</v>
      </c>
    </row>
    <row r="104" spans="1:18" ht="15" customHeight="1">
      <c r="A104" s="823"/>
      <c r="B104" s="765">
        <v>3</v>
      </c>
      <c r="C104" s="824"/>
      <c r="D104" s="824"/>
      <c r="E104" s="824"/>
      <c r="F104" s="773"/>
      <c r="G104" s="825"/>
      <c r="H104" s="826" t="s">
        <v>78</v>
      </c>
      <c r="I104" s="827"/>
      <c r="J104" s="828"/>
      <c r="K104" s="829">
        <v>6600000</v>
      </c>
      <c r="L104" s="767">
        <v>11216000</v>
      </c>
      <c r="M104" s="767">
        <v>0</v>
      </c>
      <c r="N104" s="829">
        <v>11216000</v>
      </c>
      <c r="O104" s="767">
        <v>10826684</v>
      </c>
      <c r="P104" s="767">
        <v>0</v>
      </c>
      <c r="Q104" s="829">
        <v>10826684</v>
      </c>
      <c r="R104" s="1285">
        <v>96.528922967189729</v>
      </c>
    </row>
    <row r="105" spans="1:18" ht="15" customHeight="1">
      <c r="A105" s="823"/>
      <c r="B105" s="765"/>
      <c r="C105" s="824"/>
      <c r="D105" s="824"/>
      <c r="E105" s="824"/>
      <c r="F105" s="773">
        <v>1</v>
      </c>
      <c r="G105" s="825"/>
      <c r="H105" s="826"/>
      <c r="I105" s="827"/>
      <c r="J105" s="803" t="s">
        <v>75</v>
      </c>
      <c r="K105" s="830">
        <v>500000</v>
      </c>
      <c r="L105" s="830">
        <v>1657000</v>
      </c>
      <c r="M105" s="830">
        <v>0</v>
      </c>
      <c r="N105" s="830">
        <v>1657000</v>
      </c>
      <c r="O105" s="830">
        <v>1657224</v>
      </c>
      <c r="P105" s="830">
        <v>0</v>
      </c>
      <c r="Q105" s="830">
        <v>1657224</v>
      </c>
      <c r="R105" s="1286">
        <v>100.0135184067592</v>
      </c>
    </row>
    <row r="106" spans="1:18" ht="15" customHeight="1">
      <c r="A106" s="823"/>
      <c r="B106" s="765"/>
      <c r="C106" s="824"/>
      <c r="D106" s="824"/>
      <c r="E106" s="824"/>
      <c r="F106" s="773">
        <v>2</v>
      </c>
      <c r="G106" s="825"/>
      <c r="H106" s="826"/>
      <c r="I106" s="827"/>
      <c r="J106" s="828" t="s">
        <v>79</v>
      </c>
      <c r="K106" s="830">
        <v>2100000</v>
      </c>
      <c r="L106" s="830">
        <v>5559000</v>
      </c>
      <c r="M106" s="830">
        <v>0</v>
      </c>
      <c r="N106" s="830">
        <v>5559000</v>
      </c>
      <c r="O106" s="830">
        <v>5558902</v>
      </c>
      <c r="P106" s="830">
        <v>0</v>
      </c>
      <c r="Q106" s="830">
        <v>5558902</v>
      </c>
      <c r="R106" s="1286">
        <v>99.998237093002345</v>
      </c>
    </row>
    <row r="107" spans="1:18" ht="15" customHeight="1">
      <c r="A107" s="823"/>
      <c r="B107" s="765"/>
      <c r="C107" s="824"/>
      <c r="D107" s="824"/>
      <c r="E107" s="824"/>
      <c r="F107" s="773">
        <v>3</v>
      </c>
      <c r="G107" s="825"/>
      <c r="H107" s="826"/>
      <c r="I107" s="827"/>
      <c r="J107" s="828" t="s">
        <v>1486</v>
      </c>
      <c r="K107" s="830"/>
      <c r="L107" s="830"/>
      <c r="M107" s="830"/>
      <c r="N107" s="830"/>
      <c r="O107" s="830">
        <v>62000</v>
      </c>
      <c r="P107" s="830">
        <v>0</v>
      </c>
      <c r="Q107" s="830">
        <v>62000</v>
      </c>
      <c r="R107" s="1286"/>
    </row>
    <row r="108" spans="1:18" ht="15">
      <c r="A108" s="777"/>
      <c r="B108" s="765"/>
      <c r="C108" s="773"/>
      <c r="D108" s="773"/>
      <c r="E108" s="773"/>
      <c r="F108" s="773">
        <v>4</v>
      </c>
      <c r="G108" s="770"/>
      <c r="H108" s="821"/>
      <c r="I108" s="774"/>
      <c r="J108" s="803" t="s">
        <v>463</v>
      </c>
      <c r="K108" s="775">
        <v>4000000</v>
      </c>
      <c r="L108" s="776">
        <v>4000000</v>
      </c>
      <c r="M108" s="776">
        <v>0</v>
      </c>
      <c r="N108" s="776">
        <v>4000000</v>
      </c>
      <c r="O108" s="776">
        <v>3548558</v>
      </c>
      <c r="P108" s="776">
        <v>0</v>
      </c>
      <c r="Q108" s="776">
        <v>3548558</v>
      </c>
      <c r="R108" s="1275">
        <v>88.713949999999997</v>
      </c>
    </row>
    <row r="109" spans="1:18" ht="15" customHeight="1">
      <c r="A109" s="779">
        <v>4</v>
      </c>
      <c r="B109" s="781"/>
      <c r="C109" s="781"/>
      <c r="D109" s="781"/>
      <c r="E109" s="781">
        <v>4</v>
      </c>
      <c r="F109" s="781"/>
      <c r="G109" s="782" t="s">
        <v>12</v>
      </c>
      <c r="H109" s="782"/>
      <c r="I109" s="782"/>
      <c r="J109" s="790"/>
      <c r="K109" s="791">
        <v>983931398</v>
      </c>
      <c r="L109" s="793">
        <v>863848329</v>
      </c>
      <c r="M109" s="794">
        <v>191146798</v>
      </c>
      <c r="N109" s="791">
        <v>1054995127</v>
      </c>
      <c r="O109" s="793">
        <v>852818003</v>
      </c>
      <c r="P109" s="794">
        <v>104376379</v>
      </c>
      <c r="Q109" s="791">
        <v>957194382</v>
      </c>
      <c r="R109" s="1281">
        <v>90.729744384876199</v>
      </c>
    </row>
    <row r="110" spans="1:18" s="25" customFormat="1" ht="15" customHeight="1">
      <c r="A110" s="777"/>
      <c r="B110" s="773"/>
      <c r="C110" s="773"/>
      <c r="D110" s="773"/>
      <c r="E110" s="773"/>
      <c r="F110" s="773">
        <v>1</v>
      </c>
      <c r="G110" s="770"/>
      <c r="H110" s="774"/>
      <c r="I110" s="774"/>
      <c r="J110" s="803" t="s">
        <v>80</v>
      </c>
      <c r="K110" s="776">
        <v>123487000</v>
      </c>
      <c r="L110" s="776">
        <v>122187000</v>
      </c>
      <c r="M110" s="776">
        <v>58000</v>
      </c>
      <c r="N110" s="776">
        <v>122245000</v>
      </c>
      <c r="O110" s="776">
        <v>122074636</v>
      </c>
      <c r="P110" s="776">
        <v>57396</v>
      </c>
      <c r="Q110" s="776">
        <v>122132032</v>
      </c>
      <c r="R110" s="1275">
        <v>99.907588858440022</v>
      </c>
    </row>
    <row r="111" spans="1:18" ht="28.5">
      <c r="A111" s="777"/>
      <c r="B111" s="773"/>
      <c r="C111" s="773"/>
      <c r="D111" s="773"/>
      <c r="E111" s="773"/>
      <c r="F111" s="773">
        <v>2</v>
      </c>
      <c r="G111" s="770"/>
      <c r="H111" s="774"/>
      <c r="I111" s="774"/>
      <c r="J111" s="803" t="s">
        <v>81</v>
      </c>
      <c r="K111" s="776">
        <v>13131000</v>
      </c>
      <c r="L111" s="776">
        <v>9140000</v>
      </c>
      <c r="M111" s="776">
        <v>2733000</v>
      </c>
      <c r="N111" s="776">
        <v>11873000</v>
      </c>
      <c r="O111" s="776">
        <v>9061767</v>
      </c>
      <c r="P111" s="776">
        <v>2710211</v>
      </c>
      <c r="Q111" s="776">
        <v>11771978</v>
      </c>
      <c r="R111" s="1275">
        <v>99.149145119177959</v>
      </c>
    </row>
    <row r="112" spans="1:18" ht="30" customHeight="1">
      <c r="A112" s="777"/>
      <c r="B112" s="773"/>
      <c r="C112" s="773"/>
      <c r="D112" s="773"/>
      <c r="E112" s="773"/>
      <c r="F112" s="773">
        <v>3</v>
      </c>
      <c r="G112" s="770"/>
      <c r="H112" s="774"/>
      <c r="I112" s="774"/>
      <c r="J112" s="803" t="s">
        <v>492</v>
      </c>
      <c r="K112" s="776">
        <v>54541051</v>
      </c>
      <c r="L112" s="776">
        <v>33645709</v>
      </c>
      <c r="M112" s="776">
        <v>10295342</v>
      </c>
      <c r="N112" s="776">
        <v>43941051</v>
      </c>
      <c r="O112" s="776">
        <v>33551549</v>
      </c>
      <c r="P112" s="776">
        <v>10250601</v>
      </c>
      <c r="Q112" s="776">
        <v>43802150</v>
      </c>
      <c r="R112" s="1275">
        <v>99.683892403939083</v>
      </c>
    </row>
    <row r="113" spans="1:18" ht="15">
      <c r="A113" s="777"/>
      <c r="B113" s="773"/>
      <c r="C113" s="773"/>
      <c r="D113" s="773"/>
      <c r="E113" s="773"/>
      <c r="F113" s="773">
        <v>4</v>
      </c>
      <c r="G113" s="770"/>
      <c r="H113" s="774"/>
      <c r="I113" s="774"/>
      <c r="J113" s="803" t="s">
        <v>82</v>
      </c>
      <c r="K113" s="776">
        <v>20601000</v>
      </c>
      <c r="L113" s="776">
        <v>14471000</v>
      </c>
      <c r="M113" s="776">
        <v>3907500</v>
      </c>
      <c r="N113" s="776">
        <v>18378500</v>
      </c>
      <c r="O113" s="776">
        <v>14453786</v>
      </c>
      <c r="P113" s="776">
        <v>3902522</v>
      </c>
      <c r="Q113" s="776">
        <v>18356308</v>
      </c>
      <c r="R113" s="1275">
        <v>99.879250210844191</v>
      </c>
    </row>
    <row r="114" spans="1:18" ht="15">
      <c r="A114" s="777"/>
      <c r="B114" s="773"/>
      <c r="C114" s="773"/>
      <c r="D114" s="773"/>
      <c r="E114" s="773"/>
      <c r="F114" s="773">
        <v>5</v>
      </c>
      <c r="G114" s="770"/>
      <c r="H114" s="774"/>
      <c r="I114" s="774"/>
      <c r="J114" s="803" t="s">
        <v>83</v>
      </c>
      <c r="K114" s="776">
        <v>94268000</v>
      </c>
      <c r="L114" s="776">
        <v>53885480</v>
      </c>
      <c r="M114" s="776">
        <v>13132520</v>
      </c>
      <c r="N114" s="776">
        <v>67018000</v>
      </c>
      <c r="O114" s="776">
        <v>53862728</v>
      </c>
      <c r="P114" s="776">
        <v>13085034</v>
      </c>
      <c r="Q114" s="776">
        <v>66947762</v>
      </c>
      <c r="R114" s="1275">
        <v>99.895195320660122</v>
      </c>
    </row>
    <row r="115" spans="1:18" ht="15">
      <c r="A115" s="777"/>
      <c r="B115" s="773"/>
      <c r="C115" s="773"/>
      <c r="D115" s="773"/>
      <c r="E115" s="773"/>
      <c r="F115" s="773">
        <v>6</v>
      </c>
      <c r="G115" s="770"/>
      <c r="H115" s="774"/>
      <c r="I115" s="774"/>
      <c r="J115" s="831" t="s">
        <v>84</v>
      </c>
      <c r="K115" s="776">
        <v>4072000</v>
      </c>
      <c r="L115" s="776">
        <v>3286000</v>
      </c>
      <c r="M115" s="776">
        <v>881000</v>
      </c>
      <c r="N115" s="776">
        <v>4167000</v>
      </c>
      <c r="O115" s="776">
        <v>3284230</v>
      </c>
      <c r="P115" s="776">
        <v>880996</v>
      </c>
      <c r="Q115" s="776">
        <v>4165226</v>
      </c>
      <c r="R115" s="1275">
        <v>99.957427405807536</v>
      </c>
    </row>
    <row r="116" spans="1:18" ht="28.5">
      <c r="A116" s="779"/>
      <c r="B116" s="781"/>
      <c r="C116" s="781"/>
      <c r="D116" s="781"/>
      <c r="E116" s="781"/>
      <c r="F116" s="781"/>
      <c r="G116" s="782"/>
      <c r="H116" s="782"/>
      <c r="I116" s="782"/>
      <c r="J116" s="806" t="s">
        <v>85</v>
      </c>
      <c r="K116" s="789">
        <v>310100051</v>
      </c>
      <c r="L116" s="792">
        <v>236615189</v>
      </c>
      <c r="M116" s="792">
        <v>31007362</v>
      </c>
      <c r="N116" s="792">
        <v>267622551</v>
      </c>
      <c r="O116" s="792">
        <v>236288696</v>
      </c>
      <c r="P116" s="792">
        <v>30886760</v>
      </c>
      <c r="Q116" s="792">
        <v>267175456</v>
      </c>
      <c r="R116" s="1287">
        <v>99.832938219021756</v>
      </c>
    </row>
    <row r="117" spans="1:18" s="25" customFormat="1">
      <c r="A117" s="777"/>
      <c r="B117" s="773"/>
      <c r="C117" s="773"/>
      <c r="D117" s="773"/>
      <c r="E117" s="773"/>
      <c r="F117" s="773">
        <v>7</v>
      </c>
      <c r="G117" s="774"/>
      <c r="H117" s="774"/>
      <c r="I117" s="774"/>
      <c r="J117" s="803" t="s">
        <v>86</v>
      </c>
      <c r="K117" s="776">
        <v>90170000</v>
      </c>
      <c r="L117" s="776">
        <v>108380000</v>
      </c>
      <c r="M117" s="776">
        <v>29262600</v>
      </c>
      <c r="N117" s="776">
        <v>137642600</v>
      </c>
      <c r="O117" s="776">
        <v>108380000</v>
      </c>
      <c r="P117" s="776">
        <v>29262600</v>
      </c>
      <c r="Q117" s="776">
        <v>137642600</v>
      </c>
      <c r="R117" s="1275">
        <v>100</v>
      </c>
    </row>
    <row r="118" spans="1:18">
      <c r="A118" s="777"/>
      <c r="B118" s="773"/>
      <c r="C118" s="773"/>
      <c r="D118" s="773"/>
      <c r="E118" s="773"/>
      <c r="F118" s="773">
        <v>8</v>
      </c>
      <c r="G118" s="774"/>
      <c r="H118" s="774"/>
      <c r="I118" s="774"/>
      <c r="J118" s="803" t="s">
        <v>87</v>
      </c>
      <c r="K118" s="776">
        <v>51752500</v>
      </c>
      <c r="L118" s="776">
        <v>69195000</v>
      </c>
      <c r="M118" s="776">
        <v>18682650</v>
      </c>
      <c r="N118" s="776">
        <v>87877650</v>
      </c>
      <c r="O118" s="776">
        <v>69195000</v>
      </c>
      <c r="P118" s="776">
        <v>18682650</v>
      </c>
      <c r="Q118" s="776">
        <v>87877650</v>
      </c>
      <c r="R118" s="1275">
        <v>100</v>
      </c>
    </row>
    <row r="119" spans="1:18" ht="15">
      <c r="A119" s="823"/>
      <c r="B119" s="773"/>
      <c r="C119" s="824"/>
      <c r="D119" s="824"/>
      <c r="E119" s="824"/>
      <c r="F119" s="773">
        <v>9</v>
      </c>
      <c r="G119" s="825"/>
      <c r="H119" s="827"/>
      <c r="I119" s="827"/>
      <c r="J119" s="828" t="s">
        <v>88</v>
      </c>
      <c r="K119" s="830">
        <v>96849683</v>
      </c>
      <c r="L119" s="830">
        <v>54999750</v>
      </c>
      <c r="M119" s="830">
        <v>14849933</v>
      </c>
      <c r="N119" s="830">
        <v>69849683</v>
      </c>
      <c r="O119" s="830">
        <v>50560702</v>
      </c>
      <c r="P119" s="830">
        <v>13651388</v>
      </c>
      <c r="Q119" s="830">
        <v>64212090</v>
      </c>
      <c r="R119" s="1286">
        <v>91.928964087066788</v>
      </c>
    </row>
    <row r="120" spans="1:18" ht="28.5">
      <c r="A120" s="823"/>
      <c r="B120" s="773"/>
      <c r="C120" s="824"/>
      <c r="D120" s="824"/>
      <c r="E120" s="824"/>
      <c r="F120" s="773">
        <v>10</v>
      </c>
      <c r="G120" s="825"/>
      <c r="H120" s="827"/>
      <c r="I120" s="827"/>
      <c r="J120" s="828" t="s">
        <v>486</v>
      </c>
      <c r="K120" s="830">
        <v>83316060</v>
      </c>
      <c r="L120" s="830">
        <v>0</v>
      </c>
      <c r="M120" s="830">
        <v>83316060</v>
      </c>
      <c r="N120" s="830">
        <v>83316060</v>
      </c>
      <c r="O120" s="830">
        <v>0</v>
      </c>
      <c r="P120" s="830">
        <v>0</v>
      </c>
      <c r="Q120" s="830">
        <v>0</v>
      </c>
      <c r="R120" s="1286">
        <v>0</v>
      </c>
    </row>
    <row r="121" spans="1:18" ht="15">
      <c r="A121" s="823"/>
      <c r="B121" s="773"/>
      <c r="C121" s="824"/>
      <c r="D121" s="824"/>
      <c r="E121" s="824"/>
      <c r="F121" s="773">
        <v>11</v>
      </c>
      <c r="G121" s="825"/>
      <c r="H121" s="827"/>
      <c r="I121" s="827"/>
      <c r="J121" s="828" t="s">
        <v>1093</v>
      </c>
      <c r="K121" s="776">
        <v>10000000</v>
      </c>
      <c r="L121" s="830">
        <v>45080000</v>
      </c>
      <c r="M121" s="830">
        <v>0</v>
      </c>
      <c r="N121" s="830">
        <v>45080000</v>
      </c>
      <c r="O121" s="830">
        <v>45080000</v>
      </c>
      <c r="P121" s="830">
        <v>0</v>
      </c>
      <c r="Q121" s="830">
        <v>45080000</v>
      </c>
      <c r="R121" s="1286">
        <v>100</v>
      </c>
    </row>
    <row r="122" spans="1:18" ht="15">
      <c r="A122" s="777"/>
      <c r="B122" s="773"/>
      <c r="C122" s="773"/>
      <c r="D122" s="773"/>
      <c r="E122" s="773"/>
      <c r="F122" s="773">
        <v>12</v>
      </c>
      <c r="G122" s="770"/>
      <c r="H122" s="774"/>
      <c r="I122" s="774"/>
      <c r="J122" s="803" t="s">
        <v>89</v>
      </c>
      <c r="K122" s="776">
        <v>341743104</v>
      </c>
      <c r="L122" s="776">
        <v>349578390</v>
      </c>
      <c r="M122" s="776">
        <v>14028193</v>
      </c>
      <c r="N122" s="776">
        <v>363606583</v>
      </c>
      <c r="O122" s="776">
        <v>343313605</v>
      </c>
      <c r="P122" s="776">
        <v>11892981</v>
      </c>
      <c r="Q122" s="776">
        <v>355206586</v>
      </c>
      <c r="R122" s="1275">
        <v>97.689811628080449</v>
      </c>
    </row>
    <row r="123" spans="1:18">
      <c r="A123" s="777"/>
      <c r="B123" s="773"/>
      <c r="C123" s="773"/>
      <c r="D123" s="773"/>
      <c r="E123" s="832"/>
      <c r="F123" s="773"/>
      <c r="G123" s="833"/>
      <c r="H123" s="834"/>
      <c r="I123" s="834"/>
      <c r="J123" s="835" t="s">
        <v>90</v>
      </c>
      <c r="K123" s="789">
        <v>5000000</v>
      </c>
      <c r="L123" s="814">
        <v>4680000</v>
      </c>
      <c r="M123" s="814">
        <v>320000</v>
      </c>
      <c r="N123" s="814">
        <v>5000000</v>
      </c>
      <c r="O123" s="814">
        <v>3100898</v>
      </c>
      <c r="P123" s="814">
        <v>400676</v>
      </c>
      <c r="Q123" s="814">
        <v>3501574</v>
      </c>
      <c r="R123" s="1288">
        <v>70.031480000000002</v>
      </c>
    </row>
    <row r="124" spans="1:18" ht="15">
      <c r="A124" s="779">
        <v>5</v>
      </c>
      <c r="B124" s="781"/>
      <c r="C124" s="781"/>
      <c r="D124" s="781"/>
      <c r="E124" s="781">
        <v>5</v>
      </c>
      <c r="F124" s="781"/>
      <c r="G124" s="782" t="s">
        <v>14</v>
      </c>
      <c r="H124" s="782"/>
      <c r="I124" s="782"/>
      <c r="J124" s="790"/>
      <c r="K124" s="791">
        <v>24787628</v>
      </c>
      <c r="L124" s="793">
        <v>367608779</v>
      </c>
      <c r="M124" s="794">
        <v>8270824</v>
      </c>
      <c r="N124" s="791">
        <v>375879603</v>
      </c>
      <c r="O124" s="772">
        <v>350008735</v>
      </c>
      <c r="P124" s="772">
        <v>3518824</v>
      </c>
      <c r="Q124" s="791">
        <v>353527559</v>
      </c>
      <c r="R124" s="1281">
        <v>94.053403318083213</v>
      </c>
    </row>
    <row r="125" spans="1:18" s="25" customFormat="1" ht="28.5">
      <c r="A125" s="777"/>
      <c r="B125" s="773"/>
      <c r="C125" s="773"/>
      <c r="D125" s="773"/>
      <c r="E125" s="773"/>
      <c r="F125" s="773">
        <v>1</v>
      </c>
      <c r="G125" s="774"/>
      <c r="H125" s="774"/>
      <c r="I125" s="774"/>
      <c r="J125" s="803" t="s">
        <v>91</v>
      </c>
      <c r="K125" s="776">
        <v>22352000</v>
      </c>
      <c r="L125" s="776">
        <v>205497151</v>
      </c>
      <c r="M125" s="776">
        <v>8270824</v>
      </c>
      <c r="N125" s="776">
        <v>213767975</v>
      </c>
      <c r="O125" s="776">
        <v>187897151</v>
      </c>
      <c r="P125" s="776">
        <v>3518824</v>
      </c>
      <c r="Q125" s="776">
        <v>191415975</v>
      </c>
      <c r="R125" s="1275">
        <v>89.543803275490632</v>
      </c>
    </row>
    <row r="126" spans="1:18">
      <c r="A126" s="777"/>
      <c r="B126" s="773"/>
      <c r="C126" s="773"/>
      <c r="D126" s="773"/>
      <c r="E126" s="773"/>
      <c r="F126" s="773">
        <v>2</v>
      </c>
      <c r="G126" s="774"/>
      <c r="H126" s="774"/>
      <c r="I126" s="774"/>
      <c r="J126" s="803" t="s">
        <v>92</v>
      </c>
      <c r="K126" s="776">
        <v>2435628</v>
      </c>
      <c r="L126" s="776">
        <v>4411628</v>
      </c>
      <c r="M126" s="776">
        <v>0</v>
      </c>
      <c r="N126" s="776">
        <v>4411628</v>
      </c>
      <c r="O126" s="776">
        <v>4411584</v>
      </c>
      <c r="P126" s="776">
        <v>0</v>
      </c>
      <c r="Q126" s="776">
        <v>4411584</v>
      </c>
      <c r="R126" s="1275">
        <v>99.99900263576167</v>
      </c>
    </row>
    <row r="127" spans="1:18">
      <c r="A127" s="777"/>
      <c r="B127" s="773"/>
      <c r="C127" s="773"/>
      <c r="D127" s="773"/>
      <c r="E127" s="773"/>
      <c r="F127" s="773">
        <v>3</v>
      </c>
      <c r="G127" s="774"/>
      <c r="H127" s="774"/>
      <c r="I127" s="774"/>
      <c r="J127" s="803" t="s">
        <v>1177</v>
      </c>
      <c r="K127" s="775">
        <v>0</v>
      </c>
      <c r="L127" s="775">
        <v>157700000</v>
      </c>
      <c r="M127" s="775">
        <v>0</v>
      </c>
      <c r="N127" s="776">
        <v>157700000</v>
      </c>
      <c r="O127" s="775">
        <v>157700000</v>
      </c>
      <c r="P127" s="775">
        <v>0</v>
      </c>
      <c r="Q127" s="776">
        <v>157700000</v>
      </c>
      <c r="R127" s="1275">
        <v>100</v>
      </c>
    </row>
    <row r="128" spans="1:18" ht="15" customHeight="1">
      <c r="A128" s="836">
        <v>6</v>
      </c>
      <c r="B128" s="837"/>
      <c r="C128" s="837"/>
      <c r="D128" s="837"/>
      <c r="E128" s="837">
        <v>6</v>
      </c>
      <c r="F128" s="837"/>
      <c r="G128" s="838" t="s">
        <v>93</v>
      </c>
      <c r="H128" s="838"/>
      <c r="I128" s="838"/>
      <c r="J128" s="839"/>
      <c r="K128" s="840">
        <v>56424882</v>
      </c>
      <c r="L128" s="772">
        <v>101780292</v>
      </c>
      <c r="M128" s="772">
        <v>0</v>
      </c>
      <c r="N128" s="840">
        <v>101780292</v>
      </c>
      <c r="O128" s="794">
        <v>74952820</v>
      </c>
      <c r="P128" s="794">
        <v>0</v>
      </c>
      <c r="Q128" s="840">
        <v>74952820</v>
      </c>
      <c r="R128" s="1289">
        <v>73.641781259578238</v>
      </c>
    </row>
    <row r="129" spans="1:18" s="25" customFormat="1" ht="15" customHeight="1">
      <c r="A129" s="777"/>
      <c r="B129" s="773"/>
      <c r="C129" s="773"/>
      <c r="D129" s="773"/>
      <c r="E129" s="773"/>
      <c r="F129" s="773">
        <v>1</v>
      </c>
      <c r="G129" s="774"/>
      <c r="H129" s="774"/>
      <c r="I129" s="774"/>
      <c r="J129" s="803" t="s">
        <v>94</v>
      </c>
      <c r="K129" s="776">
        <v>34019000</v>
      </c>
      <c r="L129" s="775">
        <v>34019000</v>
      </c>
      <c r="M129" s="776">
        <v>0</v>
      </c>
      <c r="N129" s="776">
        <v>34019000</v>
      </c>
      <c r="O129" s="776">
        <v>22672000</v>
      </c>
      <c r="P129" s="776">
        <v>0</v>
      </c>
      <c r="Q129" s="776">
        <v>22672000</v>
      </c>
      <c r="R129" s="1275">
        <v>66.645110085540438</v>
      </c>
    </row>
    <row r="130" spans="1:18" s="25" customFormat="1" ht="28.5">
      <c r="A130" s="784"/>
      <c r="B130" s="780"/>
      <c r="C130" s="780"/>
      <c r="D130" s="780"/>
      <c r="E130" s="780"/>
      <c r="F130" s="780">
        <v>2</v>
      </c>
      <c r="G130" s="774"/>
      <c r="H130" s="785"/>
      <c r="I130" s="785"/>
      <c r="J130" s="795" t="s">
        <v>891</v>
      </c>
      <c r="K130" s="776">
        <v>6000000</v>
      </c>
      <c r="L130" s="775">
        <v>6000000</v>
      </c>
      <c r="M130" s="776">
        <v>0</v>
      </c>
      <c r="N130" s="776">
        <v>6000000</v>
      </c>
      <c r="O130" s="776">
        <v>0</v>
      </c>
      <c r="P130" s="776">
        <v>0</v>
      </c>
      <c r="Q130" s="776">
        <v>0</v>
      </c>
      <c r="R130" s="1275">
        <v>0</v>
      </c>
    </row>
    <row r="131" spans="1:18" s="25" customFormat="1" ht="28.5">
      <c r="A131" s="784"/>
      <c r="B131" s="780"/>
      <c r="C131" s="780"/>
      <c r="D131" s="780"/>
      <c r="E131" s="780"/>
      <c r="F131" s="780">
        <v>3</v>
      </c>
      <c r="G131" s="774"/>
      <c r="H131" s="785"/>
      <c r="I131" s="785"/>
      <c r="J131" s="795" t="s">
        <v>937</v>
      </c>
      <c r="K131" s="776">
        <v>9475000</v>
      </c>
      <c r="L131" s="775">
        <v>9475000</v>
      </c>
      <c r="M131" s="776">
        <v>0</v>
      </c>
      <c r="N131" s="776">
        <v>9475000</v>
      </c>
      <c r="O131" s="776">
        <v>9475000</v>
      </c>
      <c r="P131" s="776">
        <v>0</v>
      </c>
      <c r="Q131" s="776">
        <v>9475000</v>
      </c>
      <c r="R131" s="1275">
        <v>100</v>
      </c>
    </row>
    <row r="132" spans="1:18" s="25" customFormat="1" ht="28.5">
      <c r="A132" s="784"/>
      <c r="B132" s="780"/>
      <c r="C132" s="780"/>
      <c r="D132" s="780"/>
      <c r="E132" s="780"/>
      <c r="F132" s="780">
        <v>4</v>
      </c>
      <c r="G132" s="774"/>
      <c r="H132" s="785"/>
      <c r="I132" s="785"/>
      <c r="J132" s="795" t="s">
        <v>938</v>
      </c>
      <c r="K132" s="776">
        <v>4999992</v>
      </c>
      <c r="L132" s="775">
        <v>4999992</v>
      </c>
      <c r="M132" s="776">
        <v>0</v>
      </c>
      <c r="N132" s="776">
        <v>4999992</v>
      </c>
      <c r="O132" s="776">
        <v>0</v>
      </c>
      <c r="P132" s="776">
        <v>0</v>
      </c>
      <c r="Q132" s="776">
        <v>0</v>
      </c>
      <c r="R132" s="1275">
        <v>0</v>
      </c>
    </row>
    <row r="133" spans="1:18" s="25" customFormat="1" ht="42.75">
      <c r="A133" s="784"/>
      <c r="B133" s="780"/>
      <c r="C133" s="780"/>
      <c r="D133" s="780"/>
      <c r="E133" s="780"/>
      <c r="F133" s="780">
        <v>5</v>
      </c>
      <c r="G133" s="774"/>
      <c r="H133" s="785"/>
      <c r="I133" s="785"/>
      <c r="J133" s="795" t="s">
        <v>939</v>
      </c>
      <c r="K133" s="776">
        <v>500000</v>
      </c>
      <c r="L133" s="775">
        <v>500000</v>
      </c>
      <c r="M133" s="776">
        <v>0</v>
      </c>
      <c r="N133" s="776">
        <v>500000</v>
      </c>
      <c r="O133" s="776">
        <v>0</v>
      </c>
      <c r="P133" s="776">
        <v>0</v>
      </c>
      <c r="Q133" s="776">
        <v>0</v>
      </c>
      <c r="R133" s="1275">
        <v>0</v>
      </c>
    </row>
    <row r="134" spans="1:18" s="25" customFormat="1" ht="42.75">
      <c r="A134" s="784"/>
      <c r="B134" s="780"/>
      <c r="C134" s="780"/>
      <c r="D134" s="780"/>
      <c r="E134" s="780"/>
      <c r="F134" s="780">
        <v>6</v>
      </c>
      <c r="G134" s="774"/>
      <c r="H134" s="785"/>
      <c r="I134" s="785"/>
      <c r="J134" s="795" t="s">
        <v>940</v>
      </c>
      <c r="K134" s="776">
        <v>1000000</v>
      </c>
      <c r="L134" s="775">
        <v>1000000</v>
      </c>
      <c r="M134" s="776">
        <v>0</v>
      </c>
      <c r="N134" s="776">
        <v>1000000</v>
      </c>
      <c r="O134" s="776">
        <v>1000000</v>
      </c>
      <c r="P134" s="776">
        <v>0</v>
      </c>
      <c r="Q134" s="776">
        <v>1000000</v>
      </c>
      <c r="R134" s="1275">
        <v>100</v>
      </c>
    </row>
    <row r="135" spans="1:18" s="25" customFormat="1">
      <c r="A135" s="784"/>
      <c r="B135" s="780"/>
      <c r="C135" s="780"/>
      <c r="D135" s="780"/>
      <c r="E135" s="780"/>
      <c r="F135" s="780">
        <v>7</v>
      </c>
      <c r="G135" s="774"/>
      <c r="H135" s="785"/>
      <c r="I135" s="785"/>
      <c r="J135" s="795" t="s">
        <v>95</v>
      </c>
      <c r="K135" s="776">
        <v>430890</v>
      </c>
      <c r="L135" s="776">
        <v>430890</v>
      </c>
      <c r="M135" s="776">
        <v>0</v>
      </c>
      <c r="N135" s="776">
        <v>430890</v>
      </c>
      <c r="O135" s="776">
        <v>430890</v>
      </c>
      <c r="P135" s="776">
        <v>0</v>
      </c>
      <c r="Q135" s="776">
        <v>430890</v>
      </c>
      <c r="R135" s="1275">
        <v>100</v>
      </c>
    </row>
    <row r="136" spans="1:18" s="25" customFormat="1" ht="28.5">
      <c r="A136" s="784"/>
      <c r="B136" s="780"/>
      <c r="C136" s="780"/>
      <c r="D136" s="780"/>
      <c r="E136" s="780"/>
      <c r="F136" s="780">
        <v>8</v>
      </c>
      <c r="G136" s="774"/>
      <c r="H136" s="785"/>
      <c r="I136" s="785"/>
      <c r="J136" s="795" t="s">
        <v>1103</v>
      </c>
      <c r="K136" s="783">
        <v>0</v>
      </c>
      <c r="L136" s="776">
        <v>3703425</v>
      </c>
      <c r="M136" s="776">
        <v>0</v>
      </c>
      <c r="N136" s="783">
        <v>3703425</v>
      </c>
      <c r="O136" s="776">
        <v>3703425</v>
      </c>
      <c r="P136" s="776">
        <v>0</v>
      </c>
      <c r="Q136" s="776">
        <v>3703425</v>
      </c>
      <c r="R136" s="1275">
        <v>100</v>
      </c>
    </row>
    <row r="137" spans="1:18" s="25" customFormat="1">
      <c r="A137" s="784"/>
      <c r="B137" s="780"/>
      <c r="C137" s="780"/>
      <c r="D137" s="780"/>
      <c r="E137" s="780"/>
      <c r="F137" s="780">
        <v>9</v>
      </c>
      <c r="G137" s="774"/>
      <c r="H137" s="785"/>
      <c r="I137" s="785"/>
      <c r="J137" s="795" t="s">
        <v>1105</v>
      </c>
      <c r="K137" s="783">
        <v>0</v>
      </c>
      <c r="L137" s="776">
        <v>36865000</v>
      </c>
      <c r="M137" s="776">
        <v>0</v>
      </c>
      <c r="N137" s="783">
        <v>36865000</v>
      </c>
      <c r="O137" s="776">
        <v>36865380</v>
      </c>
      <c r="P137" s="776">
        <v>0</v>
      </c>
      <c r="Q137" s="783">
        <v>36865380</v>
      </c>
      <c r="R137" s="1279">
        <v>100.0010307880103</v>
      </c>
    </row>
    <row r="138" spans="1:18" s="25" customFormat="1" ht="42.75">
      <c r="A138" s="784"/>
      <c r="B138" s="780"/>
      <c r="C138" s="780"/>
      <c r="D138" s="780"/>
      <c r="E138" s="780"/>
      <c r="F138" s="780">
        <v>10</v>
      </c>
      <c r="G138" s="774"/>
      <c r="H138" s="785"/>
      <c r="I138" s="785"/>
      <c r="J138" s="795" t="s">
        <v>1210</v>
      </c>
      <c r="K138" s="783">
        <v>0</v>
      </c>
      <c r="L138" s="776">
        <v>786985</v>
      </c>
      <c r="M138" s="776">
        <v>0</v>
      </c>
      <c r="N138" s="783">
        <v>786985</v>
      </c>
      <c r="O138" s="776">
        <v>786985</v>
      </c>
      <c r="P138" s="776">
        <v>0</v>
      </c>
      <c r="Q138" s="783">
        <v>786985</v>
      </c>
      <c r="R138" s="1279">
        <v>100</v>
      </c>
    </row>
    <row r="139" spans="1:18" s="25" customFormat="1" ht="28.5">
      <c r="A139" s="784"/>
      <c r="B139" s="780"/>
      <c r="C139" s="780"/>
      <c r="D139" s="780"/>
      <c r="E139" s="780"/>
      <c r="F139" s="780">
        <v>11</v>
      </c>
      <c r="G139" s="774"/>
      <c r="H139" s="785"/>
      <c r="I139" s="785"/>
      <c r="J139" s="795" t="s">
        <v>1488</v>
      </c>
      <c r="K139" s="783">
        <v>0</v>
      </c>
      <c r="L139" s="776">
        <v>0</v>
      </c>
      <c r="M139" s="776">
        <v>0</v>
      </c>
      <c r="N139" s="783">
        <v>0</v>
      </c>
      <c r="O139" s="776">
        <v>19140</v>
      </c>
      <c r="P139" s="776">
        <v>0</v>
      </c>
      <c r="Q139" s="783">
        <v>19140</v>
      </c>
      <c r="R139" s="1279">
        <v>0</v>
      </c>
    </row>
    <row r="140" spans="1:18" s="25" customFormat="1" ht="28.5">
      <c r="A140" s="784"/>
      <c r="B140" s="780"/>
      <c r="C140" s="780"/>
      <c r="D140" s="780"/>
      <c r="E140" s="780"/>
      <c r="F140" s="780">
        <v>12</v>
      </c>
      <c r="G140" s="774"/>
      <c r="H140" s="785"/>
      <c r="I140" s="785"/>
      <c r="J140" s="795" t="s">
        <v>1160</v>
      </c>
      <c r="K140" s="783">
        <v>0</v>
      </c>
      <c r="L140" s="776">
        <v>4000000</v>
      </c>
      <c r="M140" s="776">
        <v>0</v>
      </c>
      <c r="N140" s="783">
        <v>4000000</v>
      </c>
      <c r="O140" s="776">
        <v>0</v>
      </c>
      <c r="P140" s="776">
        <v>0</v>
      </c>
      <c r="Q140" s="783">
        <v>0</v>
      </c>
      <c r="R140" s="1279">
        <v>0</v>
      </c>
    </row>
    <row r="141" spans="1:18" s="25" customFormat="1" ht="15">
      <c r="A141" s="779">
        <v>7</v>
      </c>
      <c r="B141" s="781"/>
      <c r="C141" s="781"/>
      <c r="D141" s="781"/>
      <c r="E141" s="781">
        <v>7</v>
      </c>
      <c r="F141" s="781"/>
      <c r="G141" s="838" t="s">
        <v>96</v>
      </c>
      <c r="H141" s="782"/>
      <c r="I141" s="782"/>
      <c r="J141" s="790"/>
      <c r="K141" s="791">
        <v>61890768</v>
      </c>
      <c r="L141" s="767">
        <v>49848392</v>
      </c>
      <c r="M141" s="772">
        <v>0</v>
      </c>
      <c r="N141" s="767">
        <v>49848392</v>
      </c>
      <c r="O141" s="767">
        <v>34217922</v>
      </c>
      <c r="P141" s="767">
        <v>0</v>
      </c>
      <c r="Q141" s="791">
        <v>34217922</v>
      </c>
      <c r="R141" s="1281">
        <v>68.643983541134091</v>
      </c>
    </row>
    <row r="142" spans="1:18" ht="28.5">
      <c r="A142" s="777"/>
      <c r="B142" s="773"/>
      <c r="C142" s="773"/>
      <c r="D142" s="773"/>
      <c r="E142" s="773"/>
      <c r="F142" s="773">
        <v>1</v>
      </c>
      <c r="G142" s="774"/>
      <c r="H142" s="774"/>
      <c r="I142" s="774"/>
      <c r="J142" s="803" t="s">
        <v>97</v>
      </c>
      <c r="K142" s="776">
        <v>5760000</v>
      </c>
      <c r="L142" s="776">
        <v>5760000</v>
      </c>
      <c r="M142" s="776">
        <v>0</v>
      </c>
      <c r="N142" s="776">
        <v>5760000</v>
      </c>
      <c r="O142" s="776">
        <v>6312673</v>
      </c>
      <c r="P142" s="776">
        <v>0</v>
      </c>
      <c r="Q142" s="776">
        <v>6312673</v>
      </c>
      <c r="R142" s="1275">
        <v>109.5950173611111</v>
      </c>
    </row>
    <row r="143" spans="1:18">
      <c r="A143" s="823"/>
      <c r="B143" s="824"/>
      <c r="C143" s="824"/>
      <c r="D143" s="824"/>
      <c r="E143" s="824"/>
      <c r="F143" s="824">
        <v>2</v>
      </c>
      <c r="G143" s="827"/>
      <c r="H143" s="827"/>
      <c r="I143" s="827"/>
      <c r="J143" s="828" t="s">
        <v>98</v>
      </c>
      <c r="K143" s="776">
        <v>2300000</v>
      </c>
      <c r="L143" s="776">
        <v>2677000</v>
      </c>
      <c r="M143" s="776">
        <v>0</v>
      </c>
      <c r="N143" s="776">
        <v>2677000</v>
      </c>
      <c r="O143" s="776">
        <v>2676550</v>
      </c>
      <c r="P143" s="776">
        <v>0</v>
      </c>
      <c r="Q143" s="776">
        <v>2676550</v>
      </c>
      <c r="R143" s="1275">
        <v>99.983190138214411</v>
      </c>
    </row>
    <row r="144" spans="1:18" ht="28.5">
      <c r="A144" s="823"/>
      <c r="B144" s="824"/>
      <c r="C144" s="824"/>
      <c r="D144" s="824"/>
      <c r="E144" s="824"/>
      <c r="F144" s="824">
        <v>3</v>
      </c>
      <c r="G144" s="827"/>
      <c r="H144" s="827"/>
      <c r="I144" s="827"/>
      <c r="J144" s="828" t="s">
        <v>522</v>
      </c>
      <c r="K144" s="776">
        <v>27620000</v>
      </c>
      <c r="L144" s="776">
        <v>27620000</v>
      </c>
      <c r="M144" s="775">
        <v>0</v>
      </c>
      <c r="N144" s="776">
        <v>27620000</v>
      </c>
      <c r="O144" s="776">
        <v>15700000</v>
      </c>
      <c r="P144" s="775">
        <v>0</v>
      </c>
      <c r="Q144" s="776">
        <v>15700000</v>
      </c>
      <c r="R144" s="1275">
        <v>56.842867487328022</v>
      </c>
    </row>
    <row r="145" spans="1:18" ht="28.5">
      <c r="A145" s="823"/>
      <c r="B145" s="824"/>
      <c r="C145" s="824"/>
      <c r="D145" s="824"/>
      <c r="E145" s="824"/>
      <c r="F145" s="824">
        <v>4</v>
      </c>
      <c r="G145" s="827"/>
      <c r="H145" s="827"/>
      <c r="I145" s="827"/>
      <c r="J145" s="828" t="s">
        <v>893</v>
      </c>
      <c r="K145" s="776">
        <v>10000000</v>
      </c>
      <c r="L145" s="776">
        <v>10000000</v>
      </c>
      <c r="M145" s="775">
        <v>0</v>
      </c>
      <c r="N145" s="776">
        <v>10000000</v>
      </c>
      <c r="O145" s="841">
        <v>7500000</v>
      </c>
      <c r="P145" s="775">
        <v>0</v>
      </c>
      <c r="Q145" s="776">
        <v>7500000</v>
      </c>
      <c r="R145" s="1275">
        <v>75</v>
      </c>
    </row>
    <row r="146" spans="1:18">
      <c r="A146" s="823"/>
      <c r="B146" s="824"/>
      <c r="C146" s="824"/>
      <c r="D146" s="824"/>
      <c r="E146" s="824"/>
      <c r="F146" s="824">
        <v>5</v>
      </c>
      <c r="G146" s="827"/>
      <c r="H146" s="827"/>
      <c r="I146" s="827"/>
      <c r="J146" s="803" t="s">
        <v>874</v>
      </c>
      <c r="K146" s="776">
        <v>587500</v>
      </c>
      <c r="L146" s="841">
        <v>1100500</v>
      </c>
      <c r="M146" s="775">
        <v>0</v>
      </c>
      <c r="N146" s="776">
        <v>1100500</v>
      </c>
      <c r="O146" s="841">
        <v>1100375</v>
      </c>
      <c r="P146" s="775">
        <v>0</v>
      </c>
      <c r="Q146" s="776">
        <v>1100375</v>
      </c>
      <c r="R146" s="1275">
        <v>99.988641526578832</v>
      </c>
    </row>
    <row r="147" spans="1:18" ht="28.5">
      <c r="A147" s="823"/>
      <c r="B147" s="824"/>
      <c r="C147" s="824"/>
      <c r="D147" s="824"/>
      <c r="E147" s="824"/>
      <c r="F147" s="824">
        <v>6</v>
      </c>
      <c r="G147" s="827"/>
      <c r="H147" s="827"/>
      <c r="I147" s="827"/>
      <c r="J147" s="795" t="s">
        <v>1011</v>
      </c>
      <c r="K147" s="776">
        <v>3072780</v>
      </c>
      <c r="L147" s="841">
        <v>0</v>
      </c>
      <c r="M147" s="775">
        <v>0</v>
      </c>
      <c r="N147" s="783">
        <v>0</v>
      </c>
      <c r="O147" s="1280">
        <v>0</v>
      </c>
      <c r="P147" s="805">
        <v>0</v>
      </c>
      <c r="Q147" s="776">
        <v>0</v>
      </c>
      <c r="R147" s="1275">
        <v>0</v>
      </c>
    </row>
    <row r="148" spans="1:18" ht="28.5">
      <c r="A148" s="823"/>
      <c r="B148" s="824"/>
      <c r="C148" s="824"/>
      <c r="D148" s="824"/>
      <c r="E148" s="824"/>
      <c r="F148" s="824">
        <v>7</v>
      </c>
      <c r="G148" s="827"/>
      <c r="H148" s="827"/>
      <c r="I148" s="827"/>
      <c r="J148" s="795" t="s">
        <v>1010</v>
      </c>
      <c r="K148" s="776">
        <v>12550488</v>
      </c>
      <c r="L148" s="841">
        <v>0</v>
      </c>
      <c r="M148" s="775">
        <v>0</v>
      </c>
      <c r="N148" s="776">
        <v>0</v>
      </c>
      <c r="O148" s="1280">
        <v>0</v>
      </c>
      <c r="P148" s="805">
        <v>0</v>
      </c>
      <c r="Q148" s="776">
        <v>0</v>
      </c>
      <c r="R148" s="1275">
        <v>0</v>
      </c>
    </row>
    <row r="149" spans="1:18" ht="28.5">
      <c r="A149" s="777"/>
      <c r="B149" s="773"/>
      <c r="C149" s="773"/>
      <c r="D149" s="773"/>
      <c r="E149" s="773"/>
      <c r="F149" s="773">
        <v>8</v>
      </c>
      <c r="G149" s="774"/>
      <c r="H149" s="774"/>
      <c r="I149" s="774"/>
      <c r="J149" s="803" t="s">
        <v>1211</v>
      </c>
      <c r="K149" s="776">
        <v>0</v>
      </c>
      <c r="L149" s="841">
        <v>2690892</v>
      </c>
      <c r="M149" s="775">
        <v>0</v>
      </c>
      <c r="N149" s="776">
        <v>2690892</v>
      </c>
      <c r="O149" s="841">
        <v>928324</v>
      </c>
      <c r="P149" s="775">
        <v>0</v>
      </c>
      <c r="Q149" s="776">
        <v>928324</v>
      </c>
      <c r="R149" s="1275">
        <v>34.49874614068495</v>
      </c>
    </row>
    <row r="150" spans="1:18" ht="15.75" thickBot="1">
      <c r="A150" s="885" t="s">
        <v>99</v>
      </c>
      <c r="B150" s="886"/>
      <c r="C150" s="886"/>
      <c r="D150" s="886"/>
      <c r="E150" s="886"/>
      <c r="F150" s="886"/>
      <c r="G150" s="887"/>
      <c r="H150" s="887"/>
      <c r="I150" s="887"/>
      <c r="J150" s="842"/>
      <c r="K150" s="888">
        <v>7451526153</v>
      </c>
      <c r="L150" s="843">
        <v>7732127144</v>
      </c>
      <c r="M150" s="844">
        <v>199417622</v>
      </c>
      <c r="N150" s="845">
        <v>7931544766</v>
      </c>
      <c r="O150" s="843">
        <v>6840706782</v>
      </c>
      <c r="P150" s="844">
        <v>107895203</v>
      </c>
      <c r="Q150" s="845">
        <v>6948601985</v>
      </c>
      <c r="R150" s="1290">
        <v>87.60717098624265</v>
      </c>
    </row>
    <row r="151" spans="1:18" ht="15" customHeight="1" thickTop="1">
      <c r="A151" s="359" t="s">
        <v>100</v>
      </c>
      <c r="B151" s="360"/>
      <c r="C151" s="360"/>
      <c r="D151" s="360"/>
      <c r="E151" s="360"/>
      <c r="F151" s="360"/>
      <c r="G151" s="360"/>
      <c r="H151" s="360"/>
      <c r="I151" s="360"/>
      <c r="J151" s="360"/>
      <c r="K151" s="361"/>
      <c r="L151" s="360"/>
      <c r="M151" s="360"/>
      <c r="N151" s="360"/>
      <c r="O151" s="360"/>
      <c r="P151" s="360"/>
      <c r="Q151" s="360"/>
      <c r="R151" s="1291"/>
    </row>
    <row r="152" spans="1:18" ht="15" customHeight="1">
      <c r="A152" s="784"/>
      <c r="B152" s="780"/>
      <c r="C152" s="780"/>
      <c r="D152" s="780"/>
      <c r="E152" s="780"/>
      <c r="F152" s="780">
        <v>1</v>
      </c>
      <c r="G152" s="782"/>
      <c r="H152" s="785"/>
      <c r="I152" s="785"/>
      <c r="J152" s="803" t="s">
        <v>101</v>
      </c>
      <c r="K152" s="783">
        <v>150000000</v>
      </c>
      <c r="L152" s="783">
        <v>150000000</v>
      </c>
      <c r="M152" s="783">
        <v>0</v>
      </c>
      <c r="N152" s="783">
        <v>150000000</v>
      </c>
      <c r="O152" s="783">
        <v>150000000</v>
      </c>
      <c r="P152" s="783">
        <v>0</v>
      </c>
      <c r="Q152" s="783">
        <v>150000000</v>
      </c>
      <c r="R152" s="1279">
        <v>100</v>
      </c>
    </row>
    <row r="153" spans="1:18" ht="15" customHeight="1">
      <c r="A153" s="784"/>
      <c r="B153" s="780"/>
      <c r="C153" s="780"/>
      <c r="D153" s="780"/>
      <c r="E153" s="780"/>
      <c r="F153" s="780">
        <v>2</v>
      </c>
      <c r="G153" s="782"/>
      <c r="H153" s="785"/>
      <c r="I153" s="785"/>
      <c r="J153" s="803" t="s">
        <v>1137</v>
      </c>
      <c r="K153" s="783">
        <v>0</v>
      </c>
      <c r="L153" s="783">
        <v>796278015</v>
      </c>
      <c r="M153" s="783">
        <v>0</v>
      </c>
      <c r="N153" s="783">
        <v>796278015</v>
      </c>
      <c r="O153" s="783">
        <v>796278015</v>
      </c>
      <c r="P153" s="783">
        <v>0</v>
      </c>
      <c r="Q153" s="783">
        <v>796278015</v>
      </c>
      <c r="R153" s="1279">
        <v>100</v>
      </c>
    </row>
    <row r="154" spans="1:18" ht="15" customHeight="1">
      <c r="A154" s="784"/>
      <c r="B154" s="780"/>
      <c r="C154" s="780"/>
      <c r="D154" s="780"/>
      <c r="E154" s="780"/>
      <c r="F154" s="780">
        <v>3</v>
      </c>
      <c r="G154" s="782"/>
      <c r="H154" s="785"/>
      <c r="I154" s="785"/>
      <c r="J154" s="803" t="s">
        <v>28</v>
      </c>
      <c r="K154" s="783">
        <v>63071000</v>
      </c>
      <c r="L154" s="783">
        <v>362441000</v>
      </c>
      <c r="M154" s="783">
        <v>0</v>
      </c>
      <c r="N154" s="783">
        <v>362441000</v>
      </c>
      <c r="O154" s="783">
        <v>200000000</v>
      </c>
      <c r="P154" s="783">
        <v>0</v>
      </c>
      <c r="Q154" s="783">
        <v>200000000</v>
      </c>
      <c r="R154" s="1279">
        <v>55.181395040848024</v>
      </c>
    </row>
    <row r="155" spans="1:18" ht="15">
      <c r="A155" s="784"/>
      <c r="B155" s="780"/>
      <c r="C155" s="780"/>
      <c r="D155" s="780"/>
      <c r="E155" s="780"/>
      <c r="F155" s="780">
        <v>4</v>
      </c>
      <c r="G155" s="782"/>
      <c r="H155" s="785"/>
      <c r="I155" s="785"/>
      <c r="J155" s="803" t="s">
        <v>889</v>
      </c>
      <c r="K155" s="783">
        <v>0</v>
      </c>
      <c r="L155" s="783">
        <v>86510103</v>
      </c>
      <c r="M155" s="783">
        <v>0</v>
      </c>
      <c r="N155" s="783">
        <v>86510103</v>
      </c>
      <c r="O155" s="783">
        <v>86510103</v>
      </c>
      <c r="P155" s="783">
        <v>0</v>
      </c>
      <c r="Q155" s="783">
        <v>86510103</v>
      </c>
      <c r="R155" s="1279">
        <v>100</v>
      </c>
    </row>
    <row r="156" spans="1:18" ht="15">
      <c r="A156" s="784"/>
      <c r="B156" s="780"/>
      <c r="C156" s="780"/>
      <c r="D156" s="780"/>
      <c r="E156" s="780"/>
      <c r="F156" s="780">
        <v>4</v>
      </c>
      <c r="G156" s="782"/>
      <c r="H156" s="785"/>
      <c r="I156" s="785"/>
      <c r="J156" s="813" t="s">
        <v>795</v>
      </c>
      <c r="K156" s="792">
        <v>3040590858</v>
      </c>
      <c r="L156" s="792">
        <v>3012920912</v>
      </c>
      <c r="M156" s="792">
        <v>0</v>
      </c>
      <c r="N156" s="792">
        <v>3012920912</v>
      </c>
      <c r="O156" s="792">
        <v>3012920912</v>
      </c>
      <c r="P156" s="792">
        <v>0</v>
      </c>
      <c r="Q156" s="792">
        <v>3012920912</v>
      </c>
      <c r="R156" s="1287">
        <v>100</v>
      </c>
    </row>
    <row r="157" spans="1:18" ht="26.25" customHeight="1">
      <c r="A157" s="777"/>
      <c r="B157" s="773"/>
      <c r="C157" s="773"/>
      <c r="D157" s="773"/>
      <c r="E157" s="773">
        <v>11</v>
      </c>
      <c r="F157" s="773"/>
      <c r="G157" s="774"/>
      <c r="H157" s="774"/>
      <c r="I157" s="774">
        <v>1</v>
      </c>
      <c r="J157" s="803" t="s">
        <v>102</v>
      </c>
      <c r="K157" s="776">
        <v>155403149</v>
      </c>
      <c r="L157" s="776">
        <v>155403149</v>
      </c>
      <c r="M157" s="776">
        <v>0</v>
      </c>
      <c r="N157" s="776">
        <v>155403149</v>
      </c>
      <c r="O157" s="776">
        <v>155403149</v>
      </c>
      <c r="P157" s="776">
        <v>0</v>
      </c>
      <c r="Q157" s="776">
        <v>155403149</v>
      </c>
      <c r="R157" s="1275">
        <v>100</v>
      </c>
    </row>
    <row r="158" spans="1:18" ht="28.5">
      <c r="A158" s="777"/>
      <c r="B158" s="773"/>
      <c r="C158" s="773"/>
      <c r="D158" s="773"/>
      <c r="E158" s="773">
        <v>11</v>
      </c>
      <c r="F158" s="773"/>
      <c r="G158" s="774"/>
      <c r="H158" s="774"/>
      <c r="I158" s="774">
        <v>2</v>
      </c>
      <c r="J158" s="803" t="s">
        <v>103</v>
      </c>
      <c r="K158" s="776">
        <v>247741573</v>
      </c>
      <c r="L158" s="776">
        <v>220071627</v>
      </c>
      <c r="M158" s="776">
        <v>0</v>
      </c>
      <c r="N158" s="776">
        <v>220071627</v>
      </c>
      <c r="O158" s="776">
        <v>220071627</v>
      </c>
      <c r="P158" s="776">
        <v>0</v>
      </c>
      <c r="Q158" s="776">
        <v>220071627</v>
      </c>
      <c r="R158" s="1275">
        <v>100</v>
      </c>
    </row>
    <row r="159" spans="1:18" ht="28.5">
      <c r="A159" s="777"/>
      <c r="B159" s="773"/>
      <c r="C159" s="773"/>
      <c r="D159" s="773"/>
      <c r="E159" s="773">
        <v>12</v>
      </c>
      <c r="F159" s="773"/>
      <c r="G159" s="774"/>
      <c r="H159" s="774"/>
      <c r="I159" s="774">
        <v>3</v>
      </c>
      <c r="J159" s="803" t="s">
        <v>488</v>
      </c>
      <c r="K159" s="776">
        <v>2466782249</v>
      </c>
      <c r="L159" s="776">
        <v>2466782249</v>
      </c>
      <c r="M159" s="776">
        <v>0</v>
      </c>
      <c r="N159" s="776">
        <v>2466782249</v>
      </c>
      <c r="O159" s="776">
        <v>2466782249</v>
      </c>
      <c r="P159" s="776">
        <v>0</v>
      </c>
      <c r="Q159" s="776">
        <v>2466782249</v>
      </c>
      <c r="R159" s="1275">
        <v>100</v>
      </c>
    </row>
    <row r="160" spans="1:18" ht="28.5">
      <c r="A160" s="777"/>
      <c r="B160" s="773"/>
      <c r="C160" s="773"/>
      <c r="D160" s="773"/>
      <c r="E160" s="773">
        <v>12</v>
      </c>
      <c r="F160" s="773"/>
      <c r="G160" s="774"/>
      <c r="H160" s="774"/>
      <c r="I160" s="774">
        <v>4</v>
      </c>
      <c r="J160" s="803" t="s">
        <v>104</v>
      </c>
      <c r="K160" s="776">
        <v>170663887</v>
      </c>
      <c r="L160" s="776">
        <v>170663887</v>
      </c>
      <c r="M160" s="776">
        <v>0</v>
      </c>
      <c r="N160" s="776">
        <v>170663887</v>
      </c>
      <c r="O160" s="776">
        <v>170663887</v>
      </c>
      <c r="P160" s="776">
        <v>0</v>
      </c>
      <c r="Q160" s="776">
        <v>170663887</v>
      </c>
      <c r="R160" s="1275">
        <v>100</v>
      </c>
    </row>
    <row r="161" spans="1:33" ht="28.5">
      <c r="A161" s="777"/>
      <c r="B161" s="773"/>
      <c r="C161" s="773"/>
      <c r="D161" s="773"/>
      <c r="E161" s="773">
        <v>12</v>
      </c>
      <c r="F161" s="773">
        <v>5</v>
      </c>
      <c r="G161" s="774"/>
      <c r="H161" s="774"/>
      <c r="I161" s="774"/>
      <c r="J161" s="803" t="s">
        <v>796</v>
      </c>
      <c r="K161" s="776">
        <v>725146552</v>
      </c>
      <c r="L161" s="776">
        <v>729342508</v>
      </c>
      <c r="M161" s="776">
        <v>0</v>
      </c>
      <c r="N161" s="776">
        <v>729342508</v>
      </c>
      <c r="O161" s="776">
        <v>729342508</v>
      </c>
      <c r="P161" s="776">
        <v>0</v>
      </c>
      <c r="Q161" s="776">
        <v>729342508</v>
      </c>
      <c r="R161" s="1275">
        <v>100</v>
      </c>
    </row>
    <row r="162" spans="1:33">
      <c r="A162" s="777"/>
      <c r="B162" s="773"/>
      <c r="C162" s="773"/>
      <c r="D162" s="773"/>
      <c r="E162" s="773"/>
      <c r="F162" s="773">
        <v>6</v>
      </c>
      <c r="G162" s="774"/>
      <c r="H162" s="774"/>
      <c r="I162" s="774"/>
      <c r="J162" s="803" t="s">
        <v>34</v>
      </c>
      <c r="K162" s="776">
        <v>0</v>
      </c>
      <c r="L162" s="776">
        <v>0</v>
      </c>
      <c r="M162" s="776">
        <v>0</v>
      </c>
      <c r="N162" s="776">
        <v>0</v>
      </c>
      <c r="O162" s="776">
        <v>0</v>
      </c>
      <c r="P162" s="776">
        <v>0</v>
      </c>
      <c r="Q162" s="776">
        <v>0</v>
      </c>
      <c r="R162" s="1275">
        <v>0</v>
      </c>
      <c r="S162" s="751" t="s">
        <v>894</v>
      </c>
    </row>
    <row r="163" spans="1:33" ht="15" customHeight="1" thickBot="1">
      <c r="A163" s="796" t="s">
        <v>105</v>
      </c>
      <c r="B163" s="846"/>
      <c r="C163" s="846"/>
      <c r="D163" s="846"/>
      <c r="E163" s="846"/>
      <c r="F163" s="846"/>
      <c r="G163" s="847"/>
      <c r="H163" s="847"/>
      <c r="I163" s="847"/>
      <c r="J163" s="848"/>
      <c r="K163" s="850">
        <v>3978808410</v>
      </c>
      <c r="L163" s="849">
        <v>5137492538</v>
      </c>
      <c r="M163" s="851">
        <v>0</v>
      </c>
      <c r="N163" s="852">
        <v>5137492538</v>
      </c>
      <c r="O163" s="849">
        <v>4975051538</v>
      </c>
      <c r="P163" s="851">
        <v>0</v>
      </c>
      <c r="Q163" s="852">
        <v>4975051538</v>
      </c>
      <c r="R163" s="1292">
        <v>96.838126794375114</v>
      </c>
      <c r="T163" s="751" t="s">
        <v>894</v>
      </c>
    </row>
    <row r="164" spans="1:33" ht="15" customHeight="1" thickBot="1">
      <c r="A164" s="372"/>
      <c r="B164" s="373"/>
      <c r="C164" s="373"/>
      <c r="D164" s="373"/>
      <c r="E164" s="373"/>
      <c r="F164" s="373"/>
      <c r="G164" s="373"/>
      <c r="H164" s="373"/>
      <c r="I164" s="373"/>
      <c r="J164" s="373"/>
      <c r="K164" s="850"/>
      <c r="L164" s="849"/>
      <c r="M164" s="849"/>
      <c r="N164" s="849"/>
      <c r="O164" s="849"/>
      <c r="P164" s="849"/>
      <c r="Q164" s="849"/>
      <c r="R164" s="1293"/>
      <c r="U164" s="751" t="s">
        <v>894</v>
      </c>
    </row>
    <row r="165" spans="1:33" ht="17.25" customHeight="1" thickBot="1">
      <c r="A165" s="369" t="s">
        <v>106</v>
      </c>
      <c r="B165" s="370"/>
      <c r="C165" s="370"/>
      <c r="D165" s="370"/>
      <c r="E165" s="370"/>
      <c r="F165" s="370"/>
      <c r="G165" s="370"/>
      <c r="H165" s="370"/>
      <c r="I165" s="370"/>
      <c r="J165" s="371"/>
      <c r="K165" s="398">
        <v>13531078689</v>
      </c>
      <c r="L165" s="585">
        <v>14967896122</v>
      </c>
      <c r="M165" s="29">
        <v>212398705</v>
      </c>
      <c r="N165" s="29">
        <v>15180294827</v>
      </c>
      <c r="O165" s="29">
        <v>13872342850</v>
      </c>
      <c r="P165" s="585">
        <v>120962087</v>
      </c>
      <c r="Q165" s="29">
        <v>13993304937</v>
      </c>
      <c r="R165" s="1294">
        <v>92.180719126160881</v>
      </c>
      <c r="V165" s="751" t="s">
        <v>894</v>
      </c>
    </row>
    <row r="166" spans="1:33" ht="15" thickTop="1">
      <c r="L166" s="854"/>
      <c r="M166" s="854"/>
      <c r="N166" s="854"/>
      <c r="O166" s="854"/>
      <c r="P166" s="854"/>
      <c r="Q166" s="854"/>
      <c r="R166" s="1295"/>
      <c r="W166" s="751" t="s">
        <v>894</v>
      </c>
    </row>
    <row r="167" spans="1:33" s="30" customFormat="1">
      <c r="A167" s="31"/>
      <c r="B167" s="31"/>
      <c r="C167" s="31"/>
      <c r="D167" s="31"/>
      <c r="E167" s="31"/>
      <c r="F167" s="31"/>
      <c r="G167" s="31"/>
      <c r="H167" s="31"/>
      <c r="I167" s="31"/>
      <c r="J167" s="853"/>
      <c r="K167" s="854"/>
      <c r="L167" s="854"/>
      <c r="M167" s="854"/>
      <c r="N167" s="854"/>
      <c r="O167" s="854"/>
      <c r="P167" s="854"/>
      <c r="Q167" s="854"/>
      <c r="R167" s="1295"/>
      <c r="X167" s="30" t="s">
        <v>894</v>
      </c>
    </row>
    <row r="168" spans="1:33">
      <c r="J168" s="79"/>
      <c r="L168" s="854"/>
      <c r="M168" s="854"/>
      <c r="N168" s="854"/>
      <c r="O168" s="854"/>
      <c r="P168" s="854"/>
      <c r="Q168" s="854"/>
      <c r="R168" s="1295"/>
      <c r="Y168" s="751" t="s">
        <v>894</v>
      </c>
    </row>
    <row r="169" spans="1:33" s="725" customForma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854"/>
      <c r="L169" s="854"/>
      <c r="M169" s="854"/>
      <c r="N169" s="854"/>
      <c r="O169" s="854"/>
      <c r="P169" s="854"/>
      <c r="Q169" s="854"/>
      <c r="R169" s="1295"/>
      <c r="Z169" s="725" t="s">
        <v>894</v>
      </c>
    </row>
    <row r="170" spans="1:33">
      <c r="J170" s="31"/>
      <c r="L170" s="854"/>
      <c r="M170" s="854"/>
      <c r="N170" s="854"/>
      <c r="O170" s="854"/>
      <c r="P170" s="854"/>
      <c r="Q170" s="854"/>
      <c r="R170" s="1295"/>
      <c r="AA170" s="751" t="s">
        <v>894</v>
      </c>
    </row>
    <row r="171" spans="1:33" s="31" customFormat="1">
      <c r="A171" s="853"/>
      <c r="B171" s="853"/>
      <c r="C171" s="853"/>
      <c r="D171" s="853"/>
      <c r="E171" s="853"/>
      <c r="F171" s="853"/>
      <c r="G171" s="853"/>
      <c r="H171" s="853"/>
      <c r="I171" s="853"/>
      <c r="J171" s="853"/>
      <c r="K171" s="854"/>
      <c r="L171" s="854"/>
      <c r="M171" s="854"/>
      <c r="N171" s="854"/>
      <c r="O171" s="854"/>
      <c r="P171" s="854"/>
      <c r="Q171" s="854"/>
      <c r="R171" s="1295"/>
      <c r="AB171" s="31" t="s">
        <v>894</v>
      </c>
    </row>
    <row r="172" spans="1:33" s="752" customFormat="1">
      <c r="A172" s="853"/>
      <c r="B172" s="853"/>
      <c r="C172" s="853"/>
      <c r="D172" s="853"/>
      <c r="E172" s="853"/>
      <c r="F172" s="853"/>
      <c r="G172" s="853"/>
      <c r="H172" s="853"/>
      <c r="I172" s="853"/>
      <c r="J172" s="853"/>
      <c r="K172" s="854"/>
      <c r="L172" s="854"/>
      <c r="M172" s="854"/>
      <c r="N172" s="854"/>
      <c r="O172" s="854"/>
      <c r="P172" s="854"/>
      <c r="Q172" s="854"/>
      <c r="R172" s="1295"/>
      <c r="AC172" s="752" t="s">
        <v>894</v>
      </c>
    </row>
    <row r="173" spans="1:33" s="752" customFormat="1">
      <c r="A173" s="853"/>
      <c r="B173" s="853"/>
      <c r="C173" s="853"/>
      <c r="D173" s="853"/>
      <c r="E173" s="853"/>
      <c r="F173" s="853"/>
      <c r="G173" s="853"/>
      <c r="H173" s="853"/>
      <c r="I173" s="853"/>
      <c r="J173" s="853"/>
      <c r="K173" s="854"/>
      <c r="L173" s="854"/>
      <c r="M173" s="854"/>
      <c r="N173" s="854"/>
      <c r="O173" s="854"/>
      <c r="P173" s="854"/>
      <c r="Q173" s="854"/>
      <c r="R173" s="1295"/>
      <c r="AD173" s="752" t="s">
        <v>894</v>
      </c>
    </row>
    <row r="174" spans="1:33" s="752" customFormat="1">
      <c r="A174" s="853"/>
      <c r="B174" s="853"/>
      <c r="C174" s="853"/>
      <c r="D174" s="853"/>
      <c r="E174" s="853"/>
      <c r="F174" s="853"/>
      <c r="G174" s="853"/>
      <c r="H174" s="853"/>
      <c r="I174" s="853"/>
      <c r="J174" s="853"/>
      <c r="K174" s="854"/>
      <c r="L174" s="854"/>
      <c r="M174" s="854"/>
      <c r="N174" s="854"/>
      <c r="O174" s="854"/>
      <c r="P174" s="854"/>
      <c r="Q174" s="854"/>
      <c r="R174" s="1295"/>
      <c r="AE174" s="752" t="s">
        <v>894</v>
      </c>
    </row>
    <row r="175" spans="1:33" s="752" customFormat="1">
      <c r="A175" s="31"/>
      <c r="B175" s="31"/>
      <c r="C175" s="31"/>
      <c r="D175" s="31"/>
      <c r="E175" s="31"/>
      <c r="F175" s="31"/>
      <c r="G175" s="31"/>
      <c r="H175" s="31"/>
      <c r="I175" s="31"/>
      <c r="J175" s="853"/>
      <c r="K175" s="854"/>
      <c r="L175" s="853"/>
      <c r="M175" s="853"/>
      <c r="N175" s="853"/>
      <c r="O175" s="853"/>
      <c r="P175" s="853"/>
      <c r="Q175" s="853"/>
      <c r="R175" s="1296"/>
      <c r="AF175" s="752" t="s">
        <v>894</v>
      </c>
    </row>
    <row r="176" spans="1:33">
      <c r="AG176" s="751" t="s">
        <v>894</v>
      </c>
    </row>
    <row r="177" spans="34:49">
      <c r="AH177" s="751" t="s">
        <v>894</v>
      </c>
    </row>
    <row r="178" spans="34:49">
      <c r="AI178" s="751" t="s">
        <v>894</v>
      </c>
    </row>
    <row r="179" spans="34:49">
      <c r="AJ179" s="751" t="s">
        <v>894</v>
      </c>
    </row>
    <row r="180" spans="34:49">
      <c r="AK180" s="751" t="s">
        <v>894</v>
      </c>
    </row>
    <row r="181" spans="34:49">
      <c r="AL181" s="751" t="s">
        <v>894</v>
      </c>
    </row>
    <row r="182" spans="34:49">
      <c r="AM182" s="751" t="s">
        <v>894</v>
      </c>
    </row>
    <row r="183" spans="34:49">
      <c r="AN183" s="751" t="s">
        <v>894</v>
      </c>
    </row>
    <row r="184" spans="34:49">
      <c r="AO184" s="751" t="s">
        <v>894</v>
      </c>
    </row>
    <row r="185" spans="34:49">
      <c r="AP185" s="751" t="s">
        <v>894</v>
      </c>
    </row>
    <row r="186" spans="34:49">
      <c r="AQ186" s="751" t="s">
        <v>894</v>
      </c>
    </row>
    <row r="187" spans="34:49">
      <c r="AR187" s="751" t="s">
        <v>894</v>
      </c>
    </row>
    <row r="188" spans="34:49">
      <c r="AS188" s="751" t="s">
        <v>894</v>
      </c>
    </row>
    <row r="189" spans="34:49">
      <c r="AT189" s="751" t="s">
        <v>894</v>
      </c>
    </row>
    <row r="190" spans="34:49">
      <c r="AU190" s="751" t="s">
        <v>894</v>
      </c>
    </row>
    <row r="191" spans="34:49">
      <c r="AV191" s="751" t="s">
        <v>894</v>
      </c>
    </row>
    <row r="192" spans="34:49">
      <c r="AW192" s="751" t="s">
        <v>894</v>
      </c>
    </row>
    <row r="193" spans="50:65">
      <c r="AX193" s="751" t="s">
        <v>894</v>
      </c>
    </row>
    <row r="194" spans="50:65">
      <c r="AY194" s="751" t="s">
        <v>894</v>
      </c>
    </row>
    <row r="195" spans="50:65">
      <c r="AZ195" s="751" t="s">
        <v>894</v>
      </c>
    </row>
    <row r="196" spans="50:65">
      <c r="BA196" s="751" t="s">
        <v>894</v>
      </c>
    </row>
    <row r="197" spans="50:65">
      <c r="BB197" s="751" t="s">
        <v>894</v>
      </c>
    </row>
    <row r="198" spans="50:65">
      <c r="BC198" s="751" t="s">
        <v>894</v>
      </c>
    </row>
    <row r="199" spans="50:65">
      <c r="BD199" s="751" t="s">
        <v>894</v>
      </c>
    </row>
    <row r="200" spans="50:65">
      <c r="BE200" s="751" t="s">
        <v>894</v>
      </c>
    </row>
    <row r="201" spans="50:65">
      <c r="BF201" s="751" t="s">
        <v>894</v>
      </c>
    </row>
    <row r="202" spans="50:65">
      <c r="BG202" s="751" t="s">
        <v>894</v>
      </c>
    </row>
    <row r="203" spans="50:65">
      <c r="BH203" s="751" t="s">
        <v>894</v>
      </c>
    </row>
    <row r="204" spans="50:65">
      <c r="BI204" s="751" t="s">
        <v>894</v>
      </c>
    </row>
    <row r="205" spans="50:65">
      <c r="BJ205" s="751" t="s">
        <v>894</v>
      </c>
    </row>
    <row r="206" spans="50:65">
      <c r="BK206" s="751" t="s">
        <v>894</v>
      </c>
    </row>
    <row r="207" spans="50:65">
      <c r="BL207" s="751" t="s">
        <v>894</v>
      </c>
    </row>
    <row r="208" spans="50:65">
      <c r="BM208" s="751" t="s">
        <v>894</v>
      </c>
    </row>
    <row r="209" spans="66:81">
      <c r="BN209" s="751" t="s">
        <v>894</v>
      </c>
    </row>
    <row r="210" spans="66:81">
      <c r="BO210" s="751" t="s">
        <v>894</v>
      </c>
    </row>
    <row r="211" spans="66:81">
      <c r="BP211" s="751" t="s">
        <v>894</v>
      </c>
    </row>
    <row r="212" spans="66:81">
      <c r="BQ212" s="751" t="s">
        <v>894</v>
      </c>
    </row>
    <row r="213" spans="66:81">
      <c r="BR213" s="751" t="s">
        <v>894</v>
      </c>
    </row>
    <row r="214" spans="66:81">
      <c r="BS214" s="751" t="s">
        <v>894</v>
      </c>
    </row>
    <row r="215" spans="66:81">
      <c r="BT215" s="751" t="s">
        <v>894</v>
      </c>
    </row>
    <row r="216" spans="66:81">
      <c r="BU216" s="751" t="s">
        <v>894</v>
      </c>
    </row>
    <row r="217" spans="66:81">
      <c r="BV217" s="751" t="s">
        <v>894</v>
      </c>
    </row>
    <row r="218" spans="66:81">
      <c r="BW218" s="751" t="s">
        <v>894</v>
      </c>
    </row>
    <row r="219" spans="66:81">
      <c r="BX219" s="751" t="s">
        <v>894</v>
      </c>
    </row>
    <row r="220" spans="66:81">
      <c r="BY220" s="751" t="s">
        <v>894</v>
      </c>
    </row>
    <row r="221" spans="66:81">
      <c r="BZ221" s="751" t="s">
        <v>894</v>
      </c>
    </row>
    <row r="222" spans="66:81">
      <c r="CA222" s="751" t="s">
        <v>894</v>
      </c>
    </row>
    <row r="223" spans="66:81">
      <c r="CB223" s="751" t="s">
        <v>894</v>
      </c>
    </row>
    <row r="224" spans="66:81">
      <c r="CC224" s="751" t="s">
        <v>894</v>
      </c>
    </row>
    <row r="225" spans="82:97">
      <c r="CD225" s="751" t="s">
        <v>894</v>
      </c>
    </row>
    <row r="226" spans="82:97">
      <c r="CE226" s="751" t="s">
        <v>894</v>
      </c>
    </row>
    <row r="227" spans="82:97">
      <c r="CF227" s="751" t="s">
        <v>894</v>
      </c>
    </row>
    <row r="228" spans="82:97">
      <c r="CG228" s="751" t="s">
        <v>894</v>
      </c>
    </row>
    <row r="229" spans="82:97">
      <c r="CH229" s="751" t="s">
        <v>894</v>
      </c>
    </row>
    <row r="230" spans="82:97">
      <c r="CI230" s="751" t="s">
        <v>894</v>
      </c>
    </row>
    <row r="231" spans="82:97">
      <c r="CJ231" s="751" t="s">
        <v>894</v>
      </c>
    </row>
    <row r="232" spans="82:97">
      <c r="CK232" s="751" t="s">
        <v>894</v>
      </c>
    </row>
    <row r="233" spans="82:97">
      <c r="CL233" s="751" t="s">
        <v>894</v>
      </c>
    </row>
    <row r="234" spans="82:97">
      <c r="CM234" s="751" t="s">
        <v>894</v>
      </c>
    </row>
    <row r="235" spans="82:97">
      <c r="CN235" s="751" t="s">
        <v>894</v>
      </c>
    </row>
    <row r="236" spans="82:97">
      <c r="CO236" s="751" t="s">
        <v>894</v>
      </c>
    </row>
    <row r="237" spans="82:97">
      <c r="CP237" s="751" t="s">
        <v>894</v>
      </c>
    </row>
    <row r="238" spans="82:97">
      <c r="CQ238" s="751" t="s">
        <v>894</v>
      </c>
    </row>
    <row r="239" spans="82:97">
      <c r="CR239" s="751" t="s">
        <v>894</v>
      </c>
    </row>
    <row r="240" spans="82:97">
      <c r="CS240" s="751" t="s">
        <v>894</v>
      </c>
    </row>
    <row r="241" spans="98:107">
      <c r="CT241" s="751" t="s">
        <v>894</v>
      </c>
    </row>
    <row r="242" spans="98:107">
      <c r="CU242" s="751" t="s">
        <v>894</v>
      </c>
    </row>
    <row r="243" spans="98:107">
      <c r="CV243" s="751" t="s">
        <v>894</v>
      </c>
    </row>
    <row r="244" spans="98:107">
      <c r="CW244" s="751" t="s">
        <v>894</v>
      </c>
    </row>
    <row r="245" spans="98:107">
      <c r="CX245" s="751" t="s">
        <v>894</v>
      </c>
    </row>
    <row r="246" spans="98:107">
      <c r="CY246" s="751" t="s">
        <v>894</v>
      </c>
    </row>
    <row r="247" spans="98:107">
      <c r="CZ247" s="751" t="s">
        <v>894</v>
      </c>
    </row>
    <row r="248" spans="98:107">
      <c r="DA248" s="751" t="s">
        <v>894</v>
      </c>
    </row>
    <row r="249" spans="98:107">
      <c r="DB249" s="751" t="s">
        <v>894</v>
      </c>
    </row>
    <row r="250" spans="98:107">
      <c r="DC250" s="751" t="s">
        <v>894</v>
      </c>
    </row>
  </sheetData>
  <mergeCells count="16">
    <mergeCell ref="H58:J58"/>
    <mergeCell ref="G3:J3"/>
    <mergeCell ref="H1:H2"/>
    <mergeCell ref="L1:N1"/>
    <mergeCell ref="R1:R2"/>
    <mergeCell ref="F1:F2"/>
    <mergeCell ref="G1:G2"/>
    <mergeCell ref="I1:I2"/>
    <mergeCell ref="J1:J2"/>
    <mergeCell ref="O1:Q1"/>
    <mergeCell ref="K1:K2"/>
    <mergeCell ref="A1:A2"/>
    <mergeCell ref="B1:B2"/>
    <mergeCell ref="C1:C2"/>
    <mergeCell ref="D1:D2"/>
    <mergeCell ref="E1:E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45" orientation="portrait" r:id="rId1"/>
  <headerFooter alignWithMargins="0">
    <oddHeader>&amp;C&amp;"Arial,Félkövér"&amp;12
GYÖNGYÖS VÁROSI ÖNKORMÁNYZAT
 2020. ÉVI BEVÉTELEINEK RÉSZLETEZŐ KIMUTATÁSA&amp;R&amp;"Arial,Félkövér"&amp;12 2.  melléklet a 15/2021. (V.28.) önkormányzati rendelethez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7"/>
  <sheetViews>
    <sheetView showGridLines="0" zoomScaleNormal="100" workbookViewId="0">
      <pane xSplit="3" ySplit="5" topLeftCell="D6" activePane="bottomRight" state="frozen"/>
      <selection activeCell="Y2" sqref="Y2:AA2"/>
      <selection pane="topRight" activeCell="Y2" sqref="Y2:AA2"/>
      <selection pane="bottomLeft" activeCell="Y2" sqref="Y2:AA2"/>
      <selection pane="bottomRight" activeCell="B14" sqref="B14"/>
    </sheetView>
  </sheetViews>
  <sheetFormatPr defaultColWidth="10.28515625" defaultRowHeight="12.75"/>
  <cols>
    <col min="1" max="1" width="5.5703125" style="144" customWidth="1"/>
    <col min="2" max="2" width="51" style="280" customWidth="1"/>
    <col min="3" max="3" width="13.28515625" style="145" customWidth="1"/>
    <col min="4" max="4" width="7.28515625" style="144" customWidth="1"/>
    <col min="5" max="5" width="13.5703125" style="144" customWidth="1"/>
    <col min="6" max="6" width="7.28515625" style="144" bestFit="1" customWidth="1"/>
    <col min="7" max="7" width="13.5703125" style="144" bestFit="1" customWidth="1"/>
    <col min="8" max="8" width="7.5703125" style="144" customWidth="1"/>
    <col min="9" max="9" width="14" style="144" customWidth="1"/>
    <col min="10" max="10" width="8.28515625" style="144" customWidth="1"/>
    <col min="11" max="252" width="10.28515625" style="144"/>
    <col min="253" max="253" width="5.5703125" style="144" customWidth="1"/>
    <col min="254" max="254" width="73.42578125" style="144" customWidth="1"/>
    <col min="255" max="255" width="13.28515625" style="144" customWidth="1"/>
    <col min="256" max="256" width="7.28515625" style="144" customWidth="1"/>
    <col min="257" max="257" width="12.28515625" style="144" customWidth="1"/>
    <col min="258" max="258" width="7.28515625" style="144" customWidth="1"/>
    <col min="259" max="259" width="13.5703125" style="144" customWidth="1"/>
    <col min="260" max="260" width="7.28515625" style="144" customWidth="1"/>
    <col min="261" max="261" width="13.5703125" style="144" customWidth="1"/>
    <col min="262" max="262" width="7.28515625" style="144" customWidth="1"/>
    <col min="263" max="263" width="13.5703125" style="144" customWidth="1"/>
    <col min="264" max="508" width="10.28515625" style="144"/>
    <col min="509" max="509" width="5.5703125" style="144" customWidth="1"/>
    <col min="510" max="510" width="73.42578125" style="144" customWidth="1"/>
    <col min="511" max="511" width="13.28515625" style="144" customWidth="1"/>
    <col min="512" max="512" width="7.28515625" style="144" customWidth="1"/>
    <col min="513" max="513" width="12.28515625" style="144" customWidth="1"/>
    <col min="514" max="514" width="7.28515625" style="144" customWidth="1"/>
    <col min="515" max="515" width="13.5703125" style="144" customWidth="1"/>
    <col min="516" max="516" width="7.28515625" style="144" customWidth="1"/>
    <col min="517" max="517" width="13.5703125" style="144" customWidth="1"/>
    <col min="518" max="518" width="7.28515625" style="144" customWidth="1"/>
    <col min="519" max="519" width="13.5703125" style="144" customWidth="1"/>
    <col min="520" max="764" width="10.28515625" style="144"/>
    <col min="765" max="765" width="5.5703125" style="144" customWidth="1"/>
    <col min="766" max="766" width="73.42578125" style="144" customWidth="1"/>
    <col min="767" max="767" width="13.28515625" style="144" customWidth="1"/>
    <col min="768" max="768" width="7.28515625" style="144" customWidth="1"/>
    <col min="769" max="769" width="12.28515625" style="144" customWidth="1"/>
    <col min="770" max="770" width="7.28515625" style="144" customWidth="1"/>
    <col min="771" max="771" width="13.5703125" style="144" customWidth="1"/>
    <col min="772" max="772" width="7.28515625" style="144" customWidth="1"/>
    <col min="773" max="773" width="13.5703125" style="144" customWidth="1"/>
    <col min="774" max="774" width="7.28515625" style="144" customWidth="1"/>
    <col min="775" max="775" width="13.5703125" style="144" customWidth="1"/>
    <col min="776" max="1020" width="10.28515625" style="144"/>
    <col min="1021" max="1021" width="5.5703125" style="144" customWidth="1"/>
    <col min="1022" max="1022" width="73.42578125" style="144" customWidth="1"/>
    <col min="1023" max="1023" width="13.28515625" style="144" customWidth="1"/>
    <col min="1024" max="1024" width="7.28515625" style="144" customWidth="1"/>
    <col min="1025" max="1025" width="12.28515625" style="144" customWidth="1"/>
    <col min="1026" max="1026" width="7.28515625" style="144" customWidth="1"/>
    <col min="1027" max="1027" width="13.5703125" style="144" customWidth="1"/>
    <col min="1028" max="1028" width="7.28515625" style="144" customWidth="1"/>
    <col min="1029" max="1029" width="13.5703125" style="144" customWidth="1"/>
    <col min="1030" max="1030" width="7.28515625" style="144" customWidth="1"/>
    <col min="1031" max="1031" width="13.5703125" style="144" customWidth="1"/>
    <col min="1032" max="1276" width="10.28515625" style="144"/>
    <col min="1277" max="1277" width="5.5703125" style="144" customWidth="1"/>
    <col min="1278" max="1278" width="73.42578125" style="144" customWidth="1"/>
    <col min="1279" max="1279" width="13.28515625" style="144" customWidth="1"/>
    <col min="1280" max="1280" width="7.28515625" style="144" customWidth="1"/>
    <col min="1281" max="1281" width="12.28515625" style="144" customWidth="1"/>
    <col min="1282" max="1282" width="7.28515625" style="144" customWidth="1"/>
    <col min="1283" max="1283" width="13.5703125" style="144" customWidth="1"/>
    <col min="1284" max="1284" width="7.28515625" style="144" customWidth="1"/>
    <col min="1285" max="1285" width="13.5703125" style="144" customWidth="1"/>
    <col min="1286" max="1286" width="7.28515625" style="144" customWidth="1"/>
    <col min="1287" max="1287" width="13.5703125" style="144" customWidth="1"/>
    <col min="1288" max="1532" width="10.28515625" style="144"/>
    <col min="1533" max="1533" width="5.5703125" style="144" customWidth="1"/>
    <col min="1534" max="1534" width="73.42578125" style="144" customWidth="1"/>
    <col min="1535" max="1535" width="13.28515625" style="144" customWidth="1"/>
    <col min="1536" max="1536" width="7.28515625" style="144" customWidth="1"/>
    <col min="1537" max="1537" width="12.28515625" style="144" customWidth="1"/>
    <col min="1538" max="1538" width="7.28515625" style="144" customWidth="1"/>
    <col min="1539" max="1539" width="13.5703125" style="144" customWidth="1"/>
    <col min="1540" max="1540" width="7.28515625" style="144" customWidth="1"/>
    <col min="1541" max="1541" width="13.5703125" style="144" customWidth="1"/>
    <col min="1542" max="1542" width="7.28515625" style="144" customWidth="1"/>
    <col min="1543" max="1543" width="13.5703125" style="144" customWidth="1"/>
    <col min="1544" max="1788" width="10.28515625" style="144"/>
    <col min="1789" max="1789" width="5.5703125" style="144" customWidth="1"/>
    <col min="1790" max="1790" width="73.42578125" style="144" customWidth="1"/>
    <col min="1791" max="1791" width="13.28515625" style="144" customWidth="1"/>
    <col min="1792" max="1792" width="7.28515625" style="144" customWidth="1"/>
    <col min="1793" max="1793" width="12.28515625" style="144" customWidth="1"/>
    <col min="1794" max="1794" width="7.28515625" style="144" customWidth="1"/>
    <col min="1795" max="1795" width="13.5703125" style="144" customWidth="1"/>
    <col min="1796" max="1796" width="7.28515625" style="144" customWidth="1"/>
    <col min="1797" max="1797" width="13.5703125" style="144" customWidth="1"/>
    <col min="1798" max="1798" width="7.28515625" style="144" customWidth="1"/>
    <col min="1799" max="1799" width="13.5703125" style="144" customWidth="1"/>
    <col min="1800" max="2044" width="10.28515625" style="144"/>
    <col min="2045" max="2045" width="5.5703125" style="144" customWidth="1"/>
    <col min="2046" max="2046" width="73.42578125" style="144" customWidth="1"/>
    <col min="2047" max="2047" width="13.28515625" style="144" customWidth="1"/>
    <col min="2048" max="2048" width="7.28515625" style="144" customWidth="1"/>
    <col min="2049" max="2049" width="12.28515625" style="144" customWidth="1"/>
    <col min="2050" max="2050" width="7.28515625" style="144" customWidth="1"/>
    <col min="2051" max="2051" width="13.5703125" style="144" customWidth="1"/>
    <col min="2052" max="2052" width="7.28515625" style="144" customWidth="1"/>
    <col min="2053" max="2053" width="13.5703125" style="144" customWidth="1"/>
    <col min="2054" max="2054" width="7.28515625" style="144" customWidth="1"/>
    <col min="2055" max="2055" width="13.5703125" style="144" customWidth="1"/>
    <col min="2056" max="2300" width="10.28515625" style="144"/>
    <col min="2301" max="2301" width="5.5703125" style="144" customWidth="1"/>
    <col min="2302" max="2302" width="73.42578125" style="144" customWidth="1"/>
    <col min="2303" max="2303" width="13.28515625" style="144" customWidth="1"/>
    <col min="2304" max="2304" width="7.28515625" style="144" customWidth="1"/>
    <col min="2305" max="2305" width="12.28515625" style="144" customWidth="1"/>
    <col min="2306" max="2306" width="7.28515625" style="144" customWidth="1"/>
    <col min="2307" max="2307" width="13.5703125" style="144" customWidth="1"/>
    <col min="2308" max="2308" width="7.28515625" style="144" customWidth="1"/>
    <col min="2309" max="2309" width="13.5703125" style="144" customWidth="1"/>
    <col min="2310" max="2310" width="7.28515625" style="144" customWidth="1"/>
    <col min="2311" max="2311" width="13.5703125" style="144" customWidth="1"/>
    <col min="2312" max="2556" width="10.28515625" style="144"/>
    <col min="2557" max="2557" width="5.5703125" style="144" customWidth="1"/>
    <col min="2558" max="2558" width="73.42578125" style="144" customWidth="1"/>
    <col min="2559" max="2559" width="13.28515625" style="144" customWidth="1"/>
    <col min="2560" max="2560" width="7.28515625" style="144" customWidth="1"/>
    <col min="2561" max="2561" width="12.28515625" style="144" customWidth="1"/>
    <col min="2562" max="2562" width="7.28515625" style="144" customWidth="1"/>
    <col min="2563" max="2563" width="13.5703125" style="144" customWidth="1"/>
    <col min="2564" max="2564" width="7.28515625" style="144" customWidth="1"/>
    <col min="2565" max="2565" width="13.5703125" style="144" customWidth="1"/>
    <col min="2566" max="2566" width="7.28515625" style="144" customWidth="1"/>
    <col min="2567" max="2567" width="13.5703125" style="144" customWidth="1"/>
    <col min="2568" max="2812" width="10.28515625" style="144"/>
    <col min="2813" max="2813" width="5.5703125" style="144" customWidth="1"/>
    <col min="2814" max="2814" width="73.42578125" style="144" customWidth="1"/>
    <col min="2815" max="2815" width="13.28515625" style="144" customWidth="1"/>
    <col min="2816" max="2816" width="7.28515625" style="144" customWidth="1"/>
    <col min="2817" max="2817" width="12.28515625" style="144" customWidth="1"/>
    <col min="2818" max="2818" width="7.28515625" style="144" customWidth="1"/>
    <col min="2819" max="2819" width="13.5703125" style="144" customWidth="1"/>
    <col min="2820" max="2820" width="7.28515625" style="144" customWidth="1"/>
    <col min="2821" max="2821" width="13.5703125" style="144" customWidth="1"/>
    <col min="2822" max="2822" width="7.28515625" style="144" customWidth="1"/>
    <col min="2823" max="2823" width="13.5703125" style="144" customWidth="1"/>
    <col min="2824" max="3068" width="10.28515625" style="144"/>
    <col min="3069" max="3069" width="5.5703125" style="144" customWidth="1"/>
    <col min="3070" max="3070" width="73.42578125" style="144" customWidth="1"/>
    <col min="3071" max="3071" width="13.28515625" style="144" customWidth="1"/>
    <col min="3072" max="3072" width="7.28515625" style="144" customWidth="1"/>
    <col min="3073" max="3073" width="12.28515625" style="144" customWidth="1"/>
    <col min="3074" max="3074" width="7.28515625" style="144" customWidth="1"/>
    <col min="3075" max="3075" width="13.5703125" style="144" customWidth="1"/>
    <col min="3076" max="3076" width="7.28515625" style="144" customWidth="1"/>
    <col min="3077" max="3077" width="13.5703125" style="144" customWidth="1"/>
    <col min="3078" max="3078" width="7.28515625" style="144" customWidth="1"/>
    <col min="3079" max="3079" width="13.5703125" style="144" customWidth="1"/>
    <col min="3080" max="3324" width="10.28515625" style="144"/>
    <col min="3325" max="3325" width="5.5703125" style="144" customWidth="1"/>
    <col min="3326" max="3326" width="73.42578125" style="144" customWidth="1"/>
    <col min="3327" max="3327" width="13.28515625" style="144" customWidth="1"/>
    <col min="3328" max="3328" width="7.28515625" style="144" customWidth="1"/>
    <col min="3329" max="3329" width="12.28515625" style="144" customWidth="1"/>
    <col min="3330" max="3330" width="7.28515625" style="144" customWidth="1"/>
    <col min="3331" max="3331" width="13.5703125" style="144" customWidth="1"/>
    <col min="3332" max="3332" width="7.28515625" style="144" customWidth="1"/>
    <col min="3333" max="3333" width="13.5703125" style="144" customWidth="1"/>
    <col min="3334" max="3334" width="7.28515625" style="144" customWidth="1"/>
    <col min="3335" max="3335" width="13.5703125" style="144" customWidth="1"/>
    <col min="3336" max="3580" width="10.28515625" style="144"/>
    <col min="3581" max="3581" width="5.5703125" style="144" customWidth="1"/>
    <col min="3582" max="3582" width="73.42578125" style="144" customWidth="1"/>
    <col min="3583" max="3583" width="13.28515625" style="144" customWidth="1"/>
    <col min="3584" max="3584" width="7.28515625" style="144" customWidth="1"/>
    <col min="3585" max="3585" width="12.28515625" style="144" customWidth="1"/>
    <col min="3586" max="3586" width="7.28515625" style="144" customWidth="1"/>
    <col min="3587" max="3587" width="13.5703125" style="144" customWidth="1"/>
    <col min="3588" max="3588" width="7.28515625" style="144" customWidth="1"/>
    <col min="3589" max="3589" width="13.5703125" style="144" customWidth="1"/>
    <col min="3590" max="3590" width="7.28515625" style="144" customWidth="1"/>
    <col min="3591" max="3591" width="13.5703125" style="144" customWidth="1"/>
    <col min="3592" max="3836" width="10.28515625" style="144"/>
    <col min="3837" max="3837" width="5.5703125" style="144" customWidth="1"/>
    <col min="3838" max="3838" width="73.42578125" style="144" customWidth="1"/>
    <col min="3839" max="3839" width="13.28515625" style="144" customWidth="1"/>
    <col min="3840" max="3840" width="7.28515625" style="144" customWidth="1"/>
    <col min="3841" max="3841" width="12.28515625" style="144" customWidth="1"/>
    <col min="3842" max="3842" width="7.28515625" style="144" customWidth="1"/>
    <col min="3843" max="3843" width="13.5703125" style="144" customWidth="1"/>
    <col min="3844" max="3844" width="7.28515625" style="144" customWidth="1"/>
    <col min="3845" max="3845" width="13.5703125" style="144" customWidth="1"/>
    <col min="3846" max="3846" width="7.28515625" style="144" customWidth="1"/>
    <col min="3847" max="3847" width="13.5703125" style="144" customWidth="1"/>
    <col min="3848" max="4092" width="10.28515625" style="144"/>
    <col min="4093" max="4093" width="5.5703125" style="144" customWidth="1"/>
    <col min="4094" max="4094" width="73.42578125" style="144" customWidth="1"/>
    <col min="4095" max="4095" width="13.28515625" style="144" customWidth="1"/>
    <col min="4096" max="4096" width="7.28515625" style="144" customWidth="1"/>
    <col min="4097" max="4097" width="12.28515625" style="144" customWidth="1"/>
    <col min="4098" max="4098" width="7.28515625" style="144" customWidth="1"/>
    <col min="4099" max="4099" width="13.5703125" style="144" customWidth="1"/>
    <col min="4100" max="4100" width="7.28515625" style="144" customWidth="1"/>
    <col min="4101" max="4101" width="13.5703125" style="144" customWidth="1"/>
    <col min="4102" max="4102" width="7.28515625" style="144" customWidth="1"/>
    <col min="4103" max="4103" width="13.5703125" style="144" customWidth="1"/>
    <col min="4104" max="4348" width="10.28515625" style="144"/>
    <col min="4349" max="4349" width="5.5703125" style="144" customWidth="1"/>
    <col min="4350" max="4350" width="73.42578125" style="144" customWidth="1"/>
    <col min="4351" max="4351" width="13.28515625" style="144" customWidth="1"/>
    <col min="4352" max="4352" width="7.28515625" style="144" customWidth="1"/>
    <col min="4353" max="4353" width="12.28515625" style="144" customWidth="1"/>
    <col min="4354" max="4354" width="7.28515625" style="144" customWidth="1"/>
    <col min="4355" max="4355" width="13.5703125" style="144" customWidth="1"/>
    <col min="4356" max="4356" width="7.28515625" style="144" customWidth="1"/>
    <col min="4357" max="4357" width="13.5703125" style="144" customWidth="1"/>
    <col min="4358" max="4358" width="7.28515625" style="144" customWidth="1"/>
    <col min="4359" max="4359" width="13.5703125" style="144" customWidth="1"/>
    <col min="4360" max="4604" width="10.28515625" style="144"/>
    <col min="4605" max="4605" width="5.5703125" style="144" customWidth="1"/>
    <col min="4606" max="4606" width="73.42578125" style="144" customWidth="1"/>
    <col min="4607" max="4607" width="13.28515625" style="144" customWidth="1"/>
    <col min="4608" max="4608" width="7.28515625" style="144" customWidth="1"/>
    <col min="4609" max="4609" width="12.28515625" style="144" customWidth="1"/>
    <col min="4610" max="4610" width="7.28515625" style="144" customWidth="1"/>
    <col min="4611" max="4611" width="13.5703125" style="144" customWidth="1"/>
    <col min="4612" max="4612" width="7.28515625" style="144" customWidth="1"/>
    <col min="4613" max="4613" width="13.5703125" style="144" customWidth="1"/>
    <col min="4614" max="4614" width="7.28515625" style="144" customWidth="1"/>
    <col min="4615" max="4615" width="13.5703125" style="144" customWidth="1"/>
    <col min="4616" max="4860" width="10.28515625" style="144"/>
    <col min="4861" max="4861" width="5.5703125" style="144" customWidth="1"/>
    <col min="4862" max="4862" width="73.42578125" style="144" customWidth="1"/>
    <col min="4863" max="4863" width="13.28515625" style="144" customWidth="1"/>
    <col min="4864" max="4864" width="7.28515625" style="144" customWidth="1"/>
    <col min="4865" max="4865" width="12.28515625" style="144" customWidth="1"/>
    <col min="4866" max="4866" width="7.28515625" style="144" customWidth="1"/>
    <col min="4867" max="4867" width="13.5703125" style="144" customWidth="1"/>
    <col min="4868" max="4868" width="7.28515625" style="144" customWidth="1"/>
    <col min="4869" max="4869" width="13.5703125" style="144" customWidth="1"/>
    <col min="4870" max="4870" width="7.28515625" style="144" customWidth="1"/>
    <col min="4871" max="4871" width="13.5703125" style="144" customWidth="1"/>
    <col min="4872" max="5116" width="10.28515625" style="144"/>
    <col min="5117" max="5117" width="5.5703125" style="144" customWidth="1"/>
    <col min="5118" max="5118" width="73.42578125" style="144" customWidth="1"/>
    <col min="5119" max="5119" width="13.28515625" style="144" customWidth="1"/>
    <col min="5120" max="5120" width="7.28515625" style="144" customWidth="1"/>
    <col min="5121" max="5121" width="12.28515625" style="144" customWidth="1"/>
    <col min="5122" max="5122" width="7.28515625" style="144" customWidth="1"/>
    <col min="5123" max="5123" width="13.5703125" style="144" customWidth="1"/>
    <col min="5124" max="5124" width="7.28515625" style="144" customWidth="1"/>
    <col min="5125" max="5125" width="13.5703125" style="144" customWidth="1"/>
    <col min="5126" max="5126" width="7.28515625" style="144" customWidth="1"/>
    <col min="5127" max="5127" width="13.5703125" style="144" customWidth="1"/>
    <col min="5128" max="5372" width="10.28515625" style="144"/>
    <col min="5373" max="5373" width="5.5703125" style="144" customWidth="1"/>
    <col min="5374" max="5374" width="73.42578125" style="144" customWidth="1"/>
    <col min="5375" max="5375" width="13.28515625" style="144" customWidth="1"/>
    <col min="5376" max="5376" width="7.28515625" style="144" customWidth="1"/>
    <col min="5377" max="5377" width="12.28515625" style="144" customWidth="1"/>
    <col min="5378" max="5378" width="7.28515625" style="144" customWidth="1"/>
    <col min="5379" max="5379" width="13.5703125" style="144" customWidth="1"/>
    <col min="5380" max="5380" width="7.28515625" style="144" customWidth="1"/>
    <col min="5381" max="5381" width="13.5703125" style="144" customWidth="1"/>
    <col min="5382" max="5382" width="7.28515625" style="144" customWidth="1"/>
    <col min="5383" max="5383" width="13.5703125" style="144" customWidth="1"/>
    <col min="5384" max="5628" width="10.28515625" style="144"/>
    <col min="5629" max="5629" width="5.5703125" style="144" customWidth="1"/>
    <col min="5630" max="5630" width="73.42578125" style="144" customWidth="1"/>
    <col min="5631" max="5631" width="13.28515625" style="144" customWidth="1"/>
    <col min="5632" max="5632" width="7.28515625" style="144" customWidth="1"/>
    <col min="5633" max="5633" width="12.28515625" style="144" customWidth="1"/>
    <col min="5634" max="5634" width="7.28515625" style="144" customWidth="1"/>
    <col min="5635" max="5635" width="13.5703125" style="144" customWidth="1"/>
    <col min="5636" max="5636" width="7.28515625" style="144" customWidth="1"/>
    <col min="5637" max="5637" width="13.5703125" style="144" customWidth="1"/>
    <col min="5638" max="5638" width="7.28515625" style="144" customWidth="1"/>
    <col min="5639" max="5639" width="13.5703125" style="144" customWidth="1"/>
    <col min="5640" max="5884" width="10.28515625" style="144"/>
    <col min="5885" max="5885" width="5.5703125" style="144" customWidth="1"/>
    <col min="5886" max="5886" width="73.42578125" style="144" customWidth="1"/>
    <col min="5887" max="5887" width="13.28515625" style="144" customWidth="1"/>
    <col min="5888" max="5888" width="7.28515625" style="144" customWidth="1"/>
    <col min="5889" max="5889" width="12.28515625" style="144" customWidth="1"/>
    <col min="5890" max="5890" width="7.28515625" style="144" customWidth="1"/>
    <col min="5891" max="5891" width="13.5703125" style="144" customWidth="1"/>
    <col min="5892" max="5892" width="7.28515625" style="144" customWidth="1"/>
    <col min="5893" max="5893" width="13.5703125" style="144" customWidth="1"/>
    <col min="5894" max="5894" width="7.28515625" style="144" customWidth="1"/>
    <col min="5895" max="5895" width="13.5703125" style="144" customWidth="1"/>
    <col min="5896" max="6140" width="10.28515625" style="144"/>
    <col min="6141" max="6141" width="5.5703125" style="144" customWidth="1"/>
    <col min="6142" max="6142" width="73.42578125" style="144" customWidth="1"/>
    <col min="6143" max="6143" width="13.28515625" style="144" customWidth="1"/>
    <col min="6144" max="6144" width="7.28515625" style="144" customWidth="1"/>
    <col min="6145" max="6145" width="12.28515625" style="144" customWidth="1"/>
    <col min="6146" max="6146" width="7.28515625" style="144" customWidth="1"/>
    <col min="6147" max="6147" width="13.5703125" style="144" customWidth="1"/>
    <col min="6148" max="6148" width="7.28515625" style="144" customWidth="1"/>
    <col min="6149" max="6149" width="13.5703125" style="144" customWidth="1"/>
    <col min="6150" max="6150" width="7.28515625" style="144" customWidth="1"/>
    <col min="6151" max="6151" width="13.5703125" style="144" customWidth="1"/>
    <col min="6152" max="6396" width="10.28515625" style="144"/>
    <col min="6397" max="6397" width="5.5703125" style="144" customWidth="1"/>
    <col min="6398" max="6398" width="73.42578125" style="144" customWidth="1"/>
    <col min="6399" max="6399" width="13.28515625" style="144" customWidth="1"/>
    <col min="6400" max="6400" width="7.28515625" style="144" customWidth="1"/>
    <col min="6401" max="6401" width="12.28515625" style="144" customWidth="1"/>
    <col min="6402" max="6402" width="7.28515625" style="144" customWidth="1"/>
    <col min="6403" max="6403" width="13.5703125" style="144" customWidth="1"/>
    <col min="6404" max="6404" width="7.28515625" style="144" customWidth="1"/>
    <col min="6405" max="6405" width="13.5703125" style="144" customWidth="1"/>
    <col min="6406" max="6406" width="7.28515625" style="144" customWidth="1"/>
    <col min="6407" max="6407" width="13.5703125" style="144" customWidth="1"/>
    <col min="6408" max="6652" width="10.28515625" style="144"/>
    <col min="6653" max="6653" width="5.5703125" style="144" customWidth="1"/>
    <col min="6654" max="6654" width="73.42578125" style="144" customWidth="1"/>
    <col min="6655" max="6655" width="13.28515625" style="144" customWidth="1"/>
    <col min="6656" max="6656" width="7.28515625" style="144" customWidth="1"/>
    <col min="6657" max="6657" width="12.28515625" style="144" customWidth="1"/>
    <col min="6658" max="6658" width="7.28515625" style="144" customWidth="1"/>
    <col min="6659" max="6659" width="13.5703125" style="144" customWidth="1"/>
    <col min="6660" max="6660" width="7.28515625" style="144" customWidth="1"/>
    <col min="6661" max="6661" width="13.5703125" style="144" customWidth="1"/>
    <col min="6662" max="6662" width="7.28515625" style="144" customWidth="1"/>
    <col min="6663" max="6663" width="13.5703125" style="144" customWidth="1"/>
    <col min="6664" max="6908" width="10.28515625" style="144"/>
    <col min="6909" max="6909" width="5.5703125" style="144" customWidth="1"/>
    <col min="6910" max="6910" width="73.42578125" style="144" customWidth="1"/>
    <col min="6911" max="6911" width="13.28515625" style="144" customWidth="1"/>
    <col min="6912" max="6912" width="7.28515625" style="144" customWidth="1"/>
    <col min="6913" max="6913" width="12.28515625" style="144" customWidth="1"/>
    <col min="6914" max="6914" width="7.28515625" style="144" customWidth="1"/>
    <col min="6915" max="6915" width="13.5703125" style="144" customWidth="1"/>
    <col min="6916" max="6916" width="7.28515625" style="144" customWidth="1"/>
    <col min="6917" max="6917" width="13.5703125" style="144" customWidth="1"/>
    <col min="6918" max="6918" width="7.28515625" style="144" customWidth="1"/>
    <col min="6919" max="6919" width="13.5703125" style="144" customWidth="1"/>
    <col min="6920" max="7164" width="10.28515625" style="144"/>
    <col min="7165" max="7165" width="5.5703125" style="144" customWidth="1"/>
    <col min="7166" max="7166" width="73.42578125" style="144" customWidth="1"/>
    <col min="7167" max="7167" width="13.28515625" style="144" customWidth="1"/>
    <col min="7168" max="7168" width="7.28515625" style="144" customWidth="1"/>
    <col min="7169" max="7169" width="12.28515625" style="144" customWidth="1"/>
    <col min="7170" max="7170" width="7.28515625" style="144" customWidth="1"/>
    <col min="7171" max="7171" width="13.5703125" style="144" customWidth="1"/>
    <col min="7172" max="7172" width="7.28515625" style="144" customWidth="1"/>
    <col min="7173" max="7173" width="13.5703125" style="144" customWidth="1"/>
    <col min="7174" max="7174" width="7.28515625" style="144" customWidth="1"/>
    <col min="7175" max="7175" width="13.5703125" style="144" customWidth="1"/>
    <col min="7176" max="7420" width="10.28515625" style="144"/>
    <col min="7421" max="7421" width="5.5703125" style="144" customWidth="1"/>
    <col min="7422" max="7422" width="73.42578125" style="144" customWidth="1"/>
    <col min="7423" max="7423" width="13.28515625" style="144" customWidth="1"/>
    <col min="7424" max="7424" width="7.28515625" style="144" customWidth="1"/>
    <col min="7425" max="7425" width="12.28515625" style="144" customWidth="1"/>
    <col min="7426" max="7426" width="7.28515625" style="144" customWidth="1"/>
    <col min="7427" max="7427" width="13.5703125" style="144" customWidth="1"/>
    <col min="7428" max="7428" width="7.28515625" style="144" customWidth="1"/>
    <col min="7429" max="7429" width="13.5703125" style="144" customWidth="1"/>
    <col min="7430" max="7430" width="7.28515625" style="144" customWidth="1"/>
    <col min="7431" max="7431" width="13.5703125" style="144" customWidth="1"/>
    <col min="7432" max="7676" width="10.28515625" style="144"/>
    <col min="7677" max="7677" width="5.5703125" style="144" customWidth="1"/>
    <col min="7678" max="7678" width="73.42578125" style="144" customWidth="1"/>
    <col min="7679" max="7679" width="13.28515625" style="144" customWidth="1"/>
    <col min="7680" max="7680" width="7.28515625" style="144" customWidth="1"/>
    <col min="7681" max="7681" width="12.28515625" style="144" customWidth="1"/>
    <col min="7682" max="7682" width="7.28515625" style="144" customWidth="1"/>
    <col min="7683" max="7683" width="13.5703125" style="144" customWidth="1"/>
    <col min="7684" max="7684" width="7.28515625" style="144" customWidth="1"/>
    <col min="7685" max="7685" width="13.5703125" style="144" customWidth="1"/>
    <col min="7686" max="7686" width="7.28515625" style="144" customWidth="1"/>
    <col min="7687" max="7687" width="13.5703125" style="144" customWidth="1"/>
    <col min="7688" max="7932" width="10.28515625" style="144"/>
    <col min="7933" max="7933" width="5.5703125" style="144" customWidth="1"/>
    <col min="7934" max="7934" width="73.42578125" style="144" customWidth="1"/>
    <col min="7935" max="7935" width="13.28515625" style="144" customWidth="1"/>
    <col min="7936" max="7936" width="7.28515625" style="144" customWidth="1"/>
    <col min="7937" max="7937" width="12.28515625" style="144" customWidth="1"/>
    <col min="7938" max="7938" width="7.28515625" style="144" customWidth="1"/>
    <col min="7939" max="7939" width="13.5703125" style="144" customWidth="1"/>
    <col min="7940" max="7940" width="7.28515625" style="144" customWidth="1"/>
    <col min="7941" max="7941" width="13.5703125" style="144" customWidth="1"/>
    <col min="7942" max="7942" width="7.28515625" style="144" customWidth="1"/>
    <col min="7943" max="7943" width="13.5703125" style="144" customWidth="1"/>
    <col min="7944" max="8188" width="10.28515625" style="144"/>
    <col min="8189" max="8189" width="5.5703125" style="144" customWidth="1"/>
    <col min="8190" max="8190" width="73.42578125" style="144" customWidth="1"/>
    <col min="8191" max="8191" width="13.28515625" style="144" customWidth="1"/>
    <col min="8192" max="8192" width="7.28515625" style="144" customWidth="1"/>
    <col min="8193" max="8193" width="12.28515625" style="144" customWidth="1"/>
    <col min="8194" max="8194" width="7.28515625" style="144" customWidth="1"/>
    <col min="8195" max="8195" width="13.5703125" style="144" customWidth="1"/>
    <col min="8196" max="8196" width="7.28515625" style="144" customWidth="1"/>
    <col min="8197" max="8197" width="13.5703125" style="144" customWidth="1"/>
    <col min="8198" max="8198" width="7.28515625" style="144" customWidth="1"/>
    <col min="8199" max="8199" width="13.5703125" style="144" customWidth="1"/>
    <col min="8200" max="8444" width="10.28515625" style="144"/>
    <col min="8445" max="8445" width="5.5703125" style="144" customWidth="1"/>
    <col min="8446" max="8446" width="73.42578125" style="144" customWidth="1"/>
    <col min="8447" max="8447" width="13.28515625" style="144" customWidth="1"/>
    <col min="8448" max="8448" width="7.28515625" style="144" customWidth="1"/>
    <col min="8449" max="8449" width="12.28515625" style="144" customWidth="1"/>
    <col min="8450" max="8450" width="7.28515625" style="144" customWidth="1"/>
    <col min="8451" max="8451" width="13.5703125" style="144" customWidth="1"/>
    <col min="8452" max="8452" width="7.28515625" style="144" customWidth="1"/>
    <col min="8453" max="8453" width="13.5703125" style="144" customWidth="1"/>
    <col min="8454" max="8454" width="7.28515625" style="144" customWidth="1"/>
    <col min="8455" max="8455" width="13.5703125" style="144" customWidth="1"/>
    <col min="8456" max="8700" width="10.28515625" style="144"/>
    <col min="8701" max="8701" width="5.5703125" style="144" customWidth="1"/>
    <col min="8702" max="8702" width="73.42578125" style="144" customWidth="1"/>
    <col min="8703" max="8703" width="13.28515625" style="144" customWidth="1"/>
    <col min="8704" max="8704" width="7.28515625" style="144" customWidth="1"/>
    <col min="8705" max="8705" width="12.28515625" style="144" customWidth="1"/>
    <col min="8706" max="8706" width="7.28515625" style="144" customWidth="1"/>
    <col min="8707" max="8707" width="13.5703125" style="144" customWidth="1"/>
    <col min="8708" max="8708" width="7.28515625" style="144" customWidth="1"/>
    <col min="8709" max="8709" width="13.5703125" style="144" customWidth="1"/>
    <col min="8710" max="8710" width="7.28515625" style="144" customWidth="1"/>
    <col min="8711" max="8711" width="13.5703125" style="144" customWidth="1"/>
    <col min="8712" max="8956" width="10.28515625" style="144"/>
    <col min="8957" max="8957" width="5.5703125" style="144" customWidth="1"/>
    <col min="8958" max="8958" width="73.42578125" style="144" customWidth="1"/>
    <col min="8959" max="8959" width="13.28515625" style="144" customWidth="1"/>
    <col min="8960" max="8960" width="7.28515625" style="144" customWidth="1"/>
    <col min="8961" max="8961" width="12.28515625" style="144" customWidth="1"/>
    <col min="8962" max="8962" width="7.28515625" style="144" customWidth="1"/>
    <col min="8963" max="8963" width="13.5703125" style="144" customWidth="1"/>
    <col min="8964" max="8964" width="7.28515625" style="144" customWidth="1"/>
    <col min="8965" max="8965" width="13.5703125" style="144" customWidth="1"/>
    <col min="8966" max="8966" width="7.28515625" style="144" customWidth="1"/>
    <col min="8967" max="8967" width="13.5703125" style="144" customWidth="1"/>
    <col min="8968" max="9212" width="10.28515625" style="144"/>
    <col min="9213" max="9213" width="5.5703125" style="144" customWidth="1"/>
    <col min="9214" max="9214" width="73.42578125" style="144" customWidth="1"/>
    <col min="9215" max="9215" width="13.28515625" style="144" customWidth="1"/>
    <col min="9216" max="9216" width="7.28515625" style="144" customWidth="1"/>
    <col min="9217" max="9217" width="12.28515625" style="144" customWidth="1"/>
    <col min="9218" max="9218" width="7.28515625" style="144" customWidth="1"/>
    <col min="9219" max="9219" width="13.5703125" style="144" customWidth="1"/>
    <col min="9220" max="9220" width="7.28515625" style="144" customWidth="1"/>
    <col min="9221" max="9221" width="13.5703125" style="144" customWidth="1"/>
    <col min="9222" max="9222" width="7.28515625" style="144" customWidth="1"/>
    <col min="9223" max="9223" width="13.5703125" style="144" customWidth="1"/>
    <col min="9224" max="9468" width="10.28515625" style="144"/>
    <col min="9469" max="9469" width="5.5703125" style="144" customWidth="1"/>
    <col min="9470" max="9470" width="73.42578125" style="144" customWidth="1"/>
    <col min="9471" max="9471" width="13.28515625" style="144" customWidth="1"/>
    <col min="9472" max="9472" width="7.28515625" style="144" customWidth="1"/>
    <col min="9473" max="9473" width="12.28515625" style="144" customWidth="1"/>
    <col min="9474" max="9474" width="7.28515625" style="144" customWidth="1"/>
    <col min="9475" max="9475" width="13.5703125" style="144" customWidth="1"/>
    <col min="9476" max="9476" width="7.28515625" style="144" customWidth="1"/>
    <col min="9477" max="9477" width="13.5703125" style="144" customWidth="1"/>
    <col min="9478" max="9478" width="7.28515625" style="144" customWidth="1"/>
    <col min="9479" max="9479" width="13.5703125" style="144" customWidth="1"/>
    <col min="9480" max="9724" width="10.28515625" style="144"/>
    <col min="9725" max="9725" width="5.5703125" style="144" customWidth="1"/>
    <col min="9726" max="9726" width="73.42578125" style="144" customWidth="1"/>
    <col min="9727" max="9727" width="13.28515625" style="144" customWidth="1"/>
    <col min="9728" max="9728" width="7.28515625" style="144" customWidth="1"/>
    <col min="9729" max="9729" width="12.28515625" style="144" customWidth="1"/>
    <col min="9730" max="9730" width="7.28515625" style="144" customWidth="1"/>
    <col min="9731" max="9731" width="13.5703125" style="144" customWidth="1"/>
    <col min="9732" max="9732" width="7.28515625" style="144" customWidth="1"/>
    <col min="9733" max="9733" width="13.5703125" style="144" customWidth="1"/>
    <col min="9734" max="9734" width="7.28515625" style="144" customWidth="1"/>
    <col min="9735" max="9735" width="13.5703125" style="144" customWidth="1"/>
    <col min="9736" max="9980" width="10.28515625" style="144"/>
    <col min="9981" max="9981" width="5.5703125" style="144" customWidth="1"/>
    <col min="9982" max="9982" width="73.42578125" style="144" customWidth="1"/>
    <col min="9983" max="9983" width="13.28515625" style="144" customWidth="1"/>
    <col min="9984" max="9984" width="7.28515625" style="144" customWidth="1"/>
    <col min="9985" max="9985" width="12.28515625" style="144" customWidth="1"/>
    <col min="9986" max="9986" width="7.28515625" style="144" customWidth="1"/>
    <col min="9987" max="9987" width="13.5703125" style="144" customWidth="1"/>
    <col min="9988" max="9988" width="7.28515625" style="144" customWidth="1"/>
    <col min="9989" max="9989" width="13.5703125" style="144" customWidth="1"/>
    <col min="9990" max="9990" width="7.28515625" style="144" customWidth="1"/>
    <col min="9991" max="9991" width="13.5703125" style="144" customWidth="1"/>
    <col min="9992" max="10236" width="10.28515625" style="144"/>
    <col min="10237" max="10237" width="5.5703125" style="144" customWidth="1"/>
    <col min="10238" max="10238" width="73.42578125" style="144" customWidth="1"/>
    <col min="10239" max="10239" width="13.28515625" style="144" customWidth="1"/>
    <col min="10240" max="10240" width="7.28515625" style="144" customWidth="1"/>
    <col min="10241" max="10241" width="12.28515625" style="144" customWidth="1"/>
    <col min="10242" max="10242" width="7.28515625" style="144" customWidth="1"/>
    <col min="10243" max="10243" width="13.5703125" style="144" customWidth="1"/>
    <col min="10244" max="10244" width="7.28515625" style="144" customWidth="1"/>
    <col min="10245" max="10245" width="13.5703125" style="144" customWidth="1"/>
    <col min="10246" max="10246" width="7.28515625" style="144" customWidth="1"/>
    <col min="10247" max="10247" width="13.5703125" style="144" customWidth="1"/>
    <col min="10248" max="10492" width="10.28515625" style="144"/>
    <col min="10493" max="10493" width="5.5703125" style="144" customWidth="1"/>
    <col min="10494" max="10494" width="73.42578125" style="144" customWidth="1"/>
    <col min="10495" max="10495" width="13.28515625" style="144" customWidth="1"/>
    <col min="10496" max="10496" width="7.28515625" style="144" customWidth="1"/>
    <col min="10497" max="10497" width="12.28515625" style="144" customWidth="1"/>
    <col min="10498" max="10498" width="7.28515625" style="144" customWidth="1"/>
    <col min="10499" max="10499" width="13.5703125" style="144" customWidth="1"/>
    <col min="10500" max="10500" width="7.28515625" style="144" customWidth="1"/>
    <col min="10501" max="10501" width="13.5703125" style="144" customWidth="1"/>
    <col min="10502" max="10502" width="7.28515625" style="144" customWidth="1"/>
    <col min="10503" max="10503" width="13.5703125" style="144" customWidth="1"/>
    <col min="10504" max="10748" width="10.28515625" style="144"/>
    <col min="10749" max="10749" width="5.5703125" style="144" customWidth="1"/>
    <col min="10750" max="10750" width="73.42578125" style="144" customWidth="1"/>
    <col min="10751" max="10751" width="13.28515625" style="144" customWidth="1"/>
    <col min="10752" max="10752" width="7.28515625" style="144" customWidth="1"/>
    <col min="10753" max="10753" width="12.28515625" style="144" customWidth="1"/>
    <col min="10754" max="10754" width="7.28515625" style="144" customWidth="1"/>
    <col min="10755" max="10755" width="13.5703125" style="144" customWidth="1"/>
    <col min="10756" max="10756" width="7.28515625" style="144" customWidth="1"/>
    <col min="10757" max="10757" width="13.5703125" style="144" customWidth="1"/>
    <col min="10758" max="10758" width="7.28515625" style="144" customWidth="1"/>
    <col min="10759" max="10759" width="13.5703125" style="144" customWidth="1"/>
    <col min="10760" max="11004" width="10.28515625" style="144"/>
    <col min="11005" max="11005" width="5.5703125" style="144" customWidth="1"/>
    <col min="11006" max="11006" width="73.42578125" style="144" customWidth="1"/>
    <col min="11007" max="11007" width="13.28515625" style="144" customWidth="1"/>
    <col min="11008" max="11008" width="7.28515625" style="144" customWidth="1"/>
    <col min="11009" max="11009" width="12.28515625" style="144" customWidth="1"/>
    <col min="11010" max="11010" width="7.28515625" style="144" customWidth="1"/>
    <col min="11011" max="11011" width="13.5703125" style="144" customWidth="1"/>
    <col min="11012" max="11012" width="7.28515625" style="144" customWidth="1"/>
    <col min="11013" max="11013" width="13.5703125" style="144" customWidth="1"/>
    <col min="11014" max="11014" width="7.28515625" style="144" customWidth="1"/>
    <col min="11015" max="11015" width="13.5703125" style="144" customWidth="1"/>
    <col min="11016" max="11260" width="10.28515625" style="144"/>
    <col min="11261" max="11261" width="5.5703125" style="144" customWidth="1"/>
    <col min="11262" max="11262" width="73.42578125" style="144" customWidth="1"/>
    <col min="11263" max="11263" width="13.28515625" style="144" customWidth="1"/>
    <col min="11264" max="11264" width="7.28515625" style="144" customWidth="1"/>
    <col min="11265" max="11265" width="12.28515625" style="144" customWidth="1"/>
    <col min="11266" max="11266" width="7.28515625" style="144" customWidth="1"/>
    <col min="11267" max="11267" width="13.5703125" style="144" customWidth="1"/>
    <col min="11268" max="11268" width="7.28515625" style="144" customWidth="1"/>
    <col min="11269" max="11269" width="13.5703125" style="144" customWidth="1"/>
    <col min="11270" max="11270" width="7.28515625" style="144" customWidth="1"/>
    <col min="11271" max="11271" width="13.5703125" style="144" customWidth="1"/>
    <col min="11272" max="11516" width="10.28515625" style="144"/>
    <col min="11517" max="11517" width="5.5703125" style="144" customWidth="1"/>
    <col min="11518" max="11518" width="73.42578125" style="144" customWidth="1"/>
    <col min="11519" max="11519" width="13.28515625" style="144" customWidth="1"/>
    <col min="11520" max="11520" width="7.28515625" style="144" customWidth="1"/>
    <col min="11521" max="11521" width="12.28515625" style="144" customWidth="1"/>
    <col min="11522" max="11522" width="7.28515625" style="144" customWidth="1"/>
    <col min="11523" max="11523" width="13.5703125" style="144" customWidth="1"/>
    <col min="11524" max="11524" width="7.28515625" style="144" customWidth="1"/>
    <col min="11525" max="11525" width="13.5703125" style="144" customWidth="1"/>
    <col min="11526" max="11526" width="7.28515625" style="144" customWidth="1"/>
    <col min="11527" max="11527" width="13.5703125" style="144" customWidth="1"/>
    <col min="11528" max="11772" width="10.28515625" style="144"/>
    <col min="11773" max="11773" width="5.5703125" style="144" customWidth="1"/>
    <col min="11774" max="11774" width="73.42578125" style="144" customWidth="1"/>
    <col min="11775" max="11775" width="13.28515625" style="144" customWidth="1"/>
    <col min="11776" max="11776" width="7.28515625" style="144" customWidth="1"/>
    <col min="11777" max="11777" width="12.28515625" style="144" customWidth="1"/>
    <col min="11778" max="11778" width="7.28515625" style="144" customWidth="1"/>
    <col min="11779" max="11779" width="13.5703125" style="144" customWidth="1"/>
    <col min="11780" max="11780" width="7.28515625" style="144" customWidth="1"/>
    <col min="11781" max="11781" width="13.5703125" style="144" customWidth="1"/>
    <col min="11782" max="11782" width="7.28515625" style="144" customWidth="1"/>
    <col min="11783" max="11783" width="13.5703125" style="144" customWidth="1"/>
    <col min="11784" max="12028" width="10.28515625" style="144"/>
    <col min="12029" max="12029" width="5.5703125" style="144" customWidth="1"/>
    <col min="12030" max="12030" width="73.42578125" style="144" customWidth="1"/>
    <col min="12031" max="12031" width="13.28515625" style="144" customWidth="1"/>
    <col min="12032" max="12032" width="7.28515625" style="144" customWidth="1"/>
    <col min="12033" max="12033" width="12.28515625" style="144" customWidth="1"/>
    <col min="12034" max="12034" width="7.28515625" style="144" customWidth="1"/>
    <col min="12035" max="12035" width="13.5703125" style="144" customWidth="1"/>
    <col min="12036" max="12036" width="7.28515625" style="144" customWidth="1"/>
    <col min="12037" max="12037" width="13.5703125" style="144" customWidth="1"/>
    <col min="12038" max="12038" width="7.28515625" style="144" customWidth="1"/>
    <col min="12039" max="12039" width="13.5703125" style="144" customWidth="1"/>
    <col min="12040" max="12284" width="10.28515625" style="144"/>
    <col min="12285" max="12285" width="5.5703125" style="144" customWidth="1"/>
    <col min="12286" max="12286" width="73.42578125" style="144" customWidth="1"/>
    <col min="12287" max="12287" width="13.28515625" style="144" customWidth="1"/>
    <col min="12288" max="12288" width="7.28515625" style="144" customWidth="1"/>
    <col min="12289" max="12289" width="12.28515625" style="144" customWidth="1"/>
    <col min="12290" max="12290" width="7.28515625" style="144" customWidth="1"/>
    <col min="12291" max="12291" width="13.5703125" style="144" customWidth="1"/>
    <col min="12292" max="12292" width="7.28515625" style="144" customWidth="1"/>
    <col min="12293" max="12293" width="13.5703125" style="144" customWidth="1"/>
    <col min="12294" max="12294" width="7.28515625" style="144" customWidth="1"/>
    <col min="12295" max="12295" width="13.5703125" style="144" customWidth="1"/>
    <col min="12296" max="12540" width="10.28515625" style="144"/>
    <col min="12541" max="12541" width="5.5703125" style="144" customWidth="1"/>
    <col min="12542" max="12542" width="73.42578125" style="144" customWidth="1"/>
    <col min="12543" max="12543" width="13.28515625" style="144" customWidth="1"/>
    <col min="12544" max="12544" width="7.28515625" style="144" customWidth="1"/>
    <col min="12545" max="12545" width="12.28515625" style="144" customWidth="1"/>
    <col min="12546" max="12546" width="7.28515625" style="144" customWidth="1"/>
    <col min="12547" max="12547" width="13.5703125" style="144" customWidth="1"/>
    <col min="12548" max="12548" width="7.28515625" style="144" customWidth="1"/>
    <col min="12549" max="12549" width="13.5703125" style="144" customWidth="1"/>
    <col min="12550" max="12550" width="7.28515625" style="144" customWidth="1"/>
    <col min="12551" max="12551" width="13.5703125" style="144" customWidth="1"/>
    <col min="12552" max="12796" width="10.28515625" style="144"/>
    <col min="12797" max="12797" width="5.5703125" style="144" customWidth="1"/>
    <col min="12798" max="12798" width="73.42578125" style="144" customWidth="1"/>
    <col min="12799" max="12799" width="13.28515625" style="144" customWidth="1"/>
    <col min="12800" max="12800" width="7.28515625" style="144" customWidth="1"/>
    <col min="12801" max="12801" width="12.28515625" style="144" customWidth="1"/>
    <col min="12802" max="12802" width="7.28515625" style="144" customWidth="1"/>
    <col min="12803" max="12803" width="13.5703125" style="144" customWidth="1"/>
    <col min="12804" max="12804" width="7.28515625" style="144" customWidth="1"/>
    <col min="12805" max="12805" width="13.5703125" style="144" customWidth="1"/>
    <col min="12806" max="12806" width="7.28515625" style="144" customWidth="1"/>
    <col min="12807" max="12807" width="13.5703125" style="144" customWidth="1"/>
    <col min="12808" max="13052" width="10.28515625" style="144"/>
    <col min="13053" max="13053" width="5.5703125" style="144" customWidth="1"/>
    <col min="13054" max="13054" width="73.42578125" style="144" customWidth="1"/>
    <col min="13055" max="13055" width="13.28515625" style="144" customWidth="1"/>
    <col min="13056" max="13056" width="7.28515625" style="144" customWidth="1"/>
    <col min="13057" max="13057" width="12.28515625" style="144" customWidth="1"/>
    <col min="13058" max="13058" width="7.28515625" style="144" customWidth="1"/>
    <col min="13059" max="13059" width="13.5703125" style="144" customWidth="1"/>
    <col min="13060" max="13060" width="7.28515625" style="144" customWidth="1"/>
    <col min="13061" max="13061" width="13.5703125" style="144" customWidth="1"/>
    <col min="13062" max="13062" width="7.28515625" style="144" customWidth="1"/>
    <col min="13063" max="13063" width="13.5703125" style="144" customWidth="1"/>
    <col min="13064" max="13308" width="10.28515625" style="144"/>
    <col min="13309" max="13309" width="5.5703125" style="144" customWidth="1"/>
    <col min="13310" max="13310" width="73.42578125" style="144" customWidth="1"/>
    <col min="13311" max="13311" width="13.28515625" style="144" customWidth="1"/>
    <col min="13312" max="13312" width="7.28515625" style="144" customWidth="1"/>
    <col min="13313" max="13313" width="12.28515625" style="144" customWidth="1"/>
    <col min="13314" max="13314" width="7.28515625" style="144" customWidth="1"/>
    <col min="13315" max="13315" width="13.5703125" style="144" customWidth="1"/>
    <col min="13316" max="13316" width="7.28515625" style="144" customWidth="1"/>
    <col min="13317" max="13317" width="13.5703125" style="144" customWidth="1"/>
    <col min="13318" max="13318" width="7.28515625" style="144" customWidth="1"/>
    <col min="13319" max="13319" width="13.5703125" style="144" customWidth="1"/>
    <col min="13320" max="13564" width="10.28515625" style="144"/>
    <col min="13565" max="13565" width="5.5703125" style="144" customWidth="1"/>
    <col min="13566" max="13566" width="73.42578125" style="144" customWidth="1"/>
    <col min="13567" max="13567" width="13.28515625" style="144" customWidth="1"/>
    <col min="13568" max="13568" width="7.28515625" style="144" customWidth="1"/>
    <col min="13569" max="13569" width="12.28515625" style="144" customWidth="1"/>
    <col min="13570" max="13570" width="7.28515625" style="144" customWidth="1"/>
    <col min="13571" max="13571" width="13.5703125" style="144" customWidth="1"/>
    <col min="13572" max="13572" width="7.28515625" style="144" customWidth="1"/>
    <col min="13573" max="13573" width="13.5703125" style="144" customWidth="1"/>
    <col min="13574" max="13574" width="7.28515625" style="144" customWidth="1"/>
    <col min="13575" max="13575" width="13.5703125" style="144" customWidth="1"/>
    <col min="13576" max="13820" width="10.28515625" style="144"/>
    <col min="13821" max="13821" width="5.5703125" style="144" customWidth="1"/>
    <col min="13822" max="13822" width="73.42578125" style="144" customWidth="1"/>
    <col min="13823" max="13823" width="13.28515625" style="144" customWidth="1"/>
    <col min="13824" max="13824" width="7.28515625" style="144" customWidth="1"/>
    <col min="13825" max="13825" width="12.28515625" style="144" customWidth="1"/>
    <col min="13826" max="13826" width="7.28515625" style="144" customWidth="1"/>
    <col min="13827" max="13827" width="13.5703125" style="144" customWidth="1"/>
    <col min="13828" max="13828" width="7.28515625" style="144" customWidth="1"/>
    <col min="13829" max="13829" width="13.5703125" style="144" customWidth="1"/>
    <col min="13830" max="13830" width="7.28515625" style="144" customWidth="1"/>
    <col min="13831" max="13831" width="13.5703125" style="144" customWidth="1"/>
    <col min="13832" max="14076" width="10.28515625" style="144"/>
    <col min="14077" max="14077" width="5.5703125" style="144" customWidth="1"/>
    <col min="14078" max="14078" width="73.42578125" style="144" customWidth="1"/>
    <col min="14079" max="14079" width="13.28515625" style="144" customWidth="1"/>
    <col min="14080" max="14080" width="7.28515625" style="144" customWidth="1"/>
    <col min="14081" max="14081" width="12.28515625" style="144" customWidth="1"/>
    <col min="14082" max="14082" width="7.28515625" style="144" customWidth="1"/>
    <col min="14083" max="14083" width="13.5703125" style="144" customWidth="1"/>
    <col min="14084" max="14084" width="7.28515625" style="144" customWidth="1"/>
    <col min="14085" max="14085" width="13.5703125" style="144" customWidth="1"/>
    <col min="14086" max="14086" width="7.28515625" style="144" customWidth="1"/>
    <col min="14087" max="14087" width="13.5703125" style="144" customWidth="1"/>
    <col min="14088" max="14332" width="10.28515625" style="144"/>
    <col min="14333" max="14333" width="5.5703125" style="144" customWidth="1"/>
    <col min="14334" max="14334" width="73.42578125" style="144" customWidth="1"/>
    <col min="14335" max="14335" width="13.28515625" style="144" customWidth="1"/>
    <col min="14336" max="14336" width="7.28515625" style="144" customWidth="1"/>
    <col min="14337" max="14337" width="12.28515625" style="144" customWidth="1"/>
    <col min="14338" max="14338" width="7.28515625" style="144" customWidth="1"/>
    <col min="14339" max="14339" width="13.5703125" style="144" customWidth="1"/>
    <col min="14340" max="14340" width="7.28515625" style="144" customWidth="1"/>
    <col min="14341" max="14341" width="13.5703125" style="144" customWidth="1"/>
    <col min="14342" max="14342" width="7.28515625" style="144" customWidth="1"/>
    <col min="14343" max="14343" width="13.5703125" style="144" customWidth="1"/>
    <col min="14344" max="14588" width="10.28515625" style="144"/>
    <col min="14589" max="14589" width="5.5703125" style="144" customWidth="1"/>
    <col min="14590" max="14590" width="73.42578125" style="144" customWidth="1"/>
    <col min="14591" max="14591" width="13.28515625" style="144" customWidth="1"/>
    <col min="14592" max="14592" width="7.28515625" style="144" customWidth="1"/>
    <col min="14593" max="14593" width="12.28515625" style="144" customWidth="1"/>
    <col min="14594" max="14594" width="7.28515625" style="144" customWidth="1"/>
    <col min="14595" max="14595" width="13.5703125" style="144" customWidth="1"/>
    <col min="14596" max="14596" width="7.28515625" style="144" customWidth="1"/>
    <col min="14597" max="14597" width="13.5703125" style="144" customWidth="1"/>
    <col min="14598" max="14598" width="7.28515625" style="144" customWidth="1"/>
    <col min="14599" max="14599" width="13.5703125" style="144" customWidth="1"/>
    <col min="14600" max="14844" width="10.28515625" style="144"/>
    <col min="14845" max="14845" width="5.5703125" style="144" customWidth="1"/>
    <col min="14846" max="14846" width="73.42578125" style="144" customWidth="1"/>
    <col min="14847" max="14847" width="13.28515625" style="144" customWidth="1"/>
    <col min="14848" max="14848" width="7.28515625" style="144" customWidth="1"/>
    <col min="14849" max="14849" width="12.28515625" style="144" customWidth="1"/>
    <col min="14850" max="14850" width="7.28515625" style="144" customWidth="1"/>
    <col min="14851" max="14851" width="13.5703125" style="144" customWidth="1"/>
    <col min="14852" max="14852" width="7.28515625" style="144" customWidth="1"/>
    <col min="14853" max="14853" width="13.5703125" style="144" customWidth="1"/>
    <col min="14854" max="14854" width="7.28515625" style="144" customWidth="1"/>
    <col min="14855" max="14855" width="13.5703125" style="144" customWidth="1"/>
    <col min="14856" max="15100" width="10.28515625" style="144"/>
    <col min="15101" max="15101" width="5.5703125" style="144" customWidth="1"/>
    <col min="15102" max="15102" width="73.42578125" style="144" customWidth="1"/>
    <col min="15103" max="15103" width="13.28515625" style="144" customWidth="1"/>
    <col min="15104" max="15104" width="7.28515625" style="144" customWidth="1"/>
    <col min="15105" max="15105" width="12.28515625" style="144" customWidth="1"/>
    <col min="15106" max="15106" width="7.28515625" style="144" customWidth="1"/>
    <col min="15107" max="15107" width="13.5703125" style="144" customWidth="1"/>
    <col min="15108" max="15108" width="7.28515625" style="144" customWidth="1"/>
    <col min="15109" max="15109" width="13.5703125" style="144" customWidth="1"/>
    <col min="15110" max="15110" width="7.28515625" style="144" customWidth="1"/>
    <col min="15111" max="15111" width="13.5703125" style="144" customWidth="1"/>
    <col min="15112" max="15356" width="10.28515625" style="144"/>
    <col min="15357" max="15357" width="5.5703125" style="144" customWidth="1"/>
    <col min="15358" max="15358" width="73.42578125" style="144" customWidth="1"/>
    <col min="15359" max="15359" width="13.28515625" style="144" customWidth="1"/>
    <col min="15360" max="15360" width="7.28515625" style="144" customWidth="1"/>
    <col min="15361" max="15361" width="12.28515625" style="144" customWidth="1"/>
    <col min="15362" max="15362" width="7.28515625" style="144" customWidth="1"/>
    <col min="15363" max="15363" width="13.5703125" style="144" customWidth="1"/>
    <col min="15364" max="15364" width="7.28515625" style="144" customWidth="1"/>
    <col min="15365" max="15365" width="13.5703125" style="144" customWidth="1"/>
    <col min="15366" max="15366" width="7.28515625" style="144" customWidth="1"/>
    <col min="15367" max="15367" width="13.5703125" style="144" customWidth="1"/>
    <col min="15368" max="15612" width="10.28515625" style="144"/>
    <col min="15613" max="15613" width="5.5703125" style="144" customWidth="1"/>
    <col min="15614" max="15614" width="73.42578125" style="144" customWidth="1"/>
    <col min="15615" max="15615" width="13.28515625" style="144" customWidth="1"/>
    <col min="15616" max="15616" width="7.28515625" style="144" customWidth="1"/>
    <col min="15617" max="15617" width="12.28515625" style="144" customWidth="1"/>
    <col min="15618" max="15618" width="7.28515625" style="144" customWidth="1"/>
    <col min="15619" max="15619" width="13.5703125" style="144" customWidth="1"/>
    <col min="15620" max="15620" width="7.28515625" style="144" customWidth="1"/>
    <col min="15621" max="15621" width="13.5703125" style="144" customWidth="1"/>
    <col min="15622" max="15622" width="7.28515625" style="144" customWidth="1"/>
    <col min="15623" max="15623" width="13.5703125" style="144" customWidth="1"/>
    <col min="15624" max="15868" width="10.28515625" style="144"/>
    <col min="15869" max="15869" width="5.5703125" style="144" customWidth="1"/>
    <col min="15870" max="15870" width="73.42578125" style="144" customWidth="1"/>
    <col min="15871" max="15871" width="13.28515625" style="144" customWidth="1"/>
    <col min="15872" max="15872" width="7.28515625" style="144" customWidth="1"/>
    <col min="15873" max="15873" width="12.28515625" style="144" customWidth="1"/>
    <col min="15874" max="15874" width="7.28515625" style="144" customWidth="1"/>
    <col min="15875" max="15875" width="13.5703125" style="144" customWidth="1"/>
    <col min="15876" max="15876" width="7.28515625" style="144" customWidth="1"/>
    <col min="15877" max="15877" width="13.5703125" style="144" customWidth="1"/>
    <col min="15878" max="15878" width="7.28515625" style="144" customWidth="1"/>
    <col min="15879" max="15879" width="13.5703125" style="144" customWidth="1"/>
    <col min="15880" max="16124" width="10.28515625" style="144"/>
    <col min="16125" max="16125" width="5.5703125" style="144" customWidth="1"/>
    <col min="16126" max="16126" width="73.42578125" style="144" customWidth="1"/>
    <col min="16127" max="16127" width="13.28515625" style="144" customWidth="1"/>
    <col min="16128" max="16128" width="7.28515625" style="144" customWidth="1"/>
    <col min="16129" max="16129" width="12.28515625" style="144" customWidth="1"/>
    <col min="16130" max="16130" width="7.28515625" style="144" customWidth="1"/>
    <col min="16131" max="16131" width="13.5703125" style="144" customWidth="1"/>
    <col min="16132" max="16132" width="7.28515625" style="144" customWidth="1"/>
    <col min="16133" max="16133" width="13.5703125" style="144" customWidth="1"/>
    <col min="16134" max="16134" width="7.28515625" style="144" customWidth="1"/>
    <col min="16135" max="16135" width="13.5703125" style="144" customWidth="1"/>
    <col min="16136" max="16384" width="10.28515625" style="144"/>
  </cols>
  <sheetData>
    <row r="1" spans="1:10" ht="15.75">
      <c r="A1" s="141"/>
      <c r="B1" s="279" t="s">
        <v>1000</v>
      </c>
      <c r="C1" s="142"/>
      <c r="D1" s="143"/>
      <c r="E1" s="143"/>
      <c r="F1" s="143"/>
      <c r="G1" s="143"/>
      <c r="H1" s="143"/>
      <c r="I1" s="143"/>
      <c r="J1" s="143"/>
    </row>
    <row r="2" spans="1:10" ht="15.75">
      <c r="A2" s="141"/>
      <c r="B2" s="279" t="s">
        <v>239</v>
      </c>
      <c r="C2" s="142"/>
      <c r="D2" s="143"/>
      <c r="E2" s="143"/>
      <c r="F2" s="143"/>
      <c r="G2" s="143"/>
      <c r="H2" s="143"/>
      <c r="I2" s="143"/>
      <c r="J2" s="143"/>
    </row>
    <row r="3" spans="1:10" ht="13.5" thickBot="1">
      <c r="G3" s="532"/>
      <c r="J3" s="1297" t="s">
        <v>437</v>
      </c>
    </row>
    <row r="4" spans="1:10" s="146" customFormat="1" ht="40.5" customHeight="1" thickTop="1">
      <c r="A4" s="1666" t="s">
        <v>240</v>
      </c>
      <c r="B4" s="1668" t="s">
        <v>39</v>
      </c>
      <c r="C4" s="1670" t="s">
        <v>241</v>
      </c>
      <c r="D4" s="1684" t="s">
        <v>1088</v>
      </c>
      <c r="E4" s="1680"/>
      <c r="F4" s="1679" t="s">
        <v>1079</v>
      </c>
      <c r="G4" s="1680"/>
      <c r="H4" s="1679" t="s">
        <v>775</v>
      </c>
      <c r="I4" s="1680"/>
      <c r="J4" s="1688" t="s">
        <v>1164</v>
      </c>
    </row>
    <row r="5" spans="1:10" s="146" customFormat="1" ht="28.5" customHeight="1" thickBot="1">
      <c r="A5" s="1667"/>
      <c r="B5" s="1669"/>
      <c r="C5" s="1671"/>
      <c r="D5" s="341" t="s">
        <v>313</v>
      </c>
      <c r="E5" s="342" t="s">
        <v>513</v>
      </c>
      <c r="F5" s="604" t="s">
        <v>313</v>
      </c>
      <c r="G5" s="342" t="s">
        <v>513</v>
      </c>
      <c r="H5" s="604" t="s">
        <v>313</v>
      </c>
      <c r="I5" s="342" t="s">
        <v>513</v>
      </c>
      <c r="J5" s="1689"/>
    </row>
    <row r="6" spans="1:10" s="147" customFormat="1" ht="25.5" customHeight="1" thickBot="1">
      <c r="A6" s="1681" t="s">
        <v>242</v>
      </c>
      <c r="B6" s="1682"/>
      <c r="C6" s="1682"/>
      <c r="D6" s="1682"/>
      <c r="E6" s="1682"/>
      <c r="F6" s="1682"/>
      <c r="G6" s="1682"/>
      <c r="H6" s="1682"/>
      <c r="I6" s="1682"/>
      <c r="J6" s="1683"/>
    </row>
    <row r="7" spans="1:10" s="147" customFormat="1" ht="38.25" customHeight="1">
      <c r="A7" s="1675" t="s">
        <v>243</v>
      </c>
      <c r="B7" s="1676"/>
      <c r="C7" s="148" t="s">
        <v>244</v>
      </c>
      <c r="D7" s="149"/>
      <c r="E7" s="343">
        <v>0</v>
      </c>
      <c r="F7" s="605"/>
      <c r="G7" s="606">
        <v>10091913</v>
      </c>
      <c r="H7" s="605"/>
      <c r="I7" s="343">
        <v>10091913</v>
      </c>
      <c r="J7" s="1298">
        <v>100</v>
      </c>
    </row>
    <row r="8" spans="1:10" s="147" customFormat="1" ht="25.5">
      <c r="A8" s="884">
        <v>1</v>
      </c>
      <c r="B8" s="281" t="s">
        <v>245</v>
      </c>
      <c r="C8" s="148" t="s">
        <v>246</v>
      </c>
      <c r="D8" s="607">
        <v>53.43</v>
      </c>
      <c r="E8" s="608">
        <v>244709400</v>
      </c>
      <c r="F8" s="607">
        <v>57.8</v>
      </c>
      <c r="G8" s="608">
        <v>315173900</v>
      </c>
      <c r="H8" s="607">
        <v>0</v>
      </c>
      <c r="I8" s="608">
        <v>0</v>
      </c>
      <c r="J8" s="1299">
        <v>0</v>
      </c>
    </row>
    <row r="9" spans="1:10" s="147" customFormat="1" ht="25.5">
      <c r="A9" s="1662"/>
      <c r="B9" s="281" t="s">
        <v>1089</v>
      </c>
      <c r="C9" s="148"/>
      <c r="D9" s="607">
        <v>0</v>
      </c>
      <c r="E9" s="608">
        <v>244709400</v>
      </c>
      <c r="F9" s="607"/>
      <c r="G9" s="608">
        <v>308324441</v>
      </c>
      <c r="H9" s="607">
        <v>0</v>
      </c>
      <c r="I9" s="608">
        <v>0</v>
      </c>
      <c r="J9" s="1299">
        <v>0</v>
      </c>
    </row>
    <row r="10" spans="1:10" s="147" customFormat="1" ht="25.5">
      <c r="A10" s="1663"/>
      <c r="B10" s="281" t="s">
        <v>1090</v>
      </c>
      <c r="C10" s="148"/>
      <c r="D10" s="607">
        <v>0</v>
      </c>
      <c r="E10" s="608">
        <v>0</v>
      </c>
      <c r="F10" s="607"/>
      <c r="G10" s="608">
        <v>10045832</v>
      </c>
      <c r="H10" s="607">
        <v>0</v>
      </c>
      <c r="I10" s="608">
        <v>10045832</v>
      </c>
      <c r="J10" s="1299">
        <v>100</v>
      </c>
    </row>
    <row r="11" spans="1:10" s="147" customFormat="1" ht="25.5">
      <c r="A11" s="884">
        <v>2</v>
      </c>
      <c r="B11" s="281" t="s">
        <v>247</v>
      </c>
      <c r="C11" s="148" t="s">
        <v>246</v>
      </c>
      <c r="D11" s="608">
        <v>0</v>
      </c>
      <c r="E11" s="608">
        <v>0</v>
      </c>
      <c r="F11" s="608">
        <v>0</v>
      </c>
      <c r="G11" s="608">
        <v>0</v>
      </c>
      <c r="H11" s="608">
        <v>0</v>
      </c>
      <c r="I11" s="608">
        <v>0</v>
      </c>
      <c r="J11" s="1299">
        <v>0</v>
      </c>
    </row>
    <row r="12" spans="1:10" s="147" customFormat="1" ht="25.5">
      <c r="A12" s="884">
        <v>3</v>
      </c>
      <c r="B12" s="282" t="s">
        <v>248</v>
      </c>
      <c r="C12" s="148" t="s">
        <v>249</v>
      </c>
      <c r="D12" s="608">
        <v>0</v>
      </c>
      <c r="E12" s="608">
        <v>35070840</v>
      </c>
      <c r="F12" s="608">
        <v>0</v>
      </c>
      <c r="G12" s="608">
        <v>35070840</v>
      </c>
      <c r="H12" s="608">
        <v>0</v>
      </c>
      <c r="I12" s="608">
        <v>0</v>
      </c>
      <c r="J12" s="1299">
        <v>0</v>
      </c>
    </row>
    <row r="13" spans="1:10" s="147" customFormat="1" ht="25.5">
      <c r="A13" s="884">
        <v>4</v>
      </c>
      <c r="B13" s="282" t="s">
        <v>250</v>
      </c>
      <c r="C13" s="148" t="s">
        <v>249</v>
      </c>
      <c r="D13" s="608">
        <v>0</v>
      </c>
      <c r="E13" s="608">
        <v>0</v>
      </c>
      <c r="F13" s="608">
        <v>0</v>
      </c>
      <c r="G13" s="608">
        <v>0</v>
      </c>
      <c r="H13" s="608">
        <v>0</v>
      </c>
      <c r="I13" s="608">
        <v>0</v>
      </c>
      <c r="J13" s="1299">
        <v>0</v>
      </c>
    </row>
    <row r="14" spans="1:10" s="147" customFormat="1" ht="20.100000000000001" customHeight="1">
      <c r="A14" s="884">
        <v>5</v>
      </c>
      <c r="B14" s="282" t="s">
        <v>251</v>
      </c>
      <c r="C14" s="148" t="s">
        <v>252</v>
      </c>
      <c r="D14" s="608">
        <v>0</v>
      </c>
      <c r="E14" s="608">
        <v>58800000</v>
      </c>
      <c r="F14" s="608">
        <v>0</v>
      </c>
      <c r="G14" s="608">
        <v>58800000</v>
      </c>
      <c r="H14" s="608">
        <v>0</v>
      </c>
      <c r="I14" s="608">
        <v>0</v>
      </c>
      <c r="J14" s="1299">
        <v>0</v>
      </c>
    </row>
    <row r="15" spans="1:10" s="147" customFormat="1" ht="20.100000000000001" customHeight="1">
      <c r="A15" s="884">
        <v>6</v>
      </c>
      <c r="B15" s="282" t="s">
        <v>253</v>
      </c>
      <c r="C15" s="148" t="s">
        <v>252</v>
      </c>
      <c r="D15" s="608">
        <v>0</v>
      </c>
      <c r="E15" s="608">
        <v>0</v>
      </c>
      <c r="F15" s="608">
        <v>0</v>
      </c>
      <c r="G15" s="608">
        <v>0</v>
      </c>
      <c r="H15" s="608">
        <v>0</v>
      </c>
      <c r="I15" s="608">
        <v>0</v>
      </c>
      <c r="J15" s="1299">
        <v>0</v>
      </c>
    </row>
    <row r="16" spans="1:10" s="147" customFormat="1" ht="25.5">
      <c r="A16" s="884">
        <v>7</v>
      </c>
      <c r="B16" s="282" t="s">
        <v>254</v>
      </c>
      <c r="C16" s="148" t="s">
        <v>255</v>
      </c>
      <c r="D16" s="608">
        <v>0</v>
      </c>
      <c r="E16" s="608">
        <v>16913832</v>
      </c>
      <c r="F16" s="608">
        <v>0</v>
      </c>
      <c r="G16" s="608">
        <v>16913832</v>
      </c>
      <c r="H16" s="608">
        <v>0</v>
      </c>
      <c r="I16" s="608">
        <v>0</v>
      </c>
      <c r="J16" s="1299">
        <v>0</v>
      </c>
    </row>
    <row r="17" spans="1:10" s="147" customFormat="1" ht="25.5">
      <c r="A17" s="884">
        <v>8</v>
      </c>
      <c r="B17" s="282" t="s">
        <v>256</v>
      </c>
      <c r="C17" s="148" t="s">
        <v>255</v>
      </c>
      <c r="D17" s="608">
        <v>0</v>
      </c>
      <c r="E17" s="608">
        <v>0</v>
      </c>
      <c r="F17" s="608">
        <v>0</v>
      </c>
      <c r="G17" s="608">
        <v>0</v>
      </c>
      <c r="H17" s="608">
        <v>0</v>
      </c>
      <c r="I17" s="608">
        <v>0</v>
      </c>
      <c r="J17" s="1299">
        <v>0</v>
      </c>
    </row>
    <row r="18" spans="1:10" s="147" customFormat="1" ht="20.100000000000001" customHeight="1">
      <c r="A18" s="884">
        <v>9</v>
      </c>
      <c r="B18" s="282" t="s">
        <v>257</v>
      </c>
      <c r="C18" s="148" t="s">
        <v>258</v>
      </c>
      <c r="D18" s="608">
        <v>0</v>
      </c>
      <c r="E18" s="608">
        <v>35240700</v>
      </c>
      <c r="F18" s="608">
        <v>0</v>
      </c>
      <c r="G18" s="608">
        <v>35240700</v>
      </c>
      <c r="H18" s="608">
        <v>0</v>
      </c>
      <c r="I18" s="608">
        <v>0</v>
      </c>
      <c r="J18" s="1299">
        <v>0</v>
      </c>
    </row>
    <row r="19" spans="1:10" s="147" customFormat="1" ht="20.100000000000001" customHeight="1">
      <c r="A19" s="884">
        <v>10</v>
      </c>
      <c r="B19" s="282" t="s">
        <v>259</v>
      </c>
      <c r="C19" s="148" t="s">
        <v>258</v>
      </c>
      <c r="D19" s="608">
        <v>0</v>
      </c>
      <c r="E19" s="608">
        <v>0</v>
      </c>
      <c r="F19" s="608">
        <v>0</v>
      </c>
      <c r="G19" s="608">
        <v>0</v>
      </c>
      <c r="H19" s="608">
        <v>0</v>
      </c>
      <c r="I19" s="608">
        <v>0</v>
      </c>
      <c r="J19" s="1299">
        <v>0</v>
      </c>
    </row>
    <row r="20" spans="1:10" s="147" customFormat="1" ht="20.100000000000001" customHeight="1">
      <c r="A20" s="884">
        <v>11</v>
      </c>
      <c r="B20" s="282" t="s">
        <v>260</v>
      </c>
      <c r="C20" s="148" t="s">
        <v>261</v>
      </c>
      <c r="D20" s="608">
        <v>0</v>
      </c>
      <c r="E20" s="608">
        <v>78397200</v>
      </c>
      <c r="F20" s="608">
        <v>0</v>
      </c>
      <c r="G20" s="608">
        <v>78397200</v>
      </c>
      <c r="H20" s="608">
        <v>0</v>
      </c>
      <c r="I20" s="608">
        <v>0</v>
      </c>
      <c r="J20" s="1299">
        <v>0</v>
      </c>
    </row>
    <row r="21" spans="1:10" s="147" customFormat="1" ht="25.5">
      <c r="A21" s="884">
        <v>12</v>
      </c>
      <c r="B21" s="282" t="s">
        <v>262</v>
      </c>
      <c r="C21" s="148" t="s">
        <v>261</v>
      </c>
      <c r="D21" s="608">
        <v>0</v>
      </c>
      <c r="E21" s="608">
        <v>0</v>
      </c>
      <c r="F21" s="608">
        <v>0</v>
      </c>
      <c r="G21" s="608">
        <v>0</v>
      </c>
      <c r="H21" s="608">
        <v>0</v>
      </c>
      <c r="I21" s="608">
        <v>0</v>
      </c>
      <c r="J21" s="1299">
        <v>0</v>
      </c>
    </row>
    <row r="22" spans="1:10" s="147" customFormat="1" ht="20.100000000000001" customHeight="1">
      <c r="A22" s="884">
        <v>13</v>
      </c>
      <c r="B22" s="282" t="s">
        <v>263</v>
      </c>
      <c r="C22" s="148" t="s">
        <v>264</v>
      </c>
      <c r="D22" s="608">
        <v>0</v>
      </c>
      <c r="E22" s="608">
        <v>104550</v>
      </c>
      <c r="F22" s="608">
        <v>0</v>
      </c>
      <c r="G22" s="608">
        <v>104550</v>
      </c>
      <c r="H22" s="608">
        <v>0</v>
      </c>
      <c r="I22" s="608">
        <v>0</v>
      </c>
      <c r="J22" s="1299">
        <v>0</v>
      </c>
    </row>
    <row r="23" spans="1:10" s="147" customFormat="1" ht="25.5">
      <c r="A23" s="884">
        <v>14</v>
      </c>
      <c r="B23" s="282" t="s">
        <v>265</v>
      </c>
      <c r="C23" s="148" t="s">
        <v>264</v>
      </c>
      <c r="D23" s="608">
        <v>0</v>
      </c>
      <c r="E23" s="608">
        <v>0</v>
      </c>
      <c r="F23" s="608">
        <v>0</v>
      </c>
      <c r="G23" s="608">
        <v>0</v>
      </c>
      <c r="H23" s="608">
        <v>0</v>
      </c>
      <c r="I23" s="608">
        <v>0</v>
      </c>
      <c r="J23" s="1299">
        <v>0</v>
      </c>
    </row>
    <row r="24" spans="1:10" s="147" customFormat="1" ht="20.100000000000001" customHeight="1">
      <c r="A24" s="884">
        <v>15</v>
      </c>
      <c r="B24" s="282" t="s">
        <v>266</v>
      </c>
      <c r="C24" s="148" t="s">
        <v>267</v>
      </c>
      <c r="D24" s="608">
        <v>0</v>
      </c>
      <c r="E24" s="608">
        <v>91597120</v>
      </c>
      <c r="F24" s="608">
        <v>0</v>
      </c>
      <c r="G24" s="608">
        <v>91597120</v>
      </c>
      <c r="H24" s="608">
        <v>0</v>
      </c>
      <c r="I24" s="608">
        <v>0</v>
      </c>
      <c r="J24" s="1299">
        <v>0</v>
      </c>
    </row>
    <row r="25" spans="1:10" s="147" customFormat="1" ht="20.100000000000001" customHeight="1">
      <c r="A25" s="884">
        <v>16</v>
      </c>
      <c r="B25" s="282" t="s">
        <v>268</v>
      </c>
      <c r="C25" s="148" t="s">
        <v>267</v>
      </c>
      <c r="D25" s="608">
        <v>0</v>
      </c>
      <c r="E25" s="608">
        <v>0</v>
      </c>
      <c r="F25" s="608">
        <v>0</v>
      </c>
      <c r="G25" s="608">
        <v>0</v>
      </c>
      <c r="H25" s="608">
        <v>0</v>
      </c>
      <c r="I25" s="608">
        <v>0</v>
      </c>
      <c r="J25" s="1299">
        <v>0</v>
      </c>
    </row>
    <row r="26" spans="1:10" s="147" customFormat="1" ht="20.100000000000001" customHeight="1">
      <c r="A26" s="884">
        <v>17</v>
      </c>
      <c r="B26" s="282" t="s">
        <v>269</v>
      </c>
      <c r="C26" s="148" t="s">
        <v>270</v>
      </c>
      <c r="D26" s="608">
        <v>0</v>
      </c>
      <c r="E26" s="608">
        <v>745385035</v>
      </c>
      <c r="F26" s="608">
        <v>0</v>
      </c>
      <c r="G26" s="608">
        <v>672252441</v>
      </c>
      <c r="H26" s="608">
        <v>0</v>
      </c>
      <c r="I26" s="608">
        <v>0</v>
      </c>
      <c r="J26" s="1299">
        <v>0</v>
      </c>
    </row>
    <row r="27" spans="1:10" s="147" customFormat="1" ht="24.75" customHeight="1">
      <c r="A27" s="884">
        <v>18</v>
      </c>
      <c r="B27" s="282" t="s">
        <v>1091</v>
      </c>
      <c r="C27" s="148" t="s">
        <v>1092</v>
      </c>
      <c r="D27" s="608">
        <v>0</v>
      </c>
      <c r="E27" s="608">
        <v>0</v>
      </c>
      <c r="F27" s="608">
        <v>0</v>
      </c>
      <c r="G27" s="608">
        <v>10091913</v>
      </c>
      <c r="H27" s="608">
        <v>0</v>
      </c>
      <c r="I27" s="608">
        <v>46081</v>
      </c>
      <c r="J27" s="1299">
        <v>0.45661313172239992</v>
      </c>
    </row>
    <row r="28" spans="1:10" s="147" customFormat="1" ht="25.5" customHeight="1">
      <c r="A28" s="884">
        <v>19</v>
      </c>
      <c r="B28" s="282" t="s">
        <v>271</v>
      </c>
      <c r="C28" s="148"/>
      <c r="D28" s="608">
        <v>0</v>
      </c>
      <c r="E28" s="608">
        <v>184551393</v>
      </c>
      <c r="F28" s="608">
        <v>0</v>
      </c>
      <c r="G28" s="608">
        <v>47803758</v>
      </c>
      <c r="H28" s="608">
        <v>0</v>
      </c>
      <c r="I28" s="608">
        <v>0</v>
      </c>
      <c r="J28" s="1299">
        <v>0</v>
      </c>
    </row>
    <row r="29" spans="1:10" s="147" customFormat="1" ht="20.100000000000001" customHeight="1" thickBot="1">
      <c r="A29" s="529">
        <v>20</v>
      </c>
      <c r="B29" s="530" t="s">
        <v>131</v>
      </c>
      <c r="C29" s="531" t="s">
        <v>272</v>
      </c>
      <c r="D29" s="609">
        <v>0</v>
      </c>
      <c r="E29" s="609">
        <v>141331631</v>
      </c>
      <c r="F29" s="609">
        <v>0</v>
      </c>
      <c r="G29" s="609">
        <v>36608681</v>
      </c>
      <c r="H29" s="609">
        <v>0</v>
      </c>
      <c r="I29" s="609">
        <v>0</v>
      </c>
      <c r="J29" s="1300">
        <v>0</v>
      </c>
    </row>
    <row r="30" spans="1:10" ht="32.25" customHeight="1" thickTop="1">
      <c r="A30" s="527" t="s">
        <v>273</v>
      </c>
      <c r="B30" s="528"/>
      <c r="C30" s="151"/>
      <c r="D30" s="149"/>
      <c r="E30" s="610">
        <v>624576000</v>
      </c>
      <c r="F30" s="605"/>
      <c r="G30" s="610">
        <v>664953685</v>
      </c>
      <c r="H30" s="605"/>
      <c r="I30" s="344">
        <v>664953685</v>
      </c>
      <c r="J30" s="1298">
        <v>100</v>
      </c>
    </row>
    <row r="31" spans="1:10" ht="21" customHeight="1">
      <c r="A31" s="884">
        <v>1</v>
      </c>
      <c r="B31" s="152" t="s">
        <v>896</v>
      </c>
      <c r="C31" s="148" t="s">
        <v>897</v>
      </c>
      <c r="D31" s="611">
        <v>82.2</v>
      </c>
      <c r="E31" s="150">
        <v>359337300</v>
      </c>
      <c r="F31" s="611">
        <v>81.899999999999991</v>
      </c>
      <c r="G31" s="150">
        <v>358025848</v>
      </c>
      <c r="H31" s="1301">
        <v>0</v>
      </c>
      <c r="I31" s="150">
        <v>358025848</v>
      </c>
      <c r="J31" s="1302">
        <v>100</v>
      </c>
    </row>
    <row r="32" spans="1:10" ht="41.25" customHeight="1">
      <c r="A32" s="884">
        <v>2</v>
      </c>
      <c r="B32" s="152" t="s">
        <v>274</v>
      </c>
      <c r="C32" s="148" t="s">
        <v>275</v>
      </c>
      <c r="D32" s="608">
        <v>59</v>
      </c>
      <c r="E32" s="150">
        <v>141600000</v>
      </c>
      <c r="F32" s="608">
        <v>58</v>
      </c>
      <c r="G32" s="150">
        <v>139200000</v>
      </c>
      <c r="H32" s="608">
        <v>58</v>
      </c>
      <c r="I32" s="150">
        <v>139200000</v>
      </c>
      <c r="J32" s="1299">
        <v>100</v>
      </c>
    </row>
    <row r="33" spans="1:11" ht="37.5" customHeight="1">
      <c r="A33" s="884">
        <v>3</v>
      </c>
      <c r="B33" s="152" t="s">
        <v>276</v>
      </c>
      <c r="C33" s="148" t="s">
        <v>277</v>
      </c>
      <c r="D33" s="608">
        <v>1</v>
      </c>
      <c r="E33" s="150">
        <v>4371500</v>
      </c>
      <c r="F33" s="608">
        <v>1</v>
      </c>
      <c r="G33" s="150">
        <v>4371500</v>
      </c>
      <c r="H33" s="608">
        <v>1</v>
      </c>
      <c r="I33" s="150">
        <v>4371500</v>
      </c>
      <c r="J33" s="1299">
        <v>100</v>
      </c>
    </row>
    <row r="34" spans="1:11" ht="30" customHeight="1">
      <c r="A34" s="884">
        <v>4</v>
      </c>
      <c r="B34" s="152" t="s">
        <v>278</v>
      </c>
      <c r="C34" s="148" t="s">
        <v>279</v>
      </c>
      <c r="D34" s="608">
        <v>913</v>
      </c>
      <c r="E34" s="150">
        <v>88926200</v>
      </c>
      <c r="F34" s="611">
        <v>907.3</v>
      </c>
      <c r="G34" s="150">
        <v>88371022</v>
      </c>
      <c r="H34" s="1301">
        <v>907.3</v>
      </c>
      <c r="I34" s="150">
        <v>88371022</v>
      </c>
      <c r="J34" s="1299">
        <v>100</v>
      </c>
    </row>
    <row r="35" spans="1:11" ht="38.25">
      <c r="A35" s="884">
        <v>5</v>
      </c>
      <c r="B35" s="152" t="s">
        <v>898</v>
      </c>
      <c r="C35" s="148" t="s">
        <v>280</v>
      </c>
      <c r="D35" s="608">
        <v>40</v>
      </c>
      <c r="E35" s="150">
        <v>15868000</v>
      </c>
      <c r="F35" s="611">
        <v>32.200000000000003</v>
      </c>
      <c r="G35" s="150">
        <v>12773740</v>
      </c>
      <c r="H35" s="1301">
        <v>32.200000000000003</v>
      </c>
      <c r="I35" s="150">
        <v>12773740</v>
      </c>
      <c r="J35" s="1299">
        <v>100</v>
      </c>
    </row>
    <row r="36" spans="1:11" ht="38.25">
      <c r="A36" s="884">
        <v>6</v>
      </c>
      <c r="B36" s="152" t="s">
        <v>899</v>
      </c>
      <c r="C36" s="148" t="s">
        <v>281</v>
      </c>
      <c r="D36" s="608">
        <v>10</v>
      </c>
      <c r="E36" s="150">
        <v>14473000</v>
      </c>
      <c r="F36" s="608">
        <v>8</v>
      </c>
      <c r="G36" s="150">
        <v>11578400</v>
      </c>
      <c r="H36" s="1303">
        <v>8</v>
      </c>
      <c r="I36" s="150">
        <v>11578400</v>
      </c>
      <c r="J36" s="1299">
        <v>100</v>
      </c>
    </row>
    <row r="37" spans="1:11" ht="38.25">
      <c r="A37" s="884">
        <v>7</v>
      </c>
      <c r="B37" s="152" t="s">
        <v>900</v>
      </c>
      <c r="C37" s="148" t="s">
        <v>901</v>
      </c>
      <c r="D37" s="608"/>
      <c r="E37" s="150">
        <v>0</v>
      </c>
      <c r="F37" s="608">
        <v>9</v>
      </c>
      <c r="G37" s="150">
        <v>3272778</v>
      </c>
      <c r="H37" s="608">
        <v>9</v>
      </c>
      <c r="I37" s="150">
        <v>3272778</v>
      </c>
      <c r="J37" s="1299">
        <v>100</v>
      </c>
    </row>
    <row r="38" spans="1:11" ht="13.5" thickBot="1">
      <c r="A38" s="878">
        <v>8</v>
      </c>
      <c r="B38" s="875" t="s">
        <v>1110</v>
      </c>
      <c r="C38" s="877"/>
      <c r="D38" s="608">
        <v>0</v>
      </c>
      <c r="E38" s="150">
        <v>0</v>
      </c>
      <c r="F38" s="608">
        <v>0</v>
      </c>
      <c r="G38" s="150">
        <v>47360397</v>
      </c>
      <c r="H38" s="608">
        <v>0</v>
      </c>
      <c r="I38" s="150">
        <v>47360397</v>
      </c>
      <c r="J38" s="1299">
        <v>100</v>
      </c>
    </row>
    <row r="39" spans="1:11" ht="31.5" customHeight="1">
      <c r="A39" s="1237" t="s">
        <v>282</v>
      </c>
      <c r="B39" s="283"/>
      <c r="C39" s="1238"/>
      <c r="D39" s="153"/>
      <c r="E39" s="343">
        <v>336831116</v>
      </c>
      <c r="F39" s="612"/>
      <c r="G39" s="343">
        <v>309101602</v>
      </c>
      <c r="H39" s="612"/>
      <c r="I39" s="343">
        <v>309101602</v>
      </c>
      <c r="J39" s="1304">
        <v>100</v>
      </c>
    </row>
    <row r="40" spans="1:11" ht="25.5">
      <c r="A40" s="154">
        <v>1</v>
      </c>
      <c r="B40" s="152" t="s">
        <v>780</v>
      </c>
      <c r="C40" s="148" t="s">
        <v>781</v>
      </c>
      <c r="D40" s="150">
        <v>12</v>
      </c>
      <c r="E40" s="150">
        <v>53028000</v>
      </c>
      <c r="F40" s="608">
        <v>11</v>
      </c>
      <c r="G40" s="150">
        <v>48609000</v>
      </c>
      <c r="H40" s="608">
        <v>11</v>
      </c>
      <c r="I40" s="150">
        <v>48609000</v>
      </c>
      <c r="J40" s="1299">
        <v>100</v>
      </c>
      <c r="K40" s="912"/>
    </row>
    <row r="41" spans="1:11" ht="25.5">
      <c r="A41" s="154">
        <v>2</v>
      </c>
      <c r="B41" s="152" t="s">
        <v>426</v>
      </c>
      <c r="C41" s="148" t="s">
        <v>782</v>
      </c>
      <c r="D41" s="284">
        <v>15.9</v>
      </c>
      <c r="E41" s="150">
        <v>47588700</v>
      </c>
      <c r="F41" s="611">
        <v>18.5</v>
      </c>
      <c r="G41" s="150">
        <v>55370500</v>
      </c>
      <c r="H41" s="611">
        <v>18.5</v>
      </c>
      <c r="I41" s="150">
        <v>55370500</v>
      </c>
      <c r="J41" s="1299">
        <v>100</v>
      </c>
      <c r="K41" s="912"/>
    </row>
    <row r="42" spans="1:11" ht="20.100000000000001" customHeight="1">
      <c r="A42" s="154">
        <v>3</v>
      </c>
      <c r="B42" s="152" t="s">
        <v>427</v>
      </c>
      <c r="C42" s="148" t="s">
        <v>783</v>
      </c>
      <c r="D42" s="150">
        <v>0</v>
      </c>
      <c r="E42" s="150">
        <v>39767000</v>
      </c>
      <c r="F42" s="608">
        <v>0</v>
      </c>
      <c r="G42" s="150">
        <v>25137000</v>
      </c>
      <c r="H42" s="608">
        <v>0</v>
      </c>
      <c r="I42" s="150">
        <v>25137000</v>
      </c>
      <c r="J42" s="1299">
        <v>100</v>
      </c>
      <c r="K42" s="912"/>
    </row>
    <row r="43" spans="1:11" ht="20.100000000000001" customHeight="1">
      <c r="A43" s="154">
        <v>4</v>
      </c>
      <c r="B43" s="152" t="s">
        <v>283</v>
      </c>
      <c r="C43" s="148" t="s">
        <v>474</v>
      </c>
      <c r="D43" s="150">
        <v>14</v>
      </c>
      <c r="E43" s="150">
        <v>9800000</v>
      </c>
      <c r="F43" s="608">
        <v>18</v>
      </c>
      <c r="G43" s="150">
        <v>12600000</v>
      </c>
      <c r="H43" s="608">
        <v>18</v>
      </c>
      <c r="I43" s="150">
        <v>12600000</v>
      </c>
      <c r="J43" s="1299">
        <v>100</v>
      </c>
      <c r="K43" s="912"/>
    </row>
    <row r="44" spans="1:11" ht="20.100000000000001" customHeight="1">
      <c r="A44" s="154">
        <v>5</v>
      </c>
      <c r="B44" s="152" t="s">
        <v>284</v>
      </c>
      <c r="C44" s="148" t="s">
        <v>784</v>
      </c>
      <c r="D44" s="324">
        <v>43.19</v>
      </c>
      <c r="E44" s="150">
        <v>95018000</v>
      </c>
      <c r="F44" s="607">
        <v>36.29</v>
      </c>
      <c r="G44" s="150">
        <v>79838000</v>
      </c>
      <c r="H44" s="607">
        <v>36.29</v>
      </c>
      <c r="I44" s="150">
        <v>79838000</v>
      </c>
      <c r="J44" s="1299">
        <v>100</v>
      </c>
      <c r="K44" s="880"/>
    </row>
    <row r="45" spans="1:11" ht="20.100000000000001" customHeight="1">
      <c r="A45" s="154">
        <v>6</v>
      </c>
      <c r="B45" s="152" t="s">
        <v>285</v>
      </c>
      <c r="C45" s="148" t="s">
        <v>785</v>
      </c>
      <c r="D45" s="150">
        <v>0</v>
      </c>
      <c r="E45" s="150">
        <v>91158311</v>
      </c>
      <c r="F45" s="608">
        <v>0</v>
      </c>
      <c r="G45" s="150">
        <v>65696417</v>
      </c>
      <c r="H45" s="608">
        <v>0</v>
      </c>
      <c r="I45" s="150">
        <v>65696417</v>
      </c>
      <c r="J45" s="1299">
        <v>100</v>
      </c>
    </row>
    <row r="46" spans="1:11" ht="25.5">
      <c r="A46" s="155">
        <v>7</v>
      </c>
      <c r="B46" s="152" t="s">
        <v>287</v>
      </c>
      <c r="C46" s="148" t="s">
        <v>286</v>
      </c>
      <c r="D46" s="150">
        <v>1653</v>
      </c>
      <c r="E46" s="150">
        <v>471105</v>
      </c>
      <c r="F46" s="608">
        <v>1121</v>
      </c>
      <c r="G46" s="150">
        <v>319485</v>
      </c>
      <c r="H46" s="608">
        <v>1121</v>
      </c>
      <c r="I46" s="150">
        <v>319485</v>
      </c>
      <c r="J46" s="1299">
        <v>100</v>
      </c>
    </row>
    <row r="47" spans="1:11" ht="25.5">
      <c r="A47" s="155">
        <v>8</v>
      </c>
      <c r="B47" s="875" t="s">
        <v>1112</v>
      </c>
      <c r="C47" s="855"/>
      <c r="D47" s="156">
        <v>0</v>
      </c>
      <c r="E47" s="156">
        <v>0</v>
      </c>
      <c r="F47" s="876">
        <v>0</v>
      </c>
      <c r="G47" s="156">
        <v>21531200</v>
      </c>
      <c r="H47" s="876">
        <v>0</v>
      </c>
      <c r="I47" s="156">
        <v>21531200</v>
      </c>
      <c r="J47" s="1299">
        <v>100</v>
      </c>
    </row>
    <row r="48" spans="1:11" ht="19.5" customHeight="1" thickBot="1">
      <c r="A48" s="1677" t="s">
        <v>288</v>
      </c>
      <c r="B48" s="1678"/>
      <c r="C48" s="148" t="s">
        <v>475</v>
      </c>
      <c r="D48" s="157">
        <v>29036</v>
      </c>
      <c r="E48" s="387">
        <v>36324036</v>
      </c>
      <c r="F48" s="613">
        <v>29036</v>
      </c>
      <c r="G48" s="387">
        <v>48809516</v>
      </c>
      <c r="H48" s="613">
        <v>29036</v>
      </c>
      <c r="I48" s="157">
        <v>48809516</v>
      </c>
      <c r="J48" s="1305">
        <v>100</v>
      </c>
    </row>
    <row r="49" spans="1:10" s="146" customFormat="1" ht="27" customHeight="1" thickTop="1">
      <c r="A49" s="158"/>
      <c r="B49" s="159" t="s">
        <v>289</v>
      </c>
      <c r="C49" s="160"/>
      <c r="D49" s="160"/>
      <c r="E49" s="344">
        <v>997731152</v>
      </c>
      <c r="F49" s="614"/>
      <c r="G49" s="344">
        <v>1032956716</v>
      </c>
      <c r="H49" s="614"/>
      <c r="I49" s="344">
        <v>1032956716</v>
      </c>
      <c r="J49" s="1306">
        <v>100</v>
      </c>
    </row>
    <row r="50" spans="1:10" s="147" customFormat="1" ht="25.5" customHeight="1" thickBot="1">
      <c r="A50" s="1685" t="s">
        <v>290</v>
      </c>
      <c r="B50" s="1686"/>
      <c r="C50" s="1686"/>
      <c r="D50" s="1686"/>
      <c r="E50" s="1686"/>
      <c r="F50" s="1686"/>
      <c r="G50" s="1686"/>
      <c r="H50" s="1686"/>
      <c r="I50" s="1686"/>
      <c r="J50" s="1687"/>
    </row>
    <row r="51" spans="1:10" ht="28.5" customHeight="1">
      <c r="A51" s="1672" t="s">
        <v>282</v>
      </c>
      <c r="B51" s="1673"/>
      <c r="C51" s="1673"/>
      <c r="D51" s="1673"/>
      <c r="E51" s="1673"/>
      <c r="F51" s="1673"/>
      <c r="G51" s="1673"/>
      <c r="H51" s="1673"/>
      <c r="I51" s="1673"/>
      <c r="J51" s="1674"/>
    </row>
    <row r="52" spans="1:10" ht="20.100000000000001" customHeight="1">
      <c r="A52" s="154">
        <v>1</v>
      </c>
      <c r="B52" s="152" t="s">
        <v>291</v>
      </c>
      <c r="C52" s="148" t="s">
        <v>1060</v>
      </c>
      <c r="D52" s="608">
        <v>0</v>
      </c>
      <c r="E52" s="150">
        <v>40120000</v>
      </c>
      <c r="F52" s="608">
        <v>0</v>
      </c>
      <c r="G52" s="150">
        <v>48006000</v>
      </c>
      <c r="H52" s="608">
        <v>0</v>
      </c>
      <c r="I52" s="608">
        <v>48006000</v>
      </c>
      <c r="J52" s="1307">
        <v>100</v>
      </c>
    </row>
    <row r="53" spans="1:10" ht="20.100000000000001" customHeight="1">
      <c r="A53" s="154">
        <v>2</v>
      </c>
      <c r="B53" s="152" t="s">
        <v>292</v>
      </c>
      <c r="C53" s="148" t="s">
        <v>1061</v>
      </c>
      <c r="D53" s="608">
        <v>0</v>
      </c>
      <c r="E53" s="150">
        <v>38280000</v>
      </c>
      <c r="F53" s="608">
        <v>0</v>
      </c>
      <c r="G53" s="150">
        <v>36300000</v>
      </c>
      <c r="H53" s="608">
        <v>0</v>
      </c>
      <c r="I53" s="608">
        <v>36300000</v>
      </c>
      <c r="J53" s="1307">
        <v>100</v>
      </c>
    </row>
    <row r="54" spans="1:10" ht="20.100000000000001" customHeight="1">
      <c r="A54" s="154">
        <v>3</v>
      </c>
      <c r="B54" s="152" t="s">
        <v>293</v>
      </c>
      <c r="C54" s="148" t="s">
        <v>1062</v>
      </c>
      <c r="D54" s="608">
        <v>252</v>
      </c>
      <c r="E54" s="150">
        <v>16470720</v>
      </c>
      <c r="F54" s="608">
        <v>252</v>
      </c>
      <c r="G54" s="150">
        <v>16470720</v>
      </c>
      <c r="H54" s="608">
        <v>252</v>
      </c>
      <c r="I54" s="608">
        <v>16470720</v>
      </c>
      <c r="J54" s="1307">
        <v>100</v>
      </c>
    </row>
    <row r="55" spans="1:10" ht="20.100000000000001" customHeight="1">
      <c r="A55" s="154">
        <v>4</v>
      </c>
      <c r="B55" s="152" t="s">
        <v>428</v>
      </c>
      <c r="C55" s="148" t="s">
        <v>1063</v>
      </c>
      <c r="D55" s="608">
        <v>3</v>
      </c>
      <c r="E55" s="150">
        <v>75000</v>
      </c>
      <c r="F55" s="608">
        <v>3</v>
      </c>
      <c r="G55" s="150">
        <v>75000</v>
      </c>
      <c r="H55" s="608">
        <v>3</v>
      </c>
      <c r="I55" s="608">
        <v>75000</v>
      </c>
      <c r="J55" s="1307">
        <v>100</v>
      </c>
    </row>
    <row r="56" spans="1:10" ht="20.100000000000001" customHeight="1">
      <c r="A56" s="154">
        <v>5</v>
      </c>
      <c r="B56" s="152" t="s">
        <v>429</v>
      </c>
      <c r="C56" s="148" t="s">
        <v>1064</v>
      </c>
      <c r="D56" s="608">
        <v>59</v>
      </c>
      <c r="E56" s="150">
        <v>25311000</v>
      </c>
      <c r="F56" s="608">
        <v>59</v>
      </c>
      <c r="G56" s="150">
        <v>25311000</v>
      </c>
      <c r="H56" s="608">
        <v>59</v>
      </c>
      <c r="I56" s="608">
        <v>25311000</v>
      </c>
      <c r="J56" s="1307">
        <v>100</v>
      </c>
    </row>
    <row r="57" spans="1:10" ht="20.100000000000001" customHeight="1">
      <c r="A57" s="154">
        <v>6</v>
      </c>
      <c r="B57" s="152" t="s">
        <v>294</v>
      </c>
      <c r="C57" s="148" t="s">
        <v>1046</v>
      </c>
      <c r="D57" s="608">
        <v>67</v>
      </c>
      <c r="E57" s="150">
        <v>19095000</v>
      </c>
      <c r="F57" s="608">
        <v>67</v>
      </c>
      <c r="G57" s="150">
        <v>19095000</v>
      </c>
      <c r="H57" s="608">
        <v>67</v>
      </c>
      <c r="I57" s="608">
        <v>19095000</v>
      </c>
      <c r="J57" s="1307">
        <v>100</v>
      </c>
    </row>
    <row r="58" spans="1:10" ht="25.5">
      <c r="A58" s="154">
        <v>7</v>
      </c>
      <c r="B58" s="152" t="s">
        <v>295</v>
      </c>
      <c r="C58" s="148" t="s">
        <v>1047</v>
      </c>
      <c r="D58" s="608">
        <v>15</v>
      </c>
      <c r="E58" s="150">
        <v>11368500</v>
      </c>
      <c r="F58" s="608">
        <v>15</v>
      </c>
      <c r="G58" s="150">
        <v>11368500</v>
      </c>
      <c r="H58" s="608">
        <v>15</v>
      </c>
      <c r="I58" s="608">
        <v>11368500</v>
      </c>
      <c r="J58" s="1307">
        <v>100</v>
      </c>
    </row>
    <row r="59" spans="1:10" ht="25.5">
      <c r="A59" s="154">
        <v>8</v>
      </c>
      <c r="B59" s="152" t="s">
        <v>296</v>
      </c>
      <c r="C59" s="148" t="s">
        <v>1048</v>
      </c>
      <c r="D59" s="608">
        <v>12</v>
      </c>
      <c r="E59" s="150">
        <v>5456880</v>
      </c>
      <c r="F59" s="608">
        <v>12</v>
      </c>
      <c r="G59" s="150">
        <v>5456880</v>
      </c>
      <c r="H59" s="608">
        <v>12</v>
      </c>
      <c r="I59" s="608">
        <v>5456880</v>
      </c>
      <c r="J59" s="1307">
        <v>100</v>
      </c>
    </row>
    <row r="60" spans="1:10">
      <c r="A60" s="154">
        <v>9</v>
      </c>
      <c r="B60" s="152" t="s">
        <v>902</v>
      </c>
      <c r="C60" s="148" t="s">
        <v>1049</v>
      </c>
      <c r="D60" s="608">
        <v>2</v>
      </c>
      <c r="E60" s="150">
        <v>1515800</v>
      </c>
      <c r="F60" s="608">
        <v>2</v>
      </c>
      <c r="G60" s="150">
        <v>1515800</v>
      </c>
      <c r="H60" s="608">
        <v>2</v>
      </c>
      <c r="I60" s="608">
        <v>1515800</v>
      </c>
      <c r="J60" s="1307">
        <v>100</v>
      </c>
    </row>
    <row r="61" spans="1:10" ht="20.100000000000001" customHeight="1">
      <c r="A61" s="154">
        <v>10</v>
      </c>
      <c r="B61" s="152" t="s">
        <v>297</v>
      </c>
      <c r="C61" s="148" t="s">
        <v>1050</v>
      </c>
      <c r="D61" s="608">
        <v>12</v>
      </c>
      <c r="E61" s="150">
        <v>5169600</v>
      </c>
      <c r="F61" s="608">
        <v>12</v>
      </c>
      <c r="G61" s="150">
        <v>5169600</v>
      </c>
      <c r="H61" s="608">
        <v>12</v>
      </c>
      <c r="I61" s="608">
        <v>5169600</v>
      </c>
      <c r="J61" s="1307">
        <v>100</v>
      </c>
    </row>
    <row r="62" spans="1:10" ht="20.100000000000001" customHeight="1">
      <c r="A62" s="154">
        <v>11</v>
      </c>
      <c r="B62" s="152" t="s">
        <v>298</v>
      </c>
      <c r="C62" s="148" t="s">
        <v>1051</v>
      </c>
      <c r="D62" s="608">
        <v>12</v>
      </c>
      <c r="E62" s="150">
        <v>5169600</v>
      </c>
      <c r="F62" s="608">
        <v>12</v>
      </c>
      <c r="G62" s="150">
        <v>5169600</v>
      </c>
      <c r="H62" s="608">
        <v>12</v>
      </c>
      <c r="I62" s="608">
        <v>5169600</v>
      </c>
      <c r="J62" s="1307">
        <v>100</v>
      </c>
    </row>
    <row r="63" spans="1:10" ht="20.100000000000001" customHeight="1">
      <c r="A63" s="154">
        <v>12</v>
      </c>
      <c r="B63" s="152" t="s">
        <v>299</v>
      </c>
      <c r="C63" s="148" t="s">
        <v>1052</v>
      </c>
      <c r="D63" s="608">
        <v>30</v>
      </c>
      <c r="E63" s="150">
        <v>8607600</v>
      </c>
      <c r="F63" s="608">
        <v>30</v>
      </c>
      <c r="G63" s="150">
        <v>8607600</v>
      </c>
      <c r="H63" s="608">
        <v>30</v>
      </c>
      <c r="I63" s="608">
        <v>8607600</v>
      </c>
      <c r="J63" s="1307">
        <v>100</v>
      </c>
    </row>
    <row r="64" spans="1:10" ht="25.5">
      <c r="A64" s="154">
        <v>13</v>
      </c>
      <c r="B64" s="152" t="s">
        <v>300</v>
      </c>
      <c r="C64" s="148" t="s">
        <v>1053</v>
      </c>
      <c r="D64" s="608">
        <v>40</v>
      </c>
      <c r="E64" s="150">
        <v>25051400</v>
      </c>
      <c r="F64" s="608">
        <v>40</v>
      </c>
      <c r="G64" s="150">
        <v>25051400</v>
      </c>
      <c r="H64" s="608">
        <v>40</v>
      </c>
      <c r="I64" s="608">
        <v>25051400</v>
      </c>
      <c r="J64" s="1307">
        <v>100</v>
      </c>
    </row>
    <row r="65" spans="1:10" ht="20.100000000000001" customHeight="1">
      <c r="A65" s="154">
        <v>14</v>
      </c>
      <c r="B65" s="161" t="s">
        <v>301</v>
      </c>
      <c r="C65" s="148" t="s">
        <v>1054</v>
      </c>
      <c r="D65" s="608">
        <v>12</v>
      </c>
      <c r="E65" s="150">
        <v>3000000</v>
      </c>
      <c r="F65" s="608">
        <v>12</v>
      </c>
      <c r="G65" s="150">
        <v>3000000</v>
      </c>
      <c r="H65" s="608">
        <v>12</v>
      </c>
      <c r="I65" s="608">
        <v>3000000</v>
      </c>
      <c r="J65" s="1307">
        <v>100</v>
      </c>
    </row>
    <row r="66" spans="1:10" ht="20.100000000000001" customHeight="1">
      <c r="A66" s="154">
        <v>15</v>
      </c>
      <c r="B66" s="161" t="s">
        <v>302</v>
      </c>
      <c r="C66" s="148" t="s">
        <v>1055</v>
      </c>
      <c r="D66" s="608">
        <v>5674</v>
      </c>
      <c r="E66" s="150">
        <v>14185000</v>
      </c>
      <c r="F66" s="608">
        <v>5674</v>
      </c>
      <c r="G66" s="150">
        <v>14185000</v>
      </c>
      <c r="H66" s="608">
        <v>5674</v>
      </c>
      <c r="I66" s="608">
        <v>14185000</v>
      </c>
      <c r="J66" s="1307">
        <v>100</v>
      </c>
    </row>
    <row r="67" spans="1:10" ht="25.5">
      <c r="A67" s="154">
        <v>16</v>
      </c>
      <c r="B67" s="161" t="s">
        <v>303</v>
      </c>
      <c r="C67" s="148" t="s">
        <v>1056</v>
      </c>
      <c r="D67" s="608">
        <v>12</v>
      </c>
      <c r="E67" s="150">
        <v>2000000</v>
      </c>
      <c r="F67" s="608">
        <v>12</v>
      </c>
      <c r="G67" s="150">
        <v>2000000</v>
      </c>
      <c r="H67" s="608">
        <v>12</v>
      </c>
      <c r="I67" s="608">
        <v>2000000</v>
      </c>
      <c r="J67" s="1307">
        <v>100</v>
      </c>
    </row>
    <row r="68" spans="1:10" ht="25.5">
      <c r="A68" s="154">
        <v>17</v>
      </c>
      <c r="B68" s="161" t="s">
        <v>304</v>
      </c>
      <c r="C68" s="148" t="s">
        <v>1057</v>
      </c>
      <c r="D68" s="608">
        <v>49</v>
      </c>
      <c r="E68" s="150">
        <v>9604000</v>
      </c>
      <c r="F68" s="608">
        <v>49</v>
      </c>
      <c r="G68" s="150">
        <v>9604000</v>
      </c>
      <c r="H68" s="608">
        <v>49</v>
      </c>
      <c r="I68" s="608">
        <v>9604000</v>
      </c>
      <c r="J68" s="1307">
        <v>100</v>
      </c>
    </row>
    <row r="69" spans="1:10" ht="25.5">
      <c r="A69" s="154">
        <v>18</v>
      </c>
      <c r="B69" s="161" t="s">
        <v>305</v>
      </c>
      <c r="C69" s="148" t="s">
        <v>1058</v>
      </c>
      <c r="D69" s="608">
        <v>12</v>
      </c>
      <c r="E69" s="150">
        <v>2000000</v>
      </c>
      <c r="F69" s="608">
        <v>12</v>
      </c>
      <c r="G69" s="150">
        <v>2000000</v>
      </c>
      <c r="H69" s="608">
        <v>12</v>
      </c>
      <c r="I69" s="608">
        <v>2000000</v>
      </c>
      <c r="J69" s="1307">
        <v>100</v>
      </c>
    </row>
    <row r="70" spans="1:10" ht="25.5">
      <c r="A70" s="154">
        <v>19</v>
      </c>
      <c r="B70" s="161" t="s">
        <v>306</v>
      </c>
      <c r="C70" s="148" t="s">
        <v>1059</v>
      </c>
      <c r="D70" s="608">
        <v>55</v>
      </c>
      <c r="E70" s="150">
        <v>10780000</v>
      </c>
      <c r="F70" s="608">
        <v>55</v>
      </c>
      <c r="G70" s="150">
        <v>10780000</v>
      </c>
      <c r="H70" s="608">
        <v>55</v>
      </c>
      <c r="I70" s="608">
        <v>10780000</v>
      </c>
      <c r="J70" s="1307">
        <v>100</v>
      </c>
    </row>
    <row r="71" spans="1:10" ht="21.75" customHeight="1">
      <c r="A71" s="155">
        <v>20</v>
      </c>
      <c r="B71" s="404" t="s">
        <v>529</v>
      </c>
      <c r="C71" s="855" t="s">
        <v>1065</v>
      </c>
      <c r="D71" s="856">
        <v>0</v>
      </c>
      <c r="E71" s="156">
        <v>38112334</v>
      </c>
      <c r="F71" s="856">
        <v>0</v>
      </c>
      <c r="G71" s="156">
        <v>38112334</v>
      </c>
      <c r="H71" s="856">
        <v>0</v>
      </c>
      <c r="I71" s="876">
        <v>38112334</v>
      </c>
      <c r="J71" s="1308">
        <v>100</v>
      </c>
    </row>
    <row r="72" spans="1:10" ht="38.25">
      <c r="A72" s="154">
        <v>21</v>
      </c>
      <c r="B72" s="161" t="s">
        <v>307</v>
      </c>
      <c r="C72" s="148" t="s">
        <v>308</v>
      </c>
      <c r="D72" s="608">
        <v>34</v>
      </c>
      <c r="E72" s="150">
        <v>131173360</v>
      </c>
      <c r="F72" s="608">
        <v>34</v>
      </c>
      <c r="G72" s="150">
        <v>131173360</v>
      </c>
      <c r="H72" s="608">
        <v>34</v>
      </c>
      <c r="I72" s="608">
        <v>131173360</v>
      </c>
      <c r="J72" s="1307">
        <v>100</v>
      </c>
    </row>
    <row r="73" spans="1:10" ht="38.25">
      <c r="A73" s="154">
        <v>22</v>
      </c>
      <c r="B73" s="161" t="s">
        <v>309</v>
      </c>
      <c r="C73" s="162" t="s">
        <v>310</v>
      </c>
      <c r="D73" s="608">
        <v>0</v>
      </c>
      <c r="E73" s="150">
        <v>32758000</v>
      </c>
      <c r="F73" s="608">
        <v>0</v>
      </c>
      <c r="G73" s="150">
        <v>32758000</v>
      </c>
      <c r="H73" s="608">
        <v>0</v>
      </c>
      <c r="I73" s="608">
        <v>32758000</v>
      </c>
      <c r="J73" s="1307">
        <v>100</v>
      </c>
    </row>
    <row r="74" spans="1:10">
      <c r="A74" s="155">
        <v>23</v>
      </c>
      <c r="B74" s="875" t="s">
        <v>1110</v>
      </c>
      <c r="C74" s="879"/>
      <c r="D74" s="613">
        <v>0</v>
      </c>
      <c r="E74" s="157">
        <v>0</v>
      </c>
      <c r="F74" s="613">
        <v>0</v>
      </c>
      <c r="G74" s="157">
        <v>42968160</v>
      </c>
      <c r="H74" s="613">
        <v>0</v>
      </c>
      <c r="I74" s="613">
        <v>42968160</v>
      </c>
      <c r="J74" s="1307">
        <v>100</v>
      </c>
    </row>
    <row r="75" spans="1:10" s="146" customFormat="1" ht="27" customHeight="1" thickBot="1">
      <c r="A75" s="163" t="s">
        <v>311</v>
      </c>
      <c r="B75" s="164"/>
      <c r="C75" s="165"/>
      <c r="D75" s="166"/>
      <c r="E75" s="345">
        <v>445303794</v>
      </c>
      <c r="F75" s="615"/>
      <c r="G75" s="345">
        <v>494177954</v>
      </c>
      <c r="H75" s="615"/>
      <c r="I75" s="345">
        <v>494177954</v>
      </c>
      <c r="J75" s="1309">
        <v>100</v>
      </c>
    </row>
    <row r="76" spans="1:10" s="146" customFormat="1" ht="27" customHeight="1" thickTop="1" thickBot="1">
      <c r="A76" s="1664" t="s">
        <v>312</v>
      </c>
      <c r="B76" s="1665"/>
      <c r="C76" s="165"/>
      <c r="D76" s="166"/>
      <c r="E76" s="345">
        <v>1443034946</v>
      </c>
      <c r="F76" s="615"/>
      <c r="G76" s="345">
        <v>1527134670</v>
      </c>
      <c r="H76" s="615"/>
      <c r="I76" s="345">
        <v>1527134670</v>
      </c>
      <c r="J76" s="1309">
        <v>100</v>
      </c>
    </row>
    <row r="77" spans="1:10" ht="13.5" thickTop="1"/>
  </sheetData>
  <mergeCells count="14">
    <mergeCell ref="A9:A10"/>
    <mergeCell ref="A76:B76"/>
    <mergeCell ref="A4:A5"/>
    <mergeCell ref="B4:B5"/>
    <mergeCell ref="C4:C5"/>
    <mergeCell ref="A51:J51"/>
    <mergeCell ref="A7:B7"/>
    <mergeCell ref="A48:B48"/>
    <mergeCell ref="F4:G4"/>
    <mergeCell ref="H4:I4"/>
    <mergeCell ref="A6:J6"/>
    <mergeCell ref="D4:E4"/>
    <mergeCell ref="A50:J50"/>
    <mergeCell ref="J4:J5"/>
  </mergeCells>
  <printOptions horizontalCentered="1"/>
  <pageMargins left="0.19685039370078741" right="0.19685039370078741" top="0.59055118110236227" bottom="0.39370078740157483" header="0.35433070866141736" footer="0.19685039370078741"/>
  <pageSetup paperSize="9" scale="60" orientation="portrait" r:id="rId1"/>
  <headerFooter alignWithMargins="0">
    <oddHeader>&amp;R&amp;"Arial,Félkövér"&amp;12 2/A. melléklet a 15/2021. (V.28.) önkormányzati rendelethez</oddHeader>
  </headerFooter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58"/>
  <sheetViews>
    <sheetView showGridLines="0" zoomScale="90" zoomScaleNormal="90" workbookViewId="0">
      <pane xSplit="10" ySplit="4" topLeftCell="K233" activePane="bottomRight" state="frozen"/>
      <selection pane="topRight" activeCell="K1" sqref="K1"/>
      <selection pane="bottomLeft" activeCell="A5" sqref="A5"/>
      <selection pane="bottomRight" activeCell="M2" sqref="M2"/>
    </sheetView>
  </sheetViews>
  <sheetFormatPr defaultColWidth="9.140625" defaultRowHeight="14.25"/>
  <cols>
    <col min="1" max="2" width="3.7109375" style="725" customWidth="1"/>
    <col min="3" max="5" width="2.140625" style="725" customWidth="1"/>
    <col min="6" max="6" width="3.28515625" style="725" customWidth="1"/>
    <col min="7" max="9" width="3.7109375" style="725" customWidth="1"/>
    <col min="10" max="10" width="41.140625" style="750" customWidth="1"/>
    <col min="11" max="11" width="16.7109375" style="78" customWidth="1"/>
    <col min="12" max="12" width="16.7109375" style="79" customWidth="1"/>
    <col min="13" max="13" width="15.5703125" style="78" customWidth="1"/>
    <col min="14" max="14" width="16.7109375" style="78" customWidth="1"/>
    <col min="15" max="15" width="17" style="1348" customWidth="1"/>
    <col min="16" max="16" width="15.7109375" style="78" customWidth="1"/>
    <col min="17" max="17" width="16.7109375" style="78" customWidth="1"/>
    <col min="18" max="18" width="8.28515625" style="1347" customWidth="1"/>
    <col min="19" max="19" width="12" style="725" bestFit="1" customWidth="1"/>
    <col min="20" max="16384" width="9.140625" style="725"/>
  </cols>
  <sheetData>
    <row r="1" spans="1:18" ht="51" customHeight="1" thickTop="1">
      <c r="A1" s="1719" t="s">
        <v>37</v>
      </c>
      <c r="B1" s="1721" t="s">
        <v>38</v>
      </c>
      <c r="C1" s="1721" t="s">
        <v>39</v>
      </c>
      <c r="D1" s="1721" t="s">
        <v>941</v>
      </c>
      <c r="E1" s="1721" t="s">
        <v>942</v>
      </c>
      <c r="F1" s="1721" t="s">
        <v>42</v>
      </c>
      <c r="G1" s="1721" t="s">
        <v>37</v>
      </c>
      <c r="H1" s="1721" t="s">
        <v>38</v>
      </c>
      <c r="I1" s="1721" t="s">
        <v>941</v>
      </c>
      <c r="J1" s="1723" t="s">
        <v>944</v>
      </c>
      <c r="K1" s="1737" t="s">
        <v>1078</v>
      </c>
      <c r="L1" s="1657" t="s">
        <v>1079</v>
      </c>
      <c r="M1" s="1658"/>
      <c r="N1" s="1659"/>
      <c r="O1" s="1658" t="s">
        <v>775</v>
      </c>
      <c r="P1" s="1734"/>
      <c r="Q1" s="1735"/>
      <c r="R1" s="1739" t="s">
        <v>1164</v>
      </c>
    </row>
    <row r="2" spans="1:18" s="32" customFormat="1" ht="42.75" customHeight="1">
      <c r="A2" s="1720"/>
      <c r="B2" s="1722"/>
      <c r="C2" s="1722"/>
      <c r="D2" s="1722"/>
      <c r="E2" s="1722"/>
      <c r="F2" s="1722"/>
      <c r="G2" s="1722"/>
      <c r="H2" s="1722"/>
      <c r="I2" s="1722"/>
      <c r="J2" s="1724"/>
      <c r="K2" s="1738"/>
      <c r="L2" s="392" t="s">
        <v>44</v>
      </c>
      <c r="M2" s="393" t="s">
        <v>45</v>
      </c>
      <c r="N2" s="637" t="s">
        <v>46</v>
      </c>
      <c r="O2" s="392" t="s">
        <v>44</v>
      </c>
      <c r="P2" s="393" t="s">
        <v>45</v>
      </c>
      <c r="Q2" s="637" t="s">
        <v>46</v>
      </c>
      <c r="R2" s="1740"/>
    </row>
    <row r="3" spans="1:18" s="28" customFormat="1" ht="15">
      <c r="A3" s="385" t="s">
        <v>47</v>
      </c>
      <c r="B3" s="386"/>
      <c r="C3" s="386"/>
      <c r="D3" s="386"/>
      <c r="E3" s="386"/>
      <c r="F3" s="368"/>
      <c r="G3" s="1736" t="s">
        <v>48</v>
      </c>
      <c r="H3" s="1736"/>
      <c r="I3" s="1736"/>
      <c r="J3" s="1736"/>
      <c r="K3" s="586"/>
      <c r="L3" s="366"/>
      <c r="M3" s="366"/>
      <c r="N3" s="586"/>
      <c r="O3" s="1310"/>
      <c r="P3" s="366"/>
      <c r="Q3" s="586"/>
      <c r="R3" s="1311"/>
    </row>
    <row r="4" spans="1:18" ht="15">
      <c r="A4" s="288" t="s">
        <v>1035</v>
      </c>
      <c r="B4" s="289"/>
      <c r="C4" s="289"/>
      <c r="D4" s="289"/>
      <c r="E4" s="289"/>
      <c r="F4" s="289"/>
      <c r="G4" s="289"/>
      <c r="H4" s="289"/>
      <c r="I4" s="289"/>
      <c r="J4" s="289"/>
      <c r="K4" s="586"/>
      <c r="L4" s="366"/>
      <c r="M4" s="366"/>
      <c r="N4" s="586"/>
      <c r="O4" s="1310"/>
      <c r="P4" s="366"/>
      <c r="Q4" s="586"/>
      <c r="R4" s="1312"/>
    </row>
    <row r="5" spans="1:18" ht="15">
      <c r="A5" s="726"/>
      <c r="B5" s="368">
        <v>1</v>
      </c>
      <c r="C5" s="368">
        <v>1</v>
      </c>
      <c r="D5" s="368"/>
      <c r="E5" s="368"/>
      <c r="F5" s="368"/>
      <c r="G5" s="27"/>
      <c r="H5" s="27" t="s">
        <v>803</v>
      </c>
      <c r="I5" s="27"/>
      <c r="J5" s="40"/>
      <c r="K5" s="55">
        <v>49375763</v>
      </c>
      <c r="L5" s="394">
        <v>69844955</v>
      </c>
      <c r="M5" s="394">
        <v>17010</v>
      </c>
      <c r="N5" s="55">
        <v>69861965</v>
      </c>
      <c r="O5" s="1313">
        <v>69781955</v>
      </c>
      <c r="P5" s="1313">
        <v>0</v>
      </c>
      <c r="Q5" s="394">
        <v>69781955</v>
      </c>
      <c r="R5" s="1314">
        <v>99.885474163230299</v>
      </c>
    </row>
    <row r="6" spans="1:18">
      <c r="A6" s="726"/>
      <c r="B6" s="727"/>
      <c r="C6" s="727">
        <v>1</v>
      </c>
      <c r="D6" s="727">
        <v>1</v>
      </c>
      <c r="E6" s="727">
        <v>1</v>
      </c>
      <c r="F6" s="727">
        <v>1</v>
      </c>
      <c r="G6" s="728"/>
      <c r="H6" s="728"/>
      <c r="I6" s="728"/>
      <c r="J6" s="729" t="s">
        <v>945</v>
      </c>
      <c r="K6" s="33">
        <v>41767861</v>
      </c>
      <c r="L6" s="43">
        <v>41767861</v>
      </c>
      <c r="M6" s="43">
        <v>0</v>
      </c>
      <c r="N6" s="33">
        <v>41767861</v>
      </c>
      <c r="O6" s="43">
        <v>41767861</v>
      </c>
      <c r="P6" s="42">
        <v>0</v>
      </c>
      <c r="Q6" s="33">
        <v>41767861</v>
      </c>
      <c r="R6" s="1315">
        <v>100</v>
      </c>
    </row>
    <row r="7" spans="1:18">
      <c r="A7" s="726"/>
      <c r="B7" s="727"/>
      <c r="C7" s="727">
        <v>1</v>
      </c>
      <c r="D7" s="727">
        <v>1</v>
      </c>
      <c r="E7" s="727">
        <v>2</v>
      </c>
      <c r="F7" s="727">
        <v>2</v>
      </c>
      <c r="G7" s="728"/>
      <c r="H7" s="728"/>
      <c r="I7" s="728"/>
      <c r="J7" s="729" t="s">
        <v>946</v>
      </c>
      <c r="K7" s="33">
        <v>7527892</v>
      </c>
      <c r="L7" s="43">
        <v>7527892</v>
      </c>
      <c r="M7" s="42">
        <v>0</v>
      </c>
      <c r="N7" s="33">
        <v>7527892</v>
      </c>
      <c r="O7" s="43">
        <v>7527892</v>
      </c>
      <c r="P7" s="42">
        <v>0</v>
      </c>
      <c r="Q7" s="33">
        <v>7527892</v>
      </c>
      <c r="R7" s="1315">
        <v>100</v>
      </c>
    </row>
    <row r="8" spans="1:18">
      <c r="A8" s="726"/>
      <c r="B8" s="727"/>
      <c r="C8" s="727">
        <v>1</v>
      </c>
      <c r="D8" s="727">
        <v>1</v>
      </c>
      <c r="E8" s="727">
        <v>3</v>
      </c>
      <c r="F8" s="727">
        <v>3</v>
      </c>
      <c r="G8" s="728"/>
      <c r="H8" s="728"/>
      <c r="I8" s="728"/>
      <c r="J8" s="729" t="s">
        <v>107</v>
      </c>
      <c r="K8" s="42">
        <v>80010</v>
      </c>
      <c r="L8" s="50">
        <v>63000</v>
      </c>
      <c r="M8" s="50">
        <v>17010</v>
      </c>
      <c r="N8" s="42">
        <v>80010</v>
      </c>
      <c r="O8" s="50">
        <v>0</v>
      </c>
      <c r="P8" s="1316">
        <v>0</v>
      </c>
      <c r="Q8" s="42">
        <v>0</v>
      </c>
      <c r="R8" s="1317">
        <v>0</v>
      </c>
    </row>
    <row r="9" spans="1:18">
      <c r="A9" s="726"/>
      <c r="B9" s="727"/>
      <c r="C9" s="727">
        <v>1</v>
      </c>
      <c r="D9" s="727">
        <v>1</v>
      </c>
      <c r="E9" s="727">
        <v>6</v>
      </c>
      <c r="F9" s="727">
        <v>4</v>
      </c>
      <c r="G9" s="728"/>
      <c r="H9" s="728"/>
      <c r="I9" s="728"/>
      <c r="J9" s="729" t="s">
        <v>1122</v>
      </c>
      <c r="K9" s="43">
        <v>0</v>
      </c>
      <c r="L9" s="50">
        <v>20486202</v>
      </c>
      <c r="M9" s="50">
        <v>0</v>
      </c>
      <c r="N9" s="43">
        <v>20486202</v>
      </c>
      <c r="O9" s="50">
        <v>20486202</v>
      </c>
      <c r="P9" s="1316">
        <v>0</v>
      </c>
      <c r="Q9" s="42">
        <v>20486202</v>
      </c>
      <c r="R9" s="1317">
        <v>100</v>
      </c>
    </row>
    <row r="10" spans="1:18" ht="15">
      <c r="A10" s="726"/>
      <c r="B10" s="368">
        <v>2</v>
      </c>
      <c r="C10" s="368">
        <v>1</v>
      </c>
      <c r="D10" s="368"/>
      <c r="E10" s="368"/>
      <c r="F10" s="368"/>
      <c r="G10" s="27"/>
      <c r="H10" s="27" t="s">
        <v>1036</v>
      </c>
      <c r="I10" s="27"/>
      <c r="J10" s="40"/>
      <c r="K10" s="41">
        <v>758395495.20000005</v>
      </c>
      <c r="L10" s="394">
        <v>736582337</v>
      </c>
      <c r="M10" s="394">
        <v>14468455</v>
      </c>
      <c r="N10" s="41">
        <v>751050792</v>
      </c>
      <c r="O10" s="1313">
        <v>676990330</v>
      </c>
      <c r="P10" s="394">
        <v>13332763.870000001</v>
      </c>
      <c r="Q10" s="394">
        <v>690323093.87</v>
      </c>
      <c r="R10" s="1314">
        <v>91.914302098226131</v>
      </c>
    </row>
    <row r="11" spans="1:18">
      <c r="A11" s="726"/>
      <c r="B11" s="727"/>
      <c r="C11" s="727">
        <v>1</v>
      </c>
      <c r="D11" s="727">
        <v>1</v>
      </c>
      <c r="E11" s="727">
        <v>1</v>
      </c>
      <c r="F11" s="727">
        <v>1</v>
      </c>
      <c r="G11" s="728"/>
      <c r="H11" s="728"/>
      <c r="I11" s="728"/>
      <c r="J11" s="729" t="s">
        <v>945</v>
      </c>
      <c r="K11" s="33">
        <v>566143388.20000005</v>
      </c>
      <c r="L11" s="43">
        <v>563289285</v>
      </c>
      <c r="M11" s="43">
        <v>0</v>
      </c>
      <c r="N11" s="33">
        <v>563289285</v>
      </c>
      <c r="O11" s="43">
        <v>519100723</v>
      </c>
      <c r="P11" s="42">
        <v>0</v>
      </c>
      <c r="Q11" s="33">
        <v>519100723</v>
      </c>
      <c r="R11" s="1315">
        <v>92.155263169971363</v>
      </c>
    </row>
    <row r="12" spans="1:18">
      <c r="A12" s="726"/>
      <c r="B12" s="727"/>
      <c r="C12" s="727">
        <v>1</v>
      </c>
      <c r="D12" s="727">
        <v>1</v>
      </c>
      <c r="E12" s="727">
        <v>2</v>
      </c>
      <c r="F12" s="727">
        <v>2</v>
      </c>
      <c r="G12" s="728"/>
      <c r="H12" s="728"/>
      <c r="I12" s="728"/>
      <c r="J12" s="729" t="s">
        <v>946</v>
      </c>
      <c r="K12" s="33">
        <v>101845721</v>
      </c>
      <c r="L12" s="43">
        <v>96330441</v>
      </c>
      <c r="M12" s="42">
        <v>0</v>
      </c>
      <c r="N12" s="33">
        <v>96330441</v>
      </c>
      <c r="O12" s="43">
        <v>89743715</v>
      </c>
      <c r="P12" s="42">
        <v>0</v>
      </c>
      <c r="Q12" s="33">
        <v>89743715</v>
      </c>
      <c r="R12" s="1315">
        <v>93.162362871358596</v>
      </c>
    </row>
    <row r="13" spans="1:18">
      <c r="A13" s="726"/>
      <c r="B13" s="727"/>
      <c r="C13" s="727">
        <v>1</v>
      </c>
      <c r="D13" s="727">
        <v>1</v>
      </c>
      <c r="E13" s="727">
        <v>3</v>
      </c>
      <c r="F13" s="727">
        <v>3</v>
      </c>
      <c r="G13" s="728"/>
      <c r="H13" s="728"/>
      <c r="I13" s="728"/>
      <c r="J13" s="729" t="s">
        <v>107</v>
      </c>
      <c r="K13" s="42">
        <v>61581386</v>
      </c>
      <c r="L13" s="50">
        <v>52727209</v>
      </c>
      <c r="M13" s="50">
        <v>7923459</v>
      </c>
      <c r="N13" s="42">
        <v>60650668</v>
      </c>
      <c r="O13" s="50">
        <v>43973743</v>
      </c>
      <c r="P13" s="50">
        <v>6806283.870000001</v>
      </c>
      <c r="Q13" s="42">
        <v>50780026.870000005</v>
      </c>
      <c r="R13" s="1317">
        <v>83.725420583990939</v>
      </c>
    </row>
    <row r="14" spans="1:18">
      <c r="A14" s="726"/>
      <c r="B14" s="727"/>
      <c r="C14" s="727">
        <v>1</v>
      </c>
      <c r="D14" s="727">
        <v>2</v>
      </c>
      <c r="E14" s="727">
        <v>7</v>
      </c>
      <c r="F14" s="727">
        <v>4</v>
      </c>
      <c r="G14" s="728"/>
      <c r="H14" s="728"/>
      <c r="I14" s="728"/>
      <c r="J14" s="729" t="s">
        <v>108</v>
      </c>
      <c r="K14" s="34">
        <v>28825000</v>
      </c>
      <c r="L14" s="58">
        <v>24235402</v>
      </c>
      <c r="M14" s="58">
        <v>6544996</v>
      </c>
      <c r="N14" s="34">
        <v>30780398</v>
      </c>
      <c r="O14" s="1318">
        <v>24172149</v>
      </c>
      <c r="P14" s="1318">
        <v>6526480</v>
      </c>
      <c r="Q14" s="34">
        <v>30698629</v>
      </c>
      <c r="R14" s="1319">
        <v>99.734347164711778</v>
      </c>
    </row>
    <row r="15" spans="1:18" s="28" customFormat="1" ht="15.75" thickBot="1">
      <c r="A15" s="35" t="s">
        <v>109</v>
      </c>
      <c r="B15" s="36"/>
      <c r="C15" s="36"/>
      <c r="D15" s="36"/>
      <c r="E15" s="36"/>
      <c r="F15" s="36"/>
      <c r="G15" s="37"/>
      <c r="H15" s="37"/>
      <c r="I15" s="37"/>
      <c r="J15" s="38"/>
      <c r="K15" s="39">
        <v>807771258.20000005</v>
      </c>
      <c r="L15" s="39">
        <v>806427292</v>
      </c>
      <c r="M15" s="39">
        <v>14485465</v>
      </c>
      <c r="N15" s="39">
        <v>820912757</v>
      </c>
      <c r="O15" s="1320">
        <v>746772285</v>
      </c>
      <c r="P15" s="1320">
        <v>13332763.870000001</v>
      </c>
      <c r="Q15" s="39">
        <v>760105048.87</v>
      </c>
      <c r="R15" s="1321">
        <v>92.592671071135513</v>
      </c>
    </row>
    <row r="16" spans="1:18" ht="15.75" thickTop="1">
      <c r="A16" s="286" t="s">
        <v>1212</v>
      </c>
      <c r="B16" s="287"/>
      <c r="C16" s="287"/>
      <c r="D16" s="287"/>
      <c r="E16" s="287"/>
      <c r="F16" s="287"/>
      <c r="G16" s="287"/>
      <c r="H16" s="287"/>
      <c r="I16" s="287"/>
      <c r="J16" s="287"/>
      <c r="K16" s="587"/>
      <c r="L16" s="365"/>
      <c r="M16" s="365"/>
      <c r="N16" s="587"/>
      <c r="O16" s="1322"/>
      <c r="P16" s="365"/>
      <c r="Q16" s="587"/>
      <c r="R16" s="1323"/>
    </row>
    <row r="17" spans="1:18" s="28" customFormat="1" ht="15">
      <c r="A17" s="367"/>
      <c r="B17" s="368">
        <v>1</v>
      </c>
      <c r="C17" s="368">
        <v>1</v>
      </c>
      <c r="D17" s="368"/>
      <c r="E17" s="368"/>
      <c r="F17" s="368"/>
      <c r="G17" s="27"/>
      <c r="H17" s="27" t="s">
        <v>52</v>
      </c>
      <c r="I17" s="27"/>
      <c r="J17" s="40"/>
      <c r="K17" s="41">
        <v>125922839</v>
      </c>
      <c r="L17" s="394">
        <v>120440079</v>
      </c>
      <c r="M17" s="394">
        <v>3655684</v>
      </c>
      <c r="N17" s="41">
        <v>124095763</v>
      </c>
      <c r="O17" s="1324">
        <v>119326082</v>
      </c>
      <c r="P17" s="1324">
        <v>3655684</v>
      </c>
      <c r="Q17" s="41">
        <v>122981766</v>
      </c>
      <c r="R17" s="1325">
        <v>99.102308593726931</v>
      </c>
    </row>
    <row r="18" spans="1:18">
      <c r="A18" s="726"/>
      <c r="B18" s="727"/>
      <c r="C18" s="727"/>
      <c r="D18" s="727">
        <v>1</v>
      </c>
      <c r="E18" s="727">
        <v>1</v>
      </c>
      <c r="F18" s="727">
        <v>1</v>
      </c>
      <c r="G18" s="728"/>
      <c r="H18" s="728"/>
      <c r="I18" s="728"/>
      <c r="J18" s="729" t="s">
        <v>947</v>
      </c>
      <c r="K18" s="43">
        <v>82455554</v>
      </c>
      <c r="L18" s="43">
        <v>84603975</v>
      </c>
      <c r="M18" s="43">
        <v>0</v>
      </c>
      <c r="N18" s="43">
        <v>84603975</v>
      </c>
      <c r="O18" s="43">
        <v>84603975</v>
      </c>
      <c r="P18" s="43">
        <v>0</v>
      </c>
      <c r="Q18" s="43">
        <v>84603975</v>
      </c>
      <c r="R18" s="1326">
        <v>100</v>
      </c>
    </row>
    <row r="19" spans="1:18" s="49" customFormat="1" ht="24.75" customHeight="1">
      <c r="A19" s="44"/>
      <c r="B19" s="45"/>
      <c r="C19" s="45"/>
      <c r="D19" s="45"/>
      <c r="E19" s="45"/>
      <c r="F19" s="45"/>
      <c r="G19" s="46"/>
      <c r="H19" s="46"/>
      <c r="I19" s="46"/>
      <c r="J19" s="47" t="s">
        <v>948</v>
      </c>
      <c r="K19" s="48">
        <v>1291000</v>
      </c>
      <c r="L19" s="48">
        <v>1291000</v>
      </c>
      <c r="M19" s="48">
        <v>0</v>
      </c>
      <c r="N19" s="48">
        <v>1291000</v>
      </c>
      <c r="O19" s="48">
        <v>1291000</v>
      </c>
      <c r="P19" s="48">
        <v>0</v>
      </c>
      <c r="Q19" s="48">
        <v>1291000</v>
      </c>
      <c r="R19" s="1327">
        <v>100</v>
      </c>
    </row>
    <row r="20" spans="1:18">
      <c r="A20" s="730"/>
      <c r="B20" s="731"/>
      <c r="C20" s="731"/>
      <c r="D20" s="731">
        <v>1</v>
      </c>
      <c r="E20" s="731">
        <v>2</v>
      </c>
      <c r="F20" s="731">
        <v>2</v>
      </c>
      <c r="G20" s="732"/>
      <c r="H20" s="732"/>
      <c r="I20" s="732"/>
      <c r="J20" s="729" t="s">
        <v>946</v>
      </c>
      <c r="K20" s="50">
        <v>12533987</v>
      </c>
      <c r="L20" s="50">
        <v>14544743</v>
      </c>
      <c r="M20" s="50">
        <v>0</v>
      </c>
      <c r="N20" s="50">
        <v>14544743</v>
      </c>
      <c r="O20" s="50">
        <v>14544743</v>
      </c>
      <c r="P20" s="50">
        <v>0</v>
      </c>
      <c r="Q20" s="50">
        <v>14544743</v>
      </c>
      <c r="R20" s="1328">
        <v>100</v>
      </c>
    </row>
    <row r="21" spans="1:18" s="49" customFormat="1" ht="25.5" customHeight="1">
      <c r="A21" s="44"/>
      <c r="B21" s="45"/>
      <c r="C21" s="45"/>
      <c r="D21" s="45"/>
      <c r="E21" s="45"/>
      <c r="F21" s="45"/>
      <c r="G21" s="46"/>
      <c r="H21" s="46"/>
      <c r="I21" s="46"/>
      <c r="J21" s="47" t="s">
        <v>948</v>
      </c>
      <c r="K21" s="48">
        <v>225925</v>
      </c>
      <c r="L21" s="48">
        <v>225925</v>
      </c>
      <c r="M21" s="48">
        <v>0</v>
      </c>
      <c r="N21" s="48">
        <v>225925</v>
      </c>
      <c r="O21" s="48">
        <v>225925</v>
      </c>
      <c r="P21" s="48">
        <v>0</v>
      </c>
      <c r="Q21" s="48">
        <v>225925</v>
      </c>
      <c r="R21" s="1327">
        <v>100</v>
      </c>
    </row>
    <row r="22" spans="1:18">
      <c r="A22" s="730"/>
      <c r="B22" s="731"/>
      <c r="C22" s="731"/>
      <c r="D22" s="731">
        <v>1</v>
      </c>
      <c r="E22" s="731">
        <v>3</v>
      </c>
      <c r="F22" s="731">
        <v>3</v>
      </c>
      <c r="G22" s="732"/>
      <c r="H22" s="732"/>
      <c r="I22" s="732"/>
      <c r="J22" s="733" t="s">
        <v>107</v>
      </c>
      <c r="K22" s="50">
        <v>28994008</v>
      </c>
      <c r="L22" s="48">
        <v>20740466</v>
      </c>
      <c r="M22" s="760">
        <v>3506944</v>
      </c>
      <c r="N22" s="50">
        <v>24247410</v>
      </c>
      <c r="O22" s="50">
        <v>19626469</v>
      </c>
      <c r="P22" s="395">
        <v>3506944</v>
      </c>
      <c r="Q22" s="50">
        <v>23133413</v>
      </c>
      <c r="R22" s="1328">
        <v>95.405707248732966</v>
      </c>
    </row>
    <row r="23" spans="1:18">
      <c r="A23" s="726"/>
      <c r="B23" s="727"/>
      <c r="C23" s="727"/>
      <c r="D23" s="727">
        <v>1</v>
      </c>
      <c r="E23" s="727">
        <v>4</v>
      </c>
      <c r="F23" s="727"/>
      <c r="G23" s="728"/>
      <c r="H23" s="728"/>
      <c r="I23" s="728"/>
      <c r="J23" s="47" t="s">
        <v>110</v>
      </c>
      <c r="K23" s="43">
        <v>15985580</v>
      </c>
      <c r="L23" s="43">
        <v>10346756</v>
      </c>
      <c r="M23" s="43">
        <v>1899615</v>
      </c>
      <c r="N23" s="43">
        <v>12246371</v>
      </c>
      <c r="O23" s="43">
        <v>10346756</v>
      </c>
      <c r="P23" s="43">
        <v>1899615</v>
      </c>
      <c r="Q23" s="43">
        <v>12246371</v>
      </c>
      <c r="R23" s="1326">
        <v>100</v>
      </c>
    </row>
    <row r="24" spans="1:18">
      <c r="A24" s="734"/>
      <c r="B24" s="735"/>
      <c r="C24" s="735"/>
      <c r="D24" s="735">
        <v>2</v>
      </c>
      <c r="E24" s="735">
        <v>7</v>
      </c>
      <c r="F24" s="735">
        <v>4</v>
      </c>
      <c r="G24" s="736"/>
      <c r="H24" s="736"/>
      <c r="I24" s="736"/>
      <c r="J24" s="737" t="s">
        <v>111</v>
      </c>
      <c r="K24" s="43">
        <v>1939290</v>
      </c>
      <c r="L24" s="33">
        <v>550895</v>
      </c>
      <c r="M24" s="33">
        <v>148740</v>
      </c>
      <c r="N24" s="43">
        <v>699635</v>
      </c>
      <c r="O24" s="33">
        <v>550895</v>
      </c>
      <c r="P24" s="33">
        <v>148740</v>
      </c>
      <c r="Q24" s="43">
        <v>699635</v>
      </c>
      <c r="R24" s="1326">
        <v>100</v>
      </c>
    </row>
    <row r="25" spans="1:18" s="28" customFormat="1" ht="15">
      <c r="A25" s="51"/>
      <c r="B25" s="52">
        <v>2</v>
      </c>
      <c r="C25" s="52">
        <v>1</v>
      </c>
      <c r="D25" s="52"/>
      <c r="E25" s="52"/>
      <c r="F25" s="52"/>
      <c r="G25" s="53"/>
      <c r="H25" s="53" t="s">
        <v>54</v>
      </c>
      <c r="I25" s="53"/>
      <c r="J25" s="54"/>
      <c r="K25" s="55">
        <v>217122467</v>
      </c>
      <c r="L25" s="55">
        <v>207600229</v>
      </c>
      <c r="M25" s="55">
        <v>7317063</v>
      </c>
      <c r="N25" s="55">
        <v>214917292</v>
      </c>
      <c r="O25" s="1329">
        <v>206015924</v>
      </c>
      <c r="P25" s="1329">
        <v>7317063</v>
      </c>
      <c r="Q25" s="55">
        <v>213332987</v>
      </c>
      <c r="R25" s="1330">
        <v>99.26283037290456</v>
      </c>
    </row>
    <row r="26" spans="1:18">
      <c r="A26" s="734"/>
      <c r="B26" s="735"/>
      <c r="C26" s="727"/>
      <c r="D26" s="727">
        <v>1</v>
      </c>
      <c r="E26" s="727">
        <v>1</v>
      </c>
      <c r="F26" s="727">
        <v>1</v>
      </c>
      <c r="G26" s="728"/>
      <c r="H26" s="728"/>
      <c r="I26" s="728"/>
      <c r="J26" s="729" t="s">
        <v>945</v>
      </c>
      <c r="K26" s="33">
        <v>140275364</v>
      </c>
      <c r="L26" s="43">
        <v>142078372</v>
      </c>
      <c r="M26" s="33">
        <v>0</v>
      </c>
      <c r="N26" s="33">
        <v>142078372</v>
      </c>
      <c r="O26" s="43">
        <v>142078372</v>
      </c>
      <c r="P26" s="33">
        <v>0</v>
      </c>
      <c r="Q26" s="33">
        <v>142078372</v>
      </c>
      <c r="R26" s="1315">
        <v>100</v>
      </c>
    </row>
    <row r="27" spans="1:18" s="49" customFormat="1" ht="24.75" customHeight="1">
      <c r="A27" s="56"/>
      <c r="B27" s="57"/>
      <c r="C27" s="45"/>
      <c r="D27" s="45"/>
      <c r="E27" s="45"/>
      <c r="F27" s="45"/>
      <c r="G27" s="46"/>
      <c r="H27" s="46"/>
      <c r="I27" s="46"/>
      <c r="J27" s="47" t="s">
        <v>948</v>
      </c>
      <c r="K27" s="34">
        <v>2245000</v>
      </c>
      <c r="L27" s="58">
        <v>2245000</v>
      </c>
      <c r="M27" s="34">
        <v>0</v>
      </c>
      <c r="N27" s="34">
        <v>2245000</v>
      </c>
      <c r="O27" s="58">
        <v>2245000</v>
      </c>
      <c r="P27" s="34">
        <v>0</v>
      </c>
      <c r="Q27" s="34">
        <v>2245000</v>
      </c>
      <c r="R27" s="1319">
        <v>100</v>
      </c>
    </row>
    <row r="28" spans="1:18" ht="18" customHeight="1">
      <c r="A28" s="734"/>
      <c r="B28" s="735"/>
      <c r="C28" s="731"/>
      <c r="D28" s="731">
        <v>1</v>
      </c>
      <c r="E28" s="731">
        <v>2</v>
      </c>
      <c r="F28" s="731">
        <v>2</v>
      </c>
      <c r="G28" s="732"/>
      <c r="H28" s="732"/>
      <c r="I28" s="732"/>
      <c r="J28" s="729" t="s">
        <v>946</v>
      </c>
      <c r="K28" s="33">
        <v>22739434</v>
      </c>
      <c r="L28" s="43">
        <v>25328168</v>
      </c>
      <c r="M28" s="33">
        <v>0</v>
      </c>
      <c r="N28" s="33">
        <v>25328168</v>
      </c>
      <c r="O28" s="43">
        <v>25328168</v>
      </c>
      <c r="P28" s="33">
        <v>0</v>
      </c>
      <c r="Q28" s="33">
        <v>25328168</v>
      </c>
      <c r="R28" s="1315">
        <v>100</v>
      </c>
    </row>
    <row r="29" spans="1:18" s="49" customFormat="1" ht="26.25" customHeight="1">
      <c r="A29" s="56"/>
      <c r="B29" s="57"/>
      <c r="C29" s="45"/>
      <c r="D29" s="45"/>
      <c r="E29" s="45"/>
      <c r="F29" s="45"/>
      <c r="G29" s="46"/>
      <c r="H29" s="46"/>
      <c r="I29" s="46"/>
      <c r="J29" s="47" t="s">
        <v>948</v>
      </c>
      <c r="K29" s="34">
        <v>392875</v>
      </c>
      <c r="L29" s="58">
        <v>392875</v>
      </c>
      <c r="M29" s="34">
        <v>0</v>
      </c>
      <c r="N29" s="34">
        <v>392875</v>
      </c>
      <c r="O29" s="58">
        <v>392875</v>
      </c>
      <c r="P29" s="34">
        <v>0</v>
      </c>
      <c r="Q29" s="34">
        <v>392875</v>
      </c>
      <c r="R29" s="1319">
        <v>100</v>
      </c>
    </row>
    <row r="30" spans="1:18">
      <c r="A30" s="734"/>
      <c r="B30" s="735"/>
      <c r="C30" s="731"/>
      <c r="D30" s="731">
        <v>1</v>
      </c>
      <c r="E30" s="731">
        <v>3</v>
      </c>
      <c r="F30" s="731">
        <v>3</v>
      </c>
      <c r="G30" s="732"/>
      <c r="H30" s="732"/>
      <c r="I30" s="732"/>
      <c r="J30" s="733" t="s">
        <v>107</v>
      </c>
      <c r="K30" s="33">
        <v>50907669</v>
      </c>
      <c r="L30" s="43">
        <v>37643608</v>
      </c>
      <c r="M30" s="33">
        <v>6642470</v>
      </c>
      <c r="N30" s="33">
        <v>44286078</v>
      </c>
      <c r="O30" s="43">
        <v>36059303</v>
      </c>
      <c r="P30" s="33">
        <v>6642470</v>
      </c>
      <c r="Q30" s="33">
        <v>42701773</v>
      </c>
      <c r="R30" s="1315">
        <v>96.422566477889504</v>
      </c>
    </row>
    <row r="31" spans="1:18">
      <c r="A31" s="726"/>
      <c r="B31" s="727"/>
      <c r="C31" s="727"/>
      <c r="D31" s="727">
        <v>1</v>
      </c>
      <c r="E31" s="727">
        <v>4</v>
      </c>
      <c r="F31" s="727"/>
      <c r="G31" s="728"/>
      <c r="H31" s="728"/>
      <c r="I31" s="728"/>
      <c r="J31" s="47" t="s">
        <v>112</v>
      </c>
      <c r="K31" s="58">
        <v>31604670</v>
      </c>
      <c r="L31" s="58">
        <v>22237451</v>
      </c>
      <c r="M31" s="58">
        <v>3881526</v>
      </c>
      <c r="N31" s="58">
        <v>26118977</v>
      </c>
      <c r="O31" s="58">
        <v>22237451</v>
      </c>
      <c r="P31" s="58">
        <v>3881526</v>
      </c>
      <c r="Q31" s="58">
        <v>26118977</v>
      </c>
      <c r="R31" s="1331">
        <v>100</v>
      </c>
    </row>
    <row r="32" spans="1:18">
      <c r="A32" s="726"/>
      <c r="B32" s="727"/>
      <c r="C32" s="727"/>
      <c r="D32" s="727">
        <v>1</v>
      </c>
      <c r="E32" s="727">
        <v>7</v>
      </c>
      <c r="F32" s="727">
        <v>4</v>
      </c>
      <c r="G32" s="728"/>
      <c r="H32" s="728"/>
      <c r="I32" s="728"/>
      <c r="J32" s="738" t="s">
        <v>111</v>
      </c>
      <c r="K32" s="43">
        <v>3200000</v>
      </c>
      <c r="L32" s="43">
        <v>2550081</v>
      </c>
      <c r="M32" s="43">
        <v>674593</v>
      </c>
      <c r="N32" s="43">
        <v>3224674</v>
      </c>
      <c r="O32" s="43">
        <v>2550081</v>
      </c>
      <c r="P32" s="43">
        <v>674593</v>
      </c>
      <c r="Q32" s="43">
        <v>3224674</v>
      </c>
      <c r="R32" s="1326">
        <v>100</v>
      </c>
    </row>
    <row r="33" spans="1:18" s="28" customFormat="1" ht="15">
      <c r="A33" s="51"/>
      <c r="B33" s="52">
        <v>3</v>
      </c>
      <c r="C33" s="52">
        <v>1</v>
      </c>
      <c r="D33" s="52"/>
      <c r="E33" s="52"/>
      <c r="F33" s="52"/>
      <c r="G33" s="53"/>
      <c r="H33" s="53" t="s">
        <v>55</v>
      </c>
      <c r="I33" s="53"/>
      <c r="J33" s="54"/>
      <c r="K33" s="55">
        <v>874597567</v>
      </c>
      <c r="L33" s="55">
        <v>843251226</v>
      </c>
      <c r="M33" s="55">
        <v>27698900</v>
      </c>
      <c r="N33" s="55">
        <v>870950126</v>
      </c>
      <c r="O33" s="1329">
        <v>842562062</v>
      </c>
      <c r="P33" s="55">
        <v>26246472</v>
      </c>
      <c r="Q33" s="55">
        <v>868808534</v>
      </c>
      <c r="R33" s="1330">
        <v>99.754108537783253</v>
      </c>
    </row>
    <row r="34" spans="1:18">
      <c r="A34" s="726"/>
      <c r="B34" s="727"/>
      <c r="C34" s="727"/>
      <c r="D34" s="727">
        <v>1</v>
      </c>
      <c r="E34" s="727">
        <v>1</v>
      </c>
      <c r="F34" s="727">
        <v>1</v>
      </c>
      <c r="G34" s="728"/>
      <c r="H34" s="728"/>
      <c r="I34" s="728"/>
      <c r="J34" s="729" t="s">
        <v>947</v>
      </c>
      <c r="K34" s="43">
        <v>602694576</v>
      </c>
      <c r="L34" s="43">
        <v>616153937</v>
      </c>
      <c r="M34" s="43">
        <v>0</v>
      </c>
      <c r="N34" s="43">
        <v>616153937</v>
      </c>
      <c r="O34" s="43">
        <v>615945410</v>
      </c>
      <c r="P34" s="43">
        <v>0</v>
      </c>
      <c r="Q34" s="43">
        <v>615945410</v>
      </c>
      <c r="R34" s="1326">
        <v>99.966156671656549</v>
      </c>
    </row>
    <row r="35" spans="1:18" ht="25.5">
      <c r="A35" s="730"/>
      <c r="B35" s="731"/>
      <c r="C35" s="731"/>
      <c r="D35" s="731"/>
      <c r="E35" s="731"/>
      <c r="F35" s="731"/>
      <c r="G35" s="732"/>
      <c r="H35" s="732"/>
      <c r="I35" s="732"/>
      <c r="J35" s="47" t="s">
        <v>948</v>
      </c>
      <c r="K35" s="58">
        <v>3936960</v>
      </c>
      <c r="L35" s="58">
        <v>3936960</v>
      </c>
      <c r="M35" s="58">
        <v>0</v>
      </c>
      <c r="N35" s="58">
        <v>3936960</v>
      </c>
      <c r="O35" s="43">
        <v>3936960</v>
      </c>
      <c r="P35" s="50">
        <v>0</v>
      </c>
      <c r="Q35" s="43">
        <v>3936960</v>
      </c>
      <c r="R35" s="1326">
        <v>100</v>
      </c>
    </row>
    <row r="36" spans="1:18">
      <c r="A36" s="730"/>
      <c r="B36" s="731"/>
      <c r="C36" s="731"/>
      <c r="D36" s="731">
        <v>1</v>
      </c>
      <c r="E36" s="731">
        <v>2</v>
      </c>
      <c r="F36" s="731">
        <v>2</v>
      </c>
      <c r="G36" s="732"/>
      <c r="H36" s="732"/>
      <c r="I36" s="732"/>
      <c r="J36" s="729" t="s">
        <v>949</v>
      </c>
      <c r="K36" s="50">
        <v>106383083</v>
      </c>
      <c r="L36" s="43">
        <v>106622225</v>
      </c>
      <c r="M36" s="50">
        <v>0</v>
      </c>
      <c r="N36" s="50">
        <v>106622225</v>
      </c>
      <c r="O36" s="43">
        <v>106538676</v>
      </c>
      <c r="P36" s="50">
        <v>0</v>
      </c>
      <c r="Q36" s="50">
        <v>106538676</v>
      </c>
      <c r="R36" s="1328">
        <v>99.921640164609201</v>
      </c>
    </row>
    <row r="37" spans="1:18" ht="25.5">
      <c r="A37" s="730"/>
      <c r="B37" s="731"/>
      <c r="C37" s="731"/>
      <c r="D37" s="731"/>
      <c r="E37" s="731"/>
      <c r="F37" s="731"/>
      <c r="G37" s="732"/>
      <c r="H37" s="732"/>
      <c r="I37" s="732"/>
      <c r="J37" s="47" t="s">
        <v>948</v>
      </c>
      <c r="K37" s="48">
        <v>688968</v>
      </c>
      <c r="L37" s="58">
        <v>688968</v>
      </c>
      <c r="M37" s="48">
        <v>0</v>
      </c>
      <c r="N37" s="48">
        <v>688968</v>
      </c>
      <c r="O37" s="43">
        <v>688968</v>
      </c>
      <c r="P37" s="50">
        <v>0</v>
      </c>
      <c r="Q37" s="50">
        <v>688968</v>
      </c>
      <c r="R37" s="1328">
        <v>100</v>
      </c>
    </row>
    <row r="38" spans="1:18">
      <c r="A38" s="730"/>
      <c r="B38" s="731"/>
      <c r="C38" s="731"/>
      <c r="D38" s="731">
        <v>1</v>
      </c>
      <c r="E38" s="731">
        <v>3</v>
      </c>
      <c r="F38" s="731">
        <v>3</v>
      </c>
      <c r="G38" s="732"/>
      <c r="H38" s="732"/>
      <c r="I38" s="732"/>
      <c r="J38" s="733" t="s">
        <v>107</v>
      </c>
      <c r="K38" s="50">
        <v>161709908</v>
      </c>
      <c r="L38" s="50">
        <v>118656164</v>
      </c>
      <c r="M38" s="395">
        <v>27207800</v>
      </c>
      <c r="N38" s="50">
        <v>145863964</v>
      </c>
      <c r="O38" s="50">
        <v>118361388</v>
      </c>
      <c r="P38" s="395">
        <v>25782996</v>
      </c>
      <c r="Q38" s="50">
        <v>144144384</v>
      </c>
      <c r="R38" s="1328">
        <v>98.821107041901044</v>
      </c>
    </row>
    <row r="39" spans="1:18">
      <c r="A39" s="726"/>
      <c r="B39" s="727"/>
      <c r="C39" s="727"/>
      <c r="D39" s="727">
        <v>1</v>
      </c>
      <c r="E39" s="727">
        <v>4</v>
      </c>
      <c r="F39" s="727"/>
      <c r="G39" s="728"/>
      <c r="H39" s="728"/>
      <c r="I39" s="728"/>
      <c r="J39" s="47" t="s">
        <v>110</v>
      </c>
      <c r="K39" s="58">
        <v>87645580</v>
      </c>
      <c r="L39" s="58">
        <v>58612268</v>
      </c>
      <c r="M39" s="58">
        <v>16033312</v>
      </c>
      <c r="N39" s="58">
        <v>74645580</v>
      </c>
      <c r="O39" s="58">
        <v>57378103</v>
      </c>
      <c r="P39" s="58">
        <v>13020731</v>
      </c>
      <c r="Q39" s="58">
        <v>70398834</v>
      </c>
      <c r="R39" s="1331">
        <v>94.310787055308566</v>
      </c>
    </row>
    <row r="40" spans="1:18">
      <c r="A40" s="726"/>
      <c r="B40" s="727"/>
      <c r="C40" s="727"/>
      <c r="D40" s="727">
        <v>1</v>
      </c>
      <c r="E40" s="727">
        <v>7</v>
      </c>
      <c r="F40" s="727">
        <v>4</v>
      </c>
      <c r="G40" s="728"/>
      <c r="H40" s="728"/>
      <c r="I40" s="728"/>
      <c r="J40" s="738" t="s">
        <v>111</v>
      </c>
      <c r="K40" s="43">
        <v>3810000</v>
      </c>
      <c r="L40" s="43">
        <v>1818900</v>
      </c>
      <c r="M40" s="43">
        <v>491100</v>
      </c>
      <c r="N40" s="43">
        <v>2310000</v>
      </c>
      <c r="O40" s="43">
        <v>1716588</v>
      </c>
      <c r="P40" s="43">
        <v>463476</v>
      </c>
      <c r="Q40" s="43">
        <v>2180064</v>
      </c>
      <c r="R40" s="1326">
        <v>94.375064935064927</v>
      </c>
    </row>
    <row r="41" spans="1:18" s="28" customFormat="1" ht="15">
      <c r="A41" s="51"/>
      <c r="B41" s="52">
        <v>4</v>
      </c>
      <c r="C41" s="52">
        <v>1</v>
      </c>
      <c r="D41" s="52"/>
      <c r="E41" s="52"/>
      <c r="F41" s="52"/>
      <c r="G41" s="53"/>
      <c r="H41" s="53" t="s">
        <v>57</v>
      </c>
      <c r="I41" s="53"/>
      <c r="J41" s="54"/>
      <c r="K41" s="55">
        <v>75329995</v>
      </c>
      <c r="L41" s="55">
        <v>76754460</v>
      </c>
      <c r="M41" s="55">
        <v>3627126</v>
      </c>
      <c r="N41" s="55">
        <v>80381586</v>
      </c>
      <c r="O41" s="1329">
        <v>73587543</v>
      </c>
      <c r="P41" s="1329">
        <v>2403609</v>
      </c>
      <c r="Q41" s="55">
        <v>75991152</v>
      </c>
      <c r="R41" s="1330">
        <v>94.538010235329267</v>
      </c>
    </row>
    <row r="42" spans="1:18">
      <c r="A42" s="730"/>
      <c r="B42" s="731"/>
      <c r="C42" s="727"/>
      <c r="D42" s="727">
        <v>1</v>
      </c>
      <c r="E42" s="727">
        <v>1</v>
      </c>
      <c r="F42" s="727">
        <v>1</v>
      </c>
      <c r="G42" s="728"/>
      <c r="H42" s="728"/>
      <c r="I42" s="728"/>
      <c r="J42" s="729" t="s">
        <v>947</v>
      </c>
      <c r="K42" s="50">
        <v>48981172</v>
      </c>
      <c r="L42" s="43">
        <v>49482898</v>
      </c>
      <c r="M42" s="50">
        <v>0</v>
      </c>
      <c r="N42" s="50">
        <v>49482898</v>
      </c>
      <c r="O42" s="43">
        <v>49471863</v>
      </c>
      <c r="P42" s="50">
        <v>0</v>
      </c>
      <c r="Q42" s="50">
        <v>49471863</v>
      </c>
      <c r="R42" s="1328">
        <v>99.977699365950627</v>
      </c>
    </row>
    <row r="43" spans="1:18" s="49" customFormat="1" ht="27.75" customHeight="1">
      <c r="A43" s="44"/>
      <c r="B43" s="45"/>
      <c r="C43" s="45"/>
      <c r="D43" s="45"/>
      <c r="E43" s="45"/>
      <c r="F43" s="45"/>
      <c r="G43" s="46"/>
      <c r="H43" s="46"/>
      <c r="I43" s="46"/>
      <c r="J43" s="47" t="s">
        <v>948</v>
      </c>
      <c r="K43" s="48">
        <v>840364</v>
      </c>
      <c r="L43" s="43">
        <v>840364</v>
      </c>
      <c r="M43" s="48">
        <v>0</v>
      </c>
      <c r="N43" s="48">
        <v>840364</v>
      </c>
      <c r="O43" s="43">
        <v>840364</v>
      </c>
      <c r="P43" s="48">
        <v>0</v>
      </c>
      <c r="Q43" s="48">
        <v>840364</v>
      </c>
      <c r="R43" s="1327">
        <v>100</v>
      </c>
    </row>
    <row r="44" spans="1:18">
      <c r="A44" s="730"/>
      <c r="B44" s="731"/>
      <c r="C44" s="731"/>
      <c r="D44" s="731">
        <v>1</v>
      </c>
      <c r="E44" s="731">
        <v>2</v>
      </c>
      <c r="F44" s="731">
        <v>2</v>
      </c>
      <c r="G44" s="732"/>
      <c r="H44" s="732"/>
      <c r="I44" s="732"/>
      <c r="J44" s="729" t="s">
        <v>949</v>
      </c>
      <c r="K44" s="50">
        <v>8751593</v>
      </c>
      <c r="L44" s="43">
        <v>8435663</v>
      </c>
      <c r="M44" s="50">
        <v>0</v>
      </c>
      <c r="N44" s="50">
        <v>8435663</v>
      </c>
      <c r="O44" s="43">
        <v>8406336</v>
      </c>
      <c r="P44" s="50">
        <v>0</v>
      </c>
      <c r="Q44" s="50">
        <v>8406336</v>
      </c>
      <c r="R44" s="1328">
        <v>99.652345049820042</v>
      </c>
    </row>
    <row r="45" spans="1:18" s="49" customFormat="1" ht="25.5" customHeight="1">
      <c r="A45" s="44"/>
      <c r="B45" s="45"/>
      <c r="C45" s="45"/>
      <c r="D45" s="45"/>
      <c r="E45" s="45"/>
      <c r="F45" s="45"/>
      <c r="G45" s="46"/>
      <c r="H45" s="46"/>
      <c r="I45" s="46"/>
      <c r="J45" s="47" t="s">
        <v>948</v>
      </c>
      <c r="K45" s="48">
        <v>147064</v>
      </c>
      <c r="L45" s="43">
        <v>147064</v>
      </c>
      <c r="M45" s="48">
        <v>0</v>
      </c>
      <c r="N45" s="50">
        <v>147064</v>
      </c>
      <c r="O45" s="43">
        <v>147064</v>
      </c>
      <c r="P45" s="48">
        <v>0</v>
      </c>
      <c r="Q45" s="48">
        <v>147064</v>
      </c>
      <c r="R45" s="1327">
        <v>100</v>
      </c>
    </row>
    <row r="46" spans="1:18" s="49" customFormat="1">
      <c r="A46" s="44"/>
      <c r="B46" s="45"/>
      <c r="C46" s="45"/>
      <c r="D46" s="731">
        <v>1</v>
      </c>
      <c r="E46" s="731">
        <v>3</v>
      </c>
      <c r="F46" s="731">
        <v>3</v>
      </c>
      <c r="G46" s="732"/>
      <c r="H46" s="732"/>
      <c r="I46" s="732"/>
      <c r="J46" s="738" t="s">
        <v>107</v>
      </c>
      <c r="K46" s="50">
        <v>15360438</v>
      </c>
      <c r="L46" s="50">
        <v>14237323</v>
      </c>
      <c r="M46" s="395">
        <v>2682510</v>
      </c>
      <c r="N46" s="50">
        <v>16919833</v>
      </c>
      <c r="O46" s="50">
        <v>13654081</v>
      </c>
      <c r="P46" s="50">
        <v>2020073</v>
      </c>
      <c r="Q46" s="50">
        <v>15674154</v>
      </c>
      <c r="R46" s="1328">
        <v>92.63775830411565</v>
      </c>
    </row>
    <row r="47" spans="1:18" s="49" customFormat="1">
      <c r="A47" s="44"/>
      <c r="B47" s="45"/>
      <c r="C47" s="45"/>
      <c r="D47" s="731">
        <v>1</v>
      </c>
      <c r="E47" s="731">
        <v>7</v>
      </c>
      <c r="F47" s="731">
        <v>4</v>
      </c>
      <c r="G47" s="732"/>
      <c r="H47" s="732"/>
      <c r="I47" s="732"/>
      <c r="J47" s="739" t="s">
        <v>111</v>
      </c>
      <c r="K47" s="50">
        <v>1936792</v>
      </c>
      <c r="L47" s="50">
        <v>3498576</v>
      </c>
      <c r="M47" s="50">
        <v>944616</v>
      </c>
      <c r="N47" s="50">
        <v>4443192</v>
      </c>
      <c r="O47" s="50">
        <v>1455263</v>
      </c>
      <c r="P47" s="50">
        <v>383536</v>
      </c>
      <c r="Q47" s="50">
        <v>1838799</v>
      </c>
      <c r="R47" s="1328">
        <v>41.384639691465054</v>
      </c>
    </row>
    <row r="48" spans="1:18">
      <c r="A48" s="726"/>
      <c r="B48" s="727"/>
      <c r="C48" s="727"/>
      <c r="D48" s="727">
        <v>1</v>
      </c>
      <c r="E48" s="727">
        <v>8</v>
      </c>
      <c r="F48" s="727">
        <v>5</v>
      </c>
      <c r="G48" s="728"/>
      <c r="H48" s="728"/>
      <c r="I48" s="728"/>
      <c r="J48" s="729" t="s">
        <v>113</v>
      </c>
      <c r="K48" s="42">
        <v>300000</v>
      </c>
      <c r="L48" s="43">
        <v>1100000</v>
      </c>
      <c r="M48" s="43">
        <v>0</v>
      </c>
      <c r="N48" s="42">
        <v>1100000</v>
      </c>
      <c r="O48" s="43">
        <v>600000</v>
      </c>
      <c r="P48" s="43">
        <v>0</v>
      </c>
      <c r="Q48" s="42">
        <v>600000</v>
      </c>
      <c r="R48" s="1317">
        <v>54.54545454545454</v>
      </c>
    </row>
    <row r="49" spans="1:18" ht="15.75" thickBot="1">
      <c r="A49" s="59" t="s">
        <v>58</v>
      </c>
      <c r="B49" s="740"/>
      <c r="C49" s="740"/>
      <c r="D49" s="740"/>
      <c r="E49" s="740"/>
      <c r="F49" s="740"/>
      <c r="G49" s="741"/>
      <c r="H49" s="741"/>
      <c r="I49" s="741"/>
      <c r="J49" s="742"/>
      <c r="K49" s="60">
        <v>1292972868</v>
      </c>
      <c r="L49" s="60">
        <v>1248045994</v>
      </c>
      <c r="M49" s="60">
        <v>42298773</v>
      </c>
      <c r="N49" s="60">
        <v>1290344767</v>
      </c>
      <c r="O49" s="1332">
        <v>1241491611</v>
      </c>
      <c r="P49" s="60">
        <v>39622828</v>
      </c>
      <c r="Q49" s="60">
        <v>1281114439</v>
      </c>
      <c r="R49" s="1333">
        <v>99.284661879827652</v>
      </c>
    </row>
    <row r="50" spans="1:18" ht="20.25" customHeight="1" thickTop="1">
      <c r="A50" s="286" t="s">
        <v>59</v>
      </c>
      <c r="B50" s="287"/>
      <c r="C50" s="287"/>
      <c r="D50" s="287"/>
      <c r="E50" s="287"/>
      <c r="F50" s="287"/>
      <c r="G50" s="287"/>
      <c r="H50" s="287"/>
      <c r="I50" s="287"/>
      <c r="J50" s="287"/>
      <c r="K50" s="365"/>
      <c r="L50" s="365"/>
      <c r="M50" s="365"/>
      <c r="N50" s="365"/>
      <c r="O50" s="1322"/>
      <c r="P50" s="365"/>
      <c r="Q50" s="365"/>
      <c r="R50" s="1323"/>
    </row>
    <row r="51" spans="1:18" ht="15">
      <c r="A51" s="367">
        <v>1</v>
      </c>
      <c r="B51" s="368"/>
      <c r="C51" s="368"/>
      <c r="D51" s="368"/>
      <c r="E51" s="368"/>
      <c r="F51" s="368"/>
      <c r="G51" s="27" t="s">
        <v>5</v>
      </c>
      <c r="H51" s="27"/>
      <c r="I51" s="27"/>
      <c r="J51" s="40"/>
      <c r="K51" s="41">
        <v>294780328</v>
      </c>
      <c r="L51" s="41">
        <v>304248669</v>
      </c>
      <c r="M51" s="394">
        <v>0</v>
      </c>
      <c r="N51" s="41">
        <v>304248669</v>
      </c>
      <c r="O51" s="1324">
        <v>277194172</v>
      </c>
      <c r="P51" s="394">
        <v>0</v>
      </c>
      <c r="Q51" s="41">
        <v>277194172</v>
      </c>
      <c r="R51" s="1325">
        <v>91.107768165782844</v>
      </c>
    </row>
    <row r="52" spans="1:18" s="28" customFormat="1">
      <c r="A52" s="726"/>
      <c r="B52" s="727"/>
      <c r="C52" s="727">
        <v>1</v>
      </c>
      <c r="D52" s="727">
        <v>1</v>
      </c>
      <c r="E52" s="727">
        <v>1</v>
      </c>
      <c r="F52" s="727">
        <v>1</v>
      </c>
      <c r="G52" s="27"/>
      <c r="H52" s="728" t="s">
        <v>114</v>
      </c>
      <c r="I52" s="728"/>
      <c r="J52" s="729"/>
      <c r="K52" s="43">
        <v>87306454</v>
      </c>
      <c r="L52" s="43">
        <v>95806454</v>
      </c>
      <c r="M52" s="43">
        <v>0</v>
      </c>
      <c r="N52" s="43">
        <v>95806454</v>
      </c>
      <c r="O52" s="1334">
        <v>93450188</v>
      </c>
      <c r="P52" s="43">
        <v>0</v>
      </c>
      <c r="Q52" s="43">
        <v>93450188</v>
      </c>
      <c r="R52" s="1326">
        <v>97.540597839055806</v>
      </c>
    </row>
    <row r="53" spans="1:18" s="28" customFormat="1">
      <c r="A53" s="61"/>
      <c r="B53" s="62"/>
      <c r="C53" s="62"/>
      <c r="D53" s="62"/>
      <c r="E53" s="62"/>
      <c r="F53" s="62"/>
      <c r="G53" s="63"/>
      <c r="H53" s="64" t="s">
        <v>948</v>
      </c>
      <c r="I53" s="65"/>
      <c r="J53" s="47"/>
      <c r="K53" s="58">
        <v>400000</v>
      </c>
      <c r="L53" s="58">
        <v>400000</v>
      </c>
      <c r="M53" s="58">
        <v>0</v>
      </c>
      <c r="N53" s="58">
        <v>400000</v>
      </c>
      <c r="O53" s="1318">
        <v>0</v>
      </c>
      <c r="P53" s="58">
        <v>0</v>
      </c>
      <c r="Q53" s="58">
        <v>0</v>
      </c>
      <c r="R53" s="1331">
        <v>0</v>
      </c>
    </row>
    <row r="54" spans="1:18" s="28" customFormat="1">
      <c r="A54" s="61"/>
      <c r="B54" s="62"/>
      <c r="C54" s="62"/>
      <c r="D54" s="727">
        <v>1</v>
      </c>
      <c r="E54" s="727">
        <v>1</v>
      </c>
      <c r="F54" s="727">
        <v>2</v>
      </c>
      <c r="G54" s="63"/>
      <c r="H54" s="728" t="s">
        <v>943</v>
      </c>
      <c r="I54" s="728"/>
      <c r="J54" s="729"/>
      <c r="K54" s="43">
        <v>124870586</v>
      </c>
      <c r="L54" s="43">
        <v>128868702</v>
      </c>
      <c r="M54" s="43">
        <v>0</v>
      </c>
      <c r="N54" s="43">
        <v>128868702</v>
      </c>
      <c r="O54" s="1334">
        <v>123022747</v>
      </c>
      <c r="P54" s="43">
        <v>0</v>
      </c>
      <c r="Q54" s="43">
        <v>123022747</v>
      </c>
      <c r="R54" s="1326">
        <v>95.463634762147294</v>
      </c>
    </row>
    <row r="55" spans="1:18" s="28" customFormat="1">
      <c r="A55" s="61"/>
      <c r="B55" s="62"/>
      <c r="C55" s="62"/>
      <c r="D55" s="727">
        <v>1</v>
      </c>
      <c r="E55" s="727">
        <v>1</v>
      </c>
      <c r="F55" s="727">
        <v>3</v>
      </c>
      <c r="G55" s="63"/>
      <c r="H55" s="1696" t="s">
        <v>950</v>
      </c>
      <c r="I55" s="1697"/>
      <c r="J55" s="1698"/>
      <c r="K55" s="43">
        <v>7280000</v>
      </c>
      <c r="L55" s="43">
        <v>6980000</v>
      </c>
      <c r="M55" s="43">
        <v>0</v>
      </c>
      <c r="N55" s="43">
        <v>6980000</v>
      </c>
      <c r="O55" s="1334">
        <v>3480000</v>
      </c>
      <c r="P55" s="43">
        <v>0</v>
      </c>
      <c r="Q55" s="43">
        <v>3480000</v>
      </c>
      <c r="R55" s="1326">
        <v>49.856733524355299</v>
      </c>
    </row>
    <row r="56" spans="1:18">
      <c r="A56" s="726"/>
      <c r="B56" s="727"/>
      <c r="C56" s="727"/>
      <c r="D56" s="727">
        <v>1</v>
      </c>
      <c r="E56" s="727">
        <v>1</v>
      </c>
      <c r="F56" s="727">
        <v>4</v>
      </c>
      <c r="G56" s="728"/>
      <c r="H56" s="728" t="s">
        <v>116</v>
      </c>
      <c r="I56" s="728"/>
      <c r="J56" s="729"/>
      <c r="K56" s="43">
        <v>20243258</v>
      </c>
      <c r="L56" s="43">
        <v>29024121</v>
      </c>
      <c r="M56" s="43">
        <v>0</v>
      </c>
      <c r="N56" s="43">
        <v>29024121</v>
      </c>
      <c r="O56" s="43">
        <v>24191330</v>
      </c>
      <c r="P56" s="43">
        <v>0</v>
      </c>
      <c r="Q56" s="43">
        <v>24191330</v>
      </c>
      <c r="R56" s="1326">
        <v>83.349053016971638</v>
      </c>
    </row>
    <row r="57" spans="1:18" ht="26.25" customHeight="1">
      <c r="A57" s="726"/>
      <c r="B57" s="727"/>
      <c r="C57" s="727"/>
      <c r="D57" s="727">
        <v>1</v>
      </c>
      <c r="E57" s="727">
        <v>1</v>
      </c>
      <c r="F57" s="727">
        <v>5</v>
      </c>
      <c r="G57" s="728"/>
      <c r="H57" s="1693" t="s">
        <v>982</v>
      </c>
      <c r="I57" s="1694"/>
      <c r="J57" s="1695"/>
      <c r="K57" s="33">
        <v>12000000</v>
      </c>
      <c r="L57" s="43">
        <v>9000000</v>
      </c>
      <c r="M57" s="33">
        <v>0</v>
      </c>
      <c r="N57" s="33">
        <v>9000000</v>
      </c>
      <c r="O57" s="33">
        <v>6067766</v>
      </c>
      <c r="P57" s="33">
        <v>0</v>
      </c>
      <c r="Q57" s="33">
        <v>6067766</v>
      </c>
      <c r="R57" s="1315">
        <v>67.419622222222216</v>
      </c>
    </row>
    <row r="58" spans="1:18">
      <c r="A58" s="730"/>
      <c r="B58" s="731"/>
      <c r="C58" s="731"/>
      <c r="D58" s="731">
        <v>1</v>
      </c>
      <c r="E58" s="731">
        <v>1</v>
      </c>
      <c r="F58" s="727">
        <v>6</v>
      </c>
      <c r="G58" s="732"/>
      <c r="H58" s="743" t="s">
        <v>951</v>
      </c>
      <c r="I58" s="1244"/>
      <c r="J58" s="1239"/>
      <c r="K58" s="43">
        <v>8510638</v>
      </c>
      <c r="L58" s="50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1326">
        <v>0</v>
      </c>
    </row>
    <row r="59" spans="1:18">
      <c r="A59" s="730"/>
      <c r="B59" s="731"/>
      <c r="C59" s="731"/>
      <c r="D59" s="731"/>
      <c r="E59" s="731"/>
      <c r="F59" s="727"/>
      <c r="G59" s="732"/>
      <c r="H59" s="65" t="s">
        <v>952</v>
      </c>
      <c r="I59" s="65"/>
      <c r="J59" s="66"/>
      <c r="K59" s="58">
        <v>34569392</v>
      </c>
      <c r="L59" s="48">
        <v>34569392</v>
      </c>
      <c r="M59" s="48">
        <v>0</v>
      </c>
      <c r="N59" s="58">
        <v>34569392</v>
      </c>
      <c r="O59" s="48">
        <v>26982141</v>
      </c>
      <c r="P59" s="48">
        <v>0</v>
      </c>
      <c r="Q59" s="58">
        <v>26982141</v>
      </c>
      <c r="R59" s="1331">
        <v>78.052113268292374</v>
      </c>
    </row>
    <row r="60" spans="1:18" ht="25.5" customHeight="1">
      <c r="A60" s="730"/>
      <c r="B60" s="731"/>
      <c r="C60" s="731"/>
      <c r="D60" s="731">
        <v>1</v>
      </c>
      <c r="E60" s="731">
        <v>1</v>
      </c>
      <c r="F60" s="727">
        <v>7</v>
      </c>
      <c r="G60" s="732"/>
      <c r="H60" s="1690" t="s">
        <v>953</v>
      </c>
      <c r="I60" s="1702"/>
      <c r="J60" s="1703"/>
      <c r="K60" s="43">
        <v>214170</v>
      </c>
      <c r="L60" s="50">
        <v>214170</v>
      </c>
      <c r="M60" s="43">
        <v>0</v>
      </c>
      <c r="N60" s="43">
        <v>214170</v>
      </c>
      <c r="O60" s="43">
        <v>1125900</v>
      </c>
      <c r="P60" s="43">
        <v>0</v>
      </c>
      <c r="Q60" s="43">
        <v>1125900</v>
      </c>
      <c r="R60" s="1326">
        <v>525.70388009525141</v>
      </c>
    </row>
    <row r="61" spans="1:18" ht="27" customHeight="1">
      <c r="A61" s="730"/>
      <c r="B61" s="731"/>
      <c r="C61" s="731"/>
      <c r="D61" s="731">
        <v>1</v>
      </c>
      <c r="E61" s="731">
        <v>1</v>
      </c>
      <c r="F61" s="727">
        <v>8</v>
      </c>
      <c r="G61" s="732"/>
      <c r="H61" s="1690" t="s">
        <v>473</v>
      </c>
      <c r="I61" s="1691"/>
      <c r="J61" s="1692"/>
      <c r="K61" s="43">
        <v>10194644</v>
      </c>
      <c r="L61" s="50">
        <v>10194644</v>
      </c>
      <c r="M61" s="43">
        <v>0</v>
      </c>
      <c r="N61" s="43">
        <v>10194644</v>
      </c>
      <c r="O61" s="43">
        <v>7869982</v>
      </c>
      <c r="P61" s="43">
        <v>0</v>
      </c>
      <c r="Q61" s="43">
        <v>7869982</v>
      </c>
      <c r="R61" s="1326">
        <v>77.197222384616865</v>
      </c>
    </row>
    <row r="62" spans="1:18" ht="39.950000000000003" customHeight="1">
      <c r="A62" s="730"/>
      <c r="B62" s="731"/>
      <c r="C62" s="731"/>
      <c r="D62" s="731">
        <v>1</v>
      </c>
      <c r="E62" s="731">
        <v>1</v>
      </c>
      <c r="F62" s="727">
        <v>9</v>
      </c>
      <c r="G62" s="732"/>
      <c r="H62" s="1690" t="s">
        <v>869</v>
      </c>
      <c r="I62" s="1702"/>
      <c r="J62" s="1703"/>
      <c r="K62" s="43">
        <v>24160578</v>
      </c>
      <c r="L62" s="50">
        <v>24160578</v>
      </c>
      <c r="M62" s="43">
        <v>0</v>
      </c>
      <c r="N62" s="43">
        <v>24160578</v>
      </c>
      <c r="O62" s="43">
        <v>17986259</v>
      </c>
      <c r="P62" s="43">
        <v>0</v>
      </c>
      <c r="Q62" s="43">
        <v>17986259</v>
      </c>
      <c r="R62" s="1326">
        <v>74.444655256178066</v>
      </c>
    </row>
    <row r="63" spans="1:18" ht="15">
      <c r="A63" s="367">
        <v>2</v>
      </c>
      <c r="B63" s="368"/>
      <c r="C63" s="368"/>
      <c r="D63" s="368"/>
      <c r="E63" s="368"/>
      <c r="F63" s="368"/>
      <c r="G63" s="27" t="s">
        <v>117</v>
      </c>
      <c r="H63" s="27"/>
      <c r="I63" s="27"/>
      <c r="J63" s="40"/>
      <c r="K63" s="41">
        <v>55756686</v>
      </c>
      <c r="L63" s="41">
        <v>50938300</v>
      </c>
      <c r="M63" s="394">
        <v>0</v>
      </c>
      <c r="N63" s="41">
        <v>50938300</v>
      </c>
      <c r="O63" s="1324">
        <v>42967821</v>
      </c>
      <c r="P63" s="394">
        <v>0</v>
      </c>
      <c r="Q63" s="41">
        <v>42967821</v>
      </c>
      <c r="R63" s="1325">
        <v>84.352679614356973</v>
      </c>
    </row>
    <row r="64" spans="1:18">
      <c r="A64" s="726"/>
      <c r="B64" s="727"/>
      <c r="C64" s="727">
        <v>1</v>
      </c>
      <c r="D64" s="727">
        <v>1</v>
      </c>
      <c r="E64" s="727">
        <v>2</v>
      </c>
      <c r="F64" s="727">
        <v>1</v>
      </c>
      <c r="G64" s="27"/>
      <c r="H64" s="728" t="s">
        <v>118</v>
      </c>
      <c r="I64" s="728"/>
      <c r="J64" s="729"/>
      <c r="K64" s="43">
        <v>15535081</v>
      </c>
      <c r="L64" s="43">
        <v>17022581</v>
      </c>
      <c r="M64" s="43">
        <v>0</v>
      </c>
      <c r="N64" s="43">
        <v>17022581</v>
      </c>
      <c r="O64" s="1334">
        <v>15890627</v>
      </c>
      <c r="P64" s="43">
        <v>0</v>
      </c>
      <c r="Q64" s="43">
        <v>15890627</v>
      </c>
      <c r="R64" s="1326">
        <v>93.35027984299208</v>
      </c>
    </row>
    <row r="65" spans="1:18">
      <c r="A65" s="61"/>
      <c r="B65" s="62"/>
      <c r="C65" s="62"/>
      <c r="D65" s="62"/>
      <c r="E65" s="62"/>
      <c r="F65" s="62"/>
      <c r="G65" s="63"/>
      <c r="H65" s="64" t="s">
        <v>948</v>
      </c>
      <c r="I65" s="65"/>
      <c r="J65" s="47"/>
      <c r="K65" s="58">
        <v>70000</v>
      </c>
      <c r="L65" s="43">
        <v>70000</v>
      </c>
      <c r="M65" s="58">
        <v>0</v>
      </c>
      <c r="N65" s="58">
        <v>70000</v>
      </c>
      <c r="O65" s="1334">
        <v>0</v>
      </c>
      <c r="P65" s="58">
        <v>0</v>
      </c>
      <c r="Q65" s="58">
        <v>0</v>
      </c>
      <c r="R65" s="1331">
        <v>0</v>
      </c>
    </row>
    <row r="66" spans="1:18">
      <c r="A66" s="61"/>
      <c r="B66" s="62"/>
      <c r="C66" s="62"/>
      <c r="D66" s="727">
        <v>1</v>
      </c>
      <c r="E66" s="62">
        <v>2</v>
      </c>
      <c r="F66" s="727">
        <v>2</v>
      </c>
      <c r="G66" s="63"/>
      <c r="H66" s="744" t="s">
        <v>954</v>
      </c>
      <c r="I66" s="65"/>
      <c r="J66" s="47"/>
      <c r="K66" s="43">
        <v>23714135</v>
      </c>
      <c r="L66" s="43">
        <v>18654285</v>
      </c>
      <c r="M66" s="43">
        <v>0</v>
      </c>
      <c r="N66" s="43">
        <v>18654285</v>
      </c>
      <c r="O66" s="1334">
        <v>17887232</v>
      </c>
      <c r="P66" s="43">
        <v>0</v>
      </c>
      <c r="Q66" s="43">
        <v>17887232</v>
      </c>
      <c r="R66" s="1326">
        <v>95.888060035536071</v>
      </c>
    </row>
    <row r="67" spans="1:18">
      <c r="A67" s="61"/>
      <c r="B67" s="62"/>
      <c r="C67" s="62"/>
      <c r="D67" s="727">
        <v>1</v>
      </c>
      <c r="E67" s="62">
        <v>2</v>
      </c>
      <c r="F67" s="727">
        <v>3</v>
      </c>
      <c r="G67" s="63"/>
      <c r="H67" s="1696" t="s">
        <v>792</v>
      </c>
      <c r="I67" s="1697"/>
      <c r="J67" s="1698"/>
      <c r="K67" s="43">
        <v>1081500</v>
      </c>
      <c r="L67" s="43">
        <v>1081500</v>
      </c>
      <c r="M67" s="33">
        <v>0</v>
      </c>
      <c r="N67" s="43">
        <v>1081500</v>
      </c>
      <c r="O67" s="1334">
        <v>485900</v>
      </c>
      <c r="P67" s="33">
        <v>0</v>
      </c>
      <c r="Q67" s="43">
        <v>485900</v>
      </c>
      <c r="R67" s="1326">
        <v>44.928340268146094</v>
      </c>
    </row>
    <row r="68" spans="1:18" ht="23.25" customHeight="1">
      <c r="A68" s="726"/>
      <c r="B68" s="727"/>
      <c r="C68" s="727"/>
      <c r="D68" s="727">
        <v>1</v>
      </c>
      <c r="E68" s="727">
        <v>2</v>
      </c>
      <c r="F68" s="727">
        <v>4</v>
      </c>
      <c r="G68" s="728"/>
      <c r="H68" s="1693" t="s">
        <v>967</v>
      </c>
      <c r="I68" s="1694"/>
      <c r="J68" s="1695"/>
      <c r="K68" s="33">
        <v>2100000</v>
      </c>
      <c r="L68" s="43">
        <v>1575000</v>
      </c>
      <c r="M68" s="33">
        <v>0</v>
      </c>
      <c r="N68" s="33">
        <v>1575000</v>
      </c>
      <c r="O68" s="1334">
        <v>2377484</v>
      </c>
      <c r="P68" s="33">
        <v>0</v>
      </c>
      <c r="Q68" s="33">
        <v>2377484</v>
      </c>
      <c r="R68" s="1315">
        <v>150.95136507936508</v>
      </c>
    </row>
    <row r="69" spans="1:18">
      <c r="A69" s="726"/>
      <c r="B69" s="727"/>
      <c r="C69" s="727"/>
      <c r="D69" s="727">
        <v>1</v>
      </c>
      <c r="E69" s="727">
        <v>2</v>
      </c>
      <c r="F69" s="727">
        <v>5</v>
      </c>
      <c r="G69" s="728"/>
      <c r="H69" s="728" t="s">
        <v>955</v>
      </c>
      <c r="I69" s="728"/>
      <c r="J69" s="729"/>
      <c r="K69" s="43">
        <v>1771285</v>
      </c>
      <c r="L69" s="43">
        <v>2539611</v>
      </c>
      <c r="M69" s="43">
        <v>0</v>
      </c>
      <c r="N69" s="43">
        <v>2539611</v>
      </c>
      <c r="O69" s="1334">
        <v>2199341</v>
      </c>
      <c r="P69" s="43">
        <v>0</v>
      </c>
      <c r="Q69" s="43">
        <v>2199341</v>
      </c>
      <c r="R69" s="1326">
        <v>86.601491330758932</v>
      </c>
    </row>
    <row r="70" spans="1:18">
      <c r="A70" s="726"/>
      <c r="B70" s="727"/>
      <c r="C70" s="727"/>
      <c r="D70" s="727">
        <v>1</v>
      </c>
      <c r="E70" s="727">
        <v>2</v>
      </c>
      <c r="F70" s="727">
        <v>6</v>
      </c>
      <c r="G70" s="1240"/>
      <c r="H70" s="743" t="s">
        <v>956</v>
      </c>
      <c r="I70" s="1244"/>
      <c r="J70" s="1239"/>
      <c r="K70" s="43">
        <v>1489362</v>
      </c>
      <c r="L70" s="43">
        <v>0</v>
      </c>
      <c r="M70" s="43">
        <v>0</v>
      </c>
      <c r="N70" s="43">
        <v>0</v>
      </c>
      <c r="O70" s="1334">
        <v>0</v>
      </c>
      <c r="P70" s="43">
        <v>0</v>
      </c>
      <c r="Q70" s="43">
        <v>0</v>
      </c>
      <c r="R70" s="1326">
        <v>0</v>
      </c>
    </row>
    <row r="71" spans="1:18">
      <c r="A71" s="726"/>
      <c r="B71" s="727"/>
      <c r="C71" s="727"/>
      <c r="D71" s="727"/>
      <c r="E71" s="727"/>
      <c r="F71" s="727"/>
      <c r="G71" s="1240"/>
      <c r="H71" s="67" t="s">
        <v>119</v>
      </c>
      <c r="I71" s="1244"/>
      <c r="J71" s="1239"/>
      <c r="K71" s="58">
        <v>10065323</v>
      </c>
      <c r="L71" s="48">
        <v>10065323</v>
      </c>
      <c r="M71" s="58">
        <v>0</v>
      </c>
      <c r="N71" s="58">
        <v>10065323</v>
      </c>
      <c r="O71" s="1335">
        <v>4127237</v>
      </c>
      <c r="P71" s="58">
        <v>0</v>
      </c>
      <c r="Q71" s="58">
        <v>4127237</v>
      </c>
      <c r="R71" s="1331">
        <v>41.004516198834359</v>
      </c>
    </row>
    <row r="72" spans="1:18" ht="30" customHeight="1">
      <c r="A72" s="726"/>
      <c r="B72" s="727"/>
      <c r="C72" s="727"/>
      <c r="D72" s="727">
        <v>1</v>
      </c>
      <c r="E72" s="727">
        <v>2</v>
      </c>
      <c r="F72" s="727">
        <v>7</v>
      </c>
      <c r="G72" s="1240"/>
      <c r="H72" s="1690" t="s">
        <v>953</v>
      </c>
      <c r="I72" s="1702"/>
      <c r="J72" s="1703"/>
      <c r="K72" s="43">
        <v>54483</v>
      </c>
      <c r="L72" s="43">
        <v>54483</v>
      </c>
      <c r="M72" s="43">
        <v>0</v>
      </c>
      <c r="N72" s="43">
        <v>54483</v>
      </c>
      <c r="O72" s="1334">
        <v>170571</v>
      </c>
      <c r="P72" s="43">
        <v>0</v>
      </c>
      <c r="Q72" s="43">
        <v>170571</v>
      </c>
      <c r="R72" s="1326">
        <v>313.07196740267608</v>
      </c>
    </row>
    <row r="73" spans="1:18" ht="30" customHeight="1">
      <c r="A73" s="726"/>
      <c r="B73" s="727"/>
      <c r="C73" s="727"/>
      <c r="D73" s="727">
        <v>1</v>
      </c>
      <c r="E73" s="727">
        <v>2</v>
      </c>
      <c r="F73" s="727">
        <v>8</v>
      </c>
      <c r="G73" s="1240"/>
      <c r="H73" s="1690" t="s">
        <v>473</v>
      </c>
      <c r="I73" s="1691"/>
      <c r="J73" s="1692"/>
      <c r="K73" s="43">
        <v>5545918</v>
      </c>
      <c r="L73" s="43">
        <v>5545918</v>
      </c>
      <c r="M73" s="43">
        <v>0</v>
      </c>
      <c r="N73" s="43">
        <v>5545918</v>
      </c>
      <c r="O73" s="1334">
        <v>1270878</v>
      </c>
      <c r="P73" s="43">
        <v>0</v>
      </c>
      <c r="Q73" s="43">
        <v>1270878</v>
      </c>
      <c r="R73" s="1326">
        <v>22.915556991646831</v>
      </c>
    </row>
    <row r="74" spans="1:18" ht="39" customHeight="1">
      <c r="A74" s="726"/>
      <c r="B74" s="727"/>
      <c r="C74" s="727"/>
      <c r="D74" s="727">
        <v>1</v>
      </c>
      <c r="E74" s="727">
        <v>2</v>
      </c>
      <c r="F74" s="727">
        <v>9</v>
      </c>
      <c r="G74" s="1240"/>
      <c r="H74" s="1690" t="s">
        <v>869</v>
      </c>
      <c r="I74" s="1702"/>
      <c r="J74" s="1703"/>
      <c r="K74" s="43">
        <v>4464922</v>
      </c>
      <c r="L74" s="43">
        <v>4464922</v>
      </c>
      <c r="M74" s="43">
        <v>0</v>
      </c>
      <c r="N74" s="43">
        <v>4464922</v>
      </c>
      <c r="O74" s="1334">
        <v>2685788</v>
      </c>
      <c r="P74" s="43">
        <v>0</v>
      </c>
      <c r="Q74" s="43">
        <v>2685788</v>
      </c>
      <c r="R74" s="1326">
        <v>60.153077702141267</v>
      </c>
    </row>
    <row r="75" spans="1:18" ht="15">
      <c r="A75" s="367">
        <v>3</v>
      </c>
      <c r="B75" s="368"/>
      <c r="C75" s="368"/>
      <c r="D75" s="368"/>
      <c r="E75" s="368"/>
      <c r="F75" s="368"/>
      <c r="G75" s="1246" t="s">
        <v>9</v>
      </c>
      <c r="H75" s="27"/>
      <c r="I75" s="27"/>
      <c r="J75" s="40"/>
      <c r="K75" s="41">
        <v>2316709034.7364655</v>
      </c>
      <c r="L75" s="41">
        <v>1544513588.7364652</v>
      </c>
      <c r="M75" s="41">
        <v>777473103</v>
      </c>
      <c r="N75" s="41">
        <v>2321986691.7364655</v>
      </c>
      <c r="O75" s="1324">
        <v>1380605193</v>
      </c>
      <c r="P75" s="41">
        <v>509203354</v>
      </c>
      <c r="Q75" s="41">
        <v>1889808547</v>
      </c>
      <c r="R75" s="1325">
        <v>81.387570123700101</v>
      </c>
    </row>
    <row r="76" spans="1:18" s="49" customFormat="1">
      <c r="A76" s="726"/>
      <c r="B76" s="727"/>
      <c r="C76" s="727">
        <v>1</v>
      </c>
      <c r="D76" s="727">
        <v>1</v>
      </c>
      <c r="E76" s="727">
        <v>3</v>
      </c>
      <c r="F76" s="727">
        <v>1</v>
      </c>
      <c r="G76" s="27"/>
      <c r="H76" s="728" t="s">
        <v>118</v>
      </c>
      <c r="I76" s="728"/>
      <c r="J76" s="733"/>
      <c r="K76" s="43">
        <v>26647500</v>
      </c>
      <c r="L76" s="43">
        <v>41062090</v>
      </c>
      <c r="M76" s="42">
        <v>2461535</v>
      </c>
      <c r="N76" s="43">
        <v>43523625</v>
      </c>
      <c r="O76" s="1334">
        <v>30016492</v>
      </c>
      <c r="P76" s="43">
        <v>1785217</v>
      </c>
      <c r="Q76" s="43">
        <v>31801709</v>
      </c>
      <c r="R76" s="1326">
        <v>73.067693695090881</v>
      </c>
    </row>
    <row r="77" spans="1:18" ht="24.75" customHeight="1">
      <c r="A77" s="726"/>
      <c r="B77" s="727"/>
      <c r="C77" s="727">
        <v>2</v>
      </c>
      <c r="D77" s="727">
        <v>1</v>
      </c>
      <c r="E77" s="727">
        <v>3</v>
      </c>
      <c r="F77" s="727">
        <v>2</v>
      </c>
      <c r="G77" s="728"/>
      <c r="H77" s="1693" t="s">
        <v>962</v>
      </c>
      <c r="I77" s="1694"/>
      <c r="J77" s="1695"/>
      <c r="K77" s="43">
        <v>7900000</v>
      </c>
      <c r="L77" s="43">
        <v>6220472</v>
      </c>
      <c r="M77" s="42">
        <v>1679528</v>
      </c>
      <c r="N77" s="43">
        <v>7900000</v>
      </c>
      <c r="O77" s="1334">
        <v>420919</v>
      </c>
      <c r="P77" s="1334">
        <v>113497</v>
      </c>
      <c r="Q77" s="43">
        <v>534416</v>
      </c>
      <c r="R77" s="1326">
        <v>6.7647594936708852</v>
      </c>
    </row>
    <row r="78" spans="1:18">
      <c r="A78" s="726"/>
      <c r="B78" s="727"/>
      <c r="C78" s="727">
        <v>2</v>
      </c>
      <c r="D78" s="727">
        <v>1</v>
      </c>
      <c r="E78" s="727">
        <v>3</v>
      </c>
      <c r="F78" s="727">
        <v>3</v>
      </c>
      <c r="G78" s="728"/>
      <c r="H78" s="1690" t="s">
        <v>988</v>
      </c>
      <c r="I78" s="1702"/>
      <c r="J78" s="1703"/>
      <c r="K78" s="43">
        <v>6000000</v>
      </c>
      <c r="L78" s="43">
        <v>4595956</v>
      </c>
      <c r="M78" s="42">
        <v>1240909</v>
      </c>
      <c r="N78" s="43">
        <v>5836865</v>
      </c>
      <c r="O78" s="43">
        <v>4491071</v>
      </c>
      <c r="P78" s="43">
        <v>1086429</v>
      </c>
      <c r="Q78" s="43">
        <v>5577500</v>
      </c>
      <c r="R78" s="1326">
        <v>95.556433119491373</v>
      </c>
    </row>
    <row r="79" spans="1:18" ht="24" customHeight="1">
      <c r="A79" s="726"/>
      <c r="B79" s="727"/>
      <c r="C79" s="727">
        <v>2</v>
      </c>
      <c r="D79" s="727">
        <v>1</v>
      </c>
      <c r="E79" s="727">
        <v>3</v>
      </c>
      <c r="F79" s="727">
        <v>4</v>
      </c>
      <c r="G79" s="728"/>
      <c r="H79" s="1690" t="s">
        <v>1017</v>
      </c>
      <c r="I79" s="1691"/>
      <c r="J79" s="1692"/>
      <c r="K79" s="43">
        <v>5000000</v>
      </c>
      <c r="L79" s="43">
        <v>3937008</v>
      </c>
      <c r="M79" s="42">
        <v>1062992</v>
      </c>
      <c r="N79" s="43">
        <v>5000000</v>
      </c>
      <c r="O79" s="1334">
        <v>40000</v>
      </c>
      <c r="P79" s="1334">
        <v>0</v>
      </c>
      <c r="Q79" s="43">
        <v>40000</v>
      </c>
      <c r="R79" s="1326">
        <v>0.8</v>
      </c>
    </row>
    <row r="80" spans="1:18">
      <c r="A80" s="726"/>
      <c r="B80" s="727"/>
      <c r="C80" s="727">
        <v>2</v>
      </c>
      <c r="D80" s="727">
        <v>1</v>
      </c>
      <c r="E80" s="727">
        <v>3</v>
      </c>
      <c r="F80" s="727">
        <v>5</v>
      </c>
      <c r="G80" s="728"/>
      <c r="H80" s="728" t="s">
        <v>957</v>
      </c>
      <c r="I80" s="728"/>
      <c r="J80" s="729"/>
      <c r="K80" s="43">
        <v>28788004</v>
      </c>
      <c r="L80" s="43">
        <v>24873855</v>
      </c>
      <c r="M80" s="42">
        <v>6715939</v>
      </c>
      <c r="N80" s="43">
        <v>31589794</v>
      </c>
      <c r="O80" s="50">
        <v>24873855</v>
      </c>
      <c r="P80" s="50">
        <v>6715939</v>
      </c>
      <c r="Q80" s="43">
        <v>31589794</v>
      </c>
      <c r="R80" s="1326">
        <v>100</v>
      </c>
    </row>
    <row r="81" spans="1:18">
      <c r="A81" s="726"/>
      <c r="B81" s="727"/>
      <c r="C81" s="727">
        <v>2</v>
      </c>
      <c r="D81" s="727">
        <v>1</v>
      </c>
      <c r="E81" s="727">
        <v>3</v>
      </c>
      <c r="F81" s="727">
        <v>6</v>
      </c>
      <c r="G81" s="27"/>
      <c r="H81" s="728" t="s">
        <v>115</v>
      </c>
      <c r="I81" s="728"/>
      <c r="J81" s="733"/>
      <c r="K81" s="43">
        <v>222097549</v>
      </c>
      <c r="L81" s="43">
        <v>127742165</v>
      </c>
      <c r="M81" s="42">
        <v>34355384</v>
      </c>
      <c r="N81" s="43">
        <v>162097549</v>
      </c>
      <c r="O81" s="1334">
        <v>127439285</v>
      </c>
      <c r="P81" s="1316">
        <v>34302716</v>
      </c>
      <c r="Q81" s="43">
        <v>161742001</v>
      </c>
      <c r="R81" s="1326">
        <v>99.780658003656796</v>
      </c>
    </row>
    <row r="82" spans="1:18">
      <c r="A82" s="726"/>
      <c r="B82" s="727"/>
      <c r="C82" s="727">
        <v>2</v>
      </c>
      <c r="D82" s="727">
        <v>1</v>
      </c>
      <c r="E82" s="727">
        <v>3</v>
      </c>
      <c r="F82" s="727">
        <v>7</v>
      </c>
      <c r="G82" s="27"/>
      <c r="H82" s="1243" t="s">
        <v>870</v>
      </c>
      <c r="I82" s="1244"/>
      <c r="J82" s="745"/>
      <c r="K82" s="43">
        <v>47900</v>
      </c>
      <c r="L82" s="43">
        <v>37717</v>
      </c>
      <c r="M82" s="42">
        <v>10183</v>
      </c>
      <c r="N82" s="43">
        <v>47900</v>
      </c>
      <c r="O82" s="1334">
        <v>0</v>
      </c>
      <c r="P82" s="1334">
        <v>0</v>
      </c>
      <c r="Q82" s="43">
        <v>0</v>
      </c>
      <c r="R82" s="1326">
        <v>0</v>
      </c>
    </row>
    <row r="83" spans="1:18">
      <c r="A83" s="726"/>
      <c r="B83" s="727"/>
      <c r="C83" s="727">
        <v>2</v>
      </c>
      <c r="D83" s="727">
        <v>1</v>
      </c>
      <c r="E83" s="727">
        <v>3</v>
      </c>
      <c r="F83" s="727">
        <v>8</v>
      </c>
      <c r="G83" s="728"/>
      <c r="H83" s="1243" t="s">
        <v>859</v>
      </c>
      <c r="I83" s="1244"/>
      <c r="J83" s="745"/>
      <c r="K83" s="43">
        <v>12244026</v>
      </c>
      <c r="L83" s="43">
        <v>13244026</v>
      </c>
      <c r="M83" s="42">
        <v>0</v>
      </c>
      <c r="N83" s="43">
        <v>13244026</v>
      </c>
      <c r="O83" s="1334">
        <v>12889529</v>
      </c>
      <c r="P83" s="1334">
        <v>0</v>
      </c>
      <c r="Q83" s="43">
        <v>12889529</v>
      </c>
      <c r="R83" s="1326">
        <v>97.323344125117245</v>
      </c>
    </row>
    <row r="84" spans="1:18">
      <c r="A84" s="726"/>
      <c r="B84" s="727"/>
      <c r="C84" s="727">
        <v>2</v>
      </c>
      <c r="D84" s="727">
        <v>1</v>
      </c>
      <c r="E84" s="727">
        <v>3</v>
      </c>
      <c r="F84" s="727">
        <v>9</v>
      </c>
      <c r="G84" s="728"/>
      <c r="H84" s="1243" t="s">
        <v>121</v>
      </c>
      <c r="I84" s="1244"/>
      <c r="J84" s="1239"/>
      <c r="K84" s="43">
        <v>7000000</v>
      </c>
      <c r="L84" s="43">
        <v>3056310</v>
      </c>
      <c r="M84" s="42">
        <v>120189</v>
      </c>
      <c r="N84" s="43">
        <v>3176499</v>
      </c>
      <c r="O84" s="1334">
        <v>443446</v>
      </c>
      <c r="P84" s="43">
        <v>119731</v>
      </c>
      <c r="Q84" s="43">
        <v>563177</v>
      </c>
      <c r="R84" s="1326">
        <v>17.729487715878392</v>
      </c>
    </row>
    <row r="85" spans="1:18">
      <c r="A85" s="726"/>
      <c r="B85" s="727"/>
      <c r="C85" s="727">
        <v>2</v>
      </c>
      <c r="D85" s="727">
        <v>1</v>
      </c>
      <c r="E85" s="727">
        <v>3</v>
      </c>
      <c r="F85" s="727">
        <v>10</v>
      </c>
      <c r="G85" s="728"/>
      <c r="H85" s="728" t="s">
        <v>485</v>
      </c>
      <c r="I85" s="728"/>
      <c r="J85" s="729"/>
      <c r="K85" s="43">
        <v>40000000</v>
      </c>
      <c r="L85" s="43">
        <v>0</v>
      </c>
      <c r="M85" s="42">
        <v>87744717</v>
      </c>
      <c r="N85" s="43">
        <v>87744717</v>
      </c>
      <c r="O85" s="1334">
        <v>0</v>
      </c>
      <c r="P85" s="43">
        <v>67967190</v>
      </c>
      <c r="Q85" s="43">
        <v>67967190</v>
      </c>
      <c r="R85" s="1326">
        <v>77.460150677789528</v>
      </c>
    </row>
    <row r="86" spans="1:18">
      <c r="A86" s="726"/>
      <c r="B86" s="727"/>
      <c r="C86" s="727">
        <v>2</v>
      </c>
      <c r="D86" s="727">
        <v>1</v>
      </c>
      <c r="E86" s="727">
        <v>3</v>
      </c>
      <c r="F86" s="727">
        <v>11</v>
      </c>
      <c r="G86" s="728"/>
      <c r="H86" s="728" t="s">
        <v>958</v>
      </c>
      <c r="I86" s="728"/>
      <c r="J86" s="729"/>
      <c r="K86" s="43">
        <v>15000000</v>
      </c>
      <c r="L86" s="43">
        <v>13774663</v>
      </c>
      <c r="M86" s="42">
        <v>3662480</v>
      </c>
      <c r="N86" s="43">
        <v>17437143</v>
      </c>
      <c r="O86" s="43">
        <v>13368402</v>
      </c>
      <c r="P86" s="43">
        <v>3508848</v>
      </c>
      <c r="Q86" s="43">
        <v>16877250</v>
      </c>
      <c r="R86" s="1326">
        <v>96.789078348442743</v>
      </c>
    </row>
    <row r="87" spans="1:18">
      <c r="A87" s="726"/>
      <c r="B87" s="727"/>
      <c r="C87" s="727">
        <v>1</v>
      </c>
      <c r="D87" s="727">
        <v>1</v>
      </c>
      <c r="E87" s="727">
        <v>3</v>
      </c>
      <c r="F87" s="727">
        <v>12</v>
      </c>
      <c r="G87" s="728"/>
      <c r="H87" s="728" t="s">
        <v>959</v>
      </c>
      <c r="I87" s="728"/>
      <c r="J87" s="729"/>
      <c r="K87" s="43">
        <v>122874326.73646528</v>
      </c>
      <c r="L87" s="43">
        <v>111725493.73646528</v>
      </c>
      <c r="M87" s="42">
        <v>14832991</v>
      </c>
      <c r="N87" s="43">
        <v>126558484.73646528</v>
      </c>
      <c r="O87" s="1316">
        <v>111040976</v>
      </c>
      <c r="P87" s="1316">
        <v>14460019</v>
      </c>
      <c r="Q87" s="43">
        <v>125500995</v>
      </c>
      <c r="R87" s="1326">
        <v>99.164426044869842</v>
      </c>
    </row>
    <row r="88" spans="1:18">
      <c r="A88" s="367"/>
      <c r="B88" s="368"/>
      <c r="C88" s="727">
        <v>1</v>
      </c>
      <c r="D88" s="727">
        <v>1</v>
      </c>
      <c r="E88" s="727">
        <v>3</v>
      </c>
      <c r="F88" s="727">
        <v>13</v>
      </c>
      <c r="G88" s="728"/>
      <c r="H88" s="728" t="s">
        <v>122</v>
      </c>
      <c r="I88" s="728"/>
      <c r="J88" s="729"/>
      <c r="K88" s="43">
        <v>908829867</v>
      </c>
      <c r="L88" s="43">
        <v>756594680</v>
      </c>
      <c r="M88" s="42">
        <v>120937683</v>
      </c>
      <c r="N88" s="43">
        <v>877532363</v>
      </c>
      <c r="O88" s="1334">
        <v>720656742</v>
      </c>
      <c r="P88" s="1334">
        <v>106261206</v>
      </c>
      <c r="Q88" s="43">
        <v>826917948</v>
      </c>
      <c r="R88" s="1326">
        <v>94.232188220732326</v>
      </c>
    </row>
    <row r="89" spans="1:18">
      <c r="A89" s="726"/>
      <c r="B89" s="727"/>
      <c r="C89" s="727">
        <v>1</v>
      </c>
      <c r="D89" s="727">
        <v>1</v>
      </c>
      <c r="E89" s="727">
        <v>3</v>
      </c>
      <c r="F89" s="727">
        <v>14</v>
      </c>
      <c r="G89" s="728"/>
      <c r="H89" s="728" t="s">
        <v>960</v>
      </c>
      <c r="I89" s="728"/>
      <c r="J89" s="729"/>
      <c r="K89" s="43">
        <v>4798784</v>
      </c>
      <c r="L89" s="43">
        <v>6874030</v>
      </c>
      <c r="M89" s="42">
        <v>371789</v>
      </c>
      <c r="N89" s="43">
        <v>7245819</v>
      </c>
      <c r="O89" s="1334">
        <v>185640</v>
      </c>
      <c r="P89" s="1334">
        <v>50123</v>
      </c>
      <c r="Q89" s="43">
        <v>235763</v>
      </c>
      <c r="R89" s="1326">
        <v>3.2537798694667921</v>
      </c>
    </row>
    <row r="90" spans="1:18">
      <c r="A90" s="726"/>
      <c r="B90" s="727"/>
      <c r="C90" s="727">
        <v>1</v>
      </c>
      <c r="D90" s="727">
        <v>1</v>
      </c>
      <c r="E90" s="727">
        <v>3</v>
      </c>
      <c r="F90" s="727">
        <v>15</v>
      </c>
      <c r="G90" s="728"/>
      <c r="H90" s="728" t="s">
        <v>480</v>
      </c>
      <c r="I90" s="728"/>
      <c r="J90" s="729"/>
      <c r="K90" s="43">
        <v>9000000</v>
      </c>
      <c r="L90" s="43">
        <v>7313311</v>
      </c>
      <c r="M90" s="42">
        <v>1933501</v>
      </c>
      <c r="N90" s="43">
        <v>9246812</v>
      </c>
      <c r="O90" s="1334">
        <v>2578203</v>
      </c>
      <c r="P90" s="1334">
        <v>182595</v>
      </c>
      <c r="Q90" s="43">
        <v>2760798</v>
      </c>
      <c r="R90" s="1326">
        <v>29.856754955113178</v>
      </c>
    </row>
    <row r="91" spans="1:18">
      <c r="A91" s="726"/>
      <c r="B91" s="727"/>
      <c r="C91" s="727">
        <v>1</v>
      </c>
      <c r="D91" s="727">
        <v>1</v>
      </c>
      <c r="E91" s="727">
        <v>3</v>
      </c>
      <c r="F91" s="727">
        <v>16</v>
      </c>
      <c r="G91" s="728"/>
      <c r="H91" s="728" t="s">
        <v>128</v>
      </c>
      <c r="I91" s="728"/>
      <c r="J91" s="729"/>
      <c r="K91" s="43">
        <v>7500000</v>
      </c>
      <c r="L91" s="43">
        <v>7142857</v>
      </c>
      <c r="M91" s="42">
        <v>357143</v>
      </c>
      <c r="N91" s="43">
        <v>7500000</v>
      </c>
      <c r="O91" s="1334">
        <v>6228097</v>
      </c>
      <c r="P91" s="1334">
        <v>311404</v>
      </c>
      <c r="Q91" s="43">
        <v>6539501</v>
      </c>
      <c r="R91" s="1326">
        <v>87.19334666666667</v>
      </c>
    </row>
    <row r="92" spans="1:18">
      <c r="A92" s="726"/>
      <c r="B92" s="727"/>
      <c r="C92" s="727">
        <v>1</v>
      </c>
      <c r="D92" s="727">
        <v>1</v>
      </c>
      <c r="E92" s="727">
        <v>3</v>
      </c>
      <c r="F92" s="727">
        <v>17</v>
      </c>
      <c r="G92" s="728"/>
      <c r="H92" s="728" t="s">
        <v>903</v>
      </c>
      <c r="I92" s="728"/>
      <c r="J92" s="733"/>
      <c r="K92" s="43">
        <v>6200000</v>
      </c>
      <c r="L92" s="43">
        <v>6228097</v>
      </c>
      <c r="M92" s="42">
        <v>311404</v>
      </c>
      <c r="N92" s="43">
        <v>6539501</v>
      </c>
      <c r="O92" s="1334">
        <v>0</v>
      </c>
      <c r="P92" s="1334">
        <v>0</v>
      </c>
      <c r="Q92" s="43">
        <v>0</v>
      </c>
      <c r="R92" s="1326">
        <v>0</v>
      </c>
    </row>
    <row r="93" spans="1:18" ht="20.25" customHeight="1">
      <c r="A93" s="726"/>
      <c r="B93" s="727"/>
      <c r="C93" s="727">
        <v>1</v>
      </c>
      <c r="D93" s="727">
        <v>1</v>
      </c>
      <c r="E93" s="727">
        <v>3</v>
      </c>
      <c r="F93" s="727">
        <v>18</v>
      </c>
      <c r="G93" s="728"/>
      <c r="H93" s="1690" t="s">
        <v>1102</v>
      </c>
      <c r="I93" s="1691"/>
      <c r="J93" s="1692"/>
      <c r="K93" s="43">
        <v>0</v>
      </c>
      <c r="L93" s="43">
        <v>13854800</v>
      </c>
      <c r="M93" s="42">
        <v>1490000</v>
      </c>
      <c r="N93" s="43">
        <v>15344800</v>
      </c>
      <c r="O93" s="43">
        <v>13843299</v>
      </c>
      <c r="P93" s="43">
        <v>1489874</v>
      </c>
      <c r="Q93" s="43">
        <v>15333173</v>
      </c>
      <c r="R93" s="1326">
        <v>99.924228403107236</v>
      </c>
    </row>
    <row r="94" spans="1:18" ht="15">
      <c r="A94" s="726"/>
      <c r="B94" s="727"/>
      <c r="C94" s="727">
        <v>1</v>
      </c>
      <c r="D94" s="727">
        <v>1</v>
      </c>
      <c r="E94" s="727">
        <v>3</v>
      </c>
      <c r="F94" s="727">
        <v>19</v>
      </c>
      <c r="G94" s="728"/>
      <c r="H94" s="1690" t="s">
        <v>1113</v>
      </c>
      <c r="I94" s="1691"/>
      <c r="J94" s="1692"/>
      <c r="K94" s="43">
        <v>0</v>
      </c>
      <c r="L94" s="43">
        <v>99200</v>
      </c>
      <c r="M94" s="42">
        <v>26784</v>
      </c>
      <c r="N94" s="43">
        <v>125984</v>
      </c>
      <c r="O94" s="1334">
        <v>99200</v>
      </c>
      <c r="P94" s="1334">
        <v>26784</v>
      </c>
      <c r="Q94" s="43">
        <v>125984</v>
      </c>
      <c r="R94" s="1326">
        <v>100</v>
      </c>
    </row>
    <row r="95" spans="1:18" ht="15">
      <c r="A95" s="726"/>
      <c r="B95" s="727"/>
      <c r="C95" s="727">
        <v>1</v>
      </c>
      <c r="D95" s="727">
        <v>1</v>
      </c>
      <c r="E95" s="727">
        <v>3</v>
      </c>
      <c r="F95" s="727">
        <v>20</v>
      </c>
      <c r="G95" s="728"/>
      <c r="H95" s="1690" t="s">
        <v>1114</v>
      </c>
      <c r="I95" s="1691"/>
      <c r="J95" s="1692"/>
      <c r="K95" s="43">
        <v>0</v>
      </c>
      <c r="L95" s="43">
        <v>510720</v>
      </c>
      <c r="M95" s="42">
        <v>137894</v>
      </c>
      <c r="N95" s="43">
        <v>648614</v>
      </c>
      <c r="O95" s="1334">
        <v>255360</v>
      </c>
      <c r="P95" s="1334">
        <v>68947</v>
      </c>
      <c r="Q95" s="43">
        <v>324307</v>
      </c>
      <c r="R95" s="1326">
        <v>50</v>
      </c>
    </row>
    <row r="96" spans="1:18" ht="15">
      <c r="A96" s="726"/>
      <c r="B96" s="727"/>
      <c r="C96" s="727">
        <v>1</v>
      </c>
      <c r="D96" s="727">
        <v>1</v>
      </c>
      <c r="E96" s="727">
        <v>3</v>
      </c>
      <c r="F96" s="727">
        <v>21</v>
      </c>
      <c r="G96" s="728"/>
      <c r="H96" s="1690" t="s">
        <v>442</v>
      </c>
      <c r="I96" s="1691"/>
      <c r="J96" s="1692"/>
      <c r="K96" s="43">
        <v>0</v>
      </c>
      <c r="L96" s="43">
        <v>350000</v>
      </c>
      <c r="M96" s="42">
        <v>0</v>
      </c>
      <c r="N96" s="43">
        <v>350000</v>
      </c>
      <c r="O96" s="1334">
        <v>350000</v>
      </c>
      <c r="P96" s="1334">
        <v>0</v>
      </c>
      <c r="Q96" s="43">
        <v>350000</v>
      </c>
      <c r="R96" s="1326">
        <v>100</v>
      </c>
    </row>
    <row r="97" spans="1:18" ht="15" customHeight="1">
      <c r="A97" s="726"/>
      <c r="B97" s="727"/>
      <c r="C97" s="727">
        <v>1</v>
      </c>
      <c r="D97" s="727">
        <v>1</v>
      </c>
      <c r="E97" s="727">
        <v>3</v>
      </c>
      <c r="F97" s="727">
        <v>22</v>
      </c>
      <c r="G97" s="728"/>
      <c r="H97" s="1690" t="s">
        <v>1146</v>
      </c>
      <c r="I97" s="1702"/>
      <c r="J97" s="1703"/>
      <c r="K97" s="43">
        <v>0</v>
      </c>
      <c r="L97" s="43">
        <v>2160000</v>
      </c>
      <c r="M97" s="42">
        <v>583200</v>
      </c>
      <c r="N97" s="43">
        <v>2743200</v>
      </c>
      <c r="O97" s="1334">
        <v>2160000</v>
      </c>
      <c r="P97" s="1334">
        <v>583200</v>
      </c>
      <c r="Q97" s="43">
        <v>2743200</v>
      </c>
      <c r="R97" s="1326">
        <v>100</v>
      </c>
    </row>
    <row r="98" spans="1:18" ht="15" customHeight="1">
      <c r="A98" s="726"/>
      <c r="B98" s="727"/>
      <c r="C98" s="727">
        <v>1</v>
      </c>
      <c r="D98" s="727">
        <v>1</v>
      </c>
      <c r="E98" s="727">
        <v>3</v>
      </c>
      <c r="F98" s="727">
        <v>23</v>
      </c>
      <c r="G98" s="728"/>
      <c r="H98" s="1690" t="s">
        <v>1213</v>
      </c>
      <c r="I98" s="1691"/>
      <c r="J98" s="1692"/>
      <c r="K98" s="43">
        <v>0</v>
      </c>
      <c r="L98" s="43">
        <v>455595</v>
      </c>
      <c r="M98" s="43">
        <v>123011</v>
      </c>
      <c r="N98" s="43">
        <v>578606</v>
      </c>
      <c r="O98" s="1334">
        <v>455595</v>
      </c>
      <c r="P98" s="1334">
        <v>123011</v>
      </c>
      <c r="Q98" s="43">
        <v>578606</v>
      </c>
      <c r="R98" s="1326">
        <v>100</v>
      </c>
    </row>
    <row r="99" spans="1:18">
      <c r="A99" s="726"/>
      <c r="B99" s="727"/>
      <c r="C99" s="727">
        <v>1</v>
      </c>
      <c r="D99" s="727">
        <v>1</v>
      </c>
      <c r="E99" s="727">
        <v>3</v>
      </c>
      <c r="F99" s="727">
        <v>24</v>
      </c>
      <c r="G99" s="728"/>
      <c r="H99" s="728" t="s">
        <v>228</v>
      </c>
      <c r="I99" s="728"/>
      <c r="J99" s="729"/>
      <c r="K99" s="43">
        <v>26660284</v>
      </c>
      <c r="L99" s="43">
        <v>21685808</v>
      </c>
      <c r="M99" s="43">
        <v>4730296</v>
      </c>
      <c r="N99" s="43">
        <v>26416104</v>
      </c>
      <c r="O99" s="1334">
        <v>16975237</v>
      </c>
      <c r="P99" s="1334">
        <v>3472111</v>
      </c>
      <c r="Q99" s="43">
        <v>20447348</v>
      </c>
      <c r="R99" s="1326">
        <v>77.404858793711597</v>
      </c>
    </row>
    <row r="100" spans="1:18">
      <c r="A100" s="726"/>
      <c r="B100" s="727"/>
      <c r="C100" s="727"/>
      <c r="D100" s="727"/>
      <c r="E100" s="727"/>
      <c r="F100" s="727"/>
      <c r="G100" s="728"/>
      <c r="H100" s="65" t="s">
        <v>123</v>
      </c>
      <c r="I100" s="65"/>
      <c r="J100" s="66"/>
      <c r="K100" s="58">
        <v>562363698</v>
      </c>
      <c r="L100" s="58">
        <v>119813501</v>
      </c>
      <c r="M100" s="58">
        <v>437605689</v>
      </c>
      <c r="N100" s="58">
        <v>557419190</v>
      </c>
      <c r="O100" s="1318">
        <v>41404952</v>
      </c>
      <c r="P100" s="1318">
        <v>210563625</v>
      </c>
      <c r="Q100" s="58">
        <v>251968577</v>
      </c>
      <c r="R100" s="1331">
        <v>45.2027094725605</v>
      </c>
    </row>
    <row r="101" spans="1:18" ht="27.75" customHeight="1">
      <c r="A101" s="726"/>
      <c r="B101" s="727"/>
      <c r="C101" s="727">
        <v>2</v>
      </c>
      <c r="D101" s="727">
        <v>1</v>
      </c>
      <c r="E101" s="727">
        <v>3</v>
      </c>
      <c r="F101" s="727">
        <v>25</v>
      </c>
      <c r="G101" s="728"/>
      <c r="H101" s="1699" t="s">
        <v>528</v>
      </c>
      <c r="I101" s="1700"/>
      <c r="J101" s="1701"/>
      <c r="K101" s="43">
        <v>15930535</v>
      </c>
      <c r="L101" s="43">
        <v>12543728</v>
      </c>
      <c r="M101" s="42">
        <v>3386807</v>
      </c>
      <c r="N101" s="43">
        <v>15930535</v>
      </c>
      <c r="O101" s="43">
        <v>6079400</v>
      </c>
      <c r="P101" s="43">
        <v>1536732</v>
      </c>
      <c r="Q101" s="43">
        <v>7616132</v>
      </c>
      <c r="R101" s="1326">
        <v>47.808388104982036</v>
      </c>
    </row>
    <row r="102" spans="1:18" ht="27" customHeight="1">
      <c r="A102" s="726"/>
      <c r="B102" s="727"/>
      <c r="C102" s="727">
        <v>2</v>
      </c>
      <c r="D102" s="727">
        <v>1</v>
      </c>
      <c r="E102" s="727">
        <v>3</v>
      </c>
      <c r="F102" s="727">
        <v>26</v>
      </c>
      <c r="G102" s="728"/>
      <c r="H102" s="1690" t="s">
        <v>68</v>
      </c>
      <c r="I102" s="1702"/>
      <c r="J102" s="1703"/>
      <c r="K102" s="43">
        <v>13059836</v>
      </c>
      <c r="L102" s="43">
        <v>10283335</v>
      </c>
      <c r="M102" s="42">
        <v>2776501</v>
      </c>
      <c r="N102" s="43">
        <v>13059836</v>
      </c>
      <c r="O102" s="43">
        <v>11454398</v>
      </c>
      <c r="P102" s="43">
        <v>4338621</v>
      </c>
      <c r="Q102" s="43">
        <v>15793019</v>
      </c>
      <c r="R102" s="1326">
        <v>120.92815713765472</v>
      </c>
    </row>
    <row r="103" spans="1:18" ht="24" customHeight="1">
      <c r="A103" s="726"/>
      <c r="B103" s="727"/>
      <c r="C103" s="727">
        <v>2</v>
      </c>
      <c r="D103" s="727">
        <v>1</v>
      </c>
      <c r="E103" s="727">
        <v>3</v>
      </c>
      <c r="F103" s="727">
        <v>27</v>
      </c>
      <c r="G103" s="728"/>
      <c r="H103" s="1707" t="s">
        <v>1199</v>
      </c>
      <c r="I103" s="1708"/>
      <c r="J103" s="1709"/>
      <c r="K103" s="43">
        <v>2431510</v>
      </c>
      <c r="L103" s="43">
        <v>1914575</v>
      </c>
      <c r="M103" s="42">
        <v>516935</v>
      </c>
      <c r="N103" s="43">
        <v>2431510</v>
      </c>
      <c r="O103" s="43">
        <v>752063</v>
      </c>
      <c r="P103" s="43">
        <v>203057</v>
      </c>
      <c r="Q103" s="43">
        <v>955120</v>
      </c>
      <c r="R103" s="1326">
        <v>39.280940650048734</v>
      </c>
    </row>
    <row r="104" spans="1:18" ht="24" customHeight="1">
      <c r="A104" s="726"/>
      <c r="B104" s="727"/>
      <c r="C104" s="727">
        <v>2</v>
      </c>
      <c r="D104" s="727">
        <v>1</v>
      </c>
      <c r="E104" s="727">
        <v>3</v>
      </c>
      <c r="F104" s="727">
        <v>28</v>
      </c>
      <c r="G104" s="728"/>
      <c r="H104" s="1690" t="s">
        <v>446</v>
      </c>
      <c r="I104" s="1702"/>
      <c r="J104" s="1703"/>
      <c r="K104" s="43">
        <v>44713420</v>
      </c>
      <c r="L104" s="43">
        <v>24707417</v>
      </c>
      <c r="M104" s="42">
        <v>6671003</v>
      </c>
      <c r="N104" s="43">
        <v>31378420</v>
      </c>
      <c r="O104" s="43">
        <v>4880312</v>
      </c>
      <c r="P104" s="43">
        <v>1317684</v>
      </c>
      <c r="Q104" s="43">
        <v>6197996</v>
      </c>
      <c r="R104" s="1326">
        <v>19.752415832282185</v>
      </c>
    </row>
    <row r="105" spans="1:18" ht="24" customHeight="1">
      <c r="A105" s="726"/>
      <c r="B105" s="727"/>
      <c r="C105" s="727">
        <v>2</v>
      </c>
      <c r="D105" s="727">
        <v>1</v>
      </c>
      <c r="E105" s="727">
        <v>3</v>
      </c>
      <c r="F105" s="727">
        <v>29</v>
      </c>
      <c r="G105" s="728"/>
      <c r="H105" s="1690" t="s">
        <v>69</v>
      </c>
      <c r="I105" s="1702"/>
      <c r="J105" s="1703"/>
      <c r="K105" s="43">
        <v>175891</v>
      </c>
      <c r="L105" s="43">
        <v>138497</v>
      </c>
      <c r="M105" s="42">
        <v>37394</v>
      </c>
      <c r="N105" s="43">
        <v>175891</v>
      </c>
      <c r="O105" s="43">
        <v>16765</v>
      </c>
      <c r="P105" s="43">
        <v>4526</v>
      </c>
      <c r="Q105" s="43">
        <v>21291</v>
      </c>
      <c r="R105" s="1326">
        <v>12.10465572428379</v>
      </c>
    </row>
    <row r="106" spans="1:18" ht="24" customHeight="1">
      <c r="A106" s="726"/>
      <c r="B106" s="727"/>
      <c r="C106" s="727">
        <v>2</v>
      </c>
      <c r="D106" s="727">
        <v>1</v>
      </c>
      <c r="E106" s="727">
        <v>3</v>
      </c>
      <c r="F106" s="727">
        <v>30</v>
      </c>
      <c r="G106" s="728"/>
      <c r="H106" s="1707" t="s">
        <v>964</v>
      </c>
      <c r="I106" s="1708"/>
      <c r="J106" s="1709"/>
      <c r="K106" s="43">
        <v>16756936</v>
      </c>
      <c r="L106" s="43">
        <v>13194438</v>
      </c>
      <c r="M106" s="42">
        <v>3562498</v>
      </c>
      <c r="N106" s="43">
        <v>16756936</v>
      </c>
      <c r="O106" s="43">
        <v>4739075</v>
      </c>
      <c r="P106" s="43">
        <v>1279549</v>
      </c>
      <c r="Q106" s="43">
        <v>6018624</v>
      </c>
      <c r="R106" s="1326">
        <v>35.917210640417792</v>
      </c>
    </row>
    <row r="107" spans="1:18" ht="24" customHeight="1">
      <c r="A107" s="726"/>
      <c r="B107" s="727"/>
      <c r="C107" s="727">
        <v>2</v>
      </c>
      <c r="D107" s="727">
        <v>1</v>
      </c>
      <c r="E107" s="727">
        <v>3</v>
      </c>
      <c r="F107" s="727">
        <v>31</v>
      </c>
      <c r="G107" s="728"/>
      <c r="H107" s="1699" t="s">
        <v>70</v>
      </c>
      <c r="I107" s="1700"/>
      <c r="J107" s="1701"/>
      <c r="K107" s="43">
        <v>16418294</v>
      </c>
      <c r="L107" s="43">
        <v>12927791</v>
      </c>
      <c r="M107" s="42">
        <v>3490503</v>
      </c>
      <c r="N107" s="43">
        <v>16418294</v>
      </c>
      <c r="O107" s="43">
        <v>3042500</v>
      </c>
      <c r="P107" s="43">
        <v>321304</v>
      </c>
      <c r="Q107" s="43">
        <v>3363804</v>
      </c>
      <c r="R107" s="1326">
        <v>20.488145723301095</v>
      </c>
    </row>
    <row r="108" spans="1:18" ht="24" customHeight="1">
      <c r="A108" s="726"/>
      <c r="B108" s="727"/>
      <c r="C108" s="727">
        <v>2</v>
      </c>
      <c r="D108" s="727">
        <v>1</v>
      </c>
      <c r="E108" s="727">
        <v>3</v>
      </c>
      <c r="F108" s="727">
        <v>32</v>
      </c>
      <c r="G108" s="728"/>
      <c r="H108" s="1699" t="s">
        <v>478</v>
      </c>
      <c r="I108" s="1691"/>
      <c r="J108" s="1692"/>
      <c r="K108" s="43">
        <v>3702745</v>
      </c>
      <c r="L108" s="43">
        <v>2915547</v>
      </c>
      <c r="M108" s="42">
        <v>787198</v>
      </c>
      <c r="N108" s="43">
        <v>3702745</v>
      </c>
      <c r="O108" s="1334">
        <v>181190</v>
      </c>
      <c r="P108" s="43">
        <v>14187</v>
      </c>
      <c r="Q108" s="43">
        <v>195377</v>
      </c>
      <c r="R108" s="1326">
        <v>5.2765448336301857</v>
      </c>
    </row>
    <row r="109" spans="1:18" ht="24" customHeight="1">
      <c r="A109" s="726"/>
      <c r="B109" s="727"/>
      <c r="C109" s="727">
        <v>2</v>
      </c>
      <c r="D109" s="727">
        <v>1</v>
      </c>
      <c r="E109" s="727">
        <v>3</v>
      </c>
      <c r="F109" s="727">
        <v>33</v>
      </c>
      <c r="G109" s="728"/>
      <c r="H109" s="1690" t="s">
        <v>997</v>
      </c>
      <c r="I109" s="1702"/>
      <c r="J109" s="1703"/>
      <c r="K109" s="43">
        <v>0</v>
      </c>
      <c r="L109" s="43">
        <v>6606687</v>
      </c>
      <c r="M109" s="42">
        <v>1783805</v>
      </c>
      <c r="N109" s="43">
        <v>8390492</v>
      </c>
      <c r="O109" s="1334">
        <v>2205396</v>
      </c>
      <c r="P109" s="43">
        <v>595458</v>
      </c>
      <c r="Q109" s="43">
        <v>2800854</v>
      </c>
      <c r="R109" s="1326">
        <v>33.381284434810262</v>
      </c>
    </row>
    <row r="110" spans="1:18" ht="36" customHeight="1">
      <c r="A110" s="726"/>
      <c r="B110" s="727"/>
      <c r="C110" s="727">
        <v>1</v>
      </c>
      <c r="D110" s="727">
        <v>1</v>
      </c>
      <c r="E110" s="727">
        <v>3</v>
      </c>
      <c r="F110" s="727">
        <v>34</v>
      </c>
      <c r="G110" s="728"/>
      <c r="H110" s="1693" t="s">
        <v>965</v>
      </c>
      <c r="I110" s="1694"/>
      <c r="J110" s="1695"/>
      <c r="K110" s="43">
        <v>22475490</v>
      </c>
      <c r="L110" s="43">
        <v>17697236</v>
      </c>
      <c r="M110" s="42">
        <v>4778254</v>
      </c>
      <c r="N110" s="43">
        <v>22475490</v>
      </c>
      <c r="O110" s="1334">
        <v>8053853</v>
      </c>
      <c r="P110" s="43">
        <v>738701</v>
      </c>
      <c r="Q110" s="43">
        <v>8792554</v>
      </c>
      <c r="R110" s="1326">
        <v>39.120633187530061</v>
      </c>
    </row>
    <row r="111" spans="1:18" ht="26.25" customHeight="1">
      <c r="A111" s="726"/>
      <c r="B111" s="727"/>
      <c r="C111" s="727">
        <v>2</v>
      </c>
      <c r="D111" s="727">
        <v>2</v>
      </c>
      <c r="E111" s="727">
        <v>3</v>
      </c>
      <c r="F111" s="727">
        <v>35</v>
      </c>
      <c r="G111" s="728"/>
      <c r="H111" s="1707" t="s">
        <v>479</v>
      </c>
      <c r="I111" s="1708"/>
      <c r="J111" s="1709"/>
      <c r="K111" s="43">
        <v>16083017</v>
      </c>
      <c r="L111" s="43">
        <v>12663793</v>
      </c>
      <c r="M111" s="42">
        <v>3419224</v>
      </c>
      <c r="N111" s="43">
        <v>16083017</v>
      </c>
      <c r="O111" s="1334">
        <v>0</v>
      </c>
      <c r="P111" s="43">
        <v>0</v>
      </c>
      <c r="Q111" s="43">
        <v>0</v>
      </c>
      <c r="R111" s="1326">
        <v>0</v>
      </c>
    </row>
    <row r="112" spans="1:18" ht="39" customHeight="1">
      <c r="A112" s="726"/>
      <c r="B112" s="727"/>
      <c r="C112" s="727">
        <v>2</v>
      </c>
      <c r="D112" s="727">
        <v>2</v>
      </c>
      <c r="E112" s="727">
        <v>3</v>
      </c>
      <c r="F112" s="727">
        <v>36</v>
      </c>
      <c r="G112" s="728"/>
      <c r="H112" s="1707" t="s">
        <v>1002</v>
      </c>
      <c r="I112" s="1708"/>
      <c r="J112" s="1709"/>
      <c r="K112" s="43">
        <v>405256044</v>
      </c>
      <c r="L112" s="43">
        <v>0</v>
      </c>
      <c r="M112" s="42">
        <v>405256044</v>
      </c>
      <c r="N112" s="43">
        <v>405256044</v>
      </c>
      <c r="O112" s="1334">
        <v>0</v>
      </c>
      <c r="P112" s="43">
        <v>200213806</v>
      </c>
      <c r="Q112" s="43">
        <v>200213806</v>
      </c>
      <c r="R112" s="1326">
        <v>49.404273906399773</v>
      </c>
    </row>
    <row r="113" spans="1:18" ht="27" customHeight="1">
      <c r="A113" s="726"/>
      <c r="B113" s="727"/>
      <c r="C113" s="727">
        <v>2</v>
      </c>
      <c r="D113" s="727">
        <v>1</v>
      </c>
      <c r="E113" s="727">
        <v>3</v>
      </c>
      <c r="F113" s="727">
        <v>37</v>
      </c>
      <c r="G113" s="728"/>
      <c r="H113" s="1731" t="s">
        <v>969</v>
      </c>
      <c r="I113" s="1732"/>
      <c r="J113" s="1733"/>
      <c r="K113" s="43">
        <v>5359980</v>
      </c>
      <c r="L113" s="43">
        <v>4220457</v>
      </c>
      <c r="M113" s="42">
        <v>1139523</v>
      </c>
      <c r="N113" s="43">
        <v>5359980</v>
      </c>
      <c r="O113" s="1334">
        <v>0</v>
      </c>
      <c r="P113" s="43">
        <v>0</v>
      </c>
      <c r="Q113" s="43">
        <v>0</v>
      </c>
      <c r="R113" s="1326">
        <v>0</v>
      </c>
    </row>
    <row r="114" spans="1:18" ht="16.5" customHeight="1">
      <c r="A114" s="726"/>
      <c r="B114" s="727"/>
      <c r="C114" s="727"/>
      <c r="D114" s="727"/>
      <c r="E114" s="727"/>
      <c r="F114" s="727"/>
      <c r="G114" s="728"/>
      <c r="H114" s="68" t="s">
        <v>124</v>
      </c>
      <c r="I114" s="65"/>
      <c r="J114" s="69"/>
      <c r="K114" s="58">
        <v>297757096</v>
      </c>
      <c r="L114" s="58">
        <v>251161234</v>
      </c>
      <c r="M114" s="58">
        <v>54977862</v>
      </c>
      <c r="N114" s="58">
        <v>306139096</v>
      </c>
      <c r="O114" s="1318">
        <v>250388893</v>
      </c>
      <c r="P114" s="58">
        <v>56010888</v>
      </c>
      <c r="Q114" s="58">
        <v>306399781</v>
      </c>
      <c r="R114" s="1331">
        <v>100.085152469386</v>
      </c>
    </row>
    <row r="115" spans="1:18">
      <c r="A115" s="726"/>
      <c r="B115" s="727"/>
      <c r="C115" s="727">
        <v>1</v>
      </c>
      <c r="D115" s="727">
        <v>1</v>
      </c>
      <c r="E115" s="727">
        <v>3</v>
      </c>
      <c r="F115" s="727">
        <v>38</v>
      </c>
      <c r="G115" s="728"/>
      <c r="H115" s="728" t="s">
        <v>80</v>
      </c>
      <c r="I115" s="728"/>
      <c r="J115" s="729"/>
      <c r="K115" s="43">
        <v>128833000</v>
      </c>
      <c r="L115" s="43">
        <v>125445000</v>
      </c>
      <c r="M115" s="43">
        <v>22366000</v>
      </c>
      <c r="N115" s="43">
        <v>147811000</v>
      </c>
      <c r="O115" s="43">
        <v>125431105</v>
      </c>
      <c r="P115" s="43">
        <v>22365430</v>
      </c>
      <c r="Q115" s="43">
        <v>147796535</v>
      </c>
      <c r="R115" s="1326">
        <v>99.990213854178648</v>
      </c>
    </row>
    <row r="116" spans="1:18">
      <c r="A116" s="726"/>
      <c r="B116" s="727"/>
      <c r="C116" s="727">
        <v>1</v>
      </c>
      <c r="D116" s="727">
        <v>1</v>
      </c>
      <c r="E116" s="727">
        <v>3</v>
      </c>
      <c r="F116" s="727">
        <v>39</v>
      </c>
      <c r="G116" s="728"/>
      <c r="H116" s="728" t="s">
        <v>81</v>
      </c>
      <c r="I116" s="728"/>
      <c r="J116" s="729"/>
      <c r="K116" s="43">
        <v>7784000</v>
      </c>
      <c r="L116" s="43">
        <v>4696000</v>
      </c>
      <c r="M116" s="43">
        <v>1168000</v>
      </c>
      <c r="N116" s="43">
        <v>5864000</v>
      </c>
      <c r="O116" s="43">
        <v>4649665</v>
      </c>
      <c r="P116" s="43">
        <v>1162270</v>
      </c>
      <c r="Q116" s="43">
        <v>5811935</v>
      </c>
      <c r="R116" s="1326">
        <v>99.112124829467945</v>
      </c>
    </row>
    <row r="117" spans="1:18" ht="29.25" customHeight="1">
      <c r="A117" s="726"/>
      <c r="B117" s="727"/>
      <c r="C117" s="727">
        <v>1</v>
      </c>
      <c r="D117" s="727">
        <v>1</v>
      </c>
      <c r="E117" s="727">
        <v>3</v>
      </c>
      <c r="F117" s="727">
        <v>40</v>
      </c>
      <c r="G117" s="728"/>
      <c r="H117" s="1690" t="s">
        <v>492</v>
      </c>
      <c r="I117" s="1702"/>
      <c r="J117" s="1703"/>
      <c r="K117" s="43">
        <v>54541096</v>
      </c>
      <c r="L117" s="43">
        <v>38034093</v>
      </c>
      <c r="M117" s="43">
        <v>9141003</v>
      </c>
      <c r="N117" s="43">
        <v>47175096</v>
      </c>
      <c r="O117" s="43">
        <v>37929130</v>
      </c>
      <c r="P117" s="43">
        <v>10240863</v>
      </c>
      <c r="Q117" s="43">
        <v>48169993</v>
      </c>
      <c r="R117" s="1326">
        <v>102.10894536388437</v>
      </c>
    </row>
    <row r="118" spans="1:18">
      <c r="A118" s="726"/>
      <c r="B118" s="727"/>
      <c r="C118" s="727">
        <v>1</v>
      </c>
      <c r="D118" s="727">
        <v>1</v>
      </c>
      <c r="E118" s="727">
        <v>3</v>
      </c>
      <c r="F118" s="727">
        <v>41</v>
      </c>
      <c r="G118" s="728"/>
      <c r="H118" s="728" t="s">
        <v>125</v>
      </c>
      <c r="I118" s="728"/>
      <c r="J118" s="729"/>
      <c r="K118" s="43">
        <v>42598000</v>
      </c>
      <c r="L118" s="43">
        <v>30542000</v>
      </c>
      <c r="M118" s="43">
        <v>8146000</v>
      </c>
      <c r="N118" s="43">
        <v>38688000</v>
      </c>
      <c r="O118" s="43">
        <v>30097953</v>
      </c>
      <c r="P118" s="43">
        <v>8126445</v>
      </c>
      <c r="Q118" s="43">
        <v>38224398</v>
      </c>
      <c r="R118" s="1326">
        <v>98.801690446650127</v>
      </c>
    </row>
    <row r="119" spans="1:18">
      <c r="A119" s="726"/>
      <c r="B119" s="727"/>
      <c r="C119" s="727">
        <v>2</v>
      </c>
      <c r="D119" s="727">
        <v>1</v>
      </c>
      <c r="E119" s="727">
        <v>3</v>
      </c>
      <c r="F119" s="727">
        <v>42</v>
      </c>
      <c r="G119" s="728"/>
      <c r="H119" s="728" t="s">
        <v>83</v>
      </c>
      <c r="I119" s="728"/>
      <c r="J119" s="729"/>
      <c r="K119" s="43">
        <v>50000000</v>
      </c>
      <c r="L119" s="43">
        <v>37008141</v>
      </c>
      <c r="M119" s="43">
        <v>9991859</v>
      </c>
      <c r="N119" s="43">
        <v>47000000</v>
      </c>
      <c r="O119" s="43">
        <v>36857207</v>
      </c>
      <c r="P119" s="43">
        <v>9951445</v>
      </c>
      <c r="Q119" s="43">
        <v>46808652</v>
      </c>
      <c r="R119" s="1326">
        <v>99.592876595744684</v>
      </c>
    </row>
    <row r="120" spans="1:18" ht="15" customHeight="1">
      <c r="A120" s="726"/>
      <c r="B120" s="727"/>
      <c r="C120" s="727">
        <v>2</v>
      </c>
      <c r="D120" s="727">
        <v>1</v>
      </c>
      <c r="E120" s="727">
        <v>3</v>
      </c>
      <c r="F120" s="727">
        <v>43</v>
      </c>
      <c r="G120" s="728"/>
      <c r="H120" s="728" t="s">
        <v>84</v>
      </c>
      <c r="I120" s="728"/>
      <c r="J120" s="729"/>
      <c r="K120" s="43">
        <v>14001000</v>
      </c>
      <c r="L120" s="43">
        <v>15436000</v>
      </c>
      <c r="M120" s="43">
        <v>4165000</v>
      </c>
      <c r="N120" s="43">
        <v>19601000</v>
      </c>
      <c r="O120" s="43">
        <v>15423833</v>
      </c>
      <c r="P120" s="43">
        <v>4164435</v>
      </c>
      <c r="Q120" s="43">
        <v>19588268</v>
      </c>
      <c r="R120" s="1326">
        <v>99.935044130401508</v>
      </c>
    </row>
    <row r="121" spans="1:18" ht="15">
      <c r="A121" s="367">
        <v>4</v>
      </c>
      <c r="B121" s="368"/>
      <c r="C121" s="368">
        <v>1</v>
      </c>
      <c r="D121" s="368"/>
      <c r="E121" s="368"/>
      <c r="F121" s="368"/>
      <c r="G121" s="27" t="s">
        <v>11</v>
      </c>
      <c r="H121" s="27"/>
      <c r="I121" s="27"/>
      <c r="J121" s="40"/>
      <c r="K121" s="41">
        <v>56524000</v>
      </c>
      <c r="L121" s="41">
        <v>54386500</v>
      </c>
      <c r="M121" s="41">
        <v>0</v>
      </c>
      <c r="N121" s="41">
        <v>54386500</v>
      </c>
      <c r="O121" s="1324">
        <v>41794515</v>
      </c>
      <c r="P121" s="41">
        <v>0</v>
      </c>
      <c r="Q121" s="41">
        <v>41794515</v>
      </c>
      <c r="R121" s="1325">
        <v>76.847223116030634</v>
      </c>
    </row>
    <row r="122" spans="1:18" s="28" customFormat="1">
      <c r="A122" s="726"/>
      <c r="B122" s="727"/>
      <c r="C122" s="727">
        <v>1</v>
      </c>
      <c r="D122" s="727">
        <v>1</v>
      </c>
      <c r="E122" s="727">
        <v>5</v>
      </c>
      <c r="F122" s="727">
        <v>1</v>
      </c>
      <c r="G122" s="728"/>
      <c r="H122" s="728" t="s">
        <v>126</v>
      </c>
      <c r="I122" s="728"/>
      <c r="J122" s="733"/>
      <c r="K122" s="43">
        <v>51664000</v>
      </c>
      <c r="L122" s="43">
        <v>49526500</v>
      </c>
      <c r="M122" s="43">
        <v>0</v>
      </c>
      <c r="N122" s="43">
        <v>49526500</v>
      </c>
      <c r="O122" s="1334">
        <v>37819515</v>
      </c>
      <c r="P122" s="43">
        <v>0</v>
      </c>
      <c r="Q122" s="43">
        <v>37819515</v>
      </c>
      <c r="R122" s="1326">
        <v>76.362179843114291</v>
      </c>
    </row>
    <row r="123" spans="1:18">
      <c r="A123" s="726"/>
      <c r="B123" s="727"/>
      <c r="C123" s="727">
        <v>1</v>
      </c>
      <c r="D123" s="727">
        <v>1</v>
      </c>
      <c r="E123" s="727">
        <v>5</v>
      </c>
      <c r="F123" s="727">
        <v>2</v>
      </c>
      <c r="G123" s="728"/>
      <c r="H123" s="728" t="s">
        <v>127</v>
      </c>
      <c r="I123" s="728"/>
      <c r="J123" s="729"/>
      <c r="K123" s="43">
        <v>300000</v>
      </c>
      <c r="L123" s="43">
        <v>300000</v>
      </c>
      <c r="M123" s="43">
        <v>0</v>
      </c>
      <c r="N123" s="43">
        <v>300000</v>
      </c>
      <c r="O123" s="1334">
        <v>300000</v>
      </c>
      <c r="P123" s="43">
        <v>0</v>
      </c>
      <c r="Q123" s="43">
        <v>300000</v>
      </c>
      <c r="R123" s="1326">
        <v>100</v>
      </c>
    </row>
    <row r="124" spans="1:18">
      <c r="A124" s="726"/>
      <c r="B124" s="727"/>
      <c r="C124" s="727">
        <v>1</v>
      </c>
      <c r="D124" s="727">
        <v>1</v>
      </c>
      <c r="E124" s="727">
        <v>5</v>
      </c>
      <c r="F124" s="727">
        <v>3</v>
      </c>
      <c r="G124" s="728"/>
      <c r="H124" s="728" t="s">
        <v>212</v>
      </c>
      <c r="I124" s="728"/>
      <c r="J124" s="733"/>
      <c r="K124" s="43">
        <v>4560000</v>
      </c>
      <c r="L124" s="43">
        <v>4560000</v>
      </c>
      <c r="M124" s="43">
        <v>0</v>
      </c>
      <c r="N124" s="43">
        <v>4560000</v>
      </c>
      <c r="O124" s="1334">
        <v>3675000</v>
      </c>
      <c r="P124" s="43">
        <v>0</v>
      </c>
      <c r="Q124" s="43">
        <v>3675000</v>
      </c>
      <c r="R124" s="1326">
        <v>80.592105263157904</v>
      </c>
    </row>
    <row r="125" spans="1:18" ht="15">
      <c r="A125" s="367">
        <v>5</v>
      </c>
      <c r="B125" s="727"/>
      <c r="C125" s="727"/>
      <c r="D125" s="727"/>
      <c r="E125" s="727"/>
      <c r="F125" s="727"/>
      <c r="G125" s="27" t="s">
        <v>13</v>
      </c>
      <c r="H125" s="27"/>
      <c r="I125" s="389"/>
      <c r="J125" s="390"/>
      <c r="K125" s="41">
        <v>1498258809</v>
      </c>
      <c r="L125" s="41">
        <v>1576912517</v>
      </c>
      <c r="M125" s="41">
        <v>0</v>
      </c>
      <c r="N125" s="41">
        <v>1576912517</v>
      </c>
      <c r="O125" s="1324">
        <v>1526077274</v>
      </c>
      <c r="P125" s="1324">
        <v>0</v>
      </c>
      <c r="Q125" s="41">
        <v>1526077274</v>
      </c>
      <c r="R125" s="1325">
        <v>96.776280075656217</v>
      </c>
    </row>
    <row r="126" spans="1:18">
      <c r="A126" s="367"/>
      <c r="B126" s="727"/>
      <c r="C126" s="727"/>
      <c r="D126" s="727">
        <v>1</v>
      </c>
      <c r="E126" s="727">
        <v>6</v>
      </c>
      <c r="F126" s="727">
        <v>1</v>
      </c>
      <c r="G126" s="728"/>
      <c r="H126" s="728" t="s">
        <v>961</v>
      </c>
      <c r="I126" s="1241"/>
      <c r="J126" s="1242"/>
      <c r="K126" s="58">
        <v>539380999</v>
      </c>
      <c r="L126" s="58">
        <v>689561113</v>
      </c>
      <c r="M126" s="58">
        <v>0</v>
      </c>
      <c r="N126" s="58">
        <v>689561113</v>
      </c>
      <c r="O126" s="1318">
        <v>689561120</v>
      </c>
      <c r="P126" s="58">
        <v>0</v>
      </c>
      <c r="Q126" s="58">
        <v>689561120</v>
      </c>
      <c r="R126" s="1331">
        <v>100.00000101513844</v>
      </c>
    </row>
    <row r="127" spans="1:18" ht="12.75" customHeight="1">
      <c r="A127" s="726"/>
      <c r="B127" s="727"/>
      <c r="C127" s="727"/>
      <c r="D127" s="727"/>
      <c r="E127" s="727"/>
      <c r="F127" s="727"/>
      <c r="G127" s="728"/>
      <c r="H127" s="728">
        <v>1</v>
      </c>
      <c r="I127" s="1717" t="s">
        <v>129</v>
      </c>
      <c r="J127" s="1718"/>
      <c r="K127" s="43">
        <v>72125485</v>
      </c>
      <c r="L127" s="43">
        <v>72903993</v>
      </c>
      <c r="M127" s="43">
        <v>0</v>
      </c>
      <c r="N127" s="43">
        <v>72903993</v>
      </c>
      <c r="O127" s="43">
        <v>72903994</v>
      </c>
      <c r="P127" s="43">
        <v>0</v>
      </c>
      <c r="Q127" s="43">
        <v>72903994</v>
      </c>
      <c r="R127" s="1326">
        <v>100.00000137166698</v>
      </c>
    </row>
    <row r="128" spans="1:18" ht="12.75" customHeight="1">
      <c r="A128" s="726"/>
      <c r="B128" s="727"/>
      <c r="C128" s="727"/>
      <c r="D128" s="727"/>
      <c r="E128" s="727"/>
      <c r="F128" s="727"/>
      <c r="G128" s="728"/>
      <c r="H128" s="728">
        <v>2</v>
      </c>
      <c r="I128" s="1717" t="s">
        <v>130</v>
      </c>
      <c r="J128" s="1718"/>
      <c r="K128" s="43">
        <v>445303794</v>
      </c>
      <c r="L128" s="43">
        <v>494177954</v>
      </c>
      <c r="M128" s="43">
        <v>0</v>
      </c>
      <c r="N128" s="43">
        <v>494177954</v>
      </c>
      <c r="O128" s="43">
        <v>494177960</v>
      </c>
      <c r="P128" s="43">
        <v>0</v>
      </c>
      <c r="Q128" s="43">
        <v>494177960</v>
      </c>
      <c r="R128" s="1326">
        <v>100.00000121413753</v>
      </c>
    </row>
    <row r="129" spans="1:18" ht="12.75" customHeight="1">
      <c r="A129" s="726"/>
      <c r="B129" s="727"/>
      <c r="C129" s="727"/>
      <c r="D129" s="727"/>
      <c r="E129" s="727"/>
      <c r="F129" s="727"/>
      <c r="G129" s="728"/>
      <c r="H129" s="728">
        <v>3</v>
      </c>
      <c r="I129" s="1717" t="s">
        <v>495</v>
      </c>
      <c r="J129" s="1718"/>
      <c r="K129" s="43">
        <v>10704720</v>
      </c>
      <c r="L129" s="43">
        <v>11765040</v>
      </c>
      <c r="M129" s="43">
        <v>0</v>
      </c>
      <c r="N129" s="43">
        <v>11765040</v>
      </c>
      <c r="O129" s="43">
        <v>11765040</v>
      </c>
      <c r="P129" s="43">
        <v>0</v>
      </c>
      <c r="Q129" s="43">
        <v>11765040</v>
      </c>
      <c r="R129" s="1326">
        <v>100</v>
      </c>
    </row>
    <row r="130" spans="1:18">
      <c r="A130" s="726"/>
      <c r="B130" s="727"/>
      <c r="C130" s="727"/>
      <c r="D130" s="727"/>
      <c r="E130" s="727"/>
      <c r="F130" s="727"/>
      <c r="G130" s="728"/>
      <c r="H130" s="728">
        <v>4</v>
      </c>
      <c r="I130" s="1717" t="s">
        <v>786</v>
      </c>
      <c r="J130" s="1703"/>
      <c r="K130" s="43">
        <v>7747000</v>
      </c>
      <c r="L130" s="43">
        <v>8178000</v>
      </c>
      <c r="M130" s="43">
        <v>0</v>
      </c>
      <c r="N130" s="43">
        <v>8178000</v>
      </c>
      <c r="O130" s="43">
        <v>8178000</v>
      </c>
      <c r="P130" s="43">
        <v>0</v>
      </c>
      <c r="Q130" s="43">
        <v>8178000</v>
      </c>
      <c r="R130" s="1326">
        <v>100</v>
      </c>
    </row>
    <row r="131" spans="1:18">
      <c r="A131" s="726"/>
      <c r="B131" s="727"/>
      <c r="C131" s="727"/>
      <c r="D131" s="727"/>
      <c r="E131" s="727"/>
      <c r="F131" s="727"/>
      <c r="G131" s="728"/>
      <c r="H131" s="728">
        <v>5</v>
      </c>
      <c r="I131" s="1717" t="s">
        <v>793</v>
      </c>
      <c r="J131" s="1703"/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1326">
        <v>0</v>
      </c>
    </row>
    <row r="132" spans="1:18" ht="12.75" customHeight="1">
      <c r="A132" s="726"/>
      <c r="B132" s="727"/>
      <c r="C132" s="727"/>
      <c r="D132" s="727"/>
      <c r="E132" s="727"/>
      <c r="F132" s="727"/>
      <c r="G132" s="728"/>
      <c r="H132" s="728">
        <v>6</v>
      </c>
      <c r="I132" s="728" t="s">
        <v>496</v>
      </c>
      <c r="J132" s="40"/>
      <c r="K132" s="43">
        <v>3500000</v>
      </c>
      <c r="L132" s="43">
        <v>3500000</v>
      </c>
      <c r="M132" s="43">
        <v>0</v>
      </c>
      <c r="N132" s="43">
        <v>3500000</v>
      </c>
      <c r="O132" s="43">
        <v>3500000</v>
      </c>
      <c r="P132" s="43">
        <v>0</v>
      </c>
      <c r="Q132" s="43">
        <v>3500000</v>
      </c>
      <c r="R132" s="1326">
        <v>100</v>
      </c>
    </row>
    <row r="133" spans="1:18" ht="12.75" customHeight="1">
      <c r="A133" s="726"/>
      <c r="B133" s="727"/>
      <c r="C133" s="727"/>
      <c r="D133" s="727"/>
      <c r="E133" s="727"/>
      <c r="F133" s="727"/>
      <c r="G133" s="728"/>
      <c r="H133" s="728">
        <v>7</v>
      </c>
      <c r="I133" s="1713" t="s">
        <v>523</v>
      </c>
      <c r="J133" s="1698"/>
      <c r="K133" s="43">
        <v>0</v>
      </c>
      <c r="L133" s="43">
        <v>2399517</v>
      </c>
      <c r="M133" s="43">
        <v>0</v>
      </c>
      <c r="N133" s="43">
        <v>2399517</v>
      </c>
      <c r="O133" s="43">
        <v>2399517</v>
      </c>
      <c r="P133" s="43">
        <v>0</v>
      </c>
      <c r="Q133" s="43">
        <v>2399517</v>
      </c>
      <c r="R133" s="1326">
        <v>100</v>
      </c>
    </row>
    <row r="134" spans="1:18" ht="12.75" customHeight="1">
      <c r="A134" s="726"/>
      <c r="B134" s="727"/>
      <c r="C134" s="727"/>
      <c r="D134" s="727"/>
      <c r="E134" s="727"/>
      <c r="F134" s="727"/>
      <c r="G134" s="27"/>
      <c r="H134" s="728">
        <v>8</v>
      </c>
      <c r="I134" s="1713" t="s">
        <v>524</v>
      </c>
      <c r="J134" s="1698"/>
      <c r="K134" s="43">
        <v>0</v>
      </c>
      <c r="L134" s="43">
        <v>93407889</v>
      </c>
      <c r="M134" s="43">
        <v>0</v>
      </c>
      <c r="N134" s="43">
        <v>93407889</v>
      </c>
      <c r="O134" s="43">
        <v>93407889</v>
      </c>
      <c r="P134" s="43">
        <v>0</v>
      </c>
      <c r="Q134" s="43">
        <v>93407889</v>
      </c>
      <c r="R134" s="1326">
        <v>100</v>
      </c>
    </row>
    <row r="135" spans="1:18" ht="12.75" customHeight="1">
      <c r="A135" s="726"/>
      <c r="B135" s="727"/>
      <c r="C135" s="727"/>
      <c r="D135" s="727"/>
      <c r="E135" s="727"/>
      <c r="F135" s="727"/>
      <c r="G135" s="27"/>
      <c r="H135" s="728">
        <v>9</v>
      </c>
      <c r="I135" s="1717" t="s">
        <v>1106</v>
      </c>
      <c r="J135" s="1718"/>
      <c r="K135" s="43">
        <v>0</v>
      </c>
      <c r="L135" s="43">
        <v>3228720</v>
      </c>
      <c r="M135" s="43">
        <v>0</v>
      </c>
      <c r="N135" s="43">
        <v>3228720</v>
      </c>
      <c r="O135" s="43">
        <v>3228720</v>
      </c>
      <c r="P135" s="43">
        <v>0</v>
      </c>
      <c r="Q135" s="43">
        <v>3228720</v>
      </c>
      <c r="R135" s="1326">
        <v>100</v>
      </c>
    </row>
    <row r="136" spans="1:18" ht="23.25" customHeight="1">
      <c r="A136" s="726"/>
      <c r="B136" s="727"/>
      <c r="C136" s="727">
        <v>1</v>
      </c>
      <c r="D136" s="727">
        <v>1</v>
      </c>
      <c r="E136" s="727">
        <v>6</v>
      </c>
      <c r="F136" s="727">
        <v>2</v>
      </c>
      <c r="G136" s="728"/>
      <c r="H136" s="1690" t="s">
        <v>966</v>
      </c>
      <c r="I136" s="1691"/>
      <c r="J136" s="1692"/>
      <c r="K136" s="43">
        <v>500000</v>
      </c>
      <c r="L136" s="43">
        <v>500000</v>
      </c>
      <c r="M136" s="43">
        <v>0</v>
      </c>
      <c r="N136" s="43">
        <v>500000</v>
      </c>
      <c r="O136" s="1334">
        <v>435540</v>
      </c>
      <c r="P136" s="43">
        <v>0</v>
      </c>
      <c r="Q136" s="43">
        <v>435540</v>
      </c>
      <c r="R136" s="1326">
        <v>87.10799999999999</v>
      </c>
    </row>
    <row r="137" spans="1:18" ht="23.25" customHeight="1">
      <c r="A137" s="726"/>
      <c r="B137" s="727"/>
      <c r="C137" s="727">
        <v>1</v>
      </c>
      <c r="D137" s="727">
        <v>1</v>
      </c>
      <c r="E137" s="727">
        <v>6</v>
      </c>
      <c r="F137" s="727">
        <v>3</v>
      </c>
      <c r="G137" s="728"/>
      <c r="H137" s="1690" t="s">
        <v>1163</v>
      </c>
      <c r="I137" s="1691"/>
      <c r="J137" s="1692"/>
      <c r="K137" s="43">
        <v>0</v>
      </c>
      <c r="L137" s="43">
        <v>274178</v>
      </c>
      <c r="M137" s="43">
        <v>0</v>
      </c>
      <c r="N137" s="43">
        <v>274178</v>
      </c>
      <c r="O137" s="1334">
        <v>274178</v>
      </c>
      <c r="P137" s="43">
        <v>0</v>
      </c>
      <c r="Q137" s="43">
        <v>274178</v>
      </c>
      <c r="R137" s="1326">
        <v>100</v>
      </c>
    </row>
    <row r="138" spans="1:18" s="28" customFormat="1">
      <c r="A138" s="726"/>
      <c r="B138" s="727"/>
      <c r="C138" s="727">
        <v>2</v>
      </c>
      <c r="D138" s="727">
        <v>1</v>
      </c>
      <c r="E138" s="727">
        <v>6</v>
      </c>
      <c r="F138" s="727">
        <v>4</v>
      </c>
      <c r="G138" s="728"/>
      <c r="H138" s="65" t="s">
        <v>498</v>
      </c>
      <c r="I138" s="65"/>
      <c r="J138" s="69"/>
      <c r="K138" s="58">
        <v>713146179</v>
      </c>
      <c r="L138" s="58">
        <v>725410898</v>
      </c>
      <c r="M138" s="58">
        <v>0</v>
      </c>
      <c r="N138" s="58">
        <v>725410898</v>
      </c>
      <c r="O138" s="1318">
        <v>720659117</v>
      </c>
      <c r="P138" s="58">
        <v>0</v>
      </c>
      <c r="Q138" s="58">
        <v>720659117</v>
      </c>
      <c r="R138" s="1331">
        <v>99.344953182658131</v>
      </c>
    </row>
    <row r="139" spans="1:18">
      <c r="A139" s="726"/>
      <c r="B139" s="727"/>
      <c r="C139" s="727">
        <v>1</v>
      </c>
      <c r="D139" s="727">
        <v>1</v>
      </c>
      <c r="E139" s="727">
        <v>6</v>
      </c>
      <c r="F139" s="727">
        <v>5</v>
      </c>
      <c r="G139" s="728"/>
      <c r="H139" s="728" t="s">
        <v>131</v>
      </c>
      <c r="I139" s="728"/>
      <c r="J139" s="729"/>
      <c r="K139" s="43">
        <v>141331631</v>
      </c>
      <c r="L139" s="43">
        <v>36608681</v>
      </c>
      <c r="M139" s="43">
        <v>0</v>
      </c>
      <c r="N139" s="43">
        <v>36608681</v>
      </c>
      <c r="O139" s="1334">
        <v>36608681</v>
      </c>
      <c r="P139" s="43">
        <v>0</v>
      </c>
      <c r="Q139" s="43">
        <v>36608681</v>
      </c>
      <c r="R139" s="1326">
        <v>100</v>
      </c>
    </row>
    <row r="140" spans="1:18" ht="23.25" customHeight="1">
      <c r="A140" s="726"/>
      <c r="B140" s="727"/>
      <c r="C140" s="727">
        <v>1</v>
      </c>
      <c r="D140" s="727">
        <v>1</v>
      </c>
      <c r="E140" s="727">
        <v>6</v>
      </c>
      <c r="F140" s="727">
        <v>6</v>
      </c>
      <c r="G140" s="728"/>
      <c r="H140" s="1690" t="s">
        <v>132</v>
      </c>
      <c r="I140" s="1702"/>
      <c r="J140" s="1703"/>
      <c r="K140" s="43">
        <v>2000000</v>
      </c>
      <c r="L140" s="43">
        <v>2000000</v>
      </c>
      <c r="M140" s="43">
        <v>0</v>
      </c>
      <c r="N140" s="43">
        <v>2000000</v>
      </c>
      <c r="O140" s="1334">
        <v>2000000</v>
      </c>
      <c r="P140" s="43">
        <v>0</v>
      </c>
      <c r="Q140" s="43">
        <v>2000000</v>
      </c>
      <c r="R140" s="1326">
        <v>100</v>
      </c>
    </row>
    <row r="141" spans="1:18" ht="25.5" customHeight="1">
      <c r="A141" s="726"/>
      <c r="B141" s="727"/>
      <c r="C141" s="727">
        <v>1</v>
      </c>
      <c r="D141" s="727">
        <v>1</v>
      </c>
      <c r="E141" s="727">
        <v>6</v>
      </c>
      <c r="F141" s="727">
        <v>7</v>
      </c>
      <c r="G141" s="728"/>
      <c r="H141" s="1690" t="s">
        <v>133</v>
      </c>
      <c r="I141" s="1702"/>
      <c r="J141" s="1703"/>
      <c r="K141" s="43">
        <v>1000000</v>
      </c>
      <c r="L141" s="43">
        <v>1000000</v>
      </c>
      <c r="M141" s="43">
        <v>0</v>
      </c>
      <c r="N141" s="43">
        <v>1000000</v>
      </c>
      <c r="O141" s="1334">
        <v>500000</v>
      </c>
      <c r="P141" s="43">
        <v>0</v>
      </c>
      <c r="Q141" s="43">
        <v>500000</v>
      </c>
      <c r="R141" s="1326">
        <v>50</v>
      </c>
    </row>
    <row r="142" spans="1:18">
      <c r="A142" s="726"/>
      <c r="B142" s="727"/>
      <c r="C142" s="727">
        <v>1</v>
      </c>
      <c r="D142" s="727">
        <v>1</v>
      </c>
      <c r="E142" s="727">
        <v>6</v>
      </c>
      <c r="F142" s="727">
        <v>8</v>
      </c>
      <c r="G142" s="27"/>
      <c r="H142" s="728" t="s">
        <v>134</v>
      </c>
      <c r="I142" s="728"/>
      <c r="J142" s="729"/>
      <c r="K142" s="43">
        <v>80000000</v>
      </c>
      <c r="L142" s="43">
        <v>59050776</v>
      </c>
      <c r="M142" s="43">
        <v>0</v>
      </c>
      <c r="N142" s="43">
        <v>59050776</v>
      </c>
      <c r="O142" s="1334">
        <v>20000000</v>
      </c>
      <c r="P142" s="43">
        <v>0</v>
      </c>
      <c r="Q142" s="43">
        <v>20000000</v>
      </c>
      <c r="R142" s="1326">
        <v>33.869156943847784</v>
      </c>
    </row>
    <row r="143" spans="1:18" ht="27.75" customHeight="1">
      <c r="A143" s="726"/>
      <c r="B143" s="727"/>
      <c r="C143" s="727">
        <v>2</v>
      </c>
      <c r="D143" s="727">
        <v>1</v>
      </c>
      <c r="E143" s="727">
        <v>6</v>
      </c>
      <c r="F143" s="727">
        <v>9</v>
      </c>
      <c r="G143" s="728"/>
      <c r="H143" s="1690" t="s">
        <v>438</v>
      </c>
      <c r="I143" s="1702"/>
      <c r="J143" s="1703"/>
      <c r="K143" s="43">
        <v>5000000</v>
      </c>
      <c r="L143" s="43">
        <v>0</v>
      </c>
      <c r="M143" s="43">
        <v>0</v>
      </c>
      <c r="N143" s="43">
        <v>0</v>
      </c>
      <c r="O143" s="1334">
        <v>0</v>
      </c>
      <c r="P143" s="43">
        <v>0</v>
      </c>
      <c r="Q143" s="43">
        <v>0</v>
      </c>
      <c r="R143" s="1326">
        <v>0</v>
      </c>
    </row>
    <row r="144" spans="1:18">
      <c r="A144" s="726"/>
      <c r="B144" s="727"/>
      <c r="C144" s="727">
        <v>2</v>
      </c>
      <c r="D144" s="727">
        <v>1</v>
      </c>
      <c r="E144" s="727">
        <v>6</v>
      </c>
      <c r="F144" s="727">
        <v>10</v>
      </c>
      <c r="G144" s="728"/>
      <c r="H144" s="728" t="s">
        <v>439</v>
      </c>
      <c r="I144" s="728"/>
      <c r="J144" s="729"/>
      <c r="K144" s="43">
        <v>5000000</v>
      </c>
      <c r="L144" s="43">
        <v>0</v>
      </c>
      <c r="M144" s="43">
        <v>0</v>
      </c>
      <c r="N144" s="43">
        <v>0</v>
      </c>
      <c r="O144" s="1334">
        <v>0</v>
      </c>
      <c r="P144" s="43">
        <v>0</v>
      </c>
      <c r="Q144" s="43">
        <v>0</v>
      </c>
      <c r="R144" s="1326">
        <v>0</v>
      </c>
    </row>
    <row r="145" spans="1:18">
      <c r="A145" s="726"/>
      <c r="B145" s="727"/>
      <c r="C145" s="727">
        <v>2</v>
      </c>
      <c r="D145" s="727">
        <v>1</v>
      </c>
      <c r="E145" s="727">
        <v>6</v>
      </c>
      <c r="F145" s="727">
        <v>11</v>
      </c>
      <c r="G145" s="728"/>
      <c r="H145" s="728" t="s">
        <v>440</v>
      </c>
      <c r="I145" s="728"/>
      <c r="J145" s="729"/>
      <c r="K145" s="43">
        <v>2000000</v>
      </c>
      <c r="L145" s="43">
        <v>2000000</v>
      </c>
      <c r="M145" s="43">
        <v>0</v>
      </c>
      <c r="N145" s="43">
        <v>2000000</v>
      </c>
      <c r="O145" s="1334">
        <v>0</v>
      </c>
      <c r="P145" s="43">
        <v>0</v>
      </c>
      <c r="Q145" s="43">
        <v>0</v>
      </c>
      <c r="R145" s="1326">
        <v>0</v>
      </c>
    </row>
    <row r="146" spans="1:18">
      <c r="A146" s="726"/>
      <c r="B146" s="727"/>
      <c r="C146" s="727">
        <v>2</v>
      </c>
      <c r="D146" s="727">
        <v>1</v>
      </c>
      <c r="E146" s="727">
        <v>6</v>
      </c>
      <c r="F146" s="727">
        <v>12</v>
      </c>
      <c r="G146" s="728"/>
      <c r="H146" s="728" t="s">
        <v>442</v>
      </c>
      <c r="I146" s="728"/>
      <c r="J146" s="729"/>
      <c r="K146" s="43">
        <v>700000</v>
      </c>
      <c r="L146" s="43">
        <v>379075</v>
      </c>
      <c r="M146" s="43">
        <v>0</v>
      </c>
      <c r="N146" s="43">
        <v>379075</v>
      </c>
      <c r="O146" s="1334">
        <v>0</v>
      </c>
      <c r="P146" s="43">
        <v>0</v>
      </c>
      <c r="Q146" s="43">
        <v>0</v>
      </c>
      <c r="R146" s="1326">
        <v>0</v>
      </c>
    </row>
    <row r="147" spans="1:18" ht="14.25" customHeight="1">
      <c r="A147" s="726"/>
      <c r="B147" s="727"/>
      <c r="C147" s="727">
        <v>1</v>
      </c>
      <c r="D147" s="727">
        <v>1</v>
      </c>
      <c r="E147" s="727">
        <v>6</v>
      </c>
      <c r="F147" s="727">
        <v>13</v>
      </c>
      <c r="G147" s="728"/>
      <c r="H147" s="858" t="s">
        <v>520</v>
      </c>
      <c r="I147" s="858"/>
      <c r="J147" s="859"/>
      <c r="K147" s="43">
        <v>8200000</v>
      </c>
      <c r="L147" s="43">
        <v>12370000</v>
      </c>
      <c r="M147" s="43">
        <v>0</v>
      </c>
      <c r="N147" s="43">
        <v>12370000</v>
      </c>
      <c r="O147" s="1334">
        <v>12280827</v>
      </c>
      <c r="P147" s="43">
        <v>0</v>
      </c>
      <c r="Q147" s="43">
        <v>12280827</v>
      </c>
      <c r="R147" s="1326">
        <v>99.279118835893286</v>
      </c>
    </row>
    <row r="148" spans="1:18" ht="14.25" customHeight="1">
      <c r="A148" s="726"/>
      <c r="B148" s="727"/>
      <c r="C148" s="727">
        <v>1</v>
      </c>
      <c r="D148" s="727">
        <v>1</v>
      </c>
      <c r="E148" s="727">
        <v>6</v>
      </c>
      <c r="F148" s="727">
        <v>14</v>
      </c>
      <c r="G148" s="728"/>
      <c r="H148" s="1244" t="s">
        <v>1096</v>
      </c>
      <c r="I148" s="1244"/>
      <c r="J148" s="70"/>
      <c r="K148" s="43">
        <v>0</v>
      </c>
      <c r="L148" s="43">
        <v>34920000</v>
      </c>
      <c r="M148" s="43">
        <v>0</v>
      </c>
      <c r="N148" s="43">
        <v>34920000</v>
      </c>
      <c r="O148" s="1334">
        <v>34920000</v>
      </c>
      <c r="P148" s="43">
        <v>0</v>
      </c>
      <c r="Q148" s="43">
        <v>34920000</v>
      </c>
      <c r="R148" s="1326">
        <v>100</v>
      </c>
    </row>
    <row r="149" spans="1:18" ht="14.25" customHeight="1">
      <c r="A149" s="726"/>
      <c r="B149" s="727"/>
      <c r="C149" s="727">
        <v>1</v>
      </c>
      <c r="D149" s="727">
        <v>1</v>
      </c>
      <c r="E149" s="727">
        <v>6</v>
      </c>
      <c r="F149" s="727">
        <v>15</v>
      </c>
      <c r="G149" s="728"/>
      <c r="H149" s="1244" t="s">
        <v>1108</v>
      </c>
      <c r="I149" s="1244"/>
      <c r="J149" s="70"/>
      <c r="K149" s="43">
        <v>0</v>
      </c>
      <c r="L149" s="43">
        <v>5973000</v>
      </c>
      <c r="M149" s="43">
        <v>0</v>
      </c>
      <c r="N149" s="43">
        <v>5973000</v>
      </c>
      <c r="O149" s="1334">
        <v>5973000</v>
      </c>
      <c r="P149" s="43">
        <v>0</v>
      </c>
      <c r="Q149" s="43">
        <v>5973000</v>
      </c>
      <c r="R149" s="1326">
        <v>100</v>
      </c>
    </row>
    <row r="150" spans="1:18" ht="24.75" customHeight="1">
      <c r="A150" s="726"/>
      <c r="B150" s="727"/>
      <c r="C150" s="727">
        <v>1</v>
      </c>
      <c r="D150" s="727">
        <v>1</v>
      </c>
      <c r="E150" s="727">
        <v>6</v>
      </c>
      <c r="F150" s="727">
        <v>16</v>
      </c>
      <c r="G150" s="728"/>
      <c r="H150" s="1690" t="s">
        <v>1140</v>
      </c>
      <c r="I150" s="1702"/>
      <c r="J150" s="1703"/>
      <c r="K150" s="43">
        <v>0</v>
      </c>
      <c r="L150" s="43">
        <v>1216500</v>
      </c>
      <c r="M150" s="43">
        <v>0</v>
      </c>
      <c r="N150" s="43">
        <v>1216500</v>
      </c>
      <c r="O150" s="1334">
        <v>1216500</v>
      </c>
      <c r="P150" s="43">
        <v>0</v>
      </c>
      <c r="Q150" s="43">
        <v>1216500</v>
      </c>
      <c r="R150" s="1326">
        <v>100</v>
      </c>
    </row>
    <row r="151" spans="1:18">
      <c r="A151" s="726"/>
      <c r="B151" s="727"/>
      <c r="C151" s="727">
        <v>1</v>
      </c>
      <c r="D151" s="727">
        <v>1</v>
      </c>
      <c r="E151" s="727">
        <v>6</v>
      </c>
      <c r="F151" s="727">
        <v>17</v>
      </c>
      <c r="G151" s="728"/>
      <c r="H151" s="1244" t="s">
        <v>1148</v>
      </c>
      <c r="I151" s="1244"/>
      <c r="J151" s="70"/>
      <c r="K151" s="43">
        <v>0</v>
      </c>
      <c r="L151" s="43">
        <v>630000</v>
      </c>
      <c r="M151" s="43">
        <v>0</v>
      </c>
      <c r="N151" s="43">
        <v>630000</v>
      </c>
      <c r="O151" s="1334">
        <v>630000</v>
      </c>
      <c r="P151" s="43">
        <v>0</v>
      </c>
      <c r="Q151" s="43">
        <v>630000</v>
      </c>
      <c r="R151" s="1326">
        <v>100</v>
      </c>
    </row>
    <row r="152" spans="1:18" ht="27.75" customHeight="1">
      <c r="A152" s="726"/>
      <c r="B152" s="727"/>
      <c r="C152" s="727">
        <v>1</v>
      </c>
      <c r="D152" s="727">
        <v>1</v>
      </c>
      <c r="E152" s="727">
        <v>6</v>
      </c>
      <c r="F152" s="727">
        <v>18</v>
      </c>
      <c r="G152" s="728"/>
      <c r="H152" s="1690" t="s">
        <v>1149</v>
      </c>
      <c r="I152" s="1702"/>
      <c r="J152" s="1703"/>
      <c r="K152" s="43">
        <v>0</v>
      </c>
      <c r="L152" s="43">
        <v>450811</v>
      </c>
      <c r="M152" s="43">
        <v>0</v>
      </c>
      <c r="N152" s="43">
        <v>450811</v>
      </c>
      <c r="O152" s="1334">
        <v>450811</v>
      </c>
      <c r="P152" s="43">
        <v>0</v>
      </c>
      <c r="Q152" s="43">
        <v>450811</v>
      </c>
      <c r="R152" s="1326">
        <v>100</v>
      </c>
    </row>
    <row r="153" spans="1:18">
      <c r="A153" s="726"/>
      <c r="B153" s="727"/>
      <c r="C153" s="727">
        <v>1</v>
      </c>
      <c r="D153" s="727">
        <v>1</v>
      </c>
      <c r="E153" s="727">
        <v>6</v>
      </c>
      <c r="F153" s="727">
        <v>19</v>
      </c>
      <c r="G153" s="728"/>
      <c r="H153" s="1696" t="s">
        <v>1150</v>
      </c>
      <c r="I153" s="1697"/>
      <c r="J153" s="1698"/>
      <c r="K153" s="43">
        <v>0</v>
      </c>
      <c r="L153" s="43">
        <v>429985</v>
      </c>
      <c r="M153" s="43">
        <v>0</v>
      </c>
      <c r="N153" s="43">
        <v>429985</v>
      </c>
      <c r="O153" s="1334">
        <v>430000</v>
      </c>
      <c r="P153" s="43">
        <v>0</v>
      </c>
      <c r="Q153" s="43">
        <v>430000</v>
      </c>
      <c r="R153" s="1326">
        <v>100.00348849378466</v>
      </c>
    </row>
    <row r="154" spans="1:18">
      <c r="A154" s="726"/>
      <c r="B154" s="727"/>
      <c r="C154" s="727">
        <v>1</v>
      </c>
      <c r="D154" s="727">
        <v>1</v>
      </c>
      <c r="E154" s="727">
        <v>6</v>
      </c>
      <c r="F154" s="727">
        <v>20</v>
      </c>
      <c r="G154" s="728"/>
      <c r="H154" s="1696" t="s">
        <v>1156</v>
      </c>
      <c r="I154" s="1697"/>
      <c r="J154" s="1698"/>
      <c r="K154" s="43">
        <v>0</v>
      </c>
      <c r="L154" s="43">
        <v>4000000</v>
      </c>
      <c r="M154" s="43">
        <v>0</v>
      </c>
      <c r="N154" s="43">
        <v>4000000</v>
      </c>
      <c r="O154" s="1334">
        <v>0</v>
      </c>
      <c r="P154" s="43">
        <v>0</v>
      </c>
      <c r="Q154" s="43">
        <v>0</v>
      </c>
      <c r="R154" s="1326">
        <v>0</v>
      </c>
    </row>
    <row r="155" spans="1:18">
      <c r="A155" s="726"/>
      <c r="B155" s="727"/>
      <c r="C155" s="727">
        <v>1</v>
      </c>
      <c r="D155" s="727">
        <v>1</v>
      </c>
      <c r="E155" s="727">
        <v>6</v>
      </c>
      <c r="F155" s="727">
        <v>21</v>
      </c>
      <c r="G155" s="728"/>
      <c r="H155" s="1244" t="s">
        <v>1202</v>
      </c>
      <c r="I155" s="1244"/>
      <c r="J155" s="1240"/>
      <c r="K155" s="43">
        <v>0</v>
      </c>
      <c r="L155" s="43">
        <v>137500</v>
      </c>
      <c r="M155" s="43">
        <v>0</v>
      </c>
      <c r="N155" s="43">
        <v>137500</v>
      </c>
      <c r="O155" s="1334">
        <v>137500</v>
      </c>
      <c r="P155" s="43">
        <v>0</v>
      </c>
      <c r="Q155" s="43">
        <v>137500</v>
      </c>
      <c r="R155" s="1326">
        <v>100</v>
      </c>
    </row>
    <row r="156" spans="1:18" s="28" customFormat="1" ht="15">
      <c r="A156" s="367">
        <v>6</v>
      </c>
      <c r="B156" s="727"/>
      <c r="C156" s="727"/>
      <c r="D156" s="727"/>
      <c r="E156" s="727"/>
      <c r="F156" s="727"/>
      <c r="G156" s="1714" t="s">
        <v>15</v>
      </c>
      <c r="H156" s="1715"/>
      <c r="I156" s="1715"/>
      <c r="J156" s="1716"/>
      <c r="K156" s="41">
        <v>3356602982</v>
      </c>
      <c r="L156" s="41">
        <v>3279849833</v>
      </c>
      <c r="M156" s="41">
        <v>427837926</v>
      </c>
      <c r="N156" s="41">
        <v>3707687759</v>
      </c>
      <c r="O156" s="1324">
        <v>1656545850</v>
      </c>
      <c r="P156" s="41">
        <v>35757715</v>
      </c>
      <c r="Q156" s="41">
        <v>1692303565</v>
      </c>
      <c r="R156" s="1325">
        <v>45.643098205670668</v>
      </c>
    </row>
    <row r="157" spans="1:18">
      <c r="A157" s="726"/>
      <c r="B157" s="727"/>
      <c r="C157" s="727">
        <v>2</v>
      </c>
      <c r="D157" s="727">
        <v>2</v>
      </c>
      <c r="E157" s="727">
        <v>7</v>
      </c>
      <c r="F157" s="727">
        <v>1</v>
      </c>
      <c r="G157" s="728"/>
      <c r="H157" s="1244" t="s">
        <v>137</v>
      </c>
      <c r="I157" s="1244"/>
      <c r="J157" s="1240"/>
      <c r="K157" s="43">
        <v>343578922</v>
      </c>
      <c r="L157" s="43">
        <v>558872524</v>
      </c>
      <c r="M157" s="43">
        <v>101522539</v>
      </c>
      <c r="N157" s="58">
        <v>660395063</v>
      </c>
      <c r="O157" s="1318">
        <v>311866522</v>
      </c>
      <c r="P157" s="1318">
        <v>34566186</v>
      </c>
      <c r="Q157" s="58">
        <v>346432708</v>
      </c>
      <c r="R157" s="1331">
        <v>52.458403675255823</v>
      </c>
    </row>
    <row r="158" spans="1:18">
      <c r="A158" s="726"/>
      <c r="B158" s="727"/>
      <c r="C158" s="727">
        <v>2</v>
      </c>
      <c r="D158" s="727">
        <v>2</v>
      </c>
      <c r="E158" s="727">
        <v>7</v>
      </c>
      <c r="F158" s="727">
        <v>2</v>
      </c>
      <c r="G158" s="728"/>
      <c r="H158" s="1710" t="s">
        <v>1176</v>
      </c>
      <c r="I158" s="1711"/>
      <c r="J158" s="1712"/>
      <c r="K158" s="43">
        <v>0</v>
      </c>
      <c r="L158" s="43">
        <v>2500000</v>
      </c>
      <c r="M158" s="43">
        <v>0</v>
      </c>
      <c r="N158" s="43">
        <v>2500000</v>
      </c>
      <c r="O158" s="43">
        <v>2500000</v>
      </c>
      <c r="P158" s="58">
        <v>0</v>
      </c>
      <c r="Q158" s="43">
        <v>2500000</v>
      </c>
      <c r="R158" s="1331">
        <v>100</v>
      </c>
    </row>
    <row r="159" spans="1:18">
      <c r="A159" s="726"/>
      <c r="B159" s="727"/>
      <c r="C159" s="727"/>
      <c r="D159" s="727"/>
      <c r="E159" s="727"/>
      <c r="F159" s="727"/>
      <c r="G159" s="728"/>
      <c r="H159" s="1704" t="s">
        <v>138</v>
      </c>
      <c r="I159" s="1705"/>
      <c r="J159" s="1706"/>
      <c r="K159" s="43">
        <v>3002838060</v>
      </c>
      <c r="L159" s="58">
        <v>2709523775</v>
      </c>
      <c r="M159" s="58">
        <v>326315387</v>
      </c>
      <c r="N159" s="43">
        <v>3035839162</v>
      </c>
      <c r="O159" s="1318">
        <v>1338457065</v>
      </c>
      <c r="P159" s="1318">
        <v>1191529</v>
      </c>
      <c r="Q159" s="58">
        <v>1339648594</v>
      </c>
      <c r="R159" s="1331">
        <v>44.127785515404064</v>
      </c>
    </row>
    <row r="160" spans="1:18" ht="25.5" customHeight="1">
      <c r="A160" s="726"/>
      <c r="B160" s="727"/>
      <c r="C160" s="727">
        <v>2</v>
      </c>
      <c r="D160" s="727">
        <v>2</v>
      </c>
      <c r="E160" s="727">
        <v>7</v>
      </c>
      <c r="F160" s="727">
        <v>3</v>
      </c>
      <c r="G160" s="728"/>
      <c r="H160" s="1707" t="s">
        <v>479</v>
      </c>
      <c r="I160" s="1708"/>
      <c r="J160" s="1709"/>
      <c r="K160" s="58">
        <v>1500948274</v>
      </c>
      <c r="L160" s="43">
        <v>1500948274</v>
      </c>
      <c r="M160" s="43">
        <v>0</v>
      </c>
      <c r="N160" s="58">
        <v>1500948274</v>
      </c>
      <c r="O160" s="58">
        <v>1334043996</v>
      </c>
      <c r="P160" s="58">
        <v>0</v>
      </c>
      <c r="Q160" s="58">
        <v>1334043996</v>
      </c>
      <c r="R160" s="1331">
        <v>88.880077955304671</v>
      </c>
    </row>
    <row r="161" spans="1:18" ht="24.75" customHeight="1">
      <c r="A161" s="726"/>
      <c r="B161" s="727"/>
      <c r="C161" s="727">
        <v>2</v>
      </c>
      <c r="D161" s="727">
        <v>2</v>
      </c>
      <c r="E161" s="727">
        <v>7</v>
      </c>
      <c r="F161" s="727">
        <v>4</v>
      </c>
      <c r="G161" s="728"/>
      <c r="H161" s="1699" t="s">
        <v>528</v>
      </c>
      <c r="I161" s="1700"/>
      <c r="J161" s="1701"/>
      <c r="K161" s="43">
        <v>527650282</v>
      </c>
      <c r="L161" s="43">
        <v>415472663</v>
      </c>
      <c r="M161" s="43">
        <v>112177619</v>
      </c>
      <c r="N161" s="43">
        <v>527650282</v>
      </c>
      <c r="O161" s="43">
        <v>675000</v>
      </c>
      <c r="P161" s="43">
        <v>182250</v>
      </c>
      <c r="Q161" s="43">
        <v>857250</v>
      </c>
      <c r="R161" s="1326">
        <v>0.16246556274938179</v>
      </c>
    </row>
    <row r="162" spans="1:18" ht="24.95" customHeight="1">
      <c r="A162" s="726"/>
      <c r="B162" s="727"/>
      <c r="C162" s="727">
        <v>2</v>
      </c>
      <c r="D162" s="727">
        <v>2</v>
      </c>
      <c r="E162" s="727">
        <v>7</v>
      </c>
      <c r="F162" s="727">
        <v>5</v>
      </c>
      <c r="G162" s="728"/>
      <c r="H162" s="1690" t="s">
        <v>1199</v>
      </c>
      <c r="I162" s="1702"/>
      <c r="J162" s="1703"/>
      <c r="K162" s="43">
        <v>40447099</v>
      </c>
      <c r="L162" s="43">
        <v>31848109</v>
      </c>
      <c r="M162" s="43">
        <v>8598990</v>
      </c>
      <c r="N162" s="43">
        <v>40447099</v>
      </c>
      <c r="O162" s="43">
        <v>0</v>
      </c>
      <c r="P162" s="43">
        <v>0</v>
      </c>
      <c r="Q162" s="43">
        <v>0</v>
      </c>
      <c r="R162" s="1326">
        <v>0</v>
      </c>
    </row>
    <row r="163" spans="1:18" ht="24.95" customHeight="1">
      <c r="A163" s="726"/>
      <c r="B163" s="727"/>
      <c r="C163" s="727">
        <v>2</v>
      </c>
      <c r="D163" s="727">
        <v>2</v>
      </c>
      <c r="E163" s="727">
        <v>7</v>
      </c>
      <c r="F163" s="727">
        <v>6</v>
      </c>
      <c r="G163" s="728"/>
      <c r="H163" s="1690" t="s">
        <v>446</v>
      </c>
      <c r="I163" s="1702"/>
      <c r="J163" s="1703"/>
      <c r="K163" s="43">
        <v>244030754</v>
      </c>
      <c r="L163" s="43">
        <v>192150200</v>
      </c>
      <c r="M163" s="43">
        <v>51880554</v>
      </c>
      <c r="N163" s="43">
        <v>244030754</v>
      </c>
      <c r="O163" s="43">
        <v>497791</v>
      </c>
      <c r="P163" s="43">
        <v>134404</v>
      </c>
      <c r="Q163" s="43">
        <v>632195</v>
      </c>
      <c r="R163" s="1326">
        <v>0.25906365883703331</v>
      </c>
    </row>
    <row r="164" spans="1:18" ht="24.95" customHeight="1">
      <c r="A164" s="726"/>
      <c r="B164" s="727"/>
      <c r="C164" s="727">
        <v>2</v>
      </c>
      <c r="D164" s="727">
        <v>2</v>
      </c>
      <c r="E164" s="727">
        <v>7</v>
      </c>
      <c r="F164" s="727">
        <v>7</v>
      </c>
      <c r="G164" s="728"/>
      <c r="H164" s="1690" t="s">
        <v>964</v>
      </c>
      <c r="I164" s="1702"/>
      <c r="J164" s="1703"/>
      <c r="K164" s="43">
        <v>466134552</v>
      </c>
      <c r="L164" s="43">
        <v>402126886</v>
      </c>
      <c r="M164" s="43">
        <v>108574260</v>
      </c>
      <c r="N164" s="43">
        <v>510701146</v>
      </c>
      <c r="O164" s="43">
        <v>0</v>
      </c>
      <c r="P164" s="43">
        <v>0</v>
      </c>
      <c r="Q164" s="43">
        <v>0</v>
      </c>
      <c r="R164" s="1326">
        <v>0</v>
      </c>
    </row>
    <row r="165" spans="1:18" ht="24.95" customHeight="1">
      <c r="A165" s="726"/>
      <c r="B165" s="727"/>
      <c r="C165" s="727">
        <v>2</v>
      </c>
      <c r="D165" s="727">
        <v>2</v>
      </c>
      <c r="E165" s="727">
        <v>7</v>
      </c>
      <c r="F165" s="727">
        <v>8</v>
      </c>
      <c r="G165" s="728"/>
      <c r="H165" s="1690" t="s">
        <v>869</v>
      </c>
      <c r="I165" s="1702"/>
      <c r="J165" s="1703"/>
      <c r="K165" s="43">
        <v>5563433</v>
      </c>
      <c r="L165" s="43">
        <v>4380656</v>
      </c>
      <c r="M165" s="43">
        <v>1182777</v>
      </c>
      <c r="N165" s="43">
        <v>5563433</v>
      </c>
      <c r="O165" s="43">
        <v>3240278</v>
      </c>
      <c r="P165" s="43">
        <v>874875</v>
      </c>
      <c r="Q165" s="43">
        <v>4115153</v>
      </c>
      <c r="R165" s="1326">
        <v>73.967871995582584</v>
      </c>
    </row>
    <row r="166" spans="1:18" ht="24.95" customHeight="1">
      <c r="A166" s="726"/>
      <c r="B166" s="727"/>
      <c r="C166" s="727">
        <v>2</v>
      </c>
      <c r="D166" s="727">
        <v>2</v>
      </c>
      <c r="E166" s="727">
        <v>7</v>
      </c>
      <c r="F166" s="727">
        <v>9</v>
      </c>
      <c r="G166" s="728"/>
      <c r="H166" s="1690" t="s">
        <v>997</v>
      </c>
      <c r="I166" s="1702"/>
      <c r="J166" s="1703"/>
      <c r="K166" s="43">
        <v>134000000</v>
      </c>
      <c r="L166" s="43">
        <v>96405124</v>
      </c>
      <c r="M166" s="43">
        <v>26029384</v>
      </c>
      <c r="N166" s="43">
        <v>122434508</v>
      </c>
      <c r="O166" s="43">
        <v>0</v>
      </c>
      <c r="P166" s="43">
        <v>0</v>
      </c>
      <c r="Q166" s="43">
        <v>0</v>
      </c>
      <c r="R166" s="1326">
        <v>0</v>
      </c>
    </row>
    <row r="167" spans="1:18" ht="24.95" customHeight="1">
      <c r="A167" s="726"/>
      <c r="B167" s="727"/>
      <c r="C167" s="727">
        <v>2</v>
      </c>
      <c r="D167" s="727">
        <v>2</v>
      </c>
      <c r="E167" s="727">
        <v>7</v>
      </c>
      <c r="F167" s="727">
        <v>10</v>
      </c>
      <c r="G167" s="728"/>
      <c r="H167" s="1731" t="s">
        <v>969</v>
      </c>
      <c r="I167" s="1732"/>
      <c r="J167" s="1733"/>
      <c r="K167" s="43">
        <v>77589666</v>
      </c>
      <c r="L167" s="43">
        <v>61094225</v>
      </c>
      <c r="M167" s="43">
        <v>16495441</v>
      </c>
      <c r="N167" s="43">
        <v>77589666</v>
      </c>
      <c r="O167" s="43">
        <v>0</v>
      </c>
      <c r="P167" s="43">
        <v>0</v>
      </c>
      <c r="Q167" s="43">
        <v>0</v>
      </c>
      <c r="R167" s="1326">
        <v>0</v>
      </c>
    </row>
    <row r="168" spans="1:18" ht="24.75" customHeight="1">
      <c r="A168" s="726"/>
      <c r="B168" s="727"/>
      <c r="C168" s="727">
        <v>2</v>
      </c>
      <c r="D168" s="727">
        <v>2</v>
      </c>
      <c r="E168" s="727">
        <v>7</v>
      </c>
      <c r="F168" s="727">
        <v>11</v>
      </c>
      <c r="G168" s="728"/>
      <c r="H168" s="1707" t="s">
        <v>794</v>
      </c>
      <c r="I168" s="1708"/>
      <c r="J168" s="1709"/>
      <c r="K168" s="43">
        <v>6474000</v>
      </c>
      <c r="L168" s="43">
        <v>5097638</v>
      </c>
      <c r="M168" s="43">
        <v>1376362</v>
      </c>
      <c r="N168" s="43">
        <v>6474000</v>
      </c>
      <c r="O168" s="43">
        <v>0</v>
      </c>
      <c r="P168" s="43">
        <v>0</v>
      </c>
      <c r="Q168" s="43">
        <v>0</v>
      </c>
      <c r="R168" s="1326">
        <v>0</v>
      </c>
    </row>
    <row r="169" spans="1:18" ht="24.75" customHeight="1">
      <c r="A169" s="61"/>
      <c r="B169" s="62"/>
      <c r="C169" s="727">
        <v>2</v>
      </c>
      <c r="D169" s="727">
        <v>2</v>
      </c>
      <c r="E169" s="727">
        <v>7</v>
      </c>
      <c r="F169" s="727">
        <v>12</v>
      </c>
      <c r="G169" s="728"/>
      <c r="H169" s="1728" t="s">
        <v>968</v>
      </c>
      <c r="I169" s="1729"/>
      <c r="J169" s="1730"/>
      <c r="K169" s="43">
        <v>10186000</v>
      </c>
      <c r="L169" s="58">
        <v>8953534</v>
      </c>
      <c r="M169" s="58">
        <v>0</v>
      </c>
      <c r="N169" s="43">
        <v>8953534</v>
      </c>
      <c r="O169" s="43">
        <v>3722263</v>
      </c>
      <c r="P169" s="43">
        <v>0</v>
      </c>
      <c r="Q169" s="43">
        <v>3722263</v>
      </c>
      <c r="R169" s="1326">
        <v>41.573115152072916</v>
      </c>
    </row>
    <row r="170" spans="1:18" ht="15">
      <c r="A170" s="367">
        <v>7</v>
      </c>
      <c r="B170" s="727"/>
      <c r="C170" s="727"/>
      <c r="D170" s="727"/>
      <c r="E170" s="727"/>
      <c r="F170" s="727"/>
      <c r="G170" s="1714" t="s">
        <v>19</v>
      </c>
      <c r="H170" s="1715"/>
      <c r="I170" s="1715"/>
      <c r="J170" s="1716"/>
      <c r="K170" s="41">
        <v>1179998250</v>
      </c>
      <c r="L170" s="41">
        <v>986970836</v>
      </c>
      <c r="M170" s="41">
        <v>266344426</v>
      </c>
      <c r="N170" s="41">
        <v>1253315262</v>
      </c>
      <c r="O170" s="1324">
        <v>379663827</v>
      </c>
      <c r="P170" s="41">
        <v>101028404</v>
      </c>
      <c r="Q170" s="41">
        <v>480692231</v>
      </c>
      <c r="R170" s="1325">
        <v>38.353656543919115</v>
      </c>
    </row>
    <row r="171" spans="1:18">
      <c r="A171" s="726"/>
      <c r="B171" s="727"/>
      <c r="C171" s="727">
        <v>2</v>
      </c>
      <c r="D171" s="727">
        <v>2</v>
      </c>
      <c r="E171" s="727">
        <v>8</v>
      </c>
      <c r="F171" s="727">
        <v>1</v>
      </c>
      <c r="G171" s="728"/>
      <c r="H171" s="1690" t="s">
        <v>139</v>
      </c>
      <c r="I171" s="1702"/>
      <c r="J171" s="1703"/>
      <c r="K171" s="43">
        <v>630448491</v>
      </c>
      <c r="L171" s="43">
        <v>442448617</v>
      </c>
      <c r="M171" s="43">
        <v>119323426</v>
      </c>
      <c r="N171" s="43">
        <v>561772043</v>
      </c>
      <c r="O171" s="1334">
        <v>350564481</v>
      </c>
      <c r="P171" s="1334">
        <v>94468584</v>
      </c>
      <c r="Q171" s="43">
        <v>445033065</v>
      </c>
      <c r="R171" s="1326">
        <v>79.219510928919618</v>
      </c>
    </row>
    <row r="172" spans="1:18" s="28" customFormat="1">
      <c r="A172" s="726"/>
      <c r="B172" s="727"/>
      <c r="C172" s="727"/>
      <c r="D172" s="727"/>
      <c r="E172" s="727"/>
      <c r="F172" s="727"/>
      <c r="G172" s="728"/>
      <c r="H172" s="1704" t="s">
        <v>481</v>
      </c>
      <c r="I172" s="1705"/>
      <c r="J172" s="1706"/>
      <c r="K172" s="58">
        <v>549549759</v>
      </c>
      <c r="L172" s="58">
        <v>543551773</v>
      </c>
      <c r="M172" s="58">
        <v>146758980</v>
      </c>
      <c r="N172" s="58">
        <v>690310753</v>
      </c>
      <c r="O172" s="1318">
        <v>28128900</v>
      </c>
      <c r="P172" s="1318">
        <v>6297800</v>
      </c>
      <c r="Q172" s="58">
        <v>34426700</v>
      </c>
      <c r="R172" s="1331">
        <v>4.9871307741312263</v>
      </c>
    </row>
    <row r="173" spans="1:18" ht="24.95" customHeight="1">
      <c r="A173" s="726"/>
      <c r="B173" s="727"/>
      <c r="C173" s="727">
        <v>2</v>
      </c>
      <c r="D173" s="727">
        <v>2</v>
      </c>
      <c r="E173" s="727">
        <v>8</v>
      </c>
      <c r="F173" s="727">
        <v>2</v>
      </c>
      <c r="G173" s="728"/>
      <c r="H173" s="1690" t="s">
        <v>68</v>
      </c>
      <c r="I173" s="1702"/>
      <c r="J173" s="1703"/>
      <c r="K173" s="43">
        <v>8917261</v>
      </c>
      <c r="L173" s="43">
        <v>7021465</v>
      </c>
      <c r="M173" s="43">
        <v>1895796</v>
      </c>
      <c r="N173" s="43">
        <v>8917261</v>
      </c>
      <c r="O173" s="43">
        <v>4803718</v>
      </c>
      <c r="P173" s="43">
        <v>0</v>
      </c>
      <c r="Q173" s="43">
        <v>4803718</v>
      </c>
      <c r="R173" s="1326">
        <v>53.869882242989185</v>
      </c>
    </row>
    <row r="174" spans="1:18" ht="24.95" customHeight="1">
      <c r="A174" s="726"/>
      <c r="B174" s="727"/>
      <c r="C174" s="727">
        <v>2</v>
      </c>
      <c r="D174" s="727">
        <v>2</v>
      </c>
      <c r="E174" s="727">
        <v>8</v>
      </c>
      <c r="F174" s="727">
        <v>3</v>
      </c>
      <c r="G174" s="728"/>
      <c r="H174" s="1690" t="s">
        <v>1199</v>
      </c>
      <c r="I174" s="1702"/>
      <c r="J174" s="1703"/>
      <c r="K174" s="43">
        <v>186999734</v>
      </c>
      <c r="L174" s="43">
        <v>178241490</v>
      </c>
      <c r="M174" s="43">
        <v>48125202</v>
      </c>
      <c r="N174" s="43">
        <v>226366692</v>
      </c>
      <c r="O174" s="43">
        <v>3680906</v>
      </c>
      <c r="P174" s="43">
        <v>993845</v>
      </c>
      <c r="Q174" s="43">
        <v>4674751</v>
      </c>
      <c r="R174" s="1326">
        <v>2.0651231675020458</v>
      </c>
    </row>
    <row r="175" spans="1:18" ht="24.95" customHeight="1">
      <c r="A175" s="726"/>
      <c r="B175" s="727"/>
      <c r="C175" s="727">
        <v>2</v>
      </c>
      <c r="D175" s="727">
        <v>2</v>
      </c>
      <c r="E175" s="727">
        <v>8</v>
      </c>
      <c r="F175" s="727">
        <v>4</v>
      </c>
      <c r="G175" s="728"/>
      <c r="H175" s="1690" t="s">
        <v>446</v>
      </c>
      <c r="I175" s="1702"/>
      <c r="J175" s="1703"/>
      <c r="K175" s="43">
        <v>339991700</v>
      </c>
      <c r="L175" s="43">
        <v>335303729</v>
      </c>
      <c r="M175" s="43">
        <v>90532007</v>
      </c>
      <c r="N175" s="43">
        <v>425835736</v>
      </c>
      <c r="O175" s="43">
        <v>1453281</v>
      </c>
      <c r="P175" s="43">
        <v>392386</v>
      </c>
      <c r="Q175" s="43">
        <v>1845667</v>
      </c>
      <c r="R175" s="1326">
        <v>0.43342229032652158</v>
      </c>
    </row>
    <row r="176" spans="1:18" ht="24.95" customHeight="1">
      <c r="A176" s="726"/>
      <c r="B176" s="727"/>
      <c r="C176" s="727">
        <v>2</v>
      </c>
      <c r="D176" s="727">
        <v>2</v>
      </c>
      <c r="E176" s="727">
        <v>8</v>
      </c>
      <c r="F176" s="727">
        <v>5</v>
      </c>
      <c r="G176" s="728"/>
      <c r="H176" s="1690" t="s">
        <v>69</v>
      </c>
      <c r="I176" s="1702"/>
      <c r="J176" s="1703"/>
      <c r="K176" s="43">
        <v>13641064</v>
      </c>
      <c r="L176" s="43">
        <v>10740995</v>
      </c>
      <c r="M176" s="43">
        <v>2900069</v>
      </c>
      <c r="N176" s="43">
        <v>13641064</v>
      </c>
      <c r="O176" s="43">
        <v>10740995</v>
      </c>
      <c r="P176" s="43">
        <v>2900069</v>
      </c>
      <c r="Q176" s="43">
        <v>13641064</v>
      </c>
      <c r="R176" s="1326">
        <v>100</v>
      </c>
    </row>
    <row r="177" spans="1:18" ht="24.95" customHeight="1">
      <c r="A177" s="726"/>
      <c r="B177" s="727"/>
      <c r="C177" s="727">
        <v>2</v>
      </c>
      <c r="D177" s="727">
        <v>2</v>
      </c>
      <c r="E177" s="727">
        <v>8</v>
      </c>
      <c r="F177" s="727">
        <v>6</v>
      </c>
      <c r="G177" s="728"/>
      <c r="H177" s="1690" t="s">
        <v>997</v>
      </c>
      <c r="I177" s="1702"/>
      <c r="J177" s="1703"/>
      <c r="K177" s="43">
        <v>0</v>
      </c>
      <c r="L177" s="43">
        <v>2500000</v>
      </c>
      <c r="M177" s="43">
        <v>675000</v>
      </c>
      <c r="N177" s="43">
        <v>3175000</v>
      </c>
      <c r="O177" s="43">
        <v>2500000</v>
      </c>
      <c r="P177" s="43">
        <v>675000</v>
      </c>
      <c r="Q177" s="43">
        <v>3175000</v>
      </c>
      <c r="R177" s="1326">
        <v>100</v>
      </c>
    </row>
    <row r="178" spans="1:18" ht="24.95" customHeight="1">
      <c r="A178" s="726"/>
      <c r="B178" s="727"/>
      <c r="C178" s="727">
        <v>2</v>
      </c>
      <c r="D178" s="727">
        <v>2</v>
      </c>
      <c r="E178" s="727">
        <v>8</v>
      </c>
      <c r="F178" s="727">
        <v>7</v>
      </c>
      <c r="G178" s="728"/>
      <c r="H178" s="1690" t="s">
        <v>1107</v>
      </c>
      <c r="I178" s="1691"/>
      <c r="J178" s="1692"/>
      <c r="K178" s="43">
        <v>0</v>
      </c>
      <c r="L178" s="43">
        <v>9744094</v>
      </c>
      <c r="M178" s="43">
        <v>2630906</v>
      </c>
      <c r="N178" s="43">
        <v>12375000</v>
      </c>
      <c r="O178" s="43">
        <v>4950000</v>
      </c>
      <c r="P178" s="43">
        <v>1336500</v>
      </c>
      <c r="Q178" s="43">
        <v>6286500</v>
      </c>
      <c r="R178" s="1326">
        <v>50.8</v>
      </c>
    </row>
    <row r="179" spans="1:18">
      <c r="A179" s="726"/>
      <c r="B179" s="727"/>
      <c r="C179" s="727">
        <v>2</v>
      </c>
      <c r="D179" s="727">
        <v>2</v>
      </c>
      <c r="E179" s="727">
        <v>8</v>
      </c>
      <c r="F179" s="727">
        <v>8</v>
      </c>
      <c r="G179" s="728"/>
      <c r="H179" s="65" t="s">
        <v>140</v>
      </c>
      <c r="I179" s="65"/>
      <c r="J179" s="69"/>
      <c r="K179" s="58">
        <v>0</v>
      </c>
      <c r="L179" s="58">
        <v>970446</v>
      </c>
      <c r="M179" s="58">
        <v>262020</v>
      </c>
      <c r="N179" s="58">
        <v>1232466</v>
      </c>
      <c r="O179" s="58">
        <v>970446</v>
      </c>
      <c r="P179" s="58">
        <v>262020</v>
      </c>
      <c r="Q179" s="58">
        <v>1232466</v>
      </c>
      <c r="R179" s="1331">
        <v>100</v>
      </c>
    </row>
    <row r="180" spans="1:18" ht="15">
      <c r="A180" s="367">
        <v>8</v>
      </c>
      <c r="B180" s="368"/>
      <c r="C180" s="368">
        <v>2</v>
      </c>
      <c r="D180" s="368">
        <v>2</v>
      </c>
      <c r="E180" s="368"/>
      <c r="F180" s="368"/>
      <c r="G180" s="27" t="s">
        <v>20</v>
      </c>
      <c r="H180" s="728"/>
      <c r="I180" s="728"/>
      <c r="J180" s="729"/>
      <c r="K180" s="41">
        <v>240413649</v>
      </c>
      <c r="L180" s="41">
        <v>104926041</v>
      </c>
      <c r="M180" s="41">
        <v>0</v>
      </c>
      <c r="N180" s="41">
        <v>104926041</v>
      </c>
      <c r="O180" s="1324">
        <v>71866421</v>
      </c>
      <c r="P180" s="1324">
        <v>0</v>
      </c>
      <c r="Q180" s="41">
        <v>71866421</v>
      </c>
      <c r="R180" s="1325">
        <v>68.492454604286451</v>
      </c>
    </row>
    <row r="181" spans="1:18" ht="24.75" customHeight="1">
      <c r="A181" s="726"/>
      <c r="B181" s="727"/>
      <c r="C181" s="727">
        <v>2</v>
      </c>
      <c r="D181" s="727">
        <v>2</v>
      </c>
      <c r="E181" s="727">
        <v>9</v>
      </c>
      <c r="F181" s="727">
        <v>1</v>
      </c>
      <c r="G181" s="728"/>
      <c r="H181" s="1690" t="s">
        <v>141</v>
      </c>
      <c r="I181" s="1702"/>
      <c r="J181" s="1703"/>
      <c r="K181" s="43">
        <v>37500000</v>
      </c>
      <c r="L181" s="43">
        <v>38778000</v>
      </c>
      <c r="M181" s="43">
        <v>0</v>
      </c>
      <c r="N181" s="43">
        <v>38778000</v>
      </c>
      <c r="O181" s="1334">
        <v>23518380</v>
      </c>
      <c r="P181" s="1334">
        <v>0</v>
      </c>
      <c r="Q181" s="43">
        <v>23518380</v>
      </c>
      <c r="R181" s="1326">
        <v>60.648769921089276</v>
      </c>
    </row>
    <row r="182" spans="1:18" s="28" customFormat="1">
      <c r="A182" s="726"/>
      <c r="B182" s="727"/>
      <c r="C182" s="727">
        <v>2</v>
      </c>
      <c r="D182" s="727">
        <v>2</v>
      </c>
      <c r="E182" s="727">
        <v>9</v>
      </c>
      <c r="F182" s="727">
        <v>2</v>
      </c>
      <c r="G182" s="728"/>
      <c r="H182" s="1707" t="s">
        <v>135</v>
      </c>
      <c r="I182" s="1708"/>
      <c r="J182" s="1709"/>
      <c r="K182" s="43">
        <v>71127000</v>
      </c>
      <c r="L182" s="43">
        <v>0</v>
      </c>
      <c r="M182" s="43">
        <v>0</v>
      </c>
      <c r="N182" s="43">
        <v>0</v>
      </c>
      <c r="O182" s="1334">
        <v>0</v>
      </c>
      <c r="P182" s="43">
        <v>0</v>
      </c>
      <c r="Q182" s="43">
        <v>0</v>
      </c>
      <c r="R182" s="1326">
        <v>0</v>
      </c>
    </row>
    <row r="183" spans="1:18">
      <c r="A183" s="726"/>
      <c r="B183" s="727"/>
      <c r="C183" s="727">
        <v>2</v>
      </c>
      <c r="D183" s="727">
        <v>2</v>
      </c>
      <c r="E183" s="727">
        <v>9</v>
      </c>
      <c r="F183" s="727">
        <v>3</v>
      </c>
      <c r="G183" s="728"/>
      <c r="H183" s="1707" t="s">
        <v>136</v>
      </c>
      <c r="I183" s="1708"/>
      <c r="J183" s="1709"/>
      <c r="K183" s="43">
        <v>88101000</v>
      </c>
      <c r="L183" s="43">
        <v>0</v>
      </c>
      <c r="M183" s="43">
        <v>0</v>
      </c>
      <c r="N183" s="43">
        <v>0</v>
      </c>
      <c r="O183" s="1334">
        <v>0</v>
      </c>
      <c r="P183" s="43">
        <v>0</v>
      </c>
      <c r="Q183" s="43">
        <v>0</v>
      </c>
      <c r="R183" s="1326">
        <v>0</v>
      </c>
    </row>
    <row r="184" spans="1:18">
      <c r="A184" s="726"/>
      <c r="B184" s="727"/>
      <c r="C184" s="727">
        <v>2</v>
      </c>
      <c r="D184" s="727">
        <v>2</v>
      </c>
      <c r="E184" s="727">
        <v>9</v>
      </c>
      <c r="F184" s="727">
        <v>4</v>
      </c>
      <c r="G184" s="728"/>
      <c r="H184" s="1690" t="s">
        <v>142</v>
      </c>
      <c r="I184" s="1702"/>
      <c r="J184" s="1703"/>
      <c r="K184" s="43">
        <v>20000000</v>
      </c>
      <c r="L184" s="43">
        <v>20000000</v>
      </c>
      <c r="M184" s="43">
        <v>0</v>
      </c>
      <c r="N184" s="43">
        <v>20000000</v>
      </c>
      <c r="O184" s="43">
        <v>6200000</v>
      </c>
      <c r="P184" s="43">
        <v>0</v>
      </c>
      <c r="Q184" s="43">
        <v>6200000</v>
      </c>
      <c r="R184" s="1326">
        <v>31</v>
      </c>
    </row>
    <row r="185" spans="1:18">
      <c r="A185" s="726"/>
      <c r="B185" s="727"/>
      <c r="C185" s="727">
        <v>2</v>
      </c>
      <c r="D185" s="727">
        <v>2</v>
      </c>
      <c r="E185" s="727">
        <v>9</v>
      </c>
      <c r="F185" s="727">
        <v>5</v>
      </c>
      <c r="G185" s="27"/>
      <c r="H185" s="1244" t="s">
        <v>143</v>
      </c>
      <c r="I185" s="1245"/>
      <c r="J185" s="1246"/>
      <c r="K185" s="43">
        <v>3000000</v>
      </c>
      <c r="L185" s="43">
        <v>3000000</v>
      </c>
      <c r="M185" s="43">
        <v>0</v>
      </c>
      <c r="N185" s="43">
        <v>3000000</v>
      </c>
      <c r="O185" s="43">
        <v>2000000</v>
      </c>
      <c r="P185" s="43">
        <v>0</v>
      </c>
      <c r="Q185" s="43">
        <v>2000000</v>
      </c>
      <c r="R185" s="1326">
        <v>66.666666666666657</v>
      </c>
    </row>
    <row r="186" spans="1:18" ht="23.25" customHeight="1">
      <c r="A186" s="726"/>
      <c r="B186" s="727"/>
      <c r="C186" s="727">
        <v>2</v>
      </c>
      <c r="D186" s="727">
        <v>2</v>
      </c>
      <c r="E186" s="727">
        <v>9</v>
      </c>
      <c r="F186" s="727">
        <v>6</v>
      </c>
      <c r="G186" s="27"/>
      <c r="H186" s="1690" t="s">
        <v>1032</v>
      </c>
      <c r="I186" s="1702"/>
      <c r="J186" s="1703"/>
      <c r="K186" s="43">
        <v>3000000</v>
      </c>
      <c r="L186" s="43">
        <v>3000000</v>
      </c>
      <c r="M186" s="43">
        <v>0</v>
      </c>
      <c r="N186" s="43">
        <v>3000000</v>
      </c>
      <c r="O186" s="43">
        <v>0</v>
      </c>
      <c r="P186" s="43">
        <v>0</v>
      </c>
      <c r="Q186" s="43">
        <v>0</v>
      </c>
      <c r="R186" s="1326">
        <v>0</v>
      </c>
    </row>
    <row r="187" spans="1:18">
      <c r="A187" s="726"/>
      <c r="B187" s="727"/>
      <c r="C187" s="727">
        <v>2</v>
      </c>
      <c r="D187" s="727">
        <v>2</v>
      </c>
      <c r="E187" s="727">
        <v>9</v>
      </c>
      <c r="F187" s="727">
        <v>7</v>
      </c>
      <c r="G187" s="27"/>
      <c r="H187" s="1690" t="s">
        <v>1014</v>
      </c>
      <c r="I187" s="1702"/>
      <c r="J187" s="1703"/>
      <c r="K187" s="43">
        <v>15581564</v>
      </c>
      <c r="L187" s="43">
        <v>15581564</v>
      </c>
      <c r="M187" s="43">
        <v>0</v>
      </c>
      <c r="N187" s="43">
        <v>15581564</v>
      </c>
      <c r="O187" s="43">
        <v>15581564</v>
      </c>
      <c r="P187" s="43">
        <v>0</v>
      </c>
      <c r="Q187" s="43">
        <v>15581564</v>
      </c>
      <c r="R187" s="1326">
        <v>100</v>
      </c>
    </row>
    <row r="188" spans="1:18" ht="26.25" customHeight="1">
      <c r="A188" s="726"/>
      <c r="B188" s="727"/>
      <c r="C188" s="727">
        <v>2</v>
      </c>
      <c r="D188" s="727">
        <v>2</v>
      </c>
      <c r="E188" s="727">
        <v>9</v>
      </c>
      <c r="F188" s="727">
        <v>8</v>
      </c>
      <c r="G188" s="27"/>
      <c r="H188" s="1690" t="s">
        <v>1034</v>
      </c>
      <c r="I188" s="1702"/>
      <c r="J188" s="1703"/>
      <c r="K188" s="43">
        <v>2104085</v>
      </c>
      <c r="L188" s="43">
        <v>2104085</v>
      </c>
      <c r="M188" s="43">
        <v>0</v>
      </c>
      <c r="N188" s="43">
        <v>2104085</v>
      </c>
      <c r="O188" s="43">
        <v>2104085</v>
      </c>
      <c r="P188" s="43">
        <v>0</v>
      </c>
      <c r="Q188" s="43">
        <v>2104085</v>
      </c>
      <c r="R188" s="1326">
        <v>100</v>
      </c>
    </row>
    <row r="189" spans="1:18" ht="26.25" customHeight="1">
      <c r="A189" s="734"/>
      <c r="B189" s="735"/>
      <c r="C189" s="735">
        <v>2</v>
      </c>
      <c r="D189" s="735">
        <v>2</v>
      </c>
      <c r="E189" s="735">
        <v>9</v>
      </c>
      <c r="F189" s="735">
        <v>9</v>
      </c>
      <c r="G189" s="27"/>
      <c r="H189" s="1690" t="s">
        <v>1104</v>
      </c>
      <c r="I189" s="1691"/>
      <c r="J189" s="1692"/>
      <c r="K189" s="43">
        <v>0</v>
      </c>
      <c r="L189" s="33">
        <v>13335000</v>
      </c>
      <c r="M189" s="33">
        <v>0</v>
      </c>
      <c r="N189" s="43">
        <v>13335000</v>
      </c>
      <c r="O189" s="33">
        <v>13335000</v>
      </c>
      <c r="P189" s="33">
        <v>0</v>
      </c>
      <c r="Q189" s="43">
        <v>13335000</v>
      </c>
      <c r="R189" s="1326">
        <v>100</v>
      </c>
    </row>
    <row r="190" spans="1:18" ht="26.25" customHeight="1">
      <c r="A190" s="734"/>
      <c r="B190" s="735"/>
      <c r="C190" s="735">
        <v>2</v>
      </c>
      <c r="D190" s="735">
        <v>2</v>
      </c>
      <c r="E190" s="735">
        <v>9</v>
      </c>
      <c r="F190" s="735">
        <v>10</v>
      </c>
      <c r="G190" s="27"/>
      <c r="H190" s="1690" t="s">
        <v>1203</v>
      </c>
      <c r="I190" s="1691"/>
      <c r="J190" s="1692"/>
      <c r="K190" s="43">
        <v>0</v>
      </c>
      <c r="L190" s="33">
        <v>4299000</v>
      </c>
      <c r="M190" s="33">
        <v>0</v>
      </c>
      <c r="N190" s="43">
        <v>4299000</v>
      </c>
      <c r="O190" s="33">
        <v>4299000</v>
      </c>
      <c r="P190" s="33">
        <v>0</v>
      </c>
      <c r="Q190" s="43">
        <v>4299000</v>
      </c>
      <c r="R190" s="1326">
        <v>100</v>
      </c>
    </row>
    <row r="191" spans="1:18">
      <c r="A191" s="734"/>
      <c r="B191" s="735"/>
      <c r="C191" s="735">
        <v>2</v>
      </c>
      <c r="D191" s="735">
        <v>2</v>
      </c>
      <c r="E191" s="735">
        <v>9</v>
      </c>
      <c r="F191" s="735">
        <v>11</v>
      </c>
      <c r="G191" s="27"/>
      <c r="H191" s="1693" t="s">
        <v>1204</v>
      </c>
      <c r="I191" s="1694"/>
      <c r="J191" s="1695"/>
      <c r="K191" s="43">
        <v>0</v>
      </c>
      <c r="L191" s="33">
        <v>2137500</v>
      </c>
      <c r="M191" s="33">
        <v>0</v>
      </c>
      <c r="N191" s="43">
        <v>2137500</v>
      </c>
      <c r="O191" s="33">
        <v>2137500</v>
      </c>
      <c r="P191" s="33">
        <v>0</v>
      </c>
      <c r="Q191" s="43">
        <v>2137500</v>
      </c>
      <c r="R191" s="1326">
        <v>100</v>
      </c>
    </row>
    <row r="192" spans="1:18">
      <c r="A192" s="734"/>
      <c r="B192" s="735"/>
      <c r="C192" s="735">
        <v>2</v>
      </c>
      <c r="D192" s="735">
        <v>2</v>
      </c>
      <c r="E192" s="735">
        <v>9</v>
      </c>
      <c r="F192" s="735">
        <v>12</v>
      </c>
      <c r="G192" s="27"/>
      <c r="H192" s="1693" t="s">
        <v>1205</v>
      </c>
      <c r="I192" s="1694"/>
      <c r="J192" s="1695"/>
      <c r="K192" s="43">
        <v>0</v>
      </c>
      <c r="L192" s="33">
        <v>2690892</v>
      </c>
      <c r="M192" s="33">
        <v>0</v>
      </c>
      <c r="N192" s="43">
        <v>2690892</v>
      </c>
      <c r="O192" s="33">
        <v>2690892</v>
      </c>
      <c r="P192" s="33">
        <v>0</v>
      </c>
      <c r="Q192" s="43">
        <v>2690892</v>
      </c>
      <c r="R192" s="1326">
        <v>100</v>
      </c>
    </row>
    <row r="193" spans="1:18" ht="14.25" customHeight="1">
      <c r="A193" s="51">
        <v>9</v>
      </c>
      <c r="B193" s="52"/>
      <c r="C193" s="52"/>
      <c r="D193" s="52"/>
      <c r="E193" s="52"/>
      <c r="F193" s="52"/>
      <c r="G193" s="1714" t="s">
        <v>21</v>
      </c>
      <c r="H193" s="1715"/>
      <c r="I193" s="1715"/>
      <c r="J193" s="1716"/>
      <c r="K193" s="41">
        <v>315957423</v>
      </c>
      <c r="L193" s="55">
        <v>396283575</v>
      </c>
      <c r="M193" s="55">
        <v>0</v>
      </c>
      <c r="N193" s="41">
        <v>396283575</v>
      </c>
      <c r="O193" s="1329">
        <v>0</v>
      </c>
      <c r="P193" s="55">
        <v>0</v>
      </c>
      <c r="Q193" s="41">
        <v>0</v>
      </c>
      <c r="R193" s="1325">
        <v>0</v>
      </c>
    </row>
    <row r="194" spans="1:18">
      <c r="A194" s="367"/>
      <c r="B194" s="368"/>
      <c r="C194" s="727">
        <v>2</v>
      </c>
      <c r="D194" s="727">
        <v>1</v>
      </c>
      <c r="E194" s="368"/>
      <c r="F194" s="727">
        <v>1</v>
      </c>
      <c r="G194" s="27"/>
      <c r="H194" s="728" t="s">
        <v>144</v>
      </c>
      <c r="I194" s="728"/>
      <c r="J194" s="729"/>
      <c r="K194" s="43">
        <v>20630937</v>
      </c>
      <c r="L194" s="43">
        <v>309850153</v>
      </c>
      <c r="M194" s="43">
        <v>0</v>
      </c>
      <c r="N194" s="43">
        <v>309850153</v>
      </c>
      <c r="O194" s="1334">
        <v>0</v>
      </c>
      <c r="P194" s="43">
        <v>0</v>
      </c>
      <c r="Q194" s="43">
        <v>0</v>
      </c>
      <c r="R194" s="1326">
        <v>0</v>
      </c>
    </row>
    <row r="195" spans="1:18" s="28" customFormat="1">
      <c r="A195" s="367"/>
      <c r="B195" s="368"/>
      <c r="C195" s="727">
        <v>2</v>
      </c>
      <c r="D195" s="727">
        <v>1</v>
      </c>
      <c r="E195" s="368"/>
      <c r="F195" s="727">
        <v>2</v>
      </c>
      <c r="G195" s="728"/>
      <c r="H195" s="728" t="s">
        <v>1094</v>
      </c>
      <c r="I195" s="728"/>
      <c r="J195" s="729"/>
      <c r="K195" s="43">
        <v>24474091</v>
      </c>
      <c r="L195" s="43">
        <v>0</v>
      </c>
      <c r="M195" s="43">
        <v>0</v>
      </c>
      <c r="N195" s="43">
        <v>0</v>
      </c>
      <c r="O195" s="1334">
        <v>0</v>
      </c>
      <c r="P195" s="43">
        <v>0</v>
      </c>
      <c r="Q195" s="43">
        <v>0</v>
      </c>
      <c r="R195" s="1326">
        <v>0</v>
      </c>
    </row>
    <row r="196" spans="1:18" s="28" customFormat="1">
      <c r="A196" s="367"/>
      <c r="B196" s="368"/>
      <c r="C196" s="727">
        <v>2</v>
      </c>
      <c r="D196" s="727">
        <v>2</v>
      </c>
      <c r="E196" s="368"/>
      <c r="F196" s="727">
        <v>3</v>
      </c>
      <c r="G196" s="728"/>
      <c r="H196" s="728" t="s">
        <v>491</v>
      </c>
      <c r="I196" s="728"/>
      <c r="J196" s="729"/>
      <c r="K196" s="43">
        <v>0</v>
      </c>
      <c r="L196" s="43">
        <v>0</v>
      </c>
      <c r="M196" s="43">
        <v>0</v>
      </c>
      <c r="N196" s="43">
        <v>0</v>
      </c>
      <c r="O196" s="1334">
        <v>0</v>
      </c>
      <c r="P196" s="43">
        <v>0</v>
      </c>
      <c r="Q196" s="43">
        <v>0</v>
      </c>
      <c r="R196" s="1326">
        <v>0</v>
      </c>
    </row>
    <row r="197" spans="1:18" s="28" customFormat="1">
      <c r="A197" s="367"/>
      <c r="B197" s="368"/>
      <c r="C197" s="727">
        <v>2</v>
      </c>
      <c r="D197" s="368"/>
      <c r="E197" s="368"/>
      <c r="F197" s="727">
        <v>4</v>
      </c>
      <c r="G197" s="732"/>
      <c r="H197" s="65" t="s">
        <v>145</v>
      </c>
      <c r="I197" s="65"/>
      <c r="J197" s="69"/>
      <c r="K197" s="58">
        <v>270852395</v>
      </c>
      <c r="L197" s="58">
        <v>86433422</v>
      </c>
      <c r="M197" s="58">
        <v>0</v>
      </c>
      <c r="N197" s="58">
        <v>86433422</v>
      </c>
      <c r="O197" s="1318">
        <v>0</v>
      </c>
      <c r="P197" s="1318">
        <v>0</v>
      </c>
      <c r="Q197" s="58">
        <v>0</v>
      </c>
      <c r="R197" s="1331">
        <v>0</v>
      </c>
    </row>
    <row r="198" spans="1:18" s="28" customFormat="1" ht="25.5">
      <c r="A198" s="367"/>
      <c r="B198" s="368"/>
      <c r="C198" s="727">
        <v>2</v>
      </c>
      <c r="D198" s="727">
        <v>1</v>
      </c>
      <c r="E198" s="368"/>
      <c r="F198" s="727"/>
      <c r="G198" s="732"/>
      <c r="H198" s="728">
        <v>1</v>
      </c>
      <c r="I198" s="65"/>
      <c r="J198" s="71" t="s">
        <v>989</v>
      </c>
      <c r="K198" s="43">
        <v>429985</v>
      </c>
      <c r="L198" s="43">
        <v>0</v>
      </c>
      <c r="M198" s="43">
        <v>0</v>
      </c>
      <c r="N198" s="43">
        <v>0</v>
      </c>
      <c r="O198" s="1334">
        <v>0</v>
      </c>
      <c r="P198" s="43">
        <v>0</v>
      </c>
      <c r="Q198" s="43">
        <v>0</v>
      </c>
      <c r="R198" s="1326">
        <v>0</v>
      </c>
    </row>
    <row r="199" spans="1:18" s="28" customFormat="1" ht="42.75" customHeight="1">
      <c r="A199" s="367"/>
      <c r="B199" s="368"/>
      <c r="C199" s="727">
        <v>2</v>
      </c>
      <c r="D199" s="727">
        <v>1</v>
      </c>
      <c r="E199" s="368"/>
      <c r="F199" s="727"/>
      <c r="G199" s="732"/>
      <c r="H199" s="728">
        <v>2</v>
      </c>
      <c r="I199" s="65"/>
      <c r="J199" s="71" t="s">
        <v>990</v>
      </c>
      <c r="K199" s="43">
        <v>859970</v>
      </c>
      <c r="L199" s="43">
        <v>859970</v>
      </c>
      <c r="M199" s="43">
        <v>0</v>
      </c>
      <c r="N199" s="43">
        <v>859970</v>
      </c>
      <c r="O199" s="1334">
        <v>0</v>
      </c>
      <c r="P199" s="43">
        <v>0</v>
      </c>
      <c r="Q199" s="43">
        <v>0</v>
      </c>
      <c r="R199" s="1326">
        <v>0</v>
      </c>
    </row>
    <row r="200" spans="1:18" s="28" customFormat="1" ht="25.5">
      <c r="A200" s="367"/>
      <c r="B200" s="368"/>
      <c r="C200" s="727">
        <v>2</v>
      </c>
      <c r="D200" s="727">
        <v>2</v>
      </c>
      <c r="E200" s="368"/>
      <c r="F200" s="727"/>
      <c r="G200" s="732"/>
      <c r="H200" s="728">
        <v>3</v>
      </c>
      <c r="I200" s="65"/>
      <c r="J200" s="71" t="s">
        <v>991</v>
      </c>
      <c r="K200" s="43">
        <v>6186970</v>
      </c>
      <c r="L200" s="43">
        <v>6186970</v>
      </c>
      <c r="M200" s="43">
        <v>0</v>
      </c>
      <c r="N200" s="43">
        <v>6186970</v>
      </c>
      <c r="O200" s="1334">
        <v>0</v>
      </c>
      <c r="P200" s="43">
        <v>0</v>
      </c>
      <c r="Q200" s="43">
        <v>0</v>
      </c>
      <c r="R200" s="1326">
        <v>0</v>
      </c>
    </row>
    <row r="201" spans="1:18" s="28" customFormat="1" ht="30" customHeight="1">
      <c r="A201" s="367"/>
      <c r="B201" s="368"/>
      <c r="C201" s="727">
        <v>2</v>
      </c>
      <c r="D201" s="727">
        <v>2</v>
      </c>
      <c r="E201" s="368"/>
      <c r="F201" s="727"/>
      <c r="G201" s="732"/>
      <c r="H201" s="728">
        <v>4</v>
      </c>
      <c r="I201" s="65"/>
      <c r="J201" s="71" t="s">
        <v>992</v>
      </c>
      <c r="K201" s="43">
        <v>5296865</v>
      </c>
      <c r="L201" s="43">
        <v>0</v>
      </c>
      <c r="M201" s="43">
        <v>0</v>
      </c>
      <c r="N201" s="43">
        <v>0</v>
      </c>
      <c r="O201" s="1334">
        <v>0</v>
      </c>
      <c r="P201" s="43">
        <v>0</v>
      </c>
      <c r="Q201" s="43">
        <v>0</v>
      </c>
      <c r="R201" s="1326">
        <v>0</v>
      </c>
    </row>
    <row r="202" spans="1:18" s="28" customFormat="1" ht="25.5">
      <c r="A202" s="726"/>
      <c r="B202" s="727"/>
      <c r="C202" s="727">
        <v>2</v>
      </c>
      <c r="D202" s="727">
        <v>2</v>
      </c>
      <c r="E202" s="727"/>
      <c r="F202" s="727"/>
      <c r="G202" s="732"/>
      <c r="H202" s="728">
        <v>6</v>
      </c>
      <c r="I202" s="728"/>
      <c r="J202" s="662" t="s">
        <v>993</v>
      </c>
      <c r="K202" s="43">
        <v>6147909</v>
      </c>
      <c r="L202" s="43">
        <v>6147909</v>
      </c>
      <c r="M202" s="43">
        <v>0</v>
      </c>
      <c r="N202" s="43">
        <v>6147909</v>
      </c>
      <c r="O202" s="1334">
        <v>0</v>
      </c>
      <c r="P202" s="43">
        <v>0</v>
      </c>
      <c r="Q202" s="43">
        <v>0</v>
      </c>
      <c r="R202" s="1326">
        <v>0</v>
      </c>
    </row>
    <row r="203" spans="1:18" ht="25.5">
      <c r="A203" s="726"/>
      <c r="B203" s="727"/>
      <c r="C203" s="727">
        <v>2</v>
      </c>
      <c r="D203" s="727">
        <v>2</v>
      </c>
      <c r="E203" s="727"/>
      <c r="F203" s="727"/>
      <c r="G203" s="732"/>
      <c r="H203" s="728">
        <v>7</v>
      </c>
      <c r="I203" s="746"/>
      <c r="J203" s="662" t="s">
        <v>963</v>
      </c>
      <c r="K203" s="43">
        <v>2202569</v>
      </c>
      <c r="L203" s="43">
        <v>2202569</v>
      </c>
      <c r="M203" s="43">
        <v>0</v>
      </c>
      <c r="N203" s="43">
        <v>2202569</v>
      </c>
      <c r="O203" s="1334">
        <v>0</v>
      </c>
      <c r="P203" s="43">
        <v>0</v>
      </c>
      <c r="Q203" s="43">
        <v>0</v>
      </c>
      <c r="R203" s="1326">
        <v>0</v>
      </c>
    </row>
    <row r="204" spans="1:18" ht="25.5">
      <c r="A204" s="726"/>
      <c r="B204" s="727"/>
      <c r="C204" s="727">
        <v>2</v>
      </c>
      <c r="D204" s="727">
        <v>2</v>
      </c>
      <c r="E204" s="727"/>
      <c r="F204" s="727"/>
      <c r="G204" s="732"/>
      <c r="H204" s="728">
        <v>8</v>
      </c>
      <c r="I204" s="746"/>
      <c r="J204" s="662" t="s">
        <v>994</v>
      </c>
      <c r="K204" s="43">
        <v>2550000</v>
      </c>
      <c r="L204" s="43">
        <v>0</v>
      </c>
      <c r="M204" s="43">
        <v>0</v>
      </c>
      <c r="N204" s="43">
        <v>0</v>
      </c>
      <c r="O204" s="1334">
        <v>0</v>
      </c>
      <c r="P204" s="43">
        <v>0</v>
      </c>
      <c r="Q204" s="43">
        <v>0</v>
      </c>
      <c r="R204" s="1326">
        <v>0</v>
      </c>
    </row>
    <row r="205" spans="1:18" ht="38.25">
      <c r="A205" s="726"/>
      <c r="B205" s="727"/>
      <c r="C205" s="727">
        <v>2</v>
      </c>
      <c r="D205" s="727">
        <v>2</v>
      </c>
      <c r="E205" s="727"/>
      <c r="F205" s="727"/>
      <c r="G205" s="732"/>
      <c r="H205" s="728">
        <v>9</v>
      </c>
      <c r="I205" s="746"/>
      <c r="J205" s="662" t="s">
        <v>995</v>
      </c>
      <c r="K205" s="43">
        <v>611996</v>
      </c>
      <c r="L205" s="43">
        <v>611996</v>
      </c>
      <c r="M205" s="43">
        <v>0</v>
      </c>
      <c r="N205" s="43">
        <v>611996</v>
      </c>
      <c r="O205" s="1334">
        <v>0</v>
      </c>
      <c r="P205" s="43">
        <v>0</v>
      </c>
      <c r="Q205" s="43">
        <v>0</v>
      </c>
      <c r="R205" s="1326">
        <v>0</v>
      </c>
    </row>
    <row r="206" spans="1:18">
      <c r="A206" s="726"/>
      <c r="B206" s="727"/>
      <c r="C206" s="727">
        <v>2</v>
      </c>
      <c r="D206" s="727">
        <v>2</v>
      </c>
      <c r="E206" s="727"/>
      <c r="F206" s="727"/>
      <c r="G206" s="732"/>
      <c r="H206" s="728">
        <v>10</v>
      </c>
      <c r="I206" s="746"/>
      <c r="J206" s="729" t="s">
        <v>1021</v>
      </c>
      <c r="K206" s="43">
        <v>12000000</v>
      </c>
      <c r="L206" s="43">
        <v>12000000</v>
      </c>
      <c r="M206" s="43">
        <v>0</v>
      </c>
      <c r="N206" s="43">
        <v>12000000</v>
      </c>
      <c r="O206" s="1334">
        <v>0</v>
      </c>
      <c r="P206" s="43">
        <v>0</v>
      </c>
      <c r="Q206" s="43">
        <v>0</v>
      </c>
      <c r="R206" s="1326">
        <v>0</v>
      </c>
    </row>
    <row r="207" spans="1:18">
      <c r="A207" s="726"/>
      <c r="B207" s="727"/>
      <c r="C207" s="727">
        <v>2</v>
      </c>
      <c r="D207" s="727">
        <v>2</v>
      </c>
      <c r="E207" s="727"/>
      <c r="F207" s="727"/>
      <c r="G207" s="732"/>
      <c r="H207" s="728">
        <v>11</v>
      </c>
      <c r="I207" s="746"/>
      <c r="J207" s="71" t="s">
        <v>146</v>
      </c>
      <c r="K207" s="43">
        <v>10000000</v>
      </c>
      <c r="L207" s="43">
        <v>5476000</v>
      </c>
      <c r="M207" s="43">
        <v>0</v>
      </c>
      <c r="N207" s="43">
        <v>5476000</v>
      </c>
      <c r="O207" s="1334">
        <v>0</v>
      </c>
      <c r="P207" s="43">
        <v>0</v>
      </c>
      <c r="Q207" s="43">
        <v>0</v>
      </c>
      <c r="R207" s="1326">
        <v>0</v>
      </c>
    </row>
    <row r="208" spans="1:18">
      <c r="A208" s="730"/>
      <c r="B208" s="727"/>
      <c r="C208" s="731">
        <v>2</v>
      </c>
      <c r="D208" s="731">
        <v>1</v>
      </c>
      <c r="E208" s="731"/>
      <c r="F208" s="727"/>
      <c r="G208" s="732"/>
      <c r="H208" s="728">
        <v>12</v>
      </c>
      <c r="I208" s="746"/>
      <c r="J208" s="662" t="s">
        <v>986</v>
      </c>
      <c r="K208" s="43">
        <v>10000000</v>
      </c>
      <c r="L208" s="43">
        <v>4400000</v>
      </c>
      <c r="M208" s="43">
        <v>0</v>
      </c>
      <c r="N208" s="43">
        <v>4400000</v>
      </c>
      <c r="O208" s="1334">
        <v>0</v>
      </c>
      <c r="P208" s="43">
        <v>0</v>
      </c>
      <c r="Q208" s="43">
        <v>0</v>
      </c>
      <c r="R208" s="1326">
        <v>0</v>
      </c>
    </row>
    <row r="209" spans="1:18">
      <c r="A209" s="730"/>
      <c r="B209" s="727"/>
      <c r="C209" s="731">
        <v>2</v>
      </c>
      <c r="D209" s="731">
        <v>2</v>
      </c>
      <c r="E209" s="731"/>
      <c r="F209" s="727"/>
      <c r="G209" s="728"/>
      <c r="H209" s="728">
        <v>13</v>
      </c>
      <c r="I209" s="746"/>
      <c r="J209" s="662" t="s">
        <v>1013</v>
      </c>
      <c r="K209" s="43">
        <v>12375000</v>
      </c>
      <c r="L209" s="43">
        <v>0</v>
      </c>
      <c r="M209" s="43">
        <v>0</v>
      </c>
      <c r="N209" s="43">
        <v>0</v>
      </c>
      <c r="O209" s="1334">
        <v>0</v>
      </c>
      <c r="P209" s="43">
        <v>0</v>
      </c>
      <c r="Q209" s="43">
        <v>0</v>
      </c>
      <c r="R209" s="1326">
        <v>0</v>
      </c>
    </row>
    <row r="210" spans="1:18" ht="24.75" customHeight="1">
      <c r="A210" s="730"/>
      <c r="B210" s="727"/>
      <c r="C210" s="731">
        <v>2</v>
      </c>
      <c r="D210" s="731">
        <v>1</v>
      </c>
      <c r="E210" s="731"/>
      <c r="F210" s="727"/>
      <c r="G210" s="728"/>
      <c r="H210" s="728">
        <v>14</v>
      </c>
      <c r="I210" s="728"/>
      <c r="J210" s="662" t="s">
        <v>1027</v>
      </c>
      <c r="K210" s="346">
        <v>10000000</v>
      </c>
      <c r="L210" s="43">
        <v>2000000</v>
      </c>
      <c r="M210" s="43">
        <v>0</v>
      </c>
      <c r="N210" s="43">
        <v>2000000</v>
      </c>
      <c r="O210" s="1334">
        <v>0</v>
      </c>
      <c r="P210" s="43">
        <v>0</v>
      </c>
      <c r="Q210" s="43">
        <v>0</v>
      </c>
      <c r="R210" s="1326">
        <v>0</v>
      </c>
    </row>
    <row r="211" spans="1:18">
      <c r="A211" s="730"/>
      <c r="B211" s="727"/>
      <c r="C211" s="731">
        <v>2</v>
      </c>
      <c r="D211" s="731">
        <v>1</v>
      </c>
      <c r="E211" s="731"/>
      <c r="F211" s="727"/>
      <c r="G211" s="728"/>
      <c r="H211" s="728">
        <v>15</v>
      </c>
      <c r="I211" s="728"/>
      <c r="J211" s="747" t="s">
        <v>998</v>
      </c>
      <c r="K211" s="346">
        <v>3000000</v>
      </c>
      <c r="L211" s="346">
        <v>3000000</v>
      </c>
      <c r="M211" s="43">
        <v>0</v>
      </c>
      <c r="N211" s="43">
        <v>3000000</v>
      </c>
      <c r="O211" s="1334">
        <v>0</v>
      </c>
      <c r="P211" s="43">
        <v>0</v>
      </c>
      <c r="Q211" s="43">
        <v>0</v>
      </c>
      <c r="R211" s="1326">
        <v>0</v>
      </c>
    </row>
    <row r="212" spans="1:18">
      <c r="A212" s="730"/>
      <c r="B212" s="727"/>
      <c r="C212" s="731">
        <v>2</v>
      </c>
      <c r="D212" s="731">
        <v>1</v>
      </c>
      <c r="E212" s="731"/>
      <c r="F212" s="727"/>
      <c r="G212" s="728"/>
      <c r="H212" s="728">
        <v>16</v>
      </c>
      <c r="I212" s="728"/>
      <c r="J212" s="747" t="s">
        <v>1020</v>
      </c>
      <c r="K212" s="346">
        <v>11500000</v>
      </c>
      <c r="L212" s="346">
        <v>11500000</v>
      </c>
      <c r="M212" s="33">
        <v>0</v>
      </c>
      <c r="N212" s="43">
        <v>11500000</v>
      </c>
      <c r="O212" s="1336">
        <v>0</v>
      </c>
      <c r="P212" s="33">
        <v>0</v>
      </c>
      <c r="Q212" s="43">
        <v>0</v>
      </c>
      <c r="R212" s="1326">
        <v>0</v>
      </c>
    </row>
    <row r="213" spans="1:18" ht="38.25">
      <c r="A213" s="726"/>
      <c r="B213" s="727"/>
      <c r="C213" s="727">
        <v>2</v>
      </c>
      <c r="D213" s="727">
        <v>1</v>
      </c>
      <c r="E213" s="727"/>
      <c r="F213" s="727"/>
      <c r="G213" s="728"/>
      <c r="H213" s="728">
        <v>17</v>
      </c>
      <c r="I213" s="728"/>
      <c r="J213" s="747" t="s">
        <v>1086</v>
      </c>
      <c r="K213" s="346">
        <v>220000</v>
      </c>
      <c r="L213" s="346">
        <v>220000</v>
      </c>
      <c r="M213" s="43">
        <v>0</v>
      </c>
      <c r="N213" s="43">
        <v>220000</v>
      </c>
      <c r="O213" s="1334">
        <v>0</v>
      </c>
      <c r="P213" s="33">
        <v>0</v>
      </c>
      <c r="Q213" s="43">
        <v>0</v>
      </c>
      <c r="R213" s="1326">
        <v>0</v>
      </c>
    </row>
    <row r="214" spans="1:18">
      <c r="A214" s="726"/>
      <c r="B214" s="727"/>
      <c r="C214" s="727">
        <v>2</v>
      </c>
      <c r="D214" s="727">
        <v>2</v>
      </c>
      <c r="E214" s="727"/>
      <c r="F214" s="727"/>
      <c r="G214" s="732"/>
      <c r="H214" s="728">
        <v>18</v>
      </c>
      <c r="I214" s="728"/>
      <c r="J214" s="747" t="s">
        <v>1031</v>
      </c>
      <c r="K214" s="346">
        <v>150471131</v>
      </c>
      <c r="L214" s="346">
        <v>0</v>
      </c>
      <c r="M214" s="43">
        <v>0</v>
      </c>
      <c r="N214" s="43">
        <v>0</v>
      </c>
      <c r="O214" s="1334">
        <v>0</v>
      </c>
      <c r="P214" s="33">
        <v>0</v>
      </c>
      <c r="Q214" s="42">
        <v>0</v>
      </c>
      <c r="R214" s="1317">
        <v>0</v>
      </c>
    </row>
    <row r="215" spans="1:18" ht="25.5">
      <c r="A215" s="726"/>
      <c r="B215" s="727"/>
      <c r="C215" s="727">
        <v>2</v>
      </c>
      <c r="D215" s="727">
        <v>2</v>
      </c>
      <c r="E215" s="727"/>
      <c r="F215" s="727"/>
      <c r="G215" s="732"/>
      <c r="H215" s="728">
        <v>19</v>
      </c>
      <c r="I215" s="728"/>
      <c r="J215" s="747" t="s">
        <v>1033</v>
      </c>
      <c r="K215" s="346">
        <v>9000000</v>
      </c>
      <c r="L215" s="346">
        <v>0</v>
      </c>
      <c r="M215" s="43">
        <v>0</v>
      </c>
      <c r="N215" s="43">
        <v>0</v>
      </c>
      <c r="O215" s="1334">
        <v>0</v>
      </c>
      <c r="P215" s="33">
        <v>0</v>
      </c>
      <c r="Q215" s="42">
        <v>0</v>
      </c>
      <c r="R215" s="1317">
        <v>0</v>
      </c>
    </row>
    <row r="216" spans="1:18">
      <c r="A216" s="730"/>
      <c r="B216" s="727"/>
      <c r="C216" s="731">
        <v>2</v>
      </c>
      <c r="D216" s="731">
        <v>1</v>
      </c>
      <c r="E216" s="731"/>
      <c r="F216" s="727"/>
      <c r="G216" s="732"/>
      <c r="H216" s="728">
        <v>21</v>
      </c>
      <c r="I216" s="728"/>
      <c r="J216" s="747" t="s">
        <v>1038</v>
      </c>
      <c r="K216" s="616">
        <v>1000000</v>
      </c>
      <c r="L216" s="346">
        <v>0</v>
      </c>
      <c r="M216" s="43">
        <v>0</v>
      </c>
      <c r="N216" s="43">
        <v>0</v>
      </c>
      <c r="O216" s="1336">
        <v>0</v>
      </c>
      <c r="P216" s="33">
        <v>0</v>
      </c>
      <c r="Q216" s="42">
        <v>0</v>
      </c>
      <c r="R216" s="1317">
        <v>0</v>
      </c>
    </row>
    <row r="217" spans="1:18">
      <c r="A217" s="730"/>
      <c r="B217" s="727"/>
      <c r="C217" s="731">
        <v>2</v>
      </c>
      <c r="D217" s="731">
        <v>2</v>
      </c>
      <c r="E217" s="731"/>
      <c r="F217" s="727"/>
      <c r="G217" s="728"/>
      <c r="H217" s="728">
        <v>21</v>
      </c>
      <c r="I217" s="728"/>
      <c r="J217" s="747" t="s">
        <v>926</v>
      </c>
      <c r="K217" s="616">
        <v>16000000</v>
      </c>
      <c r="L217" s="346">
        <v>0</v>
      </c>
      <c r="M217" s="33">
        <v>0</v>
      </c>
      <c r="N217" s="43">
        <v>0</v>
      </c>
      <c r="O217" s="1336">
        <v>0</v>
      </c>
      <c r="P217" s="33">
        <v>0</v>
      </c>
      <c r="Q217" s="43">
        <v>0</v>
      </c>
      <c r="R217" s="1326">
        <v>0</v>
      </c>
    </row>
    <row r="218" spans="1:18">
      <c r="A218" s="726"/>
      <c r="B218" s="727"/>
      <c r="C218" s="727">
        <v>2</v>
      </c>
      <c r="D218" s="727">
        <v>1</v>
      </c>
      <c r="E218" s="727"/>
      <c r="F218" s="727"/>
      <c r="G218" s="728"/>
      <c r="H218" s="728">
        <v>22</v>
      </c>
      <c r="I218" s="728"/>
      <c r="J218" s="747" t="s">
        <v>1045</v>
      </c>
      <c r="K218" s="761">
        <v>1000000</v>
      </c>
      <c r="L218" s="346">
        <v>0</v>
      </c>
      <c r="M218" s="33">
        <v>0</v>
      </c>
      <c r="N218" s="43">
        <v>0</v>
      </c>
      <c r="O218" s="1336">
        <v>0</v>
      </c>
      <c r="P218" s="33">
        <v>0</v>
      </c>
      <c r="Q218" s="43">
        <v>0</v>
      </c>
      <c r="R218" s="1326">
        <v>0</v>
      </c>
    </row>
    <row r="219" spans="1:18">
      <c r="A219" s="726"/>
      <c r="B219" s="727"/>
      <c r="C219" s="727">
        <v>2</v>
      </c>
      <c r="D219" s="727">
        <v>2</v>
      </c>
      <c r="E219" s="727"/>
      <c r="F219" s="727"/>
      <c r="G219" s="728"/>
      <c r="H219" s="728">
        <v>23</v>
      </c>
      <c r="I219" s="728"/>
      <c r="J219" s="747" t="s">
        <v>1097</v>
      </c>
      <c r="K219" s="346">
        <v>0</v>
      </c>
      <c r="L219" s="346">
        <v>2625350</v>
      </c>
      <c r="M219" s="43">
        <v>0</v>
      </c>
      <c r="N219" s="43">
        <v>2625350</v>
      </c>
      <c r="O219" s="1336">
        <v>0</v>
      </c>
      <c r="P219" s="33">
        <v>0</v>
      </c>
      <c r="Q219" s="43">
        <v>0</v>
      </c>
      <c r="R219" s="1326">
        <v>0</v>
      </c>
    </row>
    <row r="220" spans="1:18">
      <c r="A220" s="726"/>
      <c r="B220" s="727"/>
      <c r="C220" s="727">
        <v>2</v>
      </c>
      <c r="D220" s="727">
        <v>2</v>
      </c>
      <c r="E220" s="727"/>
      <c r="F220" s="727"/>
      <c r="G220" s="728"/>
      <c r="H220" s="728">
        <v>24</v>
      </c>
      <c r="I220" s="728"/>
      <c r="J220" s="747" t="s">
        <v>1098</v>
      </c>
      <c r="K220" s="346">
        <v>0</v>
      </c>
      <c r="L220" s="346">
        <v>2119000</v>
      </c>
      <c r="M220" s="43">
        <v>0</v>
      </c>
      <c r="N220" s="43">
        <v>2119000</v>
      </c>
      <c r="O220" s="1336">
        <v>0</v>
      </c>
      <c r="P220" s="33">
        <v>0</v>
      </c>
      <c r="Q220" s="43">
        <v>0</v>
      </c>
      <c r="R220" s="1326">
        <v>0</v>
      </c>
    </row>
    <row r="221" spans="1:18">
      <c r="A221" s="726"/>
      <c r="B221" s="727"/>
      <c r="C221" s="727">
        <v>2</v>
      </c>
      <c r="D221" s="727">
        <v>1</v>
      </c>
      <c r="E221" s="727"/>
      <c r="F221" s="727"/>
      <c r="G221" s="728"/>
      <c r="H221" s="728">
        <v>25</v>
      </c>
      <c r="I221" s="728"/>
      <c r="J221" s="747" t="s">
        <v>905</v>
      </c>
      <c r="K221" s="346">
        <v>0</v>
      </c>
      <c r="L221" s="346">
        <v>1250000</v>
      </c>
      <c r="M221" s="43">
        <v>0</v>
      </c>
      <c r="N221" s="43">
        <v>1250000</v>
      </c>
      <c r="O221" s="1336">
        <v>0</v>
      </c>
      <c r="P221" s="33">
        <v>0</v>
      </c>
      <c r="Q221" s="43">
        <v>0</v>
      </c>
      <c r="R221" s="1326">
        <v>0</v>
      </c>
    </row>
    <row r="222" spans="1:18" ht="25.5">
      <c r="A222" s="726"/>
      <c r="B222" s="727"/>
      <c r="C222" s="727">
        <v>2</v>
      </c>
      <c r="D222" s="727">
        <v>1</v>
      </c>
      <c r="E222" s="727"/>
      <c r="F222" s="727"/>
      <c r="G222" s="728"/>
      <c r="H222" s="728">
        <v>26</v>
      </c>
      <c r="I222" s="728"/>
      <c r="J222" s="747" t="s">
        <v>1029</v>
      </c>
      <c r="K222" s="346">
        <v>0</v>
      </c>
      <c r="L222" s="346">
        <v>375000</v>
      </c>
      <c r="M222" s="43">
        <v>0</v>
      </c>
      <c r="N222" s="43">
        <v>375000</v>
      </c>
      <c r="O222" s="1334">
        <v>0</v>
      </c>
      <c r="P222" s="33">
        <v>0</v>
      </c>
      <c r="Q222" s="43">
        <v>0</v>
      </c>
      <c r="R222" s="1326">
        <v>0</v>
      </c>
    </row>
    <row r="223" spans="1:18" ht="25.5">
      <c r="A223" s="726"/>
      <c r="B223" s="727"/>
      <c r="C223" s="727">
        <v>2</v>
      </c>
      <c r="D223" s="727">
        <v>1</v>
      </c>
      <c r="E223" s="727"/>
      <c r="F223" s="727"/>
      <c r="G223" s="728"/>
      <c r="H223" s="728">
        <v>27</v>
      </c>
      <c r="I223" s="728"/>
      <c r="J223" s="747" t="s">
        <v>887</v>
      </c>
      <c r="K223" s="346">
        <v>0</v>
      </c>
      <c r="L223" s="346">
        <v>250000</v>
      </c>
      <c r="M223" s="43">
        <v>0</v>
      </c>
      <c r="N223" s="43">
        <v>250000</v>
      </c>
      <c r="O223" s="1334">
        <v>0</v>
      </c>
      <c r="P223" s="33">
        <v>0</v>
      </c>
      <c r="Q223" s="43">
        <v>0</v>
      </c>
      <c r="R223" s="1326">
        <v>0</v>
      </c>
    </row>
    <row r="224" spans="1:18">
      <c r="A224" s="726"/>
      <c r="B224" s="727"/>
      <c r="C224" s="727">
        <v>2</v>
      </c>
      <c r="D224" s="727">
        <v>1</v>
      </c>
      <c r="E224" s="727"/>
      <c r="F224" s="727"/>
      <c r="G224" s="728"/>
      <c r="H224" s="728">
        <v>28</v>
      </c>
      <c r="I224" s="728"/>
      <c r="J224" s="747" t="s">
        <v>199</v>
      </c>
      <c r="K224" s="346">
        <v>0</v>
      </c>
      <c r="L224" s="346">
        <v>0</v>
      </c>
      <c r="M224" s="43">
        <v>0</v>
      </c>
      <c r="N224" s="43">
        <v>0</v>
      </c>
      <c r="O224" s="1334">
        <v>0</v>
      </c>
      <c r="P224" s="33">
        <v>0</v>
      </c>
      <c r="Q224" s="43">
        <v>0</v>
      </c>
      <c r="R224" s="1326">
        <v>0</v>
      </c>
    </row>
    <row r="225" spans="1:18">
      <c r="A225" s="726"/>
      <c r="B225" s="727"/>
      <c r="C225" s="727">
        <v>2</v>
      </c>
      <c r="D225" s="727">
        <v>1</v>
      </c>
      <c r="E225" s="727"/>
      <c r="F225" s="727"/>
      <c r="G225" s="728"/>
      <c r="H225" s="728">
        <v>29</v>
      </c>
      <c r="I225" s="728"/>
      <c r="J225" s="747" t="s">
        <v>904</v>
      </c>
      <c r="K225" s="346">
        <v>0</v>
      </c>
      <c r="L225" s="346">
        <v>2500000</v>
      </c>
      <c r="M225" s="43">
        <v>0</v>
      </c>
      <c r="N225" s="43">
        <v>2500000</v>
      </c>
      <c r="O225" s="1334">
        <v>0</v>
      </c>
      <c r="P225" s="33">
        <v>0</v>
      </c>
      <c r="Q225" s="43">
        <v>0</v>
      </c>
      <c r="R225" s="1326">
        <v>0</v>
      </c>
    </row>
    <row r="226" spans="1:18" ht="25.5">
      <c r="A226" s="726"/>
      <c r="B226" s="727"/>
      <c r="C226" s="727">
        <v>2</v>
      </c>
      <c r="D226" s="727">
        <v>1</v>
      </c>
      <c r="E226" s="727"/>
      <c r="F226" s="727"/>
      <c r="G226" s="728"/>
      <c r="H226" s="728">
        <v>30</v>
      </c>
      <c r="I226" s="728"/>
      <c r="J226" s="747" t="s">
        <v>508</v>
      </c>
      <c r="K226" s="346">
        <v>0</v>
      </c>
      <c r="L226" s="346">
        <v>1000000</v>
      </c>
      <c r="M226" s="43">
        <v>0</v>
      </c>
      <c r="N226" s="43">
        <v>1000000</v>
      </c>
      <c r="O226" s="1334">
        <v>0</v>
      </c>
      <c r="P226" s="33">
        <v>0</v>
      </c>
      <c r="Q226" s="43">
        <v>0</v>
      </c>
      <c r="R226" s="1326">
        <v>0</v>
      </c>
    </row>
    <row r="227" spans="1:18" ht="38.25">
      <c r="A227" s="726"/>
      <c r="B227" s="727"/>
      <c r="C227" s="727">
        <v>2</v>
      </c>
      <c r="D227" s="727">
        <v>1</v>
      </c>
      <c r="E227" s="727"/>
      <c r="F227" s="727"/>
      <c r="G227" s="728"/>
      <c r="H227" s="728">
        <v>31</v>
      </c>
      <c r="I227" s="728"/>
      <c r="J227" s="747" t="s">
        <v>1101</v>
      </c>
      <c r="K227" s="346">
        <v>0</v>
      </c>
      <c r="L227" s="346">
        <v>2000000</v>
      </c>
      <c r="M227" s="43">
        <v>0</v>
      </c>
      <c r="N227" s="43">
        <v>2000000</v>
      </c>
      <c r="O227" s="1334">
        <v>0</v>
      </c>
      <c r="P227" s="33">
        <v>0</v>
      </c>
      <c r="Q227" s="43">
        <v>0</v>
      </c>
      <c r="R227" s="1326">
        <v>0</v>
      </c>
    </row>
    <row r="228" spans="1:18" ht="25.5">
      <c r="A228" s="726"/>
      <c r="B228" s="727"/>
      <c r="C228" s="727">
        <v>2</v>
      </c>
      <c r="D228" s="727">
        <v>1</v>
      </c>
      <c r="E228" s="727"/>
      <c r="F228" s="727"/>
      <c r="G228" s="728"/>
      <c r="H228" s="728">
        <v>32</v>
      </c>
      <c r="I228" s="728"/>
      <c r="J228" s="747" t="s">
        <v>217</v>
      </c>
      <c r="K228" s="346">
        <v>0</v>
      </c>
      <c r="L228" s="346">
        <v>1500000</v>
      </c>
      <c r="M228" s="43">
        <v>0</v>
      </c>
      <c r="N228" s="43">
        <v>1500000</v>
      </c>
      <c r="O228" s="1334">
        <v>0</v>
      </c>
      <c r="P228" s="33">
        <v>0</v>
      </c>
      <c r="Q228" s="43">
        <v>0</v>
      </c>
      <c r="R228" s="1326">
        <v>0</v>
      </c>
    </row>
    <row r="229" spans="1:18">
      <c r="A229" s="726"/>
      <c r="B229" s="727"/>
      <c r="C229" s="727">
        <v>2</v>
      </c>
      <c r="D229" s="727">
        <v>1</v>
      </c>
      <c r="E229" s="727"/>
      <c r="F229" s="727"/>
      <c r="G229" s="728"/>
      <c r="H229" s="728">
        <v>33</v>
      </c>
      <c r="I229" s="728"/>
      <c r="J229" s="747" t="s">
        <v>878</v>
      </c>
      <c r="K229" s="346">
        <v>0</v>
      </c>
      <c r="L229" s="346">
        <v>1400000</v>
      </c>
      <c r="M229" s="43">
        <v>0</v>
      </c>
      <c r="N229" s="43">
        <v>1400000</v>
      </c>
      <c r="O229" s="1334">
        <v>0</v>
      </c>
      <c r="P229" s="33">
        <v>0</v>
      </c>
      <c r="Q229" s="43">
        <v>0</v>
      </c>
      <c r="R229" s="1326">
        <v>0</v>
      </c>
    </row>
    <row r="230" spans="1:18">
      <c r="A230" s="726"/>
      <c r="B230" s="727"/>
      <c r="C230" s="727">
        <v>2</v>
      </c>
      <c r="D230" s="727">
        <v>1</v>
      </c>
      <c r="E230" s="727"/>
      <c r="F230" s="727"/>
      <c r="G230" s="728"/>
      <c r="H230" s="728">
        <v>34</v>
      </c>
      <c r="I230" s="728"/>
      <c r="J230" s="747" t="s">
        <v>879</v>
      </c>
      <c r="K230" s="346">
        <v>0</v>
      </c>
      <c r="L230" s="346">
        <v>500000</v>
      </c>
      <c r="M230" s="43">
        <v>0</v>
      </c>
      <c r="N230" s="43">
        <v>500000</v>
      </c>
      <c r="O230" s="1334">
        <v>0</v>
      </c>
      <c r="P230" s="33">
        <v>0</v>
      </c>
      <c r="Q230" s="43">
        <v>0</v>
      </c>
      <c r="R230" s="1326">
        <v>0</v>
      </c>
    </row>
    <row r="231" spans="1:18">
      <c r="A231" s="726"/>
      <c r="B231" s="727"/>
      <c r="C231" s="727">
        <v>2</v>
      </c>
      <c r="D231" s="727">
        <v>1</v>
      </c>
      <c r="E231" s="727"/>
      <c r="F231" s="727"/>
      <c r="G231" s="728"/>
      <c r="H231" s="728">
        <v>35</v>
      </c>
      <c r="I231" s="728"/>
      <c r="J231" s="747" t="s">
        <v>880</v>
      </c>
      <c r="K231" s="346">
        <v>0</v>
      </c>
      <c r="L231" s="346">
        <v>150000</v>
      </c>
      <c r="M231" s="43">
        <v>0</v>
      </c>
      <c r="N231" s="43">
        <v>150000</v>
      </c>
      <c r="O231" s="1334">
        <v>0</v>
      </c>
      <c r="P231" s="33">
        <v>0</v>
      </c>
      <c r="Q231" s="43">
        <v>0</v>
      </c>
      <c r="R231" s="1326">
        <v>0</v>
      </c>
    </row>
    <row r="232" spans="1:18">
      <c r="A232" s="726"/>
      <c r="B232" s="727"/>
      <c r="C232" s="727">
        <v>2</v>
      </c>
      <c r="D232" s="727">
        <v>1</v>
      </c>
      <c r="E232" s="727"/>
      <c r="F232" s="727"/>
      <c r="G232" s="728"/>
      <c r="H232" s="728">
        <v>36</v>
      </c>
      <c r="I232" s="728"/>
      <c r="J232" s="747" t="s">
        <v>881</v>
      </c>
      <c r="K232" s="346">
        <v>0</v>
      </c>
      <c r="L232" s="346">
        <v>200000</v>
      </c>
      <c r="M232" s="43">
        <v>0</v>
      </c>
      <c r="N232" s="43">
        <v>200000</v>
      </c>
      <c r="O232" s="1334">
        <v>0</v>
      </c>
      <c r="P232" s="33">
        <v>0</v>
      </c>
      <c r="Q232" s="43">
        <v>0</v>
      </c>
      <c r="R232" s="1326">
        <v>0</v>
      </c>
    </row>
    <row r="233" spans="1:18">
      <c r="A233" s="726"/>
      <c r="B233" s="727"/>
      <c r="C233" s="727">
        <v>2</v>
      </c>
      <c r="D233" s="727">
        <v>1</v>
      </c>
      <c r="E233" s="727"/>
      <c r="F233" s="727"/>
      <c r="G233" s="728"/>
      <c r="H233" s="728">
        <v>37</v>
      </c>
      <c r="I233" s="728"/>
      <c r="J233" s="747" t="s">
        <v>882</v>
      </c>
      <c r="K233" s="346">
        <v>0</v>
      </c>
      <c r="L233" s="346">
        <v>200000</v>
      </c>
      <c r="M233" s="43">
        <v>0</v>
      </c>
      <c r="N233" s="43">
        <v>200000</v>
      </c>
      <c r="O233" s="1334">
        <v>0</v>
      </c>
      <c r="P233" s="33">
        <v>0</v>
      </c>
      <c r="Q233" s="43">
        <v>0</v>
      </c>
      <c r="R233" s="1326">
        <v>0</v>
      </c>
    </row>
    <row r="234" spans="1:18">
      <c r="A234" s="726"/>
      <c r="B234" s="727"/>
      <c r="C234" s="727">
        <v>2</v>
      </c>
      <c r="D234" s="727">
        <v>1</v>
      </c>
      <c r="E234" s="727"/>
      <c r="F234" s="727"/>
      <c r="G234" s="728"/>
      <c r="H234" s="728">
        <v>38</v>
      </c>
      <c r="I234" s="728"/>
      <c r="J234" s="747" t="s">
        <v>883</v>
      </c>
      <c r="K234" s="346">
        <v>0</v>
      </c>
      <c r="L234" s="346">
        <v>200000</v>
      </c>
      <c r="M234" s="43">
        <v>0</v>
      </c>
      <c r="N234" s="43">
        <v>200000</v>
      </c>
      <c r="O234" s="1334">
        <v>0</v>
      </c>
      <c r="P234" s="33">
        <v>0</v>
      </c>
      <c r="Q234" s="43">
        <v>0</v>
      </c>
      <c r="R234" s="1326">
        <v>0</v>
      </c>
    </row>
    <row r="235" spans="1:18">
      <c r="A235" s="726"/>
      <c r="B235" s="727"/>
      <c r="C235" s="727">
        <v>2</v>
      </c>
      <c r="D235" s="727">
        <v>1</v>
      </c>
      <c r="E235" s="727"/>
      <c r="F235" s="727"/>
      <c r="G235" s="728"/>
      <c r="H235" s="728">
        <v>39</v>
      </c>
      <c r="I235" s="728"/>
      <c r="J235" s="747" t="s">
        <v>884</v>
      </c>
      <c r="K235" s="346">
        <v>0</v>
      </c>
      <c r="L235" s="346">
        <v>100000</v>
      </c>
      <c r="M235" s="43">
        <v>0</v>
      </c>
      <c r="N235" s="43">
        <v>100000</v>
      </c>
      <c r="O235" s="1334">
        <v>0</v>
      </c>
      <c r="P235" s="33">
        <v>0</v>
      </c>
      <c r="Q235" s="43">
        <v>0</v>
      </c>
      <c r="R235" s="1326">
        <v>0</v>
      </c>
    </row>
    <row r="236" spans="1:18">
      <c r="A236" s="726"/>
      <c r="B236" s="727"/>
      <c r="C236" s="727">
        <v>2</v>
      </c>
      <c r="D236" s="727">
        <v>1</v>
      </c>
      <c r="E236" s="727"/>
      <c r="F236" s="727"/>
      <c r="G236" s="728"/>
      <c r="H236" s="728">
        <v>40</v>
      </c>
      <c r="I236" s="728"/>
      <c r="J236" s="747" t="s">
        <v>1171</v>
      </c>
      <c r="K236" s="346">
        <v>0</v>
      </c>
      <c r="L236" s="346">
        <v>15458658</v>
      </c>
      <c r="M236" s="43">
        <v>0</v>
      </c>
      <c r="N236" s="43">
        <v>15458658</v>
      </c>
      <c r="O236" s="1334">
        <v>0</v>
      </c>
      <c r="P236" s="33">
        <v>0</v>
      </c>
      <c r="Q236" s="43">
        <v>0</v>
      </c>
      <c r="R236" s="1326">
        <v>0</v>
      </c>
    </row>
    <row r="237" spans="1:18" ht="15.75" thickBot="1">
      <c r="A237" s="59" t="s">
        <v>99</v>
      </c>
      <c r="B237" s="72"/>
      <c r="C237" s="72"/>
      <c r="D237" s="72"/>
      <c r="E237" s="72"/>
      <c r="F237" s="72"/>
      <c r="G237" s="73"/>
      <c r="H237" s="73"/>
      <c r="I237" s="73"/>
      <c r="J237" s="74"/>
      <c r="K237" s="75">
        <v>9315001161.7364655</v>
      </c>
      <c r="L237" s="75">
        <v>8299029859.7364655</v>
      </c>
      <c r="M237" s="396">
        <v>1471655455</v>
      </c>
      <c r="N237" s="75">
        <v>9770685314.7364655</v>
      </c>
      <c r="O237" s="1337">
        <v>5376715073</v>
      </c>
      <c r="P237" s="396">
        <v>645989473</v>
      </c>
      <c r="Q237" s="75">
        <v>6022704546</v>
      </c>
      <c r="R237" s="1333">
        <v>61.640553881275459</v>
      </c>
    </row>
    <row r="238" spans="1:18" ht="15.75" thickTop="1">
      <c r="A238" s="286" t="s">
        <v>147</v>
      </c>
      <c r="B238" s="287"/>
      <c r="C238" s="287"/>
      <c r="D238" s="287"/>
      <c r="E238" s="287"/>
      <c r="F238" s="287"/>
      <c r="G238" s="27"/>
      <c r="H238" s="728"/>
      <c r="I238" s="728"/>
      <c r="J238" s="729"/>
      <c r="K238" s="587"/>
      <c r="L238" s="365"/>
      <c r="M238" s="365"/>
      <c r="N238" s="587"/>
      <c r="O238" s="1322"/>
      <c r="P238" s="365"/>
      <c r="Q238" s="587"/>
      <c r="R238" s="1323"/>
    </row>
    <row r="239" spans="1:18">
      <c r="A239" s="367">
        <v>1</v>
      </c>
      <c r="B239" s="727"/>
      <c r="C239" s="727"/>
      <c r="D239" s="727"/>
      <c r="E239" s="727"/>
      <c r="F239" s="727"/>
      <c r="G239" s="27" t="s">
        <v>503</v>
      </c>
      <c r="H239" s="728"/>
      <c r="I239" s="728"/>
      <c r="J239" s="729"/>
      <c r="K239" s="43">
        <v>57721398</v>
      </c>
      <c r="L239" s="43">
        <v>144231501</v>
      </c>
      <c r="M239" s="43">
        <v>0</v>
      </c>
      <c r="N239" s="43">
        <v>144231501</v>
      </c>
      <c r="O239" s="1334">
        <v>59834372</v>
      </c>
      <c r="P239" s="43">
        <v>0</v>
      </c>
      <c r="Q239" s="43">
        <v>59834372</v>
      </c>
      <c r="R239" s="1326">
        <v>41.484954108603503</v>
      </c>
    </row>
    <row r="240" spans="1:18" ht="18" customHeight="1">
      <c r="A240" s="367">
        <v>2</v>
      </c>
      <c r="B240" s="727"/>
      <c r="C240" s="727"/>
      <c r="D240" s="727"/>
      <c r="E240" s="727"/>
      <c r="F240" s="727"/>
      <c r="G240" s="27" t="s">
        <v>502</v>
      </c>
      <c r="H240" s="728"/>
      <c r="I240" s="728"/>
      <c r="J240" s="729"/>
      <c r="K240" s="43">
        <v>72794116</v>
      </c>
      <c r="L240" s="43">
        <v>72794116</v>
      </c>
      <c r="M240" s="43">
        <v>0</v>
      </c>
      <c r="N240" s="43">
        <v>72794116</v>
      </c>
      <c r="O240" s="1334">
        <v>65294117</v>
      </c>
      <c r="P240" s="43">
        <v>0</v>
      </c>
      <c r="Q240" s="43">
        <v>65294117</v>
      </c>
      <c r="R240" s="1326">
        <v>89.696970837588026</v>
      </c>
    </row>
    <row r="241" spans="1:18" ht="18" customHeight="1">
      <c r="A241" s="367">
        <v>3</v>
      </c>
      <c r="B241" s="727"/>
      <c r="C241" s="727"/>
      <c r="D241" s="727"/>
      <c r="E241" s="727"/>
      <c r="F241" s="727"/>
      <c r="G241" s="1714" t="s">
        <v>1138</v>
      </c>
      <c r="H241" s="1741"/>
      <c r="I241" s="1741"/>
      <c r="J241" s="1742"/>
      <c r="K241" s="43">
        <v>0</v>
      </c>
      <c r="L241" s="43">
        <v>796278015</v>
      </c>
      <c r="M241" s="43">
        <v>0</v>
      </c>
      <c r="N241" s="43">
        <v>796278015</v>
      </c>
      <c r="O241" s="1334">
        <v>796278015</v>
      </c>
      <c r="P241" s="43">
        <v>0</v>
      </c>
      <c r="Q241" s="43">
        <v>796278015</v>
      </c>
      <c r="R241" s="1326">
        <v>100</v>
      </c>
    </row>
    <row r="242" spans="1:18">
      <c r="A242" s="367">
        <v>4</v>
      </c>
      <c r="B242" s="727"/>
      <c r="C242" s="727"/>
      <c r="D242" s="727"/>
      <c r="E242" s="727"/>
      <c r="F242" s="727"/>
      <c r="G242" s="27" t="s">
        <v>29</v>
      </c>
      <c r="H242" s="728"/>
      <c r="I242" s="728"/>
      <c r="J242" s="729"/>
      <c r="K242" s="43">
        <v>0</v>
      </c>
      <c r="L242" s="43">
        <v>299370000</v>
      </c>
      <c r="M242" s="43">
        <v>0</v>
      </c>
      <c r="N242" s="43">
        <v>299370000</v>
      </c>
      <c r="O242" s="1334">
        <v>299370000</v>
      </c>
      <c r="P242" s="43">
        <v>0</v>
      </c>
      <c r="Q242" s="43">
        <v>299370000</v>
      </c>
      <c r="R242" s="1326">
        <v>100</v>
      </c>
    </row>
    <row r="243" spans="1:18">
      <c r="A243" s="367">
        <v>5</v>
      </c>
      <c r="B243" s="727"/>
      <c r="C243" s="727"/>
      <c r="D243" s="727"/>
      <c r="E243" s="727"/>
      <c r="F243" s="727"/>
      <c r="G243" s="63" t="s">
        <v>148</v>
      </c>
      <c r="H243" s="65"/>
      <c r="I243" s="65"/>
      <c r="J243" s="69"/>
      <c r="K243" s="483">
        <v>1984449587</v>
      </c>
      <c r="L243" s="483">
        <v>1986231356</v>
      </c>
      <c r="M243" s="483">
        <v>0</v>
      </c>
      <c r="N243" s="483">
        <v>1986231356</v>
      </c>
      <c r="O243" s="1338">
        <v>1947477805</v>
      </c>
      <c r="P243" s="1338">
        <v>0</v>
      </c>
      <c r="Q243" s="483">
        <v>1947477805</v>
      </c>
      <c r="R243" s="1339">
        <v>98.048890383140247</v>
      </c>
    </row>
    <row r="244" spans="1:18" ht="15">
      <c r="A244" s="719"/>
      <c r="B244" s="731"/>
      <c r="C244" s="731"/>
      <c r="D244" s="731"/>
      <c r="E244" s="731"/>
      <c r="F244" s="731"/>
      <c r="G244" s="720"/>
      <c r="H244" s="732">
        <v>1</v>
      </c>
      <c r="I244" s="46"/>
      <c r="J244" s="733" t="s">
        <v>974</v>
      </c>
      <c r="K244" s="43">
        <v>29089529</v>
      </c>
      <c r="L244" s="43">
        <v>47042903</v>
      </c>
      <c r="M244" s="41">
        <v>0</v>
      </c>
      <c r="N244" s="43">
        <v>47042903</v>
      </c>
      <c r="O244" s="1334">
        <v>46879464</v>
      </c>
      <c r="P244" s="1334">
        <v>0</v>
      </c>
      <c r="Q244" s="1334">
        <v>46879464</v>
      </c>
      <c r="R244" s="1340">
        <v>99.65257458707427</v>
      </c>
    </row>
    <row r="245" spans="1:18" ht="25.5">
      <c r="A245" s="730"/>
      <c r="B245" s="731"/>
      <c r="C245" s="731"/>
      <c r="D245" s="731"/>
      <c r="E245" s="731"/>
      <c r="F245" s="731"/>
      <c r="G245" s="732"/>
      <c r="H245" s="732">
        <v>2</v>
      </c>
      <c r="I245" s="732"/>
      <c r="J245" s="733" t="s">
        <v>1037</v>
      </c>
      <c r="K245" s="43">
        <v>751604223</v>
      </c>
      <c r="L245" s="43">
        <v>723773589</v>
      </c>
      <c r="M245" s="43">
        <v>0</v>
      </c>
      <c r="N245" s="43">
        <v>723773589</v>
      </c>
      <c r="O245" s="1334">
        <v>686434901</v>
      </c>
      <c r="P245" s="1334">
        <v>0</v>
      </c>
      <c r="Q245" s="1334">
        <v>686434901</v>
      </c>
      <c r="R245" s="1340">
        <v>94.841109351394138</v>
      </c>
    </row>
    <row r="246" spans="1:18">
      <c r="A246" s="730"/>
      <c r="B246" s="731"/>
      <c r="C246" s="731"/>
      <c r="D246" s="731"/>
      <c r="E246" s="731"/>
      <c r="F246" s="731"/>
      <c r="G246" s="732"/>
      <c r="H246" s="732">
        <v>3</v>
      </c>
      <c r="I246" s="732"/>
      <c r="J246" s="733" t="s">
        <v>971</v>
      </c>
      <c r="K246" s="43">
        <v>112019145</v>
      </c>
      <c r="L246" s="43">
        <v>110881979</v>
      </c>
      <c r="M246" s="43">
        <v>0</v>
      </c>
      <c r="N246" s="43">
        <v>110881979</v>
      </c>
      <c r="O246" s="1334">
        <v>110881979</v>
      </c>
      <c r="P246" s="1334">
        <v>0</v>
      </c>
      <c r="Q246" s="1334">
        <v>110881979</v>
      </c>
      <c r="R246" s="1340">
        <v>100</v>
      </c>
    </row>
    <row r="247" spans="1:18">
      <c r="A247" s="730"/>
      <c r="B247" s="731"/>
      <c r="C247" s="731"/>
      <c r="D247" s="731"/>
      <c r="E247" s="731"/>
      <c r="F247" s="731"/>
      <c r="G247" s="732"/>
      <c r="H247" s="732">
        <v>4</v>
      </c>
      <c r="I247" s="732"/>
      <c r="J247" s="733" t="s">
        <v>149</v>
      </c>
      <c r="K247" s="43">
        <v>164189167</v>
      </c>
      <c r="L247" s="43">
        <v>164763782</v>
      </c>
      <c r="M247" s="43">
        <v>0</v>
      </c>
      <c r="N247" s="43">
        <v>164763782</v>
      </c>
      <c r="O247" s="1334">
        <v>189034015</v>
      </c>
      <c r="P247" s="1334">
        <v>0</v>
      </c>
      <c r="Q247" s="1334">
        <v>189034015</v>
      </c>
      <c r="R247" s="1340">
        <v>114.7303204050026</v>
      </c>
    </row>
    <row r="248" spans="1:18" ht="25.5">
      <c r="A248" s="730"/>
      <c r="B248" s="731"/>
      <c r="C248" s="731"/>
      <c r="D248" s="731"/>
      <c r="E248" s="731"/>
      <c r="F248" s="731"/>
      <c r="G248" s="732"/>
      <c r="H248" s="732">
        <v>5</v>
      </c>
      <c r="I248" s="732"/>
      <c r="J248" s="733" t="s">
        <v>970</v>
      </c>
      <c r="K248" s="43">
        <v>854360601</v>
      </c>
      <c r="L248" s="43">
        <v>863850590</v>
      </c>
      <c r="M248" s="43">
        <v>0</v>
      </c>
      <c r="N248" s="43">
        <v>863850590</v>
      </c>
      <c r="O248" s="1334">
        <v>838714106</v>
      </c>
      <c r="P248" s="1334">
        <v>0</v>
      </c>
      <c r="Q248" s="1334">
        <v>838714106</v>
      </c>
      <c r="R248" s="1340">
        <v>97.090181532433746</v>
      </c>
    </row>
    <row r="249" spans="1:18">
      <c r="A249" s="730"/>
      <c r="B249" s="731"/>
      <c r="C249" s="731"/>
      <c r="D249" s="731"/>
      <c r="E249" s="731"/>
      <c r="F249" s="731"/>
      <c r="G249" s="732"/>
      <c r="H249" s="732">
        <v>6</v>
      </c>
      <c r="I249" s="732"/>
      <c r="J249" s="733" t="s">
        <v>975</v>
      </c>
      <c r="K249" s="43">
        <v>73186922</v>
      </c>
      <c r="L249" s="43">
        <v>75918513</v>
      </c>
      <c r="M249" s="43">
        <v>0</v>
      </c>
      <c r="N249" s="43">
        <v>75918513</v>
      </c>
      <c r="O249" s="1334">
        <v>75533340</v>
      </c>
      <c r="P249" s="1334">
        <v>0</v>
      </c>
      <c r="Q249" s="1334">
        <v>75533340</v>
      </c>
      <c r="R249" s="1340">
        <v>99.49264944111853</v>
      </c>
    </row>
    <row r="250" spans="1:18">
      <c r="A250" s="367">
        <v>5</v>
      </c>
      <c r="B250" s="727"/>
      <c r="C250" s="727"/>
      <c r="D250" s="727"/>
      <c r="E250" s="727"/>
      <c r="F250" s="727"/>
      <c r="G250" s="27" t="s">
        <v>33</v>
      </c>
      <c r="H250" s="728"/>
      <c r="I250" s="728"/>
      <c r="J250" s="729"/>
      <c r="K250" s="43">
        <v>0</v>
      </c>
      <c r="L250" s="43">
        <v>0</v>
      </c>
      <c r="M250" s="42">
        <v>0</v>
      </c>
      <c r="N250" s="43">
        <v>0</v>
      </c>
      <c r="O250" s="1334">
        <v>0</v>
      </c>
      <c r="P250" s="1341">
        <v>0</v>
      </c>
      <c r="Q250" s="1334">
        <v>0</v>
      </c>
      <c r="R250" s="1340">
        <v>0</v>
      </c>
    </row>
    <row r="251" spans="1:18" ht="15.75" thickBot="1">
      <c r="A251" s="59" t="s">
        <v>105</v>
      </c>
      <c r="B251" s="72"/>
      <c r="C251" s="72"/>
      <c r="D251" s="72"/>
      <c r="E251" s="72"/>
      <c r="F251" s="72"/>
      <c r="G251" s="73"/>
      <c r="H251" s="73"/>
      <c r="I251" s="73"/>
      <c r="J251" s="74"/>
      <c r="K251" s="75">
        <v>2114965101</v>
      </c>
      <c r="L251" s="75">
        <v>3298904988</v>
      </c>
      <c r="M251" s="75">
        <v>0</v>
      </c>
      <c r="N251" s="75">
        <v>3298904988</v>
      </c>
      <c r="O251" s="1337">
        <v>3168254309</v>
      </c>
      <c r="P251" s="75">
        <v>0</v>
      </c>
      <c r="Q251" s="75">
        <v>3168254309</v>
      </c>
      <c r="R251" s="1333">
        <v>96.039574359514717</v>
      </c>
    </row>
    <row r="252" spans="1:18" thickTop="1" thickBot="1">
      <c r="A252" s="748"/>
      <c r="B252" s="749"/>
      <c r="C252" s="749"/>
      <c r="D252" s="749"/>
      <c r="E252" s="749"/>
      <c r="F252" s="749"/>
      <c r="K252" s="647"/>
      <c r="L252" s="646"/>
      <c r="M252" s="646"/>
      <c r="N252" s="647"/>
      <c r="O252" s="1342"/>
      <c r="P252" s="646"/>
      <c r="Q252" s="647"/>
      <c r="R252" s="1343"/>
    </row>
    <row r="253" spans="1:18" s="76" customFormat="1" ht="15.75" thickBot="1">
      <c r="A253" s="1725" t="s">
        <v>106</v>
      </c>
      <c r="B253" s="1726"/>
      <c r="C253" s="1726"/>
      <c r="D253" s="1726"/>
      <c r="E253" s="1726"/>
      <c r="F253" s="1726"/>
      <c r="G253" s="1726"/>
      <c r="H253" s="1726"/>
      <c r="I253" s="1726"/>
      <c r="J253" s="1727"/>
      <c r="K253" s="77">
        <v>13530710388.936466</v>
      </c>
      <c r="L253" s="77">
        <v>13652408133.736465</v>
      </c>
      <c r="M253" s="77">
        <v>1528439693</v>
      </c>
      <c r="N253" s="77">
        <v>15180847826.736465</v>
      </c>
      <c r="O253" s="1344">
        <v>10533233278</v>
      </c>
      <c r="P253" s="77">
        <v>698945064.87</v>
      </c>
      <c r="Q253" s="77">
        <v>11232178342.870001</v>
      </c>
      <c r="R253" s="1345">
        <v>73.989137306863199</v>
      </c>
    </row>
    <row r="254" spans="1:18" ht="15" thickTop="1">
      <c r="L254" s="78"/>
      <c r="O254" s="1346"/>
    </row>
    <row r="255" spans="1:18" ht="9" customHeight="1">
      <c r="L255" s="78"/>
      <c r="O255" s="1346"/>
    </row>
    <row r="257" spans="1:18" s="79" customFormat="1" ht="21" customHeight="1">
      <c r="A257" s="725"/>
      <c r="B257" s="725"/>
      <c r="C257" s="725"/>
      <c r="D257" s="725"/>
      <c r="E257" s="725"/>
      <c r="F257" s="725"/>
      <c r="G257" s="725"/>
      <c r="H257" s="725"/>
      <c r="I257" s="725"/>
      <c r="J257" s="750"/>
      <c r="K257" s="78"/>
      <c r="M257" s="78"/>
      <c r="N257" s="78"/>
      <c r="O257" s="1348"/>
      <c r="P257" s="78"/>
      <c r="Q257" s="78"/>
      <c r="R257" s="1347"/>
    </row>
    <row r="258" spans="1:18" ht="14.25" hidden="1" customHeight="1"/>
  </sheetData>
  <mergeCells count="101">
    <mergeCell ref="R1:R2"/>
    <mergeCell ref="G241:J241"/>
    <mergeCell ref="H150:J150"/>
    <mergeCell ref="H97:J97"/>
    <mergeCell ref="H153:J153"/>
    <mergeCell ref="H152:J152"/>
    <mergeCell ref="H177:J177"/>
    <mergeCell ref="H168:J168"/>
    <mergeCell ref="H186:J186"/>
    <mergeCell ref="H182:J182"/>
    <mergeCell ref="H181:J181"/>
    <mergeCell ref="H189:J189"/>
    <mergeCell ref="H178:J178"/>
    <mergeCell ref="H166:J166"/>
    <mergeCell ref="H162:J162"/>
    <mergeCell ref="H140:J140"/>
    <mergeCell ref="H141:J141"/>
    <mergeCell ref="H108:J108"/>
    <mergeCell ref="H113:J113"/>
    <mergeCell ref="H111:J111"/>
    <mergeCell ref="H101:J101"/>
    <mergeCell ref="H107:J107"/>
    <mergeCell ref="H176:J176"/>
    <mergeCell ref="H175:J175"/>
    <mergeCell ref="O1:Q1"/>
    <mergeCell ref="H73:J73"/>
    <mergeCell ref="H61:J61"/>
    <mergeCell ref="H68:J68"/>
    <mergeCell ref="G3:J3"/>
    <mergeCell ref="H55:J55"/>
    <mergeCell ref="H67:J67"/>
    <mergeCell ref="H57:J57"/>
    <mergeCell ref="H60:J60"/>
    <mergeCell ref="H72:J72"/>
    <mergeCell ref="H62:J62"/>
    <mergeCell ref="L1:N1"/>
    <mergeCell ref="K1:K2"/>
    <mergeCell ref="H74:J74"/>
    <mergeCell ref="H93:J93"/>
    <mergeCell ref="H78:J78"/>
    <mergeCell ref="A253:J253"/>
    <mergeCell ref="H104:J104"/>
    <mergeCell ref="H117:J117"/>
    <mergeCell ref="H106:J106"/>
    <mergeCell ref="I127:J127"/>
    <mergeCell ref="I128:J128"/>
    <mergeCell ref="I129:J129"/>
    <mergeCell ref="H136:J136"/>
    <mergeCell ref="G193:J193"/>
    <mergeCell ref="H163:J163"/>
    <mergeCell ref="G156:J156"/>
    <mergeCell ref="H169:J169"/>
    <mergeCell ref="H171:J171"/>
    <mergeCell ref="H167:J167"/>
    <mergeCell ref="H160:J160"/>
    <mergeCell ref="H143:J143"/>
    <mergeCell ref="H79:J79"/>
    <mergeCell ref="H112:J112"/>
    <mergeCell ref="H105:J105"/>
    <mergeCell ref="H110:J110"/>
    <mergeCell ref="I131:J131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109:J109"/>
    <mergeCell ref="I134:J134"/>
    <mergeCell ref="H159:J159"/>
    <mergeCell ref="I133:J133"/>
    <mergeCell ref="H77:J77"/>
    <mergeCell ref="G170:J170"/>
    <mergeCell ref="H164:J164"/>
    <mergeCell ref="H94:J94"/>
    <mergeCell ref="H95:J95"/>
    <mergeCell ref="I135:J135"/>
    <mergeCell ref="H96:J96"/>
    <mergeCell ref="H98:J98"/>
    <mergeCell ref="I130:J130"/>
    <mergeCell ref="H102:J102"/>
    <mergeCell ref="H137:J137"/>
    <mergeCell ref="H103:J103"/>
    <mergeCell ref="H190:J190"/>
    <mergeCell ref="H191:J191"/>
    <mergeCell ref="H192:J192"/>
    <mergeCell ref="H154:J154"/>
    <mergeCell ref="H161:J161"/>
    <mergeCell ref="H165:J165"/>
    <mergeCell ref="H188:J188"/>
    <mergeCell ref="H187:J187"/>
    <mergeCell ref="H184:J184"/>
    <mergeCell ref="H172:J172"/>
    <mergeCell ref="H183:J183"/>
    <mergeCell ref="H174:J174"/>
    <mergeCell ref="H158:J158"/>
    <mergeCell ref="H173:J173"/>
  </mergeCells>
  <printOptions horizontalCentered="1"/>
  <pageMargins left="0" right="0" top="0.59055118110236227" bottom="0.39370078740157483" header="0.23622047244094491" footer="0.15748031496062992"/>
  <pageSetup paperSize="9" scale="45" orientation="portrait" r:id="rId1"/>
  <headerFooter alignWithMargins="0">
    <oddHeader>&amp;C&amp;"Arial,Félkövér"&amp;14
GYÖNGYÖS VÁROSI ÖNKORMÁNYZAT
KIADÁSAI 2020&amp;R&amp;"Arial,Félkövér"&amp;12 3. melléklet a 15/2021. (V.28.) önkormányzati rendelethez</oddHeader>
    <oddFooter xml:space="preserve">&amp;C
&amp;R&amp;"Arial,Normál"&amp;12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0"/>
  <sheetViews>
    <sheetView showGridLines="0" zoomScale="90" zoomScaleNormal="90" workbookViewId="0">
      <pane xSplit="1" ySplit="3" topLeftCell="B10" activePane="bottomRight" state="frozen"/>
      <selection activeCell="A154" sqref="A154"/>
      <selection pane="topRight" activeCell="A154" sqref="A154"/>
      <selection pane="bottomLeft" activeCell="A154" sqref="A154"/>
      <selection pane="bottomRight" activeCell="B70" sqref="B69:J70"/>
    </sheetView>
  </sheetViews>
  <sheetFormatPr defaultColWidth="10.28515625" defaultRowHeight="15"/>
  <cols>
    <col min="1" max="1" width="45.85546875" style="297" customWidth="1"/>
    <col min="2" max="2" width="16.7109375" style="80" customWidth="1"/>
    <col min="3" max="3" width="17.140625" style="80" customWidth="1"/>
    <col min="4" max="4" width="16.140625" style="80" customWidth="1"/>
    <col min="5" max="5" width="17.140625" style="80" customWidth="1"/>
    <col min="6" max="7" width="16.140625" style="80" bestFit="1" customWidth="1"/>
    <col min="8" max="8" width="17.140625" style="80" customWidth="1"/>
    <col min="9" max="9" width="7.85546875" style="1378" customWidth="1"/>
    <col min="10" max="16384" width="10.28515625" style="80"/>
  </cols>
  <sheetData>
    <row r="1" spans="1:9" ht="31.5" customHeight="1" thickTop="1">
      <c r="A1" s="1747" t="s">
        <v>150</v>
      </c>
      <c r="B1" s="1749" t="s">
        <v>1078</v>
      </c>
      <c r="C1" s="1744" t="s">
        <v>1082</v>
      </c>
      <c r="D1" s="1745"/>
      <c r="E1" s="1746"/>
      <c r="F1" s="1744" t="s">
        <v>775</v>
      </c>
      <c r="G1" s="1745"/>
      <c r="H1" s="1746"/>
      <c r="I1" s="1739" t="s">
        <v>1164</v>
      </c>
    </row>
    <row r="2" spans="1:9" ht="27.75" customHeight="1" thickBot="1">
      <c r="A2" s="1748"/>
      <c r="B2" s="1750"/>
      <c r="C2" s="332" t="s">
        <v>44</v>
      </c>
      <c r="D2" s="332" t="s">
        <v>45</v>
      </c>
      <c r="E2" s="332" t="s">
        <v>46</v>
      </c>
      <c r="F2" s="376" t="s">
        <v>44</v>
      </c>
      <c r="G2" s="332" t="s">
        <v>45</v>
      </c>
      <c r="H2" s="332" t="s">
        <v>46</v>
      </c>
      <c r="I2" s="1743"/>
    </row>
    <row r="3" spans="1:9" s="81" customFormat="1" ht="16.5" thickTop="1">
      <c r="A3" s="640" t="s">
        <v>151</v>
      </c>
      <c r="B3" s="1252"/>
      <c r="C3" s="1252"/>
      <c r="D3" s="1252"/>
      <c r="E3" s="1252"/>
      <c r="F3" s="1252"/>
      <c r="G3" s="1252"/>
      <c r="H3" s="1252"/>
      <c r="I3" s="1349"/>
    </row>
    <row r="4" spans="1:9">
      <c r="A4" s="89" t="s">
        <v>152</v>
      </c>
      <c r="B4" s="91">
        <v>120000000</v>
      </c>
      <c r="C4" s="91">
        <v>89239370</v>
      </c>
      <c r="D4" s="91">
        <v>24094630</v>
      </c>
      <c r="E4" s="91">
        <v>113334000</v>
      </c>
      <c r="F4" s="91">
        <v>89211100</v>
      </c>
      <c r="G4" s="91">
        <v>24086998</v>
      </c>
      <c r="H4" s="82">
        <v>113298098</v>
      </c>
      <c r="I4" s="1350">
        <v>99.968321951047344</v>
      </c>
    </row>
    <row r="5" spans="1:9">
      <c r="A5" s="89" t="s">
        <v>153</v>
      </c>
      <c r="B5" s="91">
        <v>12609718</v>
      </c>
      <c r="C5" s="91">
        <v>9928912</v>
      </c>
      <c r="D5" s="91">
        <v>2680806</v>
      </c>
      <c r="E5" s="91">
        <v>12609718</v>
      </c>
      <c r="F5" s="588">
        <v>7949395</v>
      </c>
      <c r="G5" s="91">
        <v>2146340</v>
      </c>
      <c r="H5" s="1351">
        <v>10095735</v>
      </c>
      <c r="I5" s="1352">
        <v>80.063130674294229</v>
      </c>
    </row>
    <row r="6" spans="1:9" ht="30">
      <c r="A6" s="89" t="s">
        <v>494</v>
      </c>
      <c r="B6" s="91">
        <v>5000000</v>
      </c>
      <c r="C6" s="91">
        <v>4409449</v>
      </c>
      <c r="D6" s="91">
        <v>1190551</v>
      </c>
      <c r="E6" s="91">
        <v>5600000</v>
      </c>
      <c r="F6" s="636">
        <v>2251825</v>
      </c>
      <c r="G6" s="91">
        <v>607993</v>
      </c>
      <c r="H6" s="663">
        <v>2859818</v>
      </c>
      <c r="I6" s="1353">
        <v>51.068178571428568</v>
      </c>
    </row>
    <row r="7" spans="1:9" ht="30">
      <c r="A7" s="89" t="s">
        <v>530</v>
      </c>
      <c r="B7" s="636">
        <v>2000000</v>
      </c>
      <c r="C7" s="91">
        <v>1401575</v>
      </c>
      <c r="D7" s="91">
        <v>378425</v>
      </c>
      <c r="E7" s="636">
        <v>1780000</v>
      </c>
      <c r="F7" s="636">
        <v>1211815</v>
      </c>
      <c r="G7" s="91">
        <v>327190</v>
      </c>
      <c r="H7" s="663">
        <v>1539005</v>
      </c>
      <c r="I7" s="1353">
        <v>86.460955056179785</v>
      </c>
    </row>
    <row r="8" spans="1:9">
      <c r="A8" s="87" t="s">
        <v>154</v>
      </c>
      <c r="B8" s="588">
        <v>4000000</v>
      </c>
      <c r="C8" s="91">
        <v>4714370</v>
      </c>
      <c r="D8" s="91">
        <v>1051630</v>
      </c>
      <c r="E8" s="588">
        <v>5766000</v>
      </c>
      <c r="F8" s="636">
        <v>4713880</v>
      </c>
      <c r="G8" s="91">
        <v>1051348</v>
      </c>
      <c r="H8" s="663">
        <v>5765228</v>
      </c>
      <c r="I8" s="1353">
        <v>99.986611168921257</v>
      </c>
    </row>
    <row r="9" spans="1:9" ht="30">
      <c r="A9" s="89" t="s">
        <v>433</v>
      </c>
      <c r="B9" s="90">
        <v>34500000</v>
      </c>
      <c r="C9" s="91">
        <v>33108275</v>
      </c>
      <c r="D9" s="91">
        <v>4887735</v>
      </c>
      <c r="E9" s="90">
        <v>37996010</v>
      </c>
      <c r="F9" s="90">
        <v>33094175</v>
      </c>
      <c r="G9" s="91">
        <v>4862922</v>
      </c>
      <c r="H9" s="91">
        <v>37957097</v>
      </c>
      <c r="I9" s="1354">
        <v>99.897586615015626</v>
      </c>
    </row>
    <row r="10" spans="1:9" ht="30">
      <c r="A10" s="89" t="s">
        <v>1128</v>
      </c>
      <c r="B10" s="82">
        <v>0</v>
      </c>
      <c r="C10" s="588">
        <v>2388504</v>
      </c>
      <c r="D10" s="91">
        <v>644896</v>
      </c>
      <c r="E10" s="90">
        <v>3033400</v>
      </c>
      <c r="F10" s="588">
        <v>2388504</v>
      </c>
      <c r="G10" s="91">
        <v>644896</v>
      </c>
      <c r="H10" s="91">
        <v>3033400</v>
      </c>
      <c r="I10" s="1354">
        <v>100</v>
      </c>
    </row>
    <row r="11" spans="1:9" s="86" customFormat="1" ht="16.5" thickBot="1">
      <c r="A11" s="290" t="s">
        <v>3</v>
      </c>
      <c r="B11" s="85">
        <v>178109718</v>
      </c>
      <c r="C11" s="589">
        <v>145190455</v>
      </c>
      <c r="D11" s="84">
        <v>34928673</v>
      </c>
      <c r="E11" s="85">
        <v>180119128</v>
      </c>
      <c r="F11" s="589">
        <v>140820694</v>
      </c>
      <c r="G11" s="107">
        <v>33727687</v>
      </c>
      <c r="H11" s="85">
        <v>174548381</v>
      </c>
      <c r="I11" s="1355">
        <v>96.907187447631884</v>
      </c>
    </row>
    <row r="12" spans="1:9" s="81" customFormat="1" ht="15.75">
      <c r="A12" s="641" t="s">
        <v>155</v>
      </c>
      <c r="B12" s="1250"/>
      <c r="C12" s="1250"/>
      <c r="D12" s="1250"/>
      <c r="E12" s="1250"/>
      <c r="F12" s="1356"/>
      <c r="G12" s="1357"/>
      <c r="H12" s="1358"/>
      <c r="I12" s="1359"/>
    </row>
    <row r="13" spans="1:9" ht="30">
      <c r="A13" s="87" t="s">
        <v>156</v>
      </c>
      <c r="B13" s="91">
        <v>25404411</v>
      </c>
      <c r="C13" s="91">
        <v>30901992</v>
      </c>
      <c r="D13" s="91">
        <v>8343538</v>
      </c>
      <c r="E13" s="91">
        <v>39245530</v>
      </c>
      <c r="F13" s="321">
        <v>27724216</v>
      </c>
      <c r="G13" s="90">
        <v>7485538</v>
      </c>
      <c r="H13" s="82">
        <v>35209754</v>
      </c>
      <c r="I13" s="1350">
        <v>89.716597023915838</v>
      </c>
    </row>
    <row r="14" spans="1:9" s="81" customFormat="1" ht="30">
      <c r="A14" s="88" t="s">
        <v>489</v>
      </c>
      <c r="B14" s="91">
        <v>2500000</v>
      </c>
      <c r="C14" s="636">
        <v>3406650</v>
      </c>
      <c r="D14" s="636">
        <v>919795</v>
      </c>
      <c r="E14" s="91">
        <v>4326445</v>
      </c>
      <c r="F14" s="636">
        <v>3403426</v>
      </c>
      <c r="G14" s="90">
        <v>918925</v>
      </c>
      <c r="H14" s="83">
        <v>4322351</v>
      </c>
      <c r="I14" s="1360">
        <v>99.905372655840992</v>
      </c>
    </row>
    <row r="15" spans="1:9">
      <c r="A15" s="87" t="s">
        <v>157</v>
      </c>
      <c r="B15" s="91">
        <v>3000000</v>
      </c>
      <c r="C15" s="636">
        <v>1566248</v>
      </c>
      <c r="D15" s="636">
        <v>422889</v>
      </c>
      <c r="E15" s="91">
        <v>1989137</v>
      </c>
      <c r="F15" s="636">
        <v>1085901</v>
      </c>
      <c r="G15" s="90">
        <v>293193</v>
      </c>
      <c r="H15" s="82">
        <v>1379094</v>
      </c>
      <c r="I15" s="1350">
        <v>69.331272808258049</v>
      </c>
    </row>
    <row r="16" spans="1:9">
      <c r="A16" s="88" t="s">
        <v>434</v>
      </c>
      <c r="B16" s="91">
        <v>15100545</v>
      </c>
      <c r="C16" s="636">
        <v>7050804</v>
      </c>
      <c r="D16" s="636">
        <v>1871596</v>
      </c>
      <c r="E16" s="91">
        <v>8922400</v>
      </c>
      <c r="F16" s="636">
        <v>6716897</v>
      </c>
      <c r="G16" s="90">
        <v>1785473</v>
      </c>
      <c r="H16" s="83">
        <v>8502370</v>
      </c>
      <c r="I16" s="1360">
        <v>95.292410113870702</v>
      </c>
    </row>
    <row r="17" spans="1:9" ht="16.5" thickBot="1">
      <c r="A17" s="290" t="s">
        <v>3</v>
      </c>
      <c r="B17" s="85">
        <v>46004956</v>
      </c>
      <c r="C17" s="589">
        <v>42925694</v>
      </c>
      <c r="D17" s="107">
        <v>11557818</v>
      </c>
      <c r="E17" s="85">
        <v>54483512</v>
      </c>
      <c r="F17" s="589">
        <v>38930440</v>
      </c>
      <c r="G17" s="107">
        <v>10483129</v>
      </c>
      <c r="H17" s="85">
        <v>49413569</v>
      </c>
      <c r="I17" s="1355">
        <v>90.694537092249121</v>
      </c>
    </row>
    <row r="18" spans="1:9" ht="15.75">
      <c r="A18" s="641" t="s">
        <v>158</v>
      </c>
      <c r="B18" s="1250"/>
      <c r="C18" s="1250"/>
      <c r="D18" s="1250"/>
      <c r="E18" s="1250"/>
      <c r="F18" s="634"/>
      <c r="G18" s="1250"/>
      <c r="H18" s="374"/>
      <c r="I18" s="1359"/>
    </row>
    <row r="19" spans="1:9">
      <c r="A19" s="89" t="s">
        <v>159</v>
      </c>
      <c r="B19" s="91">
        <v>48000000</v>
      </c>
      <c r="C19" s="636">
        <v>37645276</v>
      </c>
      <c r="D19" s="636">
        <v>10204724</v>
      </c>
      <c r="E19" s="91">
        <v>47850000</v>
      </c>
      <c r="F19" s="636">
        <v>35163243</v>
      </c>
      <c r="G19" s="91">
        <v>8622859</v>
      </c>
      <c r="H19" s="83">
        <v>43786102</v>
      </c>
      <c r="I19" s="1360">
        <v>91.507005224660404</v>
      </c>
    </row>
    <row r="20" spans="1:9">
      <c r="A20" s="89" t="s">
        <v>160</v>
      </c>
      <c r="B20" s="90">
        <v>3200000</v>
      </c>
      <c r="C20" s="636">
        <v>2669685</v>
      </c>
      <c r="D20" s="636">
        <v>680315</v>
      </c>
      <c r="E20" s="90">
        <v>3350000</v>
      </c>
      <c r="F20" s="636">
        <v>2649112</v>
      </c>
      <c r="G20" s="91">
        <v>642593</v>
      </c>
      <c r="H20" s="82">
        <v>3291705</v>
      </c>
      <c r="I20" s="1350">
        <v>98.259850746268668</v>
      </c>
    </row>
    <row r="21" spans="1:9">
      <c r="A21" s="89" t="s">
        <v>1178</v>
      </c>
      <c r="B21" s="90">
        <v>0</v>
      </c>
      <c r="C21" s="636">
        <v>401450</v>
      </c>
      <c r="D21" s="636">
        <v>108092</v>
      </c>
      <c r="E21" s="90">
        <v>509542</v>
      </c>
      <c r="F21" s="1361">
        <v>401450</v>
      </c>
      <c r="G21" s="91">
        <v>108392</v>
      </c>
      <c r="H21" s="82">
        <v>509842</v>
      </c>
      <c r="I21" s="1350">
        <v>100.05887640273031</v>
      </c>
    </row>
    <row r="22" spans="1:9">
      <c r="A22" s="89" t="s">
        <v>1179</v>
      </c>
      <c r="B22" s="90">
        <v>0</v>
      </c>
      <c r="C22" s="636">
        <v>194780</v>
      </c>
      <c r="D22" s="636">
        <v>52591</v>
      </c>
      <c r="E22" s="90">
        <v>247371</v>
      </c>
      <c r="F22" s="91">
        <v>194780</v>
      </c>
      <c r="G22" s="91">
        <v>52591</v>
      </c>
      <c r="H22" s="91">
        <v>247371</v>
      </c>
      <c r="I22" s="1350">
        <v>100</v>
      </c>
    </row>
    <row r="23" spans="1:9" ht="30">
      <c r="A23" s="89" t="s">
        <v>435</v>
      </c>
      <c r="B23" s="90">
        <v>18604900</v>
      </c>
      <c r="C23" s="636">
        <v>14569325</v>
      </c>
      <c r="D23" s="636">
        <v>3935526</v>
      </c>
      <c r="E23" s="90">
        <v>18504851</v>
      </c>
      <c r="F23" s="636">
        <v>13248755</v>
      </c>
      <c r="G23" s="91">
        <v>3201867</v>
      </c>
      <c r="H23" s="82">
        <v>16450622</v>
      </c>
      <c r="I23" s="1350">
        <v>88.898970329455778</v>
      </c>
    </row>
    <row r="24" spans="1:9" s="81" customFormat="1" ht="16.5" thickBot="1">
      <c r="A24" s="290" t="s">
        <v>3</v>
      </c>
      <c r="B24" s="84">
        <v>69804900</v>
      </c>
      <c r="C24" s="589">
        <v>55480516</v>
      </c>
      <c r="D24" s="84">
        <v>14981248</v>
      </c>
      <c r="E24" s="84">
        <v>70461764</v>
      </c>
      <c r="F24" s="589">
        <v>51657340</v>
      </c>
      <c r="G24" s="84">
        <v>12628302</v>
      </c>
      <c r="H24" s="85">
        <v>64285642</v>
      </c>
      <c r="I24" s="1355">
        <v>91.234789410040889</v>
      </c>
    </row>
    <row r="25" spans="1:9" s="81" customFormat="1" ht="15.75">
      <c r="A25" s="641" t="s">
        <v>161</v>
      </c>
      <c r="B25" s="1250"/>
      <c r="C25" s="1250"/>
      <c r="D25" s="1250"/>
      <c r="E25" s="1250"/>
      <c r="F25" s="634"/>
      <c r="G25" s="1250"/>
      <c r="H25" s="374"/>
      <c r="I25" s="1359"/>
    </row>
    <row r="26" spans="1:9">
      <c r="A26" s="88" t="s">
        <v>163</v>
      </c>
      <c r="B26" s="90">
        <v>18480000</v>
      </c>
      <c r="C26" s="636">
        <v>2789103</v>
      </c>
      <c r="D26" s="636">
        <v>753057</v>
      </c>
      <c r="E26" s="90">
        <v>3542160</v>
      </c>
      <c r="F26" s="1361">
        <v>2939350</v>
      </c>
      <c r="G26" s="91">
        <v>145476</v>
      </c>
      <c r="H26" s="1351">
        <v>3084826</v>
      </c>
      <c r="I26" s="1360">
        <v>87.088838448856066</v>
      </c>
    </row>
    <row r="27" spans="1:9">
      <c r="A27" s="88" t="s">
        <v>936</v>
      </c>
      <c r="B27" s="90">
        <v>3200000</v>
      </c>
      <c r="C27" s="636">
        <v>1529921</v>
      </c>
      <c r="D27" s="636">
        <v>413079</v>
      </c>
      <c r="E27" s="90">
        <v>1943000</v>
      </c>
      <c r="F27" s="1361">
        <v>425000</v>
      </c>
      <c r="G27" s="91">
        <v>114750</v>
      </c>
      <c r="H27" s="83">
        <v>539750</v>
      </c>
      <c r="I27" s="1360">
        <v>27.779207411219765</v>
      </c>
    </row>
    <row r="28" spans="1:9" ht="30">
      <c r="A28" s="88" t="s">
        <v>934</v>
      </c>
      <c r="B28" s="90">
        <v>2000000</v>
      </c>
      <c r="C28" s="636">
        <v>0</v>
      </c>
      <c r="D28" s="636">
        <v>0</v>
      </c>
      <c r="E28" s="90">
        <v>0</v>
      </c>
      <c r="F28" s="1361">
        <v>0</v>
      </c>
      <c r="G28" s="91">
        <v>0</v>
      </c>
      <c r="H28" s="83">
        <v>0</v>
      </c>
      <c r="I28" s="1360">
        <v>0</v>
      </c>
    </row>
    <row r="29" spans="1:9">
      <c r="A29" s="88" t="s">
        <v>162</v>
      </c>
      <c r="B29" s="90">
        <v>8787000</v>
      </c>
      <c r="C29" s="636">
        <v>3810728</v>
      </c>
      <c r="D29" s="636">
        <v>1028896</v>
      </c>
      <c r="E29" s="90">
        <v>4839624</v>
      </c>
      <c r="F29" s="1361">
        <v>1787000</v>
      </c>
      <c r="G29" s="91">
        <v>0</v>
      </c>
      <c r="H29" s="83">
        <v>1787000</v>
      </c>
      <c r="I29" s="1360">
        <v>36.924356107003355</v>
      </c>
    </row>
    <row r="30" spans="1:9" ht="30">
      <c r="A30" s="88" t="s">
        <v>165</v>
      </c>
      <c r="B30" s="90">
        <v>5651080</v>
      </c>
      <c r="C30" s="636">
        <v>5300683</v>
      </c>
      <c r="D30" s="636">
        <v>542184</v>
      </c>
      <c r="E30" s="90">
        <v>5842867</v>
      </c>
      <c r="F30" s="1361">
        <v>5292809</v>
      </c>
      <c r="G30" s="91">
        <v>531939</v>
      </c>
      <c r="H30" s="83">
        <v>5824748</v>
      </c>
      <c r="I30" s="1360">
        <v>99.689895388685045</v>
      </c>
    </row>
    <row r="31" spans="1:9">
      <c r="A31" s="88" t="s">
        <v>164</v>
      </c>
      <c r="B31" s="90">
        <v>12000000</v>
      </c>
      <c r="C31" s="636">
        <v>8157241</v>
      </c>
      <c r="D31" s="636">
        <v>2202455</v>
      </c>
      <c r="E31" s="90">
        <v>10359696</v>
      </c>
      <c r="F31" s="588">
        <v>6904805</v>
      </c>
      <c r="G31" s="91">
        <v>1675472</v>
      </c>
      <c r="H31" s="83">
        <v>8580277</v>
      </c>
      <c r="I31" s="1360">
        <v>82.82363690980894</v>
      </c>
    </row>
    <row r="32" spans="1:9" ht="30">
      <c r="A32" s="88" t="s">
        <v>459</v>
      </c>
      <c r="B32" s="90">
        <v>6000000</v>
      </c>
      <c r="C32" s="636">
        <v>3937007</v>
      </c>
      <c r="D32" s="636">
        <v>1062993</v>
      </c>
      <c r="E32" s="90">
        <v>5000000</v>
      </c>
      <c r="F32" s="588">
        <v>2520699</v>
      </c>
      <c r="G32" s="91">
        <v>128079</v>
      </c>
      <c r="H32" s="83">
        <v>2648778</v>
      </c>
      <c r="I32" s="1360">
        <v>52.975560000000002</v>
      </c>
    </row>
    <row r="33" spans="1:9">
      <c r="A33" s="88" t="s">
        <v>166</v>
      </c>
      <c r="B33" s="91">
        <v>28545800</v>
      </c>
      <c r="C33" s="636">
        <v>22477008</v>
      </c>
      <c r="D33" s="636">
        <v>6068792</v>
      </c>
      <c r="E33" s="91">
        <v>28545800</v>
      </c>
      <c r="F33" s="590">
        <v>18553200</v>
      </c>
      <c r="G33" s="91">
        <v>5005800</v>
      </c>
      <c r="H33" s="83">
        <v>23559000</v>
      </c>
      <c r="I33" s="1360">
        <v>82.530529885307118</v>
      </c>
    </row>
    <row r="34" spans="1:9">
      <c r="A34" s="88" t="s">
        <v>791</v>
      </c>
      <c r="B34" s="91">
        <v>3000000</v>
      </c>
      <c r="C34" s="636">
        <v>2362205</v>
      </c>
      <c r="D34" s="636">
        <v>637795</v>
      </c>
      <c r="E34" s="91">
        <v>3000000</v>
      </c>
      <c r="F34" s="321">
        <v>875000</v>
      </c>
      <c r="G34" s="91">
        <v>135000</v>
      </c>
      <c r="H34" s="83">
        <v>1010000</v>
      </c>
      <c r="I34" s="1360">
        <v>33.666666666666664</v>
      </c>
    </row>
    <row r="35" spans="1:9" ht="30">
      <c r="A35" s="672" t="s">
        <v>1016</v>
      </c>
      <c r="B35" s="90">
        <v>284948400</v>
      </c>
      <c r="C35" s="636">
        <v>284948400</v>
      </c>
      <c r="D35" s="636">
        <v>0</v>
      </c>
      <c r="E35" s="90">
        <v>284948400</v>
      </c>
      <c r="F35" s="321">
        <v>284948400</v>
      </c>
      <c r="G35" s="91">
        <v>0</v>
      </c>
      <c r="H35" s="83">
        <v>284948400</v>
      </c>
      <c r="I35" s="1360">
        <v>100</v>
      </c>
    </row>
    <row r="36" spans="1:9" ht="30">
      <c r="A36" s="87" t="s">
        <v>436</v>
      </c>
      <c r="B36" s="91">
        <v>19491312</v>
      </c>
      <c r="C36" s="636">
        <v>14032922</v>
      </c>
      <c r="D36" s="636">
        <v>3805089</v>
      </c>
      <c r="E36" s="91">
        <v>17838011</v>
      </c>
      <c r="F36" s="588">
        <v>11024220</v>
      </c>
      <c r="G36" s="91">
        <v>2619523</v>
      </c>
      <c r="H36" s="83">
        <v>13643743</v>
      </c>
      <c r="I36" s="1360">
        <v>76.48690764906469</v>
      </c>
    </row>
    <row r="37" spans="1:9">
      <c r="A37" s="87" t="s">
        <v>1180</v>
      </c>
      <c r="B37" s="90">
        <v>0</v>
      </c>
      <c r="C37" s="636">
        <v>6284627</v>
      </c>
      <c r="D37" s="636">
        <v>1455172</v>
      </c>
      <c r="E37" s="91">
        <v>7739799</v>
      </c>
      <c r="F37" s="1362">
        <v>6284627</v>
      </c>
      <c r="G37" s="91">
        <v>1455173</v>
      </c>
      <c r="H37" s="83">
        <v>7739800</v>
      </c>
      <c r="I37" s="1360">
        <v>100.00001292023217</v>
      </c>
    </row>
    <row r="38" spans="1:9">
      <c r="A38" s="87" t="s">
        <v>1181</v>
      </c>
      <c r="B38" s="90">
        <v>0</v>
      </c>
      <c r="C38" s="636">
        <v>55000</v>
      </c>
      <c r="D38" s="636">
        <v>14850</v>
      </c>
      <c r="E38" s="91">
        <v>69850</v>
      </c>
      <c r="F38" s="1362">
        <v>55000</v>
      </c>
      <c r="G38" s="91">
        <v>14850</v>
      </c>
      <c r="H38" s="83">
        <v>69850</v>
      </c>
      <c r="I38" s="1360">
        <v>100</v>
      </c>
    </row>
    <row r="39" spans="1:9" ht="30">
      <c r="A39" s="87" t="s">
        <v>1214</v>
      </c>
      <c r="B39" s="90">
        <v>0</v>
      </c>
      <c r="C39" s="636">
        <v>500000</v>
      </c>
      <c r="D39" s="636">
        <v>0</v>
      </c>
      <c r="E39" s="91">
        <v>500000</v>
      </c>
      <c r="F39" s="1362">
        <v>363060</v>
      </c>
      <c r="G39" s="91">
        <v>0</v>
      </c>
      <c r="H39" s="83">
        <v>363060</v>
      </c>
      <c r="I39" s="1360">
        <v>72.611999999999995</v>
      </c>
    </row>
    <row r="40" spans="1:9">
      <c r="A40" s="87" t="s">
        <v>1215</v>
      </c>
      <c r="B40" s="90">
        <v>0</v>
      </c>
      <c r="C40" s="636">
        <v>959476</v>
      </c>
      <c r="D40" s="636">
        <v>259058</v>
      </c>
      <c r="E40" s="91">
        <v>1218534</v>
      </c>
      <c r="F40" s="1362">
        <v>959476</v>
      </c>
      <c r="G40" s="91">
        <v>259058</v>
      </c>
      <c r="H40" s="83">
        <v>1218534</v>
      </c>
      <c r="I40" s="1360">
        <v>100</v>
      </c>
    </row>
    <row r="41" spans="1:9">
      <c r="A41" s="87" t="s">
        <v>1487</v>
      </c>
      <c r="B41" s="90">
        <v>0</v>
      </c>
      <c r="C41" s="636"/>
      <c r="D41" s="636"/>
      <c r="E41" s="91"/>
      <c r="F41" s="1362">
        <v>116236</v>
      </c>
      <c r="G41" s="91">
        <v>31384</v>
      </c>
      <c r="H41" s="83">
        <v>147620</v>
      </c>
      <c r="I41" s="1360"/>
    </row>
    <row r="42" spans="1:9">
      <c r="A42" s="87" t="s">
        <v>1216</v>
      </c>
      <c r="B42" s="90">
        <v>0</v>
      </c>
      <c r="C42" s="636">
        <v>391900</v>
      </c>
      <c r="D42" s="636">
        <v>105813</v>
      </c>
      <c r="E42" s="91">
        <v>497713</v>
      </c>
      <c r="F42" s="1362">
        <v>391900</v>
      </c>
      <c r="G42" s="91">
        <v>105813</v>
      </c>
      <c r="H42" s="83">
        <v>497713</v>
      </c>
      <c r="I42" s="1360">
        <v>100</v>
      </c>
    </row>
    <row r="43" spans="1:9" ht="30">
      <c r="A43" s="87" t="s">
        <v>972</v>
      </c>
      <c r="B43" s="90">
        <v>9000000</v>
      </c>
      <c r="C43" s="636">
        <v>0</v>
      </c>
      <c r="D43" s="636">
        <v>0</v>
      </c>
      <c r="E43" s="90">
        <v>0</v>
      </c>
      <c r="F43" s="1362">
        <v>0</v>
      </c>
      <c r="G43" s="1363">
        <v>0</v>
      </c>
      <c r="H43" s="1351">
        <v>0</v>
      </c>
      <c r="I43" s="1352">
        <v>0</v>
      </c>
    </row>
    <row r="44" spans="1:9" ht="16.5" thickBot="1">
      <c r="A44" s="290" t="s">
        <v>3</v>
      </c>
      <c r="B44" s="84">
        <v>401103592</v>
      </c>
      <c r="C44" s="589">
        <v>357536221</v>
      </c>
      <c r="D44" s="589">
        <v>18349233</v>
      </c>
      <c r="E44" s="84">
        <v>375885454</v>
      </c>
      <c r="F44" s="589">
        <v>343440782</v>
      </c>
      <c r="G44" s="107">
        <v>12222317</v>
      </c>
      <c r="H44" s="85">
        <v>355663099</v>
      </c>
      <c r="I44" s="1355">
        <v>94.620075135974801</v>
      </c>
    </row>
    <row r="45" spans="1:9" ht="15.75">
      <c r="A45" s="642" t="s">
        <v>167</v>
      </c>
      <c r="B45" s="375"/>
      <c r="C45" s="375"/>
      <c r="D45" s="375"/>
      <c r="E45" s="375"/>
      <c r="F45" s="1364"/>
      <c r="G45" s="375"/>
      <c r="H45" s="1365"/>
      <c r="I45" s="1366"/>
    </row>
    <row r="46" spans="1:9">
      <c r="A46" s="291" t="s">
        <v>168</v>
      </c>
      <c r="B46" s="103">
        <v>12361700</v>
      </c>
      <c r="C46" s="388">
        <v>11333332</v>
      </c>
      <c r="D46" s="388">
        <v>3060000</v>
      </c>
      <c r="E46" s="103">
        <v>14393332</v>
      </c>
      <c r="F46" s="388">
        <v>11333332</v>
      </c>
      <c r="G46" s="109">
        <v>3060000</v>
      </c>
      <c r="H46" s="109">
        <v>14393332</v>
      </c>
      <c r="I46" s="1367">
        <v>100</v>
      </c>
    </row>
    <row r="47" spans="1:9">
      <c r="A47" s="292" t="s">
        <v>169</v>
      </c>
      <c r="B47" s="109">
        <v>500000</v>
      </c>
      <c r="C47" s="388">
        <v>393700</v>
      </c>
      <c r="D47" s="388">
        <v>106300</v>
      </c>
      <c r="E47" s="109">
        <v>500000</v>
      </c>
      <c r="F47" s="590">
        <v>0</v>
      </c>
      <c r="G47" s="109">
        <v>0</v>
      </c>
      <c r="H47" s="1368">
        <v>0</v>
      </c>
      <c r="I47" s="1369">
        <v>0</v>
      </c>
    </row>
    <row r="48" spans="1:9">
      <c r="A48" s="292" t="s">
        <v>460</v>
      </c>
      <c r="B48" s="103">
        <v>6000000</v>
      </c>
      <c r="C48" s="103">
        <v>4199204</v>
      </c>
      <c r="D48" s="103">
        <v>1133786</v>
      </c>
      <c r="E48" s="103">
        <v>5332990</v>
      </c>
      <c r="F48" s="321">
        <v>4198256</v>
      </c>
      <c r="G48" s="109">
        <v>1133530</v>
      </c>
      <c r="H48" s="1368">
        <v>5331786</v>
      </c>
      <c r="I48" s="1369">
        <v>99.977423546640821</v>
      </c>
    </row>
    <row r="49" spans="1:9">
      <c r="A49" s="291" t="s">
        <v>518</v>
      </c>
      <c r="B49" s="103">
        <v>1000000</v>
      </c>
      <c r="C49" s="103">
        <v>787402</v>
      </c>
      <c r="D49" s="103">
        <v>212598</v>
      </c>
      <c r="E49" s="103">
        <v>1000000</v>
      </c>
      <c r="F49" s="321">
        <v>0</v>
      </c>
      <c r="G49" s="109">
        <v>0</v>
      </c>
      <c r="H49" s="1368">
        <v>0</v>
      </c>
      <c r="I49" s="1369">
        <v>0</v>
      </c>
    </row>
    <row r="50" spans="1:9" ht="16.5" thickBot="1">
      <c r="A50" s="293" t="s">
        <v>170</v>
      </c>
      <c r="B50" s="92">
        <v>19861700</v>
      </c>
      <c r="C50" s="591">
        <v>16713638</v>
      </c>
      <c r="D50" s="591">
        <v>4512684</v>
      </c>
      <c r="E50" s="92">
        <v>21226322</v>
      </c>
      <c r="F50" s="591">
        <v>15531588</v>
      </c>
      <c r="G50" s="591">
        <v>4193530</v>
      </c>
      <c r="H50" s="92">
        <v>19725118</v>
      </c>
      <c r="I50" s="1370">
        <v>92.927630137712981</v>
      </c>
    </row>
    <row r="51" spans="1:9" s="81" customFormat="1" ht="15.75">
      <c r="A51" s="641" t="s">
        <v>171</v>
      </c>
      <c r="B51" s="1250"/>
      <c r="C51" s="1250"/>
      <c r="D51" s="1250"/>
      <c r="E51" s="1250"/>
      <c r="F51" s="634"/>
      <c r="G51" s="1250"/>
      <c r="H51" s="374"/>
      <c r="I51" s="1359"/>
    </row>
    <row r="52" spans="1:9" ht="30">
      <c r="A52" s="93" t="s">
        <v>172</v>
      </c>
      <c r="B52" s="349">
        <v>6000000</v>
      </c>
      <c r="C52" s="349">
        <v>6187785</v>
      </c>
      <c r="D52" s="349">
        <v>1670703</v>
      </c>
      <c r="E52" s="349">
        <v>7858488</v>
      </c>
      <c r="F52" s="90">
        <v>6737819</v>
      </c>
      <c r="G52" s="90">
        <v>1624891</v>
      </c>
      <c r="H52" s="347">
        <v>8362710</v>
      </c>
      <c r="I52" s="1371">
        <v>106.41627244324863</v>
      </c>
    </row>
    <row r="53" spans="1:9" ht="30">
      <c r="A53" s="93" t="s">
        <v>173</v>
      </c>
      <c r="B53" s="321">
        <v>1500000</v>
      </c>
      <c r="C53" s="590">
        <v>1233209</v>
      </c>
      <c r="D53" s="590">
        <v>332967</v>
      </c>
      <c r="E53" s="321">
        <v>1566176</v>
      </c>
      <c r="F53" s="590">
        <v>1315257</v>
      </c>
      <c r="G53" s="348">
        <v>150919</v>
      </c>
      <c r="H53" s="347">
        <v>1466176</v>
      </c>
      <c r="I53" s="1371">
        <v>93.615021555687221</v>
      </c>
    </row>
    <row r="54" spans="1:9" ht="45">
      <c r="A54" s="93" t="s">
        <v>461</v>
      </c>
      <c r="B54" s="347">
        <v>15597000</v>
      </c>
      <c r="C54" s="347">
        <v>8794325</v>
      </c>
      <c r="D54" s="347">
        <v>2374467</v>
      </c>
      <c r="E54" s="347">
        <v>11168792</v>
      </c>
      <c r="F54" s="91">
        <v>6120183</v>
      </c>
      <c r="G54" s="91">
        <v>1634968</v>
      </c>
      <c r="H54" s="347">
        <v>7755151</v>
      </c>
      <c r="I54" s="1371">
        <v>69.43589781240442</v>
      </c>
    </row>
    <row r="55" spans="1:9" ht="30">
      <c r="A55" s="89" t="s">
        <v>1155</v>
      </c>
      <c r="B55" s="347">
        <v>0</v>
      </c>
      <c r="C55" s="321">
        <v>2637000</v>
      </c>
      <c r="D55" s="347">
        <v>711990</v>
      </c>
      <c r="E55" s="347">
        <v>3348990</v>
      </c>
      <c r="F55" s="588">
        <v>0</v>
      </c>
      <c r="G55" s="91">
        <v>0</v>
      </c>
      <c r="H55" s="347">
        <v>0</v>
      </c>
      <c r="I55" s="1371">
        <v>0</v>
      </c>
    </row>
    <row r="56" spans="1:9" ht="16.5" thickBot="1">
      <c r="A56" s="290" t="s">
        <v>3</v>
      </c>
      <c r="B56" s="85">
        <v>23097000</v>
      </c>
      <c r="C56" s="589">
        <v>18852319</v>
      </c>
      <c r="D56" s="84">
        <v>5090127</v>
      </c>
      <c r="E56" s="85">
        <v>23942446</v>
      </c>
      <c r="F56" s="589">
        <v>14173259</v>
      </c>
      <c r="G56" s="107">
        <v>3410778</v>
      </c>
      <c r="H56" s="85">
        <v>17584037</v>
      </c>
      <c r="I56" s="1355">
        <v>73.44294313120723</v>
      </c>
    </row>
    <row r="57" spans="1:9" s="81" customFormat="1" ht="15.75">
      <c r="A57" s="641" t="s">
        <v>174</v>
      </c>
      <c r="B57" s="1250"/>
      <c r="C57" s="1250"/>
      <c r="D57" s="1250"/>
      <c r="E57" s="1250"/>
      <c r="F57" s="634"/>
      <c r="G57" s="1250"/>
      <c r="H57" s="374"/>
      <c r="I57" s="1359"/>
    </row>
    <row r="58" spans="1:9" ht="30">
      <c r="A58" s="87" t="s">
        <v>430</v>
      </c>
      <c r="B58" s="347">
        <v>123010000</v>
      </c>
      <c r="C58" s="347">
        <v>87422597</v>
      </c>
      <c r="D58" s="347">
        <v>22702403</v>
      </c>
      <c r="E58" s="347">
        <v>110125000</v>
      </c>
      <c r="F58" s="321">
        <v>87422104</v>
      </c>
      <c r="G58" s="321">
        <v>22702175</v>
      </c>
      <c r="H58" s="347">
        <v>110124279</v>
      </c>
      <c r="I58" s="1371">
        <v>99.999345289443809</v>
      </c>
    </row>
    <row r="59" spans="1:9" s="81" customFormat="1" ht="31.5" customHeight="1">
      <c r="A59" s="87" t="s">
        <v>431</v>
      </c>
      <c r="B59" s="321">
        <v>15473000</v>
      </c>
      <c r="C59" s="590">
        <v>10608661</v>
      </c>
      <c r="D59" s="590">
        <v>2864339</v>
      </c>
      <c r="E59" s="321">
        <v>13473000</v>
      </c>
      <c r="F59" s="636">
        <v>10197445</v>
      </c>
      <c r="G59" s="90">
        <v>2753310</v>
      </c>
      <c r="H59" s="349">
        <v>12950755</v>
      </c>
      <c r="I59" s="1372">
        <v>96.123766050619764</v>
      </c>
    </row>
    <row r="60" spans="1:9">
      <c r="A60" s="88" t="s">
        <v>432</v>
      </c>
      <c r="B60" s="321">
        <v>10000000</v>
      </c>
      <c r="C60" s="590">
        <v>6325952</v>
      </c>
      <c r="D60" s="590">
        <v>1708006</v>
      </c>
      <c r="E60" s="321">
        <v>8033958</v>
      </c>
      <c r="F60" s="590">
        <v>4582085</v>
      </c>
      <c r="G60" s="90">
        <v>1237164</v>
      </c>
      <c r="H60" s="349">
        <v>5819249</v>
      </c>
      <c r="I60" s="1372">
        <v>72.433151878563478</v>
      </c>
    </row>
    <row r="61" spans="1:9">
      <c r="A61" s="87" t="s">
        <v>868</v>
      </c>
      <c r="B61" s="321">
        <v>10000000</v>
      </c>
      <c r="C61" s="588">
        <v>8267717</v>
      </c>
      <c r="D61" s="588">
        <v>2232283</v>
      </c>
      <c r="E61" s="321">
        <v>10500000</v>
      </c>
      <c r="F61" s="588">
        <v>8258567</v>
      </c>
      <c r="G61" s="91">
        <v>2229814</v>
      </c>
      <c r="H61" s="83">
        <v>10488381</v>
      </c>
      <c r="I61" s="1360">
        <v>99.889342857142864</v>
      </c>
    </row>
    <row r="62" spans="1:9" ht="30">
      <c r="A62" s="87" t="s">
        <v>462</v>
      </c>
      <c r="B62" s="321">
        <v>4300000</v>
      </c>
      <c r="C62" s="321">
        <v>3385827</v>
      </c>
      <c r="D62" s="321">
        <v>914173</v>
      </c>
      <c r="E62" s="321">
        <v>4300000</v>
      </c>
      <c r="F62" s="321">
        <v>2921553</v>
      </c>
      <c r="G62" s="321">
        <v>175960</v>
      </c>
      <c r="H62" s="347">
        <v>3097513</v>
      </c>
      <c r="I62" s="1371">
        <v>72.035186046511626</v>
      </c>
    </row>
    <row r="63" spans="1:9" ht="16.5" thickBot="1">
      <c r="A63" s="294" t="s">
        <v>3</v>
      </c>
      <c r="B63" s="350">
        <v>162783000</v>
      </c>
      <c r="C63" s="592">
        <v>116010754</v>
      </c>
      <c r="D63" s="94">
        <v>30421204</v>
      </c>
      <c r="E63" s="350">
        <v>146431958</v>
      </c>
      <c r="F63" s="592">
        <v>113381754</v>
      </c>
      <c r="G63" s="94">
        <v>29098423</v>
      </c>
      <c r="H63" s="350">
        <v>142480177</v>
      </c>
      <c r="I63" s="1373">
        <v>97.301285147057854</v>
      </c>
    </row>
    <row r="64" spans="1:9" ht="15.75">
      <c r="A64" s="641" t="s">
        <v>175</v>
      </c>
      <c r="B64" s="1250"/>
      <c r="C64" s="1250"/>
      <c r="D64" s="1250"/>
      <c r="E64" s="1250"/>
      <c r="F64" s="634"/>
      <c r="G64" s="1250"/>
      <c r="H64" s="374"/>
      <c r="I64" s="1359"/>
    </row>
    <row r="65" spans="1:9" ht="30">
      <c r="A65" s="87" t="s">
        <v>176</v>
      </c>
      <c r="B65" s="348">
        <v>6010001</v>
      </c>
      <c r="C65" s="348">
        <v>2132130</v>
      </c>
      <c r="D65" s="348">
        <v>623397</v>
      </c>
      <c r="E65" s="348">
        <v>2755527</v>
      </c>
      <c r="F65" s="348">
        <v>982758</v>
      </c>
      <c r="G65" s="321">
        <v>27744</v>
      </c>
      <c r="H65" s="348">
        <v>1010502</v>
      </c>
      <c r="I65" s="1374">
        <v>36.671823574945918</v>
      </c>
    </row>
    <row r="66" spans="1:9">
      <c r="A66" s="88" t="s">
        <v>177</v>
      </c>
      <c r="B66" s="348">
        <v>2055000</v>
      </c>
      <c r="C66" s="348">
        <v>1752953</v>
      </c>
      <c r="D66" s="348">
        <v>473299</v>
      </c>
      <c r="E66" s="348">
        <v>2226252</v>
      </c>
      <c r="F66" s="321">
        <v>1738127</v>
      </c>
      <c r="G66" s="321">
        <v>469296</v>
      </c>
      <c r="H66" s="348">
        <v>2207423</v>
      </c>
      <c r="I66" s="1374">
        <v>99.154228721636187</v>
      </c>
    </row>
    <row r="67" spans="1:9" s="86" customFormat="1" ht="16.5" thickBot="1">
      <c r="A67" s="295" t="s">
        <v>3</v>
      </c>
      <c r="B67" s="96">
        <v>8065001</v>
      </c>
      <c r="C67" s="593">
        <v>3885083</v>
      </c>
      <c r="D67" s="95">
        <v>1096696</v>
      </c>
      <c r="E67" s="96">
        <v>4981779</v>
      </c>
      <c r="F67" s="593">
        <v>2720885</v>
      </c>
      <c r="G67" s="1375">
        <v>497040</v>
      </c>
      <c r="H67" s="96">
        <v>3217925</v>
      </c>
      <c r="I67" s="1376">
        <v>64.593893065107864</v>
      </c>
    </row>
    <row r="68" spans="1:9" ht="33" thickTop="1" thickBot="1">
      <c r="A68" s="296" t="s">
        <v>178</v>
      </c>
      <c r="B68" s="98">
        <v>908829867</v>
      </c>
      <c r="C68" s="594">
        <v>756594680</v>
      </c>
      <c r="D68" s="97">
        <v>120937683</v>
      </c>
      <c r="E68" s="98">
        <v>877532363</v>
      </c>
      <c r="F68" s="594">
        <v>720656742</v>
      </c>
      <c r="G68" s="97">
        <v>106261206</v>
      </c>
      <c r="H68" s="98">
        <v>826917948</v>
      </c>
      <c r="I68" s="1377">
        <v>94.232188220732326</v>
      </c>
    </row>
    <row r="69" spans="1:9" ht="15.75" thickTop="1"/>
    <row r="70" spans="1:9">
      <c r="I70" s="911"/>
    </row>
  </sheetData>
  <mergeCells count="5">
    <mergeCell ref="I1:I2"/>
    <mergeCell ref="F1:H1"/>
    <mergeCell ref="A1:A2"/>
    <mergeCell ref="C1:E1"/>
    <mergeCell ref="B1:B2"/>
  </mergeCells>
  <printOptions horizontalCentered="1"/>
  <pageMargins left="0" right="0" top="0.59055118110236227" bottom="0.39370078740157483" header="0" footer="0.11811023622047245"/>
  <pageSetup paperSize="9" scale="55" orientation="portrait" r:id="rId1"/>
  <headerFooter alignWithMargins="0">
    <oddHeader>&amp;C&amp;"Arial,Félkövér"&amp;16
AZ ÖNKORMÁNYZAT 2020. ÉVI KOMMUNÁLIS KIADÁSAI&amp;R&amp;"Times New Roman CE,Félkövér"&amp;16 &amp;"Arial,Félkövér"&amp;14 &amp;12 3/A. melléklet a 15/2021. (V.28.) önkormányzati rendelethez</oddHeader>
    <oddFooter xml:space="preserve">&amp;R&amp;"Arial,Normál"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10"/>
  <sheetViews>
    <sheetView showGridLines="0" zoomScale="90" zoomScaleNormal="90" zoomScalePageLayoutView="59" workbookViewId="0">
      <pane xSplit="1" ySplit="2" topLeftCell="B54" activePane="bottomRight" state="frozen"/>
      <selection activeCell="F119" sqref="F119"/>
      <selection pane="topRight" activeCell="F119" sqref="F119"/>
      <selection pane="bottomLeft" activeCell="F119" sqref="F119"/>
      <selection pane="bottomRight" activeCell="C26" sqref="C26"/>
    </sheetView>
  </sheetViews>
  <sheetFormatPr defaultColWidth="10.28515625" defaultRowHeight="15"/>
  <cols>
    <col min="1" max="1" width="50.7109375" style="297" customWidth="1"/>
    <col min="2" max="2" width="16" style="80" customWidth="1"/>
    <col min="3" max="3" width="17.7109375" style="80" customWidth="1"/>
    <col min="4" max="4" width="16.140625" style="80" customWidth="1"/>
    <col min="5" max="5" width="19.5703125" style="117" customWidth="1"/>
    <col min="6" max="6" width="15.140625" style="80" customWidth="1"/>
    <col min="7" max="7" width="14.140625" style="80" bestFit="1" customWidth="1"/>
    <col min="8" max="8" width="18.42578125" style="80" customWidth="1"/>
    <col min="9" max="9" width="9.28515625" style="80" customWidth="1"/>
    <col min="10" max="16384" width="10.28515625" style="80"/>
  </cols>
  <sheetData>
    <row r="1" spans="1:9" ht="15.75" thickBot="1">
      <c r="I1" s="1379" t="s">
        <v>437</v>
      </c>
    </row>
    <row r="2" spans="1:9" s="1207" customFormat="1" ht="47.25" customHeight="1" thickTop="1">
      <c r="A2" s="1751" t="s">
        <v>1541</v>
      </c>
      <c r="B2" s="1758" t="s">
        <v>1078</v>
      </c>
      <c r="C2" s="1753" t="s">
        <v>1082</v>
      </c>
      <c r="D2" s="1754"/>
      <c r="E2" s="1755"/>
      <c r="F2" s="1756" t="s">
        <v>775</v>
      </c>
      <c r="G2" s="1756"/>
      <c r="H2" s="1757"/>
      <c r="I2" s="1739" t="s">
        <v>1164</v>
      </c>
    </row>
    <row r="3" spans="1:9" ht="20.25" customHeight="1" thickBot="1">
      <c r="A3" s="1752"/>
      <c r="B3" s="1759"/>
      <c r="C3" s="629" t="s">
        <v>44</v>
      </c>
      <c r="D3" s="626" t="s">
        <v>45</v>
      </c>
      <c r="E3" s="630" t="s">
        <v>46</v>
      </c>
      <c r="F3" s="351" t="s">
        <v>44</v>
      </c>
      <c r="G3" s="332" t="s">
        <v>45</v>
      </c>
      <c r="H3" s="332" t="s">
        <v>46</v>
      </c>
      <c r="I3" s="1743"/>
    </row>
    <row r="4" spans="1:9" ht="16.5" thickTop="1">
      <c r="A4" s="533" t="s">
        <v>179</v>
      </c>
      <c r="B4" s="383"/>
      <c r="C4" s="631"/>
      <c r="D4" s="377"/>
      <c r="E4" s="383"/>
      <c r="F4" s="377"/>
      <c r="G4" s="377"/>
      <c r="H4" s="383"/>
      <c r="I4" s="1380"/>
    </row>
    <row r="5" spans="1:9" ht="15.75">
      <c r="A5" s="378" t="s">
        <v>180</v>
      </c>
      <c r="B5" s="99"/>
      <c r="C5" s="632"/>
      <c r="D5" s="379"/>
      <c r="E5" s="99"/>
      <c r="F5" s="379"/>
      <c r="G5" s="379"/>
      <c r="H5" s="99"/>
      <c r="I5" s="1381"/>
    </row>
    <row r="6" spans="1:9" ht="30">
      <c r="A6" s="645" t="s">
        <v>917</v>
      </c>
      <c r="B6" s="82">
        <v>33020000</v>
      </c>
      <c r="C6" s="352">
        <v>26000000</v>
      </c>
      <c r="D6" s="82">
        <v>7020000</v>
      </c>
      <c r="E6" s="82">
        <v>33020000</v>
      </c>
      <c r="F6" s="352">
        <v>26000000</v>
      </c>
      <c r="G6" s="82">
        <v>7020000</v>
      </c>
      <c r="H6" s="82">
        <v>33020000</v>
      </c>
      <c r="I6" s="1350">
        <v>100</v>
      </c>
    </row>
    <row r="7" spans="1:9" ht="30">
      <c r="A7" s="645" t="s">
        <v>1012</v>
      </c>
      <c r="B7" s="82">
        <v>903135</v>
      </c>
      <c r="C7" s="352">
        <v>9721608</v>
      </c>
      <c r="D7" s="82">
        <v>2624834</v>
      </c>
      <c r="E7" s="82">
        <v>12346442</v>
      </c>
      <c r="F7" s="352">
        <v>9721608</v>
      </c>
      <c r="G7" s="82">
        <v>2624834</v>
      </c>
      <c r="H7" s="82">
        <v>12346442</v>
      </c>
      <c r="I7" s="1350">
        <v>100</v>
      </c>
    </row>
    <row r="8" spans="1:9" ht="30">
      <c r="A8" s="645" t="s">
        <v>1169</v>
      </c>
      <c r="B8" s="82">
        <v>0</v>
      </c>
      <c r="C8" s="352">
        <v>3298139</v>
      </c>
      <c r="D8" s="82">
        <v>890497</v>
      </c>
      <c r="E8" s="82">
        <v>4188636</v>
      </c>
      <c r="F8" s="352">
        <v>3298139</v>
      </c>
      <c r="G8" s="82">
        <v>890497</v>
      </c>
      <c r="H8" s="82">
        <v>4188636</v>
      </c>
      <c r="I8" s="1350">
        <v>100</v>
      </c>
    </row>
    <row r="9" spans="1:9">
      <c r="A9" s="102" t="s">
        <v>1004</v>
      </c>
      <c r="B9" s="82">
        <v>10473690</v>
      </c>
      <c r="C9" s="352">
        <v>0</v>
      </c>
      <c r="D9" s="82">
        <v>0</v>
      </c>
      <c r="E9" s="82">
        <v>0</v>
      </c>
      <c r="F9" s="352">
        <v>0</v>
      </c>
      <c r="G9" s="82">
        <v>0</v>
      </c>
      <c r="H9" s="82">
        <v>0</v>
      </c>
      <c r="I9" s="1350">
        <v>0</v>
      </c>
    </row>
    <row r="10" spans="1:9">
      <c r="A10" s="102" t="s">
        <v>1005</v>
      </c>
      <c r="B10" s="82">
        <v>169950281</v>
      </c>
      <c r="C10" s="352">
        <v>199644119</v>
      </c>
      <c r="D10" s="82">
        <v>53903912</v>
      </c>
      <c r="E10" s="82">
        <v>253548031</v>
      </c>
      <c r="F10" s="352">
        <v>0</v>
      </c>
      <c r="G10" s="82">
        <v>0</v>
      </c>
      <c r="H10" s="82">
        <v>0</v>
      </c>
      <c r="I10" s="1350">
        <v>0</v>
      </c>
    </row>
    <row r="11" spans="1:9">
      <c r="A11" s="102" t="s">
        <v>1182</v>
      </c>
      <c r="B11" s="882">
        <v>0</v>
      </c>
      <c r="C11" s="644">
        <v>472840</v>
      </c>
      <c r="D11" s="882">
        <v>127667</v>
      </c>
      <c r="E11" s="882">
        <v>600507</v>
      </c>
      <c r="F11" s="352">
        <v>472840</v>
      </c>
      <c r="G11" s="82">
        <v>127667</v>
      </c>
      <c r="H11" s="82">
        <v>600507</v>
      </c>
      <c r="I11" s="1350">
        <v>100</v>
      </c>
    </row>
    <row r="12" spans="1:9">
      <c r="A12" s="102" t="s">
        <v>1183</v>
      </c>
      <c r="B12" s="91">
        <v>0</v>
      </c>
      <c r="C12" s="352">
        <v>75000</v>
      </c>
      <c r="D12" s="91">
        <v>20250</v>
      </c>
      <c r="E12" s="91">
        <v>95250</v>
      </c>
      <c r="F12" s="352">
        <v>75000</v>
      </c>
      <c r="G12" s="82">
        <v>20250</v>
      </c>
      <c r="H12" s="82">
        <v>95250</v>
      </c>
      <c r="I12" s="1350">
        <v>100</v>
      </c>
    </row>
    <row r="13" spans="1:9">
      <c r="A13" s="102" t="s">
        <v>1184</v>
      </c>
      <c r="B13" s="91">
        <v>0</v>
      </c>
      <c r="C13" s="352">
        <v>311132</v>
      </c>
      <c r="D13" s="91">
        <v>84006</v>
      </c>
      <c r="E13" s="91">
        <v>395138</v>
      </c>
      <c r="F13" s="352">
        <v>311132</v>
      </c>
      <c r="G13" s="82">
        <v>84006</v>
      </c>
      <c r="H13" s="82">
        <v>395138</v>
      </c>
      <c r="I13" s="1350">
        <v>100</v>
      </c>
    </row>
    <row r="14" spans="1:9" ht="20.25" customHeight="1">
      <c r="A14" s="102" t="s">
        <v>1185</v>
      </c>
      <c r="B14" s="91">
        <v>0</v>
      </c>
      <c r="C14" s="352">
        <v>764444</v>
      </c>
      <c r="D14" s="91">
        <v>206400</v>
      </c>
      <c r="E14" s="91">
        <v>970844</v>
      </c>
      <c r="F14" s="352">
        <v>764444</v>
      </c>
      <c r="G14" s="82">
        <v>206400</v>
      </c>
      <c r="H14" s="82">
        <v>970844</v>
      </c>
      <c r="I14" s="1350">
        <v>100</v>
      </c>
    </row>
    <row r="15" spans="1:9">
      <c r="A15" s="102" t="s">
        <v>1186</v>
      </c>
      <c r="B15" s="91">
        <v>0</v>
      </c>
      <c r="C15" s="352">
        <v>5610000</v>
      </c>
      <c r="D15" s="91">
        <v>1514700</v>
      </c>
      <c r="E15" s="91">
        <v>7124700</v>
      </c>
      <c r="F15" s="352">
        <v>5610000</v>
      </c>
      <c r="G15" s="82">
        <v>1514700</v>
      </c>
      <c r="H15" s="82">
        <v>7124700</v>
      </c>
      <c r="I15" s="1350">
        <v>100</v>
      </c>
    </row>
    <row r="16" spans="1:9">
      <c r="A16" s="102" t="s">
        <v>1187</v>
      </c>
      <c r="B16" s="91">
        <v>0</v>
      </c>
      <c r="C16" s="352">
        <v>75000</v>
      </c>
      <c r="D16" s="91">
        <v>20250</v>
      </c>
      <c r="E16" s="91">
        <v>95250</v>
      </c>
      <c r="F16" s="1382">
        <v>75000</v>
      </c>
      <c r="G16" s="91">
        <v>20250</v>
      </c>
      <c r="H16" s="82">
        <v>95250</v>
      </c>
      <c r="I16" s="1350">
        <v>100</v>
      </c>
    </row>
    <row r="17" spans="1:9" s="81" customFormat="1" ht="16.5" thickBot="1">
      <c r="A17" s="534" t="s">
        <v>3</v>
      </c>
      <c r="B17" s="100">
        <v>214347106</v>
      </c>
      <c r="C17" s="100">
        <v>245972282</v>
      </c>
      <c r="D17" s="100">
        <v>66412516</v>
      </c>
      <c r="E17" s="101">
        <v>312384798</v>
      </c>
      <c r="F17" s="101">
        <v>46328163</v>
      </c>
      <c r="G17" s="101">
        <v>12508604</v>
      </c>
      <c r="H17" s="100">
        <v>58836767</v>
      </c>
      <c r="I17" s="1383">
        <v>18.834708787589594</v>
      </c>
    </row>
    <row r="18" spans="1:9" s="81" customFormat="1" ht="15.75">
      <c r="A18" s="380" t="s">
        <v>181</v>
      </c>
      <c r="B18" s="384"/>
      <c r="C18" s="633"/>
      <c r="D18" s="381"/>
      <c r="E18" s="384"/>
      <c r="F18" s="381"/>
      <c r="G18" s="381"/>
      <c r="H18" s="384"/>
      <c r="I18" s="1384"/>
    </row>
    <row r="19" spans="1:9" s="81" customFormat="1">
      <c r="A19" s="645" t="s">
        <v>925</v>
      </c>
      <c r="B19" s="82">
        <v>1016000</v>
      </c>
      <c r="C19" s="334">
        <v>800000</v>
      </c>
      <c r="D19" s="82">
        <v>216000</v>
      </c>
      <c r="E19" s="82">
        <v>1016000</v>
      </c>
      <c r="F19" s="334">
        <v>800000</v>
      </c>
      <c r="G19" s="82">
        <v>216000</v>
      </c>
      <c r="H19" s="82">
        <v>1016000</v>
      </c>
      <c r="I19" s="1350">
        <v>100</v>
      </c>
    </row>
    <row r="20" spans="1:9" s="81" customFormat="1" ht="30">
      <c r="A20" s="102" t="s">
        <v>1018</v>
      </c>
      <c r="B20" s="82">
        <v>5000000</v>
      </c>
      <c r="C20" s="91">
        <v>4317008</v>
      </c>
      <c r="D20" s="91">
        <v>209818</v>
      </c>
      <c r="E20" s="82">
        <v>4526826</v>
      </c>
      <c r="F20" s="334">
        <v>3539902</v>
      </c>
      <c r="G20" s="82">
        <v>0</v>
      </c>
      <c r="H20" s="82">
        <v>3539902</v>
      </c>
      <c r="I20" s="1350">
        <v>78.198322621633793</v>
      </c>
    </row>
    <row r="21" spans="1:9" s="81" customFormat="1">
      <c r="A21" s="102" t="s">
        <v>1028</v>
      </c>
      <c r="B21" s="82">
        <v>1000000</v>
      </c>
      <c r="C21" s="91">
        <v>0</v>
      </c>
      <c r="D21" s="91">
        <v>0</v>
      </c>
      <c r="E21" s="82">
        <v>0</v>
      </c>
      <c r="F21" s="334">
        <v>0</v>
      </c>
      <c r="G21" s="82">
        <v>0</v>
      </c>
      <c r="H21" s="82">
        <v>0</v>
      </c>
      <c r="I21" s="1350">
        <v>0</v>
      </c>
    </row>
    <row r="22" spans="1:9" s="81" customFormat="1" ht="30">
      <c r="A22" s="102" t="s">
        <v>1121</v>
      </c>
      <c r="B22" s="82">
        <v>0</v>
      </c>
      <c r="C22" s="91">
        <v>1656617</v>
      </c>
      <c r="D22" s="91">
        <v>639880</v>
      </c>
      <c r="E22" s="82">
        <v>2296497</v>
      </c>
      <c r="F22" s="334">
        <v>1656617</v>
      </c>
      <c r="G22" s="82">
        <v>393680</v>
      </c>
      <c r="H22" s="82">
        <v>2050297</v>
      </c>
      <c r="I22" s="1350">
        <v>89.279324118429074</v>
      </c>
    </row>
    <row r="23" spans="1:9" s="81" customFormat="1">
      <c r="A23" s="102" t="s">
        <v>1168</v>
      </c>
      <c r="B23" s="82">
        <v>0</v>
      </c>
      <c r="C23" s="91">
        <v>12598425</v>
      </c>
      <c r="D23" s="91">
        <v>0</v>
      </c>
      <c r="E23" s="82">
        <v>12598425</v>
      </c>
      <c r="F23" s="334">
        <v>12598293</v>
      </c>
      <c r="G23" s="82">
        <v>0</v>
      </c>
      <c r="H23" s="82">
        <v>12598293</v>
      </c>
      <c r="I23" s="1350">
        <v>99.998952249983631</v>
      </c>
    </row>
    <row r="24" spans="1:9" s="81" customFormat="1">
      <c r="A24" s="102" t="s">
        <v>1170</v>
      </c>
      <c r="B24" s="82">
        <v>0</v>
      </c>
      <c r="C24" s="91">
        <v>3872112</v>
      </c>
      <c r="D24" s="91">
        <v>1045470</v>
      </c>
      <c r="E24" s="82">
        <v>4917582</v>
      </c>
      <c r="F24" s="334">
        <v>3665504</v>
      </c>
      <c r="G24" s="82">
        <v>989686</v>
      </c>
      <c r="H24" s="82">
        <v>4655190</v>
      </c>
      <c r="I24" s="1350">
        <v>94.6642069212064</v>
      </c>
    </row>
    <row r="25" spans="1:9">
      <c r="A25" s="102" t="s">
        <v>1154</v>
      </c>
      <c r="B25" s="352">
        <v>0</v>
      </c>
      <c r="C25" s="347">
        <v>23622047</v>
      </c>
      <c r="D25" s="82">
        <v>6377953</v>
      </c>
      <c r="E25" s="82">
        <v>30000000</v>
      </c>
      <c r="F25" s="321">
        <v>1100000</v>
      </c>
      <c r="G25" s="82">
        <v>297000</v>
      </c>
      <c r="H25" s="82">
        <v>1397000</v>
      </c>
      <c r="I25" s="1350">
        <v>4.6566666666666663</v>
      </c>
    </row>
    <row r="26" spans="1:9" ht="30">
      <c r="A26" s="102" t="s">
        <v>1188</v>
      </c>
      <c r="B26" s="352">
        <v>0</v>
      </c>
      <c r="C26" s="347">
        <v>272969</v>
      </c>
      <c r="D26" s="82">
        <v>73702</v>
      </c>
      <c r="E26" s="103">
        <v>346671</v>
      </c>
      <c r="F26" s="347">
        <v>272969</v>
      </c>
      <c r="G26" s="91">
        <v>73702</v>
      </c>
      <c r="H26" s="82">
        <v>346671</v>
      </c>
      <c r="I26" s="1350">
        <v>100</v>
      </c>
    </row>
    <row r="27" spans="1:9" ht="30">
      <c r="A27" s="102" t="s">
        <v>1189</v>
      </c>
      <c r="B27" s="352">
        <v>0</v>
      </c>
      <c r="C27" s="347">
        <v>275765</v>
      </c>
      <c r="D27" s="82">
        <v>74457</v>
      </c>
      <c r="E27" s="103">
        <v>350222</v>
      </c>
      <c r="F27" s="347">
        <v>275765</v>
      </c>
      <c r="G27" s="91">
        <v>74457</v>
      </c>
      <c r="H27" s="82">
        <v>350222</v>
      </c>
      <c r="I27" s="1350">
        <v>100</v>
      </c>
    </row>
    <row r="28" spans="1:9">
      <c r="A28" s="102" t="s">
        <v>1190</v>
      </c>
      <c r="B28" s="352">
        <v>0</v>
      </c>
      <c r="C28" s="347">
        <v>700000</v>
      </c>
      <c r="D28" s="82">
        <v>189000</v>
      </c>
      <c r="E28" s="103">
        <v>889000</v>
      </c>
      <c r="F28" s="347">
        <v>700000</v>
      </c>
      <c r="G28" s="91">
        <v>189000</v>
      </c>
      <c r="H28" s="82">
        <v>889000</v>
      </c>
      <c r="I28" s="1350">
        <v>100</v>
      </c>
    </row>
    <row r="29" spans="1:9" s="81" customFormat="1">
      <c r="A29" s="102" t="s">
        <v>1173</v>
      </c>
      <c r="B29" s="352">
        <v>0</v>
      </c>
      <c r="C29" s="82">
        <v>2430900</v>
      </c>
      <c r="D29" s="82">
        <v>656343</v>
      </c>
      <c r="E29" s="82">
        <v>3087243</v>
      </c>
      <c r="F29" s="334">
        <v>0</v>
      </c>
      <c r="G29" s="82">
        <v>0</v>
      </c>
      <c r="H29" s="82">
        <v>0</v>
      </c>
      <c r="I29" s="1350">
        <v>0</v>
      </c>
    </row>
    <row r="30" spans="1:9" s="81" customFormat="1" ht="30">
      <c r="A30" s="102" t="s">
        <v>1174</v>
      </c>
      <c r="B30" s="352">
        <v>0</v>
      </c>
      <c r="C30" s="82">
        <v>1638846</v>
      </c>
      <c r="D30" s="82">
        <v>442488</v>
      </c>
      <c r="E30" s="82">
        <v>2081334</v>
      </c>
      <c r="F30" s="334">
        <v>1764468</v>
      </c>
      <c r="G30" s="82">
        <v>476406</v>
      </c>
      <c r="H30" s="663">
        <v>2240874</v>
      </c>
      <c r="I30" s="1350">
        <v>107.6652762122754</v>
      </c>
    </row>
    <row r="31" spans="1:9" s="81" customFormat="1" ht="16.5" thickBot="1">
      <c r="A31" s="535" t="s">
        <v>3</v>
      </c>
      <c r="B31" s="85">
        <v>7016000</v>
      </c>
      <c r="C31" s="84">
        <v>52184689</v>
      </c>
      <c r="D31" s="84">
        <v>9925111</v>
      </c>
      <c r="E31" s="85">
        <v>62109800</v>
      </c>
      <c r="F31" s="85">
        <v>26373518</v>
      </c>
      <c r="G31" s="85">
        <v>2709931</v>
      </c>
      <c r="H31" s="85">
        <v>29083449</v>
      </c>
      <c r="I31" s="1355">
        <v>46.825861619261374</v>
      </c>
    </row>
    <row r="32" spans="1:9" s="81" customFormat="1" ht="15.75">
      <c r="A32" s="380" t="s">
        <v>182</v>
      </c>
      <c r="B32" s="384"/>
      <c r="C32" s="633"/>
      <c r="D32" s="381"/>
      <c r="E32" s="384"/>
      <c r="F32" s="381"/>
      <c r="G32" s="381"/>
      <c r="H32" s="381"/>
      <c r="I32" s="1384"/>
    </row>
    <row r="33" spans="1:9">
      <c r="A33" s="645" t="s">
        <v>183</v>
      </c>
      <c r="B33" s="82">
        <v>1879000</v>
      </c>
      <c r="C33" s="82">
        <v>1479528</v>
      </c>
      <c r="D33" s="82">
        <v>399472</v>
      </c>
      <c r="E33" s="82">
        <v>1879000</v>
      </c>
      <c r="F33" s="82">
        <v>1408356</v>
      </c>
      <c r="G33" s="82">
        <v>380256</v>
      </c>
      <c r="H33" s="82">
        <v>1788612</v>
      </c>
      <c r="I33" s="1350">
        <v>95.189568919638106</v>
      </c>
    </row>
    <row r="34" spans="1:9">
      <c r="A34" s="645" t="s">
        <v>1066</v>
      </c>
      <c r="B34" s="663">
        <v>2500000</v>
      </c>
      <c r="C34" s="663">
        <v>0</v>
      </c>
      <c r="D34" s="663">
        <v>0</v>
      </c>
      <c r="E34" s="663">
        <v>0</v>
      </c>
      <c r="F34" s="663">
        <v>393340</v>
      </c>
      <c r="G34" s="663">
        <v>106202</v>
      </c>
      <c r="H34" s="82">
        <v>499542</v>
      </c>
      <c r="I34" s="1350">
        <v>0</v>
      </c>
    </row>
    <row r="35" spans="1:9" ht="30">
      <c r="A35" s="645" t="s">
        <v>1083</v>
      </c>
      <c r="B35" s="82">
        <v>3000000</v>
      </c>
      <c r="C35" s="82">
        <v>2362205</v>
      </c>
      <c r="D35" s="82">
        <v>637795</v>
      </c>
      <c r="E35" s="82">
        <v>3000000</v>
      </c>
      <c r="F35" s="82">
        <v>2417202</v>
      </c>
      <c r="G35" s="82">
        <v>570025</v>
      </c>
      <c r="H35" s="82">
        <v>2987227</v>
      </c>
      <c r="I35" s="1350">
        <v>99.574233333333325</v>
      </c>
    </row>
    <row r="36" spans="1:9" ht="30">
      <c r="A36" s="102" t="s">
        <v>1084</v>
      </c>
      <c r="B36" s="82">
        <v>500000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1350">
        <v>0</v>
      </c>
    </row>
    <row r="37" spans="1:9">
      <c r="A37" s="102" t="s">
        <v>1118</v>
      </c>
      <c r="B37" s="82">
        <v>0</v>
      </c>
      <c r="C37" s="82">
        <v>194400</v>
      </c>
      <c r="D37" s="82">
        <v>52488</v>
      </c>
      <c r="E37" s="82">
        <v>246888</v>
      </c>
      <c r="F37" s="82">
        <v>194400</v>
      </c>
      <c r="G37" s="82">
        <v>52488</v>
      </c>
      <c r="H37" s="82">
        <v>246888</v>
      </c>
      <c r="I37" s="1350">
        <v>100</v>
      </c>
    </row>
    <row r="38" spans="1:9" ht="30">
      <c r="A38" s="102" t="s">
        <v>1116</v>
      </c>
      <c r="B38" s="82">
        <v>0</v>
      </c>
      <c r="C38" s="82">
        <v>190000</v>
      </c>
      <c r="D38" s="82">
        <v>51300</v>
      </c>
      <c r="E38" s="82">
        <v>241300</v>
      </c>
      <c r="F38" s="82">
        <v>190000</v>
      </c>
      <c r="G38" s="82">
        <v>51300</v>
      </c>
      <c r="H38" s="82">
        <v>241300</v>
      </c>
      <c r="I38" s="1350">
        <v>100</v>
      </c>
    </row>
    <row r="39" spans="1:9" ht="30">
      <c r="A39" s="102" t="s">
        <v>1117</v>
      </c>
      <c r="B39" s="82">
        <v>0</v>
      </c>
      <c r="C39" s="82">
        <v>3748581</v>
      </c>
      <c r="D39" s="82">
        <v>0</v>
      </c>
      <c r="E39" s="82">
        <v>3748581</v>
      </c>
      <c r="F39" s="82">
        <v>2628502</v>
      </c>
      <c r="G39" s="82">
        <v>-20686</v>
      </c>
      <c r="H39" s="82">
        <v>2607816</v>
      </c>
      <c r="I39" s="1350">
        <v>69.568084563198724</v>
      </c>
    </row>
    <row r="40" spans="1:9">
      <c r="A40" s="102" t="s">
        <v>1124</v>
      </c>
      <c r="B40" s="82">
        <v>0</v>
      </c>
      <c r="C40" s="82">
        <v>0</v>
      </c>
      <c r="D40" s="82">
        <v>0</v>
      </c>
      <c r="E40" s="82">
        <v>0</v>
      </c>
      <c r="F40" s="663">
        <v>0</v>
      </c>
      <c r="G40" s="663">
        <v>0</v>
      </c>
      <c r="H40" s="663">
        <v>0</v>
      </c>
      <c r="I40" s="1350">
        <v>0</v>
      </c>
    </row>
    <row r="41" spans="1:9" ht="30">
      <c r="A41" s="102" t="s">
        <v>1217</v>
      </c>
      <c r="B41" s="82">
        <v>0</v>
      </c>
      <c r="C41" s="82">
        <v>176750</v>
      </c>
      <c r="D41" s="82">
        <v>0</v>
      </c>
      <c r="E41" s="82">
        <v>176750</v>
      </c>
      <c r="F41" s="663">
        <v>176750</v>
      </c>
      <c r="G41" s="663">
        <v>0</v>
      </c>
      <c r="H41" s="663">
        <v>176750</v>
      </c>
      <c r="I41" s="1350">
        <v>100</v>
      </c>
    </row>
    <row r="42" spans="1:9">
      <c r="A42" s="102" t="s">
        <v>1191</v>
      </c>
      <c r="B42" s="82">
        <v>0</v>
      </c>
      <c r="C42" s="82">
        <v>1741896</v>
      </c>
      <c r="D42" s="82">
        <v>470312</v>
      </c>
      <c r="E42" s="82">
        <v>2212208</v>
      </c>
      <c r="F42" s="91">
        <v>1741896</v>
      </c>
      <c r="G42" s="91">
        <v>470312</v>
      </c>
      <c r="H42" s="663">
        <v>2212208</v>
      </c>
      <c r="I42" s="1350">
        <v>100</v>
      </c>
    </row>
    <row r="43" spans="1:9" ht="30">
      <c r="A43" s="102" t="s">
        <v>1132</v>
      </c>
      <c r="B43" s="82">
        <v>0</v>
      </c>
      <c r="C43" s="82">
        <v>1971559</v>
      </c>
      <c r="D43" s="82">
        <v>0</v>
      </c>
      <c r="E43" s="82">
        <v>1971559</v>
      </c>
      <c r="F43" s="82">
        <v>1552409</v>
      </c>
      <c r="G43" s="82">
        <v>419150</v>
      </c>
      <c r="H43" s="82">
        <v>1971559</v>
      </c>
      <c r="I43" s="1350">
        <v>100</v>
      </c>
    </row>
    <row r="44" spans="1:9" s="81" customFormat="1" ht="16.5" thickBot="1">
      <c r="A44" s="535" t="s">
        <v>3</v>
      </c>
      <c r="B44" s="85">
        <v>7879000</v>
      </c>
      <c r="C44" s="84">
        <v>11864919</v>
      </c>
      <c r="D44" s="84">
        <v>1611367</v>
      </c>
      <c r="E44" s="85">
        <v>13476286</v>
      </c>
      <c r="F44" s="105">
        <v>10702855</v>
      </c>
      <c r="G44" s="105">
        <v>2029047</v>
      </c>
      <c r="H44" s="85">
        <v>12731902</v>
      </c>
      <c r="I44" s="1355">
        <v>94.476341627062538</v>
      </c>
    </row>
    <row r="45" spans="1:9" s="81" customFormat="1" ht="15.75">
      <c r="A45" s="380" t="s">
        <v>184</v>
      </c>
      <c r="B45" s="384"/>
      <c r="C45" s="633"/>
      <c r="D45" s="381"/>
      <c r="E45" s="384"/>
      <c r="F45" s="381"/>
      <c r="G45" s="381"/>
      <c r="H45" s="381"/>
      <c r="I45" s="1384"/>
    </row>
    <row r="46" spans="1:9" s="81" customFormat="1">
      <c r="A46" s="645" t="s">
        <v>928</v>
      </c>
      <c r="B46" s="91">
        <v>3033400</v>
      </c>
      <c r="C46" s="526">
        <v>0</v>
      </c>
      <c r="D46" s="82">
        <v>0</v>
      </c>
      <c r="E46" s="91">
        <v>0</v>
      </c>
      <c r="F46" s="334">
        <v>0</v>
      </c>
      <c r="G46" s="82">
        <v>0</v>
      </c>
      <c r="H46" s="91">
        <v>0</v>
      </c>
      <c r="I46" s="1354">
        <v>0</v>
      </c>
    </row>
    <row r="47" spans="1:9" s="81" customFormat="1" ht="30">
      <c r="A47" s="102" t="s">
        <v>1085</v>
      </c>
      <c r="B47" s="91">
        <v>2119000</v>
      </c>
      <c r="C47" s="104">
        <v>0</v>
      </c>
      <c r="D47" s="82">
        <v>0</v>
      </c>
      <c r="E47" s="91">
        <v>0</v>
      </c>
      <c r="F47" s="334">
        <v>0</v>
      </c>
      <c r="G47" s="82">
        <v>0</v>
      </c>
      <c r="H47" s="91">
        <v>0</v>
      </c>
      <c r="I47" s="1354">
        <v>0</v>
      </c>
    </row>
    <row r="48" spans="1:9" s="81" customFormat="1">
      <c r="A48" s="114" t="s">
        <v>1192</v>
      </c>
      <c r="B48" s="82">
        <v>0</v>
      </c>
      <c r="C48" s="526">
        <v>386200</v>
      </c>
      <c r="D48" s="82">
        <v>104274</v>
      </c>
      <c r="E48" s="91">
        <v>490474</v>
      </c>
      <c r="F48" s="1385">
        <v>386200</v>
      </c>
      <c r="G48" s="639">
        <v>104274</v>
      </c>
      <c r="H48" s="91">
        <v>490474</v>
      </c>
      <c r="I48" s="1354">
        <v>100</v>
      </c>
    </row>
    <row r="49" spans="1:9" s="81" customFormat="1">
      <c r="A49" s="114" t="s">
        <v>1193</v>
      </c>
      <c r="B49" s="82">
        <v>0</v>
      </c>
      <c r="C49" s="104">
        <v>215175</v>
      </c>
      <c r="D49" s="82">
        <v>58097</v>
      </c>
      <c r="E49" s="91">
        <v>273272</v>
      </c>
      <c r="F49" s="1385">
        <v>215175</v>
      </c>
      <c r="G49" s="639">
        <v>58097</v>
      </c>
      <c r="H49" s="91">
        <v>273272</v>
      </c>
      <c r="I49" s="1354">
        <v>100</v>
      </c>
    </row>
    <row r="50" spans="1:9" s="81" customFormat="1" ht="16.5" thickBot="1">
      <c r="A50" s="536" t="s">
        <v>3</v>
      </c>
      <c r="B50" s="108">
        <v>5152400</v>
      </c>
      <c r="C50" s="108">
        <v>601375</v>
      </c>
      <c r="D50" s="108">
        <v>162371</v>
      </c>
      <c r="E50" s="108">
        <v>763746</v>
      </c>
      <c r="F50" s="108">
        <v>601375</v>
      </c>
      <c r="G50" s="108">
        <v>162371</v>
      </c>
      <c r="H50" s="107">
        <v>763746</v>
      </c>
      <c r="I50" s="1386">
        <v>100</v>
      </c>
    </row>
    <row r="51" spans="1:9" s="81" customFormat="1" ht="15.75">
      <c r="A51" s="380" t="s">
        <v>185</v>
      </c>
      <c r="B51" s="384"/>
      <c r="C51" s="633"/>
      <c r="D51" s="381"/>
      <c r="E51" s="384"/>
      <c r="F51" s="381"/>
      <c r="G51" s="381"/>
      <c r="H51" s="381"/>
      <c r="I51" s="1384"/>
    </row>
    <row r="52" spans="1:9" s="81" customFormat="1">
      <c r="A52" s="138" t="s">
        <v>987</v>
      </c>
      <c r="B52" s="82">
        <v>1753500</v>
      </c>
      <c r="C52" s="82">
        <v>1753500</v>
      </c>
      <c r="D52" s="82">
        <v>0</v>
      </c>
      <c r="E52" s="82">
        <v>1753500</v>
      </c>
      <c r="F52" s="334">
        <v>1753500</v>
      </c>
      <c r="G52" s="82">
        <v>0</v>
      </c>
      <c r="H52" s="82">
        <v>1753500</v>
      </c>
      <c r="I52" s="1350">
        <v>100</v>
      </c>
    </row>
    <row r="53" spans="1:9">
      <c r="A53" s="537" t="s">
        <v>1067</v>
      </c>
      <c r="B53" s="82">
        <v>10000000</v>
      </c>
      <c r="C53" s="347">
        <v>6299213</v>
      </c>
      <c r="D53" s="82">
        <v>1700787</v>
      </c>
      <c r="E53" s="82">
        <v>8000000</v>
      </c>
      <c r="F53" s="347">
        <v>4506102</v>
      </c>
      <c r="G53" s="82">
        <v>1216647</v>
      </c>
      <c r="H53" s="82">
        <v>5722749</v>
      </c>
      <c r="I53" s="1350">
        <v>71.5343625</v>
      </c>
    </row>
    <row r="54" spans="1:9">
      <c r="A54" s="537" t="s">
        <v>1068</v>
      </c>
      <c r="B54" s="82">
        <v>10491343</v>
      </c>
      <c r="C54" s="347">
        <v>7744094</v>
      </c>
      <c r="D54" s="82">
        <v>2090906</v>
      </c>
      <c r="E54" s="82">
        <v>9835000</v>
      </c>
      <c r="F54" s="347">
        <v>5694494</v>
      </c>
      <c r="G54" s="82">
        <v>1537513</v>
      </c>
      <c r="H54" s="82">
        <v>7232007</v>
      </c>
      <c r="I54" s="1350">
        <v>73.533370615149977</v>
      </c>
    </row>
    <row r="55" spans="1:9">
      <c r="A55" s="537" t="s">
        <v>1070</v>
      </c>
      <c r="B55" s="82">
        <v>10834390</v>
      </c>
      <c r="C55" s="347">
        <v>7793232</v>
      </c>
      <c r="D55" s="82">
        <v>2104172</v>
      </c>
      <c r="E55" s="82">
        <v>9897404</v>
      </c>
      <c r="F55" s="347">
        <v>2290984</v>
      </c>
      <c r="G55" s="82">
        <v>601016</v>
      </c>
      <c r="H55" s="82">
        <v>2892000</v>
      </c>
      <c r="I55" s="1350">
        <v>29.219783288628008</v>
      </c>
    </row>
    <row r="56" spans="1:9">
      <c r="A56" s="537" t="s">
        <v>1071</v>
      </c>
      <c r="B56" s="82">
        <v>10051298</v>
      </c>
      <c r="C56" s="347">
        <v>7428381</v>
      </c>
      <c r="D56" s="82">
        <v>2022562</v>
      </c>
      <c r="E56" s="82">
        <v>9450943</v>
      </c>
      <c r="F56" s="347">
        <v>6936975</v>
      </c>
      <c r="G56" s="82">
        <v>1872984</v>
      </c>
      <c r="H56" s="663">
        <v>8809959</v>
      </c>
      <c r="I56" s="1350">
        <v>93.217777315977884</v>
      </c>
    </row>
    <row r="57" spans="1:9">
      <c r="A57" s="537" t="s">
        <v>1072</v>
      </c>
      <c r="B57" s="82">
        <v>10480451</v>
      </c>
      <c r="C57" s="347">
        <v>7716524</v>
      </c>
      <c r="D57" s="82">
        <v>2194162</v>
      </c>
      <c r="E57" s="82">
        <v>9910686</v>
      </c>
      <c r="F57" s="347">
        <v>5075631</v>
      </c>
      <c r="G57" s="82">
        <v>1370422</v>
      </c>
      <c r="H57" s="82">
        <v>6446053</v>
      </c>
      <c r="I57" s="1350">
        <v>65.04144112728423</v>
      </c>
    </row>
    <row r="58" spans="1:9">
      <c r="A58" s="537" t="s">
        <v>1073</v>
      </c>
      <c r="B58" s="82">
        <v>10000000</v>
      </c>
      <c r="C58" s="347">
        <v>5599335</v>
      </c>
      <c r="D58" s="82">
        <v>1511820</v>
      </c>
      <c r="E58" s="82">
        <v>7111155</v>
      </c>
      <c r="F58" s="347">
        <v>4957191</v>
      </c>
      <c r="G58" s="82">
        <v>1338442</v>
      </c>
      <c r="H58" s="82">
        <v>6295633</v>
      </c>
      <c r="I58" s="1350">
        <v>88.531792655342201</v>
      </c>
    </row>
    <row r="59" spans="1:9">
      <c r="A59" s="537" t="s">
        <v>1074</v>
      </c>
      <c r="B59" s="82">
        <v>10000000</v>
      </c>
      <c r="C59" s="347">
        <v>7454016</v>
      </c>
      <c r="D59" s="82">
        <v>1713822</v>
      </c>
      <c r="E59" s="82">
        <v>9167838</v>
      </c>
      <c r="F59" s="347">
        <v>6918864</v>
      </c>
      <c r="G59" s="82">
        <v>1455932</v>
      </c>
      <c r="H59" s="82">
        <v>8374796</v>
      </c>
      <c r="I59" s="1350">
        <v>91.349738073469439</v>
      </c>
    </row>
    <row r="60" spans="1:9">
      <c r="A60" s="537" t="s">
        <v>1075</v>
      </c>
      <c r="B60" s="82">
        <v>10129511</v>
      </c>
      <c r="C60" s="347">
        <v>3979824</v>
      </c>
      <c r="D60" s="82">
        <v>1075228</v>
      </c>
      <c r="E60" s="82">
        <v>5055052</v>
      </c>
      <c r="F60" s="347">
        <v>2470162</v>
      </c>
      <c r="G60" s="82">
        <v>665055</v>
      </c>
      <c r="H60" s="663">
        <v>3135217</v>
      </c>
      <c r="I60" s="1350">
        <v>62.021458928612404</v>
      </c>
    </row>
    <row r="61" spans="1:9">
      <c r="A61" s="537" t="s">
        <v>1076</v>
      </c>
      <c r="B61" s="82">
        <v>10149673</v>
      </c>
      <c r="C61" s="347">
        <v>5309566</v>
      </c>
      <c r="D61" s="82">
        <v>1433581</v>
      </c>
      <c r="E61" s="82">
        <v>6743147</v>
      </c>
      <c r="F61" s="347">
        <v>4529773</v>
      </c>
      <c r="G61" s="82">
        <v>1223037</v>
      </c>
      <c r="H61" s="82">
        <v>5752810</v>
      </c>
      <c r="I61" s="1350">
        <v>85.313430064627099</v>
      </c>
    </row>
    <row r="62" spans="1:9" ht="17.25" customHeight="1">
      <c r="A62" s="537" t="s">
        <v>1077</v>
      </c>
      <c r="B62" s="82">
        <v>10127384</v>
      </c>
      <c r="C62" s="347">
        <v>7924318</v>
      </c>
      <c r="D62" s="82">
        <v>2139566</v>
      </c>
      <c r="E62" s="82">
        <v>10063884</v>
      </c>
      <c r="F62" s="347">
        <v>4597279</v>
      </c>
      <c r="G62" s="82">
        <v>1241265</v>
      </c>
      <c r="H62" s="82">
        <v>5838544</v>
      </c>
      <c r="I62" s="1350">
        <v>58.014818135821123</v>
      </c>
    </row>
    <row r="63" spans="1:9">
      <c r="A63" s="537" t="s">
        <v>1069</v>
      </c>
      <c r="B63" s="353">
        <v>119266</v>
      </c>
      <c r="C63" s="347">
        <v>93910</v>
      </c>
      <c r="D63" s="82">
        <v>25356</v>
      </c>
      <c r="E63" s="82">
        <v>119266</v>
      </c>
      <c r="F63" s="347">
        <v>0</v>
      </c>
      <c r="G63" s="82">
        <v>0</v>
      </c>
      <c r="H63" s="82">
        <v>0</v>
      </c>
      <c r="I63" s="1350">
        <v>0</v>
      </c>
    </row>
    <row r="64" spans="1:9">
      <c r="A64" s="102" t="s">
        <v>886</v>
      </c>
      <c r="B64" s="353">
        <v>65000</v>
      </c>
      <c r="C64" s="347">
        <v>136591</v>
      </c>
      <c r="D64" s="82">
        <v>36880</v>
      </c>
      <c r="E64" s="82">
        <v>173471</v>
      </c>
      <c r="F64" s="674">
        <v>136591</v>
      </c>
      <c r="G64" s="82">
        <v>36880</v>
      </c>
      <c r="H64" s="82">
        <v>173471</v>
      </c>
      <c r="I64" s="1350">
        <v>100</v>
      </c>
    </row>
    <row r="65" spans="1:9">
      <c r="A65" s="138" t="s">
        <v>929</v>
      </c>
      <c r="B65" s="353">
        <v>2500000</v>
      </c>
      <c r="C65" s="347">
        <v>1968504</v>
      </c>
      <c r="D65" s="82">
        <v>531496</v>
      </c>
      <c r="E65" s="82">
        <v>2500000</v>
      </c>
      <c r="F65" s="674">
        <v>2090000</v>
      </c>
      <c r="G65" s="82">
        <v>0</v>
      </c>
      <c r="H65" s="82">
        <v>2090000</v>
      </c>
      <c r="I65" s="1350">
        <v>83.6</v>
      </c>
    </row>
    <row r="66" spans="1:9">
      <c r="A66" s="102" t="s">
        <v>1044</v>
      </c>
      <c r="B66" s="353">
        <v>2000000</v>
      </c>
      <c r="C66" s="347">
        <v>1458567</v>
      </c>
      <c r="D66" s="82">
        <v>393813</v>
      </c>
      <c r="E66" s="82">
        <v>1852380</v>
      </c>
      <c r="F66" s="347">
        <v>377638</v>
      </c>
      <c r="G66" s="82">
        <v>101962</v>
      </c>
      <c r="H66" s="82">
        <v>479600</v>
      </c>
      <c r="I66" s="1350">
        <v>25.891015882270374</v>
      </c>
    </row>
    <row r="67" spans="1:9">
      <c r="A67" s="102" t="s">
        <v>1095</v>
      </c>
      <c r="B67" s="352">
        <v>0</v>
      </c>
      <c r="C67" s="347">
        <v>2998392</v>
      </c>
      <c r="D67" s="82">
        <v>809566</v>
      </c>
      <c r="E67" s="82">
        <v>3807958</v>
      </c>
      <c r="F67" s="347">
        <v>2998392</v>
      </c>
      <c r="G67" s="82">
        <v>809566</v>
      </c>
      <c r="H67" s="82">
        <v>3807958</v>
      </c>
      <c r="I67" s="1350">
        <v>100</v>
      </c>
    </row>
    <row r="68" spans="1:9">
      <c r="A68" s="102" t="s">
        <v>1109</v>
      </c>
      <c r="B68" s="352">
        <v>0</v>
      </c>
      <c r="C68" s="347">
        <v>1000000</v>
      </c>
      <c r="D68" s="82">
        <v>0</v>
      </c>
      <c r="E68" s="82">
        <v>1000000</v>
      </c>
      <c r="F68" s="347">
        <v>1000000</v>
      </c>
      <c r="G68" s="82">
        <v>0</v>
      </c>
      <c r="H68" s="82">
        <v>1000000</v>
      </c>
      <c r="I68" s="1350">
        <v>100</v>
      </c>
    </row>
    <row r="69" spans="1:9">
      <c r="A69" s="102" t="s">
        <v>1129</v>
      </c>
      <c r="B69" s="352"/>
      <c r="C69" s="347">
        <v>556388</v>
      </c>
      <c r="D69" s="82">
        <v>150225</v>
      </c>
      <c r="E69" s="82">
        <v>706613</v>
      </c>
      <c r="F69" s="347">
        <v>556388</v>
      </c>
      <c r="G69" s="82">
        <v>150225</v>
      </c>
      <c r="H69" s="82">
        <v>706613</v>
      </c>
      <c r="I69" s="1350">
        <v>100</v>
      </c>
    </row>
    <row r="70" spans="1:9">
      <c r="A70" s="102" t="s">
        <v>1131</v>
      </c>
      <c r="B70" s="352">
        <v>0</v>
      </c>
      <c r="C70" s="347">
        <v>846956</v>
      </c>
      <c r="D70" s="82">
        <v>153274</v>
      </c>
      <c r="E70" s="82">
        <v>1000230</v>
      </c>
      <c r="F70" s="347">
        <v>782700</v>
      </c>
      <c r="G70" s="82">
        <v>211329</v>
      </c>
      <c r="H70" s="82">
        <v>994029</v>
      </c>
      <c r="I70" s="1350">
        <v>99.380042590204255</v>
      </c>
    </row>
    <row r="71" spans="1:9" ht="30">
      <c r="A71" s="102" t="s">
        <v>1115</v>
      </c>
      <c r="B71" s="352">
        <v>0</v>
      </c>
      <c r="C71" s="347">
        <v>2290073</v>
      </c>
      <c r="D71" s="82">
        <v>618319</v>
      </c>
      <c r="E71" s="82">
        <v>2908392</v>
      </c>
      <c r="F71" s="347">
        <v>2290073</v>
      </c>
      <c r="G71" s="82">
        <v>618319</v>
      </c>
      <c r="H71" s="82">
        <v>2908392</v>
      </c>
      <c r="I71" s="1350">
        <v>100</v>
      </c>
    </row>
    <row r="72" spans="1:9">
      <c r="A72" s="102" t="s">
        <v>1125</v>
      </c>
      <c r="B72" s="352">
        <v>0</v>
      </c>
      <c r="C72" s="347">
        <v>1563951</v>
      </c>
      <c r="D72" s="82">
        <v>374478</v>
      </c>
      <c r="E72" s="82">
        <v>1938429</v>
      </c>
      <c r="F72" s="347">
        <v>1563951</v>
      </c>
      <c r="G72" s="82">
        <v>374478</v>
      </c>
      <c r="H72" s="82">
        <v>1938429</v>
      </c>
      <c r="I72" s="1350">
        <v>100</v>
      </c>
    </row>
    <row r="73" spans="1:9">
      <c r="A73" s="102" t="s">
        <v>1126</v>
      </c>
      <c r="B73" s="352">
        <v>0</v>
      </c>
      <c r="C73" s="347">
        <v>7086614</v>
      </c>
      <c r="D73" s="82">
        <v>1913386</v>
      </c>
      <c r="E73" s="82">
        <v>9000000</v>
      </c>
      <c r="F73" s="347">
        <v>7086613</v>
      </c>
      <c r="G73" s="82">
        <v>1913386</v>
      </c>
      <c r="H73" s="82">
        <v>8999999</v>
      </c>
      <c r="I73" s="1350">
        <v>99.999988888888893</v>
      </c>
    </row>
    <row r="74" spans="1:9" ht="30">
      <c r="A74" s="102" t="s">
        <v>1127</v>
      </c>
      <c r="B74" s="352">
        <v>0</v>
      </c>
      <c r="C74" s="347">
        <v>470931</v>
      </c>
      <c r="D74" s="82">
        <v>127151</v>
      </c>
      <c r="E74" s="82">
        <v>598082</v>
      </c>
      <c r="F74" s="347">
        <v>470931</v>
      </c>
      <c r="G74" s="82">
        <v>127151</v>
      </c>
      <c r="H74" s="82">
        <v>598082</v>
      </c>
      <c r="I74" s="1350">
        <v>100</v>
      </c>
    </row>
    <row r="75" spans="1:9">
      <c r="A75" s="102" t="s">
        <v>1194</v>
      </c>
      <c r="B75" s="352">
        <v>0</v>
      </c>
      <c r="C75" s="347">
        <v>96457</v>
      </c>
      <c r="D75" s="82">
        <v>26044</v>
      </c>
      <c r="E75" s="352">
        <v>122501</v>
      </c>
      <c r="F75" s="347">
        <v>96457</v>
      </c>
      <c r="G75" s="82">
        <v>26044</v>
      </c>
      <c r="H75" s="82">
        <v>122501</v>
      </c>
      <c r="I75" s="1350">
        <v>100</v>
      </c>
    </row>
    <row r="76" spans="1:9">
      <c r="A76" s="102" t="s">
        <v>1195</v>
      </c>
      <c r="B76" s="352">
        <v>0</v>
      </c>
      <c r="C76" s="347">
        <v>157700000</v>
      </c>
      <c r="D76" s="82">
        <v>0</v>
      </c>
      <c r="E76" s="352">
        <v>157700000</v>
      </c>
      <c r="F76" s="321">
        <v>157700000</v>
      </c>
      <c r="G76" s="91">
        <v>0</v>
      </c>
      <c r="H76" s="82">
        <v>157700000</v>
      </c>
      <c r="I76" s="1350">
        <v>100</v>
      </c>
    </row>
    <row r="77" spans="1:9" ht="30">
      <c r="A77" s="102" t="s">
        <v>1130</v>
      </c>
      <c r="B77" s="352">
        <v>0</v>
      </c>
      <c r="C77" s="347">
        <v>979922</v>
      </c>
      <c r="D77" s="82">
        <v>264580</v>
      </c>
      <c r="E77" s="82">
        <v>1244502</v>
      </c>
      <c r="F77" s="347">
        <v>979922</v>
      </c>
      <c r="G77" s="82">
        <v>264580</v>
      </c>
      <c r="H77" s="82">
        <v>1244502</v>
      </c>
      <c r="I77" s="1350">
        <v>100</v>
      </c>
    </row>
    <row r="78" spans="1:9" s="81" customFormat="1" ht="16.5" thickBot="1">
      <c r="A78" s="535" t="s">
        <v>3</v>
      </c>
      <c r="B78" s="85">
        <v>108701816</v>
      </c>
      <c r="C78" s="84">
        <v>248249259</v>
      </c>
      <c r="D78" s="84">
        <v>23411174</v>
      </c>
      <c r="E78" s="85">
        <v>271660433</v>
      </c>
      <c r="F78" s="85">
        <v>227860611</v>
      </c>
      <c r="G78" s="85">
        <v>17156233</v>
      </c>
      <c r="H78" s="85">
        <v>245016844</v>
      </c>
      <c r="I78" s="1355">
        <v>90.192318879209026</v>
      </c>
    </row>
    <row r="79" spans="1:9" ht="16.5" thickBot="1">
      <c r="A79" s="538" t="s">
        <v>186</v>
      </c>
      <c r="B79" s="110">
        <v>343096322</v>
      </c>
      <c r="C79" s="627">
        <v>558872524</v>
      </c>
      <c r="D79" s="627">
        <v>101522539</v>
      </c>
      <c r="E79" s="110">
        <v>660395063</v>
      </c>
      <c r="F79" s="110">
        <v>311866522</v>
      </c>
      <c r="G79" s="110">
        <v>34566186</v>
      </c>
      <c r="H79" s="110">
        <v>346432708</v>
      </c>
      <c r="I79" s="1387">
        <v>52.458403675255823</v>
      </c>
    </row>
    <row r="80" spans="1:9" ht="16.5" thickTop="1">
      <c r="A80" s="533" t="s">
        <v>187</v>
      </c>
      <c r="B80" s="383"/>
      <c r="C80" s="631"/>
      <c r="D80" s="377"/>
      <c r="E80" s="383"/>
      <c r="F80" s="377"/>
      <c r="G80" s="377"/>
      <c r="H80" s="377"/>
      <c r="I80" s="1380"/>
    </row>
    <row r="81" spans="1:9" ht="15.75">
      <c r="A81" s="378" t="s">
        <v>188</v>
      </c>
      <c r="B81" s="99"/>
      <c r="C81" s="632"/>
      <c r="D81" s="379"/>
      <c r="E81" s="99"/>
      <c r="F81" s="379"/>
      <c r="G81" s="379"/>
      <c r="H81" s="379"/>
      <c r="I81" s="1381"/>
    </row>
    <row r="82" spans="1:9" ht="30">
      <c r="A82" s="1388" t="s">
        <v>919</v>
      </c>
      <c r="B82" s="354">
        <v>47442600</v>
      </c>
      <c r="C82" s="82">
        <v>37356378</v>
      </c>
      <c r="D82" s="82">
        <v>10086222</v>
      </c>
      <c r="E82" s="354">
        <v>47442600</v>
      </c>
      <c r="F82" s="82">
        <v>37380000</v>
      </c>
      <c r="G82" s="82">
        <v>10092600</v>
      </c>
      <c r="H82" s="354">
        <v>47472600</v>
      </c>
      <c r="I82" s="1389">
        <v>100.06323430840638</v>
      </c>
    </row>
    <row r="83" spans="1:9" ht="30">
      <c r="A83" s="666" t="s">
        <v>920</v>
      </c>
      <c r="B83" s="354">
        <v>4240150</v>
      </c>
      <c r="C83" s="82">
        <v>3360000</v>
      </c>
      <c r="D83" s="82">
        <v>907200</v>
      </c>
      <c r="E83" s="354">
        <v>4267200</v>
      </c>
      <c r="F83" s="82">
        <v>2445000</v>
      </c>
      <c r="G83" s="82">
        <v>660150</v>
      </c>
      <c r="H83" s="354">
        <v>3105150</v>
      </c>
      <c r="I83" s="1389">
        <v>72.767857142857139</v>
      </c>
    </row>
    <row r="84" spans="1:9" ht="30">
      <c r="A84" s="581" t="s">
        <v>923</v>
      </c>
      <c r="B84" s="354">
        <v>23974196</v>
      </c>
      <c r="C84" s="639">
        <v>13939800</v>
      </c>
      <c r="D84" s="639">
        <v>3763746</v>
      </c>
      <c r="E84" s="354">
        <v>17703546</v>
      </c>
      <c r="F84" s="639">
        <v>6565086</v>
      </c>
      <c r="G84" s="82">
        <v>1772573</v>
      </c>
      <c r="H84" s="354">
        <v>8337659</v>
      </c>
      <c r="I84" s="1389">
        <v>47.095982917772517</v>
      </c>
    </row>
    <row r="85" spans="1:9" ht="30">
      <c r="A85" s="660" t="s">
        <v>921</v>
      </c>
      <c r="B85" s="354">
        <v>22038310</v>
      </c>
      <c r="C85" s="639">
        <v>17353000</v>
      </c>
      <c r="D85" s="639">
        <v>4685310</v>
      </c>
      <c r="E85" s="354">
        <v>22038310</v>
      </c>
      <c r="F85" s="639">
        <v>0</v>
      </c>
      <c r="G85" s="82">
        <v>0</v>
      </c>
      <c r="H85" s="354">
        <v>0</v>
      </c>
      <c r="I85" s="1389">
        <v>0</v>
      </c>
    </row>
    <row r="86" spans="1:9" ht="30">
      <c r="A86" s="660" t="s">
        <v>922</v>
      </c>
      <c r="B86" s="354">
        <v>12700000</v>
      </c>
      <c r="C86" s="639">
        <v>10000000</v>
      </c>
      <c r="D86" s="639">
        <v>2700000</v>
      </c>
      <c r="E86" s="354">
        <v>12700000</v>
      </c>
      <c r="F86" s="639">
        <v>0</v>
      </c>
      <c r="G86" s="82">
        <v>0</v>
      </c>
      <c r="H86" s="354">
        <v>0</v>
      </c>
      <c r="I86" s="1389">
        <v>0</v>
      </c>
    </row>
    <row r="87" spans="1:9" ht="15" customHeight="1">
      <c r="A87" s="114" t="s">
        <v>918</v>
      </c>
      <c r="B87" s="354">
        <v>6350000</v>
      </c>
      <c r="C87" s="82">
        <v>5000000</v>
      </c>
      <c r="D87" s="82">
        <v>1350000</v>
      </c>
      <c r="E87" s="354">
        <v>6350000</v>
      </c>
      <c r="F87" s="82">
        <v>5000000</v>
      </c>
      <c r="G87" s="82">
        <v>1350000</v>
      </c>
      <c r="H87" s="354">
        <v>6350000</v>
      </c>
      <c r="I87" s="1389">
        <v>100</v>
      </c>
    </row>
    <row r="88" spans="1:9" ht="15" customHeight="1">
      <c r="A88" s="581" t="s">
        <v>973</v>
      </c>
      <c r="B88" s="354">
        <v>44958000</v>
      </c>
      <c r="C88" s="82">
        <v>35400000</v>
      </c>
      <c r="D88" s="82">
        <v>9558000</v>
      </c>
      <c r="E88" s="354">
        <v>44958000</v>
      </c>
      <c r="F88" s="82">
        <v>0</v>
      </c>
      <c r="G88" s="82">
        <v>0</v>
      </c>
      <c r="H88" s="354">
        <v>0</v>
      </c>
      <c r="I88" s="1389">
        <v>0</v>
      </c>
    </row>
    <row r="89" spans="1:9">
      <c r="A89" s="660" t="s">
        <v>924</v>
      </c>
      <c r="B89" s="354">
        <v>4799330</v>
      </c>
      <c r="C89" s="639">
        <v>6250221</v>
      </c>
      <c r="D89" s="639">
        <v>1687559</v>
      </c>
      <c r="E89" s="354">
        <v>7937780</v>
      </c>
      <c r="F89" s="639">
        <v>0</v>
      </c>
      <c r="G89" s="82">
        <v>0</v>
      </c>
      <c r="H89" s="354">
        <v>0</v>
      </c>
      <c r="I89" s="1389">
        <v>0</v>
      </c>
    </row>
    <row r="90" spans="1:9" ht="45">
      <c r="A90" s="660" t="s">
        <v>985</v>
      </c>
      <c r="B90" s="354">
        <v>2500000</v>
      </c>
      <c r="C90" s="639">
        <v>857284</v>
      </c>
      <c r="D90" s="639">
        <v>231467</v>
      </c>
      <c r="E90" s="354">
        <v>1088751</v>
      </c>
      <c r="F90" s="639">
        <v>857284</v>
      </c>
      <c r="G90" s="82">
        <v>231467</v>
      </c>
      <c r="H90" s="354">
        <v>1088751</v>
      </c>
      <c r="I90" s="1389">
        <v>100</v>
      </c>
    </row>
    <row r="91" spans="1:9" ht="30">
      <c r="A91" s="660" t="s">
        <v>1039</v>
      </c>
      <c r="B91" s="354">
        <v>16628974</v>
      </c>
      <c r="C91" s="639">
        <v>13093680</v>
      </c>
      <c r="D91" s="639">
        <v>3535294</v>
      </c>
      <c r="E91" s="354">
        <v>16628974</v>
      </c>
      <c r="F91" s="639">
        <v>13093680</v>
      </c>
      <c r="G91" s="82">
        <v>3535294</v>
      </c>
      <c r="H91" s="354">
        <v>16628974</v>
      </c>
      <c r="I91" s="1389">
        <v>100</v>
      </c>
    </row>
    <row r="92" spans="1:9">
      <c r="A92" s="660" t="s">
        <v>1161</v>
      </c>
      <c r="B92" s="354">
        <v>0</v>
      </c>
      <c r="C92" s="639">
        <v>2445000</v>
      </c>
      <c r="D92" s="639">
        <v>660150</v>
      </c>
      <c r="E92" s="354">
        <v>3105150</v>
      </c>
      <c r="F92" s="639">
        <v>0</v>
      </c>
      <c r="G92" s="82">
        <v>0</v>
      </c>
      <c r="H92" s="354">
        <v>0</v>
      </c>
      <c r="I92" s="1389">
        <v>0</v>
      </c>
    </row>
    <row r="93" spans="1:9" ht="30">
      <c r="A93" s="660" t="s">
        <v>1196</v>
      </c>
      <c r="B93" s="354">
        <v>0</v>
      </c>
      <c r="C93" s="639">
        <v>516518</v>
      </c>
      <c r="D93" s="82">
        <v>139460</v>
      </c>
      <c r="E93" s="354">
        <v>655978</v>
      </c>
      <c r="F93" s="639">
        <v>516518</v>
      </c>
      <c r="G93" s="82">
        <v>139460</v>
      </c>
      <c r="H93" s="354">
        <v>655978</v>
      </c>
      <c r="I93" s="1389">
        <v>100</v>
      </c>
    </row>
    <row r="94" spans="1:9" ht="16.5" thickBot="1">
      <c r="A94" s="539" t="s">
        <v>3</v>
      </c>
      <c r="B94" s="112">
        <v>185631560</v>
      </c>
      <c r="C94" s="628">
        <v>145571881</v>
      </c>
      <c r="D94" s="628">
        <v>39304408</v>
      </c>
      <c r="E94" s="112">
        <v>184876289</v>
      </c>
      <c r="F94" s="111">
        <v>65857568</v>
      </c>
      <c r="G94" s="111">
        <v>17781544</v>
      </c>
      <c r="H94" s="112">
        <v>83639112</v>
      </c>
      <c r="I94" s="1390">
        <v>45.240583555850151</v>
      </c>
    </row>
    <row r="95" spans="1:9" ht="15.75">
      <c r="A95" s="380" t="s">
        <v>181</v>
      </c>
      <c r="B95" s="374"/>
      <c r="C95" s="634"/>
      <c r="D95" s="1250"/>
      <c r="E95" s="374"/>
      <c r="F95" s="1250"/>
      <c r="G95" s="1250"/>
      <c r="H95" s="1250"/>
      <c r="I95" s="1251"/>
    </row>
    <row r="96" spans="1:9">
      <c r="A96" s="102" t="s">
        <v>927</v>
      </c>
      <c r="B96" s="83">
        <v>30000000</v>
      </c>
      <c r="C96" s="82">
        <v>0</v>
      </c>
      <c r="D96" s="91">
        <v>0</v>
      </c>
      <c r="E96" s="83">
        <v>0</v>
      </c>
      <c r="F96" s="91">
        <v>0</v>
      </c>
      <c r="G96" s="82">
        <v>0</v>
      </c>
      <c r="H96" s="353">
        <v>0</v>
      </c>
      <c r="I96" s="1360">
        <v>0</v>
      </c>
    </row>
    <row r="97" spans="1:9" ht="30">
      <c r="A97" s="645" t="s">
        <v>1026</v>
      </c>
      <c r="B97" s="83">
        <v>28110011</v>
      </c>
      <c r="C97" s="82">
        <v>0</v>
      </c>
      <c r="D97" s="90">
        <v>0</v>
      </c>
      <c r="E97" s="83">
        <v>0</v>
      </c>
      <c r="F97" s="91">
        <v>0</v>
      </c>
      <c r="G97" s="82">
        <v>0</v>
      </c>
      <c r="H97" s="353">
        <v>0</v>
      </c>
      <c r="I97" s="1360">
        <v>0</v>
      </c>
    </row>
    <row r="98" spans="1:9">
      <c r="A98" s="645" t="s">
        <v>1175</v>
      </c>
      <c r="B98" s="83">
        <v>0</v>
      </c>
      <c r="C98" s="91">
        <v>2358850</v>
      </c>
      <c r="D98" s="82">
        <v>636890</v>
      </c>
      <c r="E98" s="353">
        <v>2995740</v>
      </c>
      <c r="F98" s="91">
        <v>2358850</v>
      </c>
      <c r="G98" s="82">
        <v>636890</v>
      </c>
      <c r="H98" s="353">
        <v>2995740</v>
      </c>
      <c r="I98" s="1360">
        <v>100</v>
      </c>
    </row>
    <row r="99" spans="1:9">
      <c r="A99" s="102" t="s">
        <v>1197</v>
      </c>
      <c r="B99" s="83">
        <v>0</v>
      </c>
      <c r="C99" s="91">
        <v>1725729</v>
      </c>
      <c r="D99" s="82">
        <v>465947</v>
      </c>
      <c r="E99" s="353">
        <v>2191676</v>
      </c>
      <c r="F99" s="91">
        <v>1725729</v>
      </c>
      <c r="G99" s="82">
        <v>465947</v>
      </c>
      <c r="H99" s="353">
        <v>2191676</v>
      </c>
      <c r="I99" s="1360">
        <v>100</v>
      </c>
    </row>
    <row r="100" spans="1:9" ht="30">
      <c r="A100" s="102" t="s">
        <v>1198</v>
      </c>
      <c r="B100" s="83">
        <v>0</v>
      </c>
      <c r="C100" s="91">
        <v>195295</v>
      </c>
      <c r="D100" s="91">
        <v>52730</v>
      </c>
      <c r="E100" s="353">
        <v>248025</v>
      </c>
      <c r="F100" s="91">
        <v>195295</v>
      </c>
      <c r="G100" s="91">
        <v>52730</v>
      </c>
      <c r="H100" s="353">
        <v>248025</v>
      </c>
      <c r="I100" s="1360">
        <v>100</v>
      </c>
    </row>
    <row r="101" spans="1:9">
      <c r="A101" s="645" t="s">
        <v>1119</v>
      </c>
      <c r="B101" s="82">
        <v>0</v>
      </c>
      <c r="C101" s="82">
        <v>1471533</v>
      </c>
      <c r="D101" s="82">
        <v>397314</v>
      </c>
      <c r="E101" s="83">
        <v>1868847</v>
      </c>
      <c r="F101" s="91">
        <v>0</v>
      </c>
      <c r="G101" s="82">
        <v>0</v>
      </c>
      <c r="H101" s="353">
        <v>0</v>
      </c>
      <c r="I101" s="1360">
        <v>0</v>
      </c>
    </row>
    <row r="102" spans="1:9" ht="16.5" thickBot="1">
      <c r="A102" s="535" t="s">
        <v>3</v>
      </c>
      <c r="B102" s="85">
        <v>58110011</v>
      </c>
      <c r="C102" s="85">
        <v>5751407</v>
      </c>
      <c r="D102" s="85">
        <v>1552881</v>
      </c>
      <c r="E102" s="85">
        <v>7304288</v>
      </c>
      <c r="F102" s="85">
        <v>4279874</v>
      </c>
      <c r="G102" s="85">
        <v>1155567</v>
      </c>
      <c r="H102" s="85">
        <v>5435441</v>
      </c>
      <c r="I102" s="1355">
        <v>74.41438508448735</v>
      </c>
    </row>
    <row r="103" spans="1:9" s="81" customFormat="1" ht="15.75">
      <c r="A103" s="380" t="s">
        <v>182</v>
      </c>
      <c r="B103" s="384"/>
      <c r="C103" s="633"/>
      <c r="D103" s="381"/>
      <c r="E103" s="384"/>
      <c r="F103" s="381"/>
      <c r="G103" s="381"/>
      <c r="H103" s="381"/>
      <c r="I103" s="1384"/>
    </row>
    <row r="104" spans="1:9">
      <c r="A104" s="102" t="s">
        <v>477</v>
      </c>
      <c r="B104" s="82">
        <v>285007235</v>
      </c>
      <c r="C104" s="82">
        <v>236220473</v>
      </c>
      <c r="D104" s="82">
        <v>63779527</v>
      </c>
      <c r="E104" s="82">
        <v>300000000</v>
      </c>
      <c r="F104" s="82">
        <v>236106548</v>
      </c>
      <c r="G104" s="82">
        <v>63748768</v>
      </c>
      <c r="H104" s="82">
        <v>299855316</v>
      </c>
      <c r="I104" s="1350">
        <v>99.951772000000005</v>
      </c>
    </row>
    <row r="105" spans="1:9" s="81" customFormat="1" ht="16.5" thickBot="1">
      <c r="A105" s="535" t="s">
        <v>3</v>
      </c>
      <c r="B105" s="85">
        <v>285007235</v>
      </c>
      <c r="C105" s="84">
        <v>236220473</v>
      </c>
      <c r="D105" s="84">
        <v>63779527</v>
      </c>
      <c r="E105" s="85">
        <v>300000000</v>
      </c>
      <c r="F105" s="105">
        <v>236106548</v>
      </c>
      <c r="G105" s="105">
        <v>63748768</v>
      </c>
      <c r="H105" s="85">
        <v>299855316</v>
      </c>
      <c r="I105" s="1355">
        <v>99.951772000000005</v>
      </c>
    </row>
    <row r="106" spans="1:9" s="81" customFormat="1" ht="15.75">
      <c r="A106" s="540" t="s">
        <v>185</v>
      </c>
      <c r="B106" s="597"/>
      <c r="C106" s="635"/>
      <c r="D106" s="382"/>
      <c r="E106" s="597"/>
      <c r="F106" s="382"/>
      <c r="G106" s="382"/>
      <c r="H106" s="382"/>
      <c r="I106" s="1391"/>
    </row>
    <row r="107" spans="1:9" s="81" customFormat="1">
      <c r="A107" s="665" t="s">
        <v>484</v>
      </c>
      <c r="B107" s="91">
        <v>16195261</v>
      </c>
      <c r="C107" s="91">
        <v>11308662</v>
      </c>
      <c r="D107" s="91">
        <v>3053338</v>
      </c>
      <c r="E107" s="82">
        <v>14362000</v>
      </c>
      <c r="F107" s="1392">
        <v>10357620</v>
      </c>
      <c r="G107" s="1393">
        <v>2796556</v>
      </c>
      <c r="H107" s="1363">
        <v>13154176</v>
      </c>
      <c r="I107" s="1354">
        <v>91.590140648934693</v>
      </c>
    </row>
    <row r="108" spans="1:9" s="81" customFormat="1" ht="30">
      <c r="A108" s="645" t="s">
        <v>935</v>
      </c>
      <c r="B108" s="104">
        <v>1183442</v>
      </c>
      <c r="C108" s="90">
        <v>2873844</v>
      </c>
      <c r="D108" s="90">
        <v>775938</v>
      </c>
      <c r="E108" s="104">
        <v>3649782</v>
      </c>
      <c r="F108" s="1392">
        <v>1942000</v>
      </c>
      <c r="G108" s="1393">
        <v>524340</v>
      </c>
      <c r="H108" s="91">
        <v>2466340</v>
      </c>
      <c r="I108" s="1354">
        <v>67.574994890105771</v>
      </c>
    </row>
    <row r="109" spans="1:9" s="81" customFormat="1" ht="30">
      <c r="A109" s="664" t="s">
        <v>1120</v>
      </c>
      <c r="B109" s="104">
        <v>0</v>
      </c>
      <c r="C109" s="90">
        <v>752000</v>
      </c>
      <c r="D109" s="90">
        <v>203040</v>
      </c>
      <c r="E109" s="104">
        <v>955040</v>
      </c>
      <c r="F109" s="1392">
        <v>364000</v>
      </c>
      <c r="G109" s="1393">
        <v>98280</v>
      </c>
      <c r="H109" s="1363">
        <v>462280</v>
      </c>
      <c r="I109" s="1354">
        <v>48.404255319148938</v>
      </c>
    </row>
    <row r="110" spans="1:9" s="81" customFormat="1" ht="30">
      <c r="A110" s="666" t="s">
        <v>933</v>
      </c>
      <c r="B110" s="104">
        <v>2500000</v>
      </c>
      <c r="C110" s="90">
        <v>1913504</v>
      </c>
      <c r="D110" s="90">
        <v>516646</v>
      </c>
      <c r="E110" s="104">
        <v>2430150</v>
      </c>
      <c r="F110" s="1392">
        <v>755840</v>
      </c>
      <c r="G110" s="1393">
        <v>157950</v>
      </c>
      <c r="H110" s="91">
        <v>913790</v>
      </c>
      <c r="I110" s="1354">
        <v>37.602205625167173</v>
      </c>
    </row>
    <row r="111" spans="1:9" s="81" customFormat="1" ht="45">
      <c r="A111" s="645" t="s">
        <v>996</v>
      </c>
      <c r="B111" s="91">
        <v>2722494</v>
      </c>
      <c r="C111" s="91">
        <v>2143696</v>
      </c>
      <c r="D111" s="91">
        <v>578798</v>
      </c>
      <c r="E111" s="104">
        <v>2722494</v>
      </c>
      <c r="F111" s="1394">
        <v>0</v>
      </c>
      <c r="G111" s="1393">
        <v>0</v>
      </c>
      <c r="H111" s="91">
        <v>0</v>
      </c>
      <c r="I111" s="1354">
        <v>0</v>
      </c>
    </row>
    <row r="112" spans="1:9" s="81" customFormat="1" ht="21.75" customHeight="1">
      <c r="A112" s="102" t="s">
        <v>930</v>
      </c>
      <c r="B112" s="104">
        <v>20020925</v>
      </c>
      <c r="C112" s="90">
        <v>15924508</v>
      </c>
      <c r="D112" s="90">
        <v>4256417</v>
      </c>
      <c r="E112" s="104">
        <v>20180925</v>
      </c>
      <c r="F112" s="1392">
        <v>15892305</v>
      </c>
      <c r="G112" s="1393">
        <v>4247723</v>
      </c>
      <c r="H112" s="91">
        <v>20140028</v>
      </c>
      <c r="I112" s="1354">
        <v>99.797348238497491</v>
      </c>
    </row>
    <row r="113" spans="1:9" s="81" customFormat="1" ht="30">
      <c r="A113" s="581" t="s">
        <v>931</v>
      </c>
      <c r="B113" s="104">
        <v>3000000</v>
      </c>
      <c r="C113" s="90">
        <v>295000</v>
      </c>
      <c r="D113" s="90">
        <v>79650</v>
      </c>
      <c r="E113" s="104">
        <v>374650</v>
      </c>
      <c r="F113" s="1392">
        <v>0</v>
      </c>
      <c r="G113" s="1393">
        <v>0</v>
      </c>
      <c r="H113" s="91">
        <v>0</v>
      </c>
      <c r="I113" s="1354">
        <v>0</v>
      </c>
    </row>
    <row r="114" spans="1:9" s="81" customFormat="1">
      <c r="A114" s="581" t="s">
        <v>1167</v>
      </c>
      <c r="B114" s="104">
        <v>0</v>
      </c>
      <c r="C114" s="90">
        <v>9369916</v>
      </c>
      <c r="D114" s="90">
        <v>2529877</v>
      </c>
      <c r="E114" s="104">
        <v>11899793</v>
      </c>
      <c r="F114" s="1392">
        <v>4685000</v>
      </c>
      <c r="G114" s="1393">
        <v>1264950</v>
      </c>
      <c r="H114" s="1363">
        <v>5949950</v>
      </c>
      <c r="I114" s="1354">
        <v>50.000449587652497</v>
      </c>
    </row>
    <row r="115" spans="1:9" s="81" customFormat="1">
      <c r="A115" s="537" t="s">
        <v>1073</v>
      </c>
      <c r="B115" s="104">
        <v>0</v>
      </c>
      <c r="C115" s="90">
        <v>2100281</v>
      </c>
      <c r="D115" s="90">
        <v>567076</v>
      </c>
      <c r="E115" s="104">
        <v>2667357</v>
      </c>
      <c r="F115" s="321">
        <v>2100281</v>
      </c>
      <c r="G115" s="91">
        <v>567076</v>
      </c>
      <c r="H115" s="91">
        <v>2667357</v>
      </c>
      <c r="I115" s="1354">
        <v>100</v>
      </c>
    </row>
    <row r="116" spans="1:9" s="81" customFormat="1">
      <c r="A116" s="537" t="s">
        <v>1075</v>
      </c>
      <c r="B116" s="104">
        <v>0</v>
      </c>
      <c r="C116" s="90">
        <v>2161634</v>
      </c>
      <c r="D116" s="90">
        <v>583641</v>
      </c>
      <c r="E116" s="104">
        <v>2745275</v>
      </c>
      <c r="F116" s="321">
        <v>2161634</v>
      </c>
      <c r="G116" s="91">
        <v>583641</v>
      </c>
      <c r="H116" s="91">
        <v>2745275</v>
      </c>
      <c r="I116" s="1354">
        <v>100</v>
      </c>
    </row>
    <row r="117" spans="1:9" s="81" customFormat="1">
      <c r="A117" s="581" t="s">
        <v>932</v>
      </c>
      <c r="B117" s="104">
        <v>4000000</v>
      </c>
      <c r="C117" s="90">
        <v>6061811</v>
      </c>
      <c r="D117" s="90">
        <v>1542189</v>
      </c>
      <c r="E117" s="104">
        <v>7604000</v>
      </c>
      <c r="F117" s="349">
        <v>6061811</v>
      </c>
      <c r="G117" s="82">
        <v>1542189</v>
      </c>
      <c r="H117" s="91">
        <v>7604000</v>
      </c>
      <c r="I117" s="1354">
        <v>100</v>
      </c>
    </row>
    <row r="118" spans="1:9" ht="16.5" thickBot="1">
      <c r="A118" s="535" t="s">
        <v>3</v>
      </c>
      <c r="B118" s="85">
        <v>49622122</v>
      </c>
      <c r="C118" s="84">
        <v>54904856</v>
      </c>
      <c r="D118" s="84">
        <v>14686610</v>
      </c>
      <c r="E118" s="85">
        <v>69591466</v>
      </c>
      <c r="F118" s="85">
        <v>44320491</v>
      </c>
      <c r="G118" s="85">
        <v>11782705</v>
      </c>
      <c r="H118" s="85">
        <v>56103196</v>
      </c>
      <c r="I118" s="1355">
        <v>80.617925192149272</v>
      </c>
    </row>
    <row r="119" spans="1:9" ht="16.5" thickBot="1">
      <c r="A119" s="541" t="s">
        <v>189</v>
      </c>
      <c r="B119" s="115">
        <v>578370928</v>
      </c>
      <c r="C119" s="115">
        <v>442448617</v>
      </c>
      <c r="D119" s="115">
        <v>119323426</v>
      </c>
      <c r="E119" s="115">
        <v>561772043</v>
      </c>
      <c r="F119" s="115">
        <v>350564481</v>
      </c>
      <c r="G119" s="115">
        <v>94468584</v>
      </c>
      <c r="H119" s="115">
        <v>445033065</v>
      </c>
      <c r="I119" s="1395">
        <v>79.219510928919618</v>
      </c>
    </row>
    <row r="120" spans="1:9" ht="17.25" thickTop="1" thickBot="1">
      <c r="A120" s="542" t="s">
        <v>190</v>
      </c>
      <c r="B120" s="115">
        <v>921467250</v>
      </c>
      <c r="C120" s="116">
        <v>1001321141</v>
      </c>
      <c r="D120" s="116">
        <v>220845965</v>
      </c>
      <c r="E120" s="115">
        <v>1222167106</v>
      </c>
      <c r="F120" s="115">
        <v>662431003</v>
      </c>
      <c r="G120" s="116">
        <v>129034770</v>
      </c>
      <c r="H120" s="115">
        <v>791465773</v>
      </c>
      <c r="I120" s="1395">
        <v>64.759210840681874</v>
      </c>
    </row>
    <row r="121" spans="1:9" ht="16.5" customHeight="1" thickTop="1" thickBot="1">
      <c r="A121" s="543"/>
      <c r="E121" s="80"/>
    </row>
    <row r="122" spans="1:9" s="81" customFormat="1" ht="24" customHeight="1" thickTop="1">
      <c r="A122" s="1751" t="s">
        <v>1022</v>
      </c>
      <c r="B122" s="1749" t="s">
        <v>1078</v>
      </c>
      <c r="C122" s="1753" t="s">
        <v>1079</v>
      </c>
      <c r="D122" s="1754"/>
      <c r="E122" s="1755"/>
      <c r="F122" s="1756" t="s">
        <v>775</v>
      </c>
      <c r="G122" s="1756"/>
      <c r="H122" s="1757"/>
      <c r="I122" s="1739" t="s">
        <v>1164</v>
      </c>
    </row>
    <row r="123" spans="1:9" ht="24" customHeight="1" thickBot="1">
      <c r="A123" s="1752"/>
      <c r="B123" s="1750"/>
      <c r="C123" s="629" t="s">
        <v>44</v>
      </c>
      <c r="D123" s="626" t="s">
        <v>45</v>
      </c>
      <c r="E123" s="630" t="s">
        <v>46</v>
      </c>
      <c r="F123" s="351" t="s">
        <v>44</v>
      </c>
      <c r="G123" s="332" t="s">
        <v>45</v>
      </c>
      <c r="H123" s="332" t="s">
        <v>46</v>
      </c>
      <c r="I123" s="1743"/>
    </row>
    <row r="124" spans="1:9" ht="16.5" thickTop="1">
      <c r="A124" s="533" t="s">
        <v>179</v>
      </c>
      <c r="B124" s="596"/>
      <c r="C124" s="631"/>
      <c r="D124" s="377"/>
      <c r="E124" s="383"/>
      <c r="F124" s="595"/>
      <c r="G124" s="595"/>
      <c r="H124" s="596"/>
      <c r="I124" s="1396"/>
    </row>
    <row r="125" spans="1:9">
      <c r="A125" s="666" t="s">
        <v>1001</v>
      </c>
      <c r="B125" s="104">
        <v>19825000</v>
      </c>
      <c r="C125" s="90">
        <v>16681845</v>
      </c>
      <c r="D125" s="90">
        <v>4504098</v>
      </c>
      <c r="E125" s="104">
        <v>21185943</v>
      </c>
      <c r="F125" s="1397">
        <v>16681846</v>
      </c>
      <c r="G125" s="354">
        <v>4504098</v>
      </c>
      <c r="H125" s="354">
        <v>21185944</v>
      </c>
      <c r="I125" s="1389">
        <v>100.00000472011088</v>
      </c>
    </row>
    <row r="126" spans="1:9">
      <c r="A126" s="102" t="s">
        <v>191</v>
      </c>
      <c r="B126" s="104">
        <v>1000000</v>
      </c>
      <c r="C126" s="90">
        <v>1101738</v>
      </c>
      <c r="D126" s="90">
        <v>298907</v>
      </c>
      <c r="E126" s="104">
        <v>1400645</v>
      </c>
      <c r="F126" s="103">
        <v>1038484</v>
      </c>
      <c r="G126" s="354">
        <v>280391</v>
      </c>
      <c r="H126" s="354">
        <v>1318875</v>
      </c>
      <c r="I126" s="1389">
        <v>94.161975375630519</v>
      </c>
    </row>
    <row r="127" spans="1:9">
      <c r="A127" s="645" t="s">
        <v>1099</v>
      </c>
      <c r="B127" s="104">
        <v>3000000</v>
      </c>
      <c r="C127" s="90">
        <v>1575000</v>
      </c>
      <c r="D127" s="90">
        <v>425250</v>
      </c>
      <c r="E127" s="104">
        <v>2000250</v>
      </c>
      <c r="F127" s="103">
        <v>1575000</v>
      </c>
      <c r="G127" s="354">
        <v>425250</v>
      </c>
      <c r="H127" s="354">
        <v>2000250</v>
      </c>
      <c r="I127" s="1389">
        <v>100</v>
      </c>
    </row>
    <row r="128" spans="1:9">
      <c r="A128" s="102" t="s">
        <v>192</v>
      </c>
      <c r="B128" s="334">
        <v>5000000</v>
      </c>
      <c r="C128" s="90">
        <v>3156819</v>
      </c>
      <c r="D128" s="90">
        <v>852341</v>
      </c>
      <c r="E128" s="104">
        <v>4009160</v>
      </c>
      <c r="F128" s="103">
        <v>3156819</v>
      </c>
      <c r="G128" s="103">
        <v>852341</v>
      </c>
      <c r="H128" s="352">
        <v>4009160</v>
      </c>
      <c r="I128" s="1350">
        <v>100</v>
      </c>
    </row>
    <row r="129" spans="1:9" ht="15.75" thickBot="1">
      <c r="A129" s="881" t="s">
        <v>1123</v>
      </c>
      <c r="B129" s="106">
        <v>0</v>
      </c>
      <c r="C129" s="882">
        <v>1720000</v>
      </c>
      <c r="D129" s="882">
        <v>464400</v>
      </c>
      <c r="E129" s="106">
        <v>2184400</v>
      </c>
      <c r="F129" s="644">
        <v>1720000</v>
      </c>
      <c r="G129" s="103">
        <v>464400</v>
      </c>
      <c r="H129" s="352">
        <v>2184400</v>
      </c>
      <c r="I129" s="1350">
        <v>100</v>
      </c>
    </row>
    <row r="130" spans="1:9" ht="16.5" thickBot="1">
      <c r="A130" s="544" t="s">
        <v>186</v>
      </c>
      <c r="B130" s="110">
        <v>28825000</v>
      </c>
      <c r="C130" s="110">
        <v>24235402</v>
      </c>
      <c r="D130" s="110">
        <v>6544996</v>
      </c>
      <c r="E130" s="110">
        <v>30780398</v>
      </c>
      <c r="F130" s="110">
        <v>24172149</v>
      </c>
      <c r="G130" s="110">
        <v>6526480</v>
      </c>
      <c r="H130" s="110">
        <v>30698629</v>
      </c>
      <c r="I130" s="1387">
        <v>99.734347164711778</v>
      </c>
    </row>
    <row r="131" spans="1:9" ht="21" customHeight="1" thickTop="1"/>
    <row r="132" spans="1:9" ht="20.25" customHeight="1"/>
    <row r="133" spans="1:9" ht="21" customHeight="1"/>
    <row r="134" spans="1:9" ht="21" customHeight="1"/>
    <row r="135" spans="1:9" ht="15" customHeight="1"/>
    <row r="136" spans="1:9" ht="15" customHeight="1"/>
    <row r="137" spans="1:9" ht="21" customHeight="1"/>
    <row r="138" spans="1:9" s="117" customFormat="1" ht="15" customHeight="1">
      <c r="A138" s="297"/>
      <c r="B138" s="80"/>
      <c r="C138" s="80"/>
      <c r="D138" s="80"/>
      <c r="F138" s="80"/>
      <c r="G138" s="80"/>
      <c r="H138" s="80"/>
      <c r="I138" s="80"/>
    </row>
    <row r="139" spans="1:9" s="117" customFormat="1" ht="15" customHeight="1">
      <c r="A139" s="297"/>
      <c r="B139" s="80"/>
      <c r="C139" s="80"/>
      <c r="D139" s="80"/>
      <c r="F139" s="80"/>
      <c r="G139" s="80"/>
      <c r="H139" s="80"/>
      <c r="I139" s="80"/>
    </row>
    <row r="140" spans="1:9" s="117" customFormat="1" ht="15" customHeight="1">
      <c r="A140" s="297"/>
      <c r="B140" s="80"/>
      <c r="C140" s="80"/>
      <c r="D140" s="80"/>
      <c r="F140" s="80"/>
      <c r="G140" s="80"/>
      <c r="H140" s="80"/>
      <c r="I140" s="80"/>
    </row>
    <row r="141" spans="1:9" s="117" customFormat="1" ht="15" customHeight="1">
      <c r="A141" s="297"/>
      <c r="B141" s="80"/>
      <c r="C141" s="80"/>
      <c r="D141" s="80"/>
      <c r="F141" s="80"/>
      <c r="G141" s="80"/>
      <c r="H141" s="80"/>
      <c r="I141" s="80"/>
    </row>
    <row r="142" spans="1:9" s="117" customFormat="1" ht="15" customHeight="1">
      <c r="A142" s="297"/>
      <c r="B142" s="80"/>
      <c r="C142" s="80"/>
      <c r="D142" s="80"/>
      <c r="F142" s="80"/>
      <c r="G142" s="80"/>
      <c r="H142" s="80"/>
      <c r="I142" s="80"/>
    </row>
    <row r="143" spans="1:9" s="117" customFormat="1" ht="15" customHeight="1">
      <c r="A143" s="297"/>
      <c r="B143" s="80"/>
      <c r="C143" s="80"/>
      <c r="D143" s="80"/>
      <c r="F143" s="80"/>
      <c r="G143" s="80"/>
      <c r="H143" s="80"/>
      <c r="I143" s="80"/>
    </row>
    <row r="144" spans="1:9" s="117" customFormat="1" ht="15" customHeight="1">
      <c r="A144" s="297"/>
      <c r="B144" s="80"/>
      <c r="C144" s="80"/>
      <c r="D144" s="80"/>
      <c r="F144" s="80"/>
      <c r="G144" s="80"/>
      <c r="H144" s="80"/>
      <c r="I144" s="80"/>
    </row>
    <row r="145" spans="1:9" s="117" customFormat="1" ht="15" customHeight="1">
      <c r="A145" s="297"/>
      <c r="B145" s="80"/>
      <c r="C145" s="80"/>
      <c r="D145" s="80"/>
      <c r="F145" s="80"/>
      <c r="G145" s="80"/>
      <c r="H145" s="80"/>
      <c r="I145" s="80"/>
    </row>
    <row r="146" spans="1:9" s="117" customFormat="1" ht="15" customHeight="1">
      <c r="A146" s="297"/>
      <c r="B146" s="80"/>
      <c r="C146" s="80"/>
      <c r="D146" s="80"/>
      <c r="F146" s="80"/>
      <c r="G146" s="80"/>
      <c r="H146" s="80"/>
      <c r="I146" s="80"/>
    </row>
    <row r="147" spans="1:9" s="117" customFormat="1" ht="15" customHeight="1">
      <c r="A147" s="297"/>
      <c r="B147" s="80"/>
      <c r="C147" s="80"/>
      <c r="D147" s="80"/>
      <c r="F147" s="80"/>
      <c r="G147" s="80"/>
      <c r="H147" s="80"/>
      <c r="I147" s="80"/>
    </row>
    <row r="148" spans="1:9" s="117" customFormat="1" ht="15" customHeight="1">
      <c r="A148" s="297"/>
      <c r="B148" s="80"/>
      <c r="C148" s="80"/>
      <c r="D148" s="80"/>
      <c r="F148" s="80"/>
      <c r="G148" s="80"/>
      <c r="H148" s="80"/>
      <c r="I148" s="80"/>
    </row>
    <row r="149" spans="1:9" s="117" customFormat="1" ht="15" customHeight="1">
      <c r="A149" s="297"/>
      <c r="B149" s="80"/>
      <c r="C149" s="80"/>
      <c r="D149" s="80"/>
      <c r="F149" s="80"/>
      <c r="G149" s="80"/>
      <c r="H149" s="80"/>
      <c r="I149" s="80"/>
    </row>
    <row r="150" spans="1:9" s="117" customFormat="1" ht="15" customHeight="1">
      <c r="A150" s="297"/>
      <c r="B150" s="80"/>
      <c r="C150" s="80"/>
      <c r="D150" s="80"/>
      <c r="F150" s="80"/>
      <c r="G150" s="80"/>
      <c r="H150" s="80"/>
      <c r="I150" s="80"/>
    </row>
    <row r="151" spans="1:9" s="117" customFormat="1" ht="15" customHeight="1">
      <c r="A151" s="297"/>
      <c r="B151" s="80"/>
      <c r="C151" s="80"/>
      <c r="D151" s="80"/>
      <c r="F151" s="80"/>
      <c r="G151" s="80"/>
      <c r="H151" s="80"/>
      <c r="I151" s="80"/>
    </row>
    <row r="152" spans="1:9" s="117" customFormat="1" ht="15" customHeight="1">
      <c r="A152" s="297"/>
      <c r="B152" s="80"/>
      <c r="C152" s="80"/>
      <c r="D152" s="80"/>
      <c r="F152" s="80"/>
      <c r="G152" s="80"/>
      <c r="H152" s="80"/>
      <c r="I152" s="80"/>
    </row>
    <row r="153" spans="1:9" s="117" customFormat="1" ht="15" customHeight="1">
      <c r="A153" s="297"/>
      <c r="B153" s="80"/>
      <c r="C153" s="80"/>
      <c r="D153" s="80"/>
      <c r="F153" s="80"/>
      <c r="G153" s="80"/>
      <c r="H153" s="80"/>
      <c r="I153" s="80"/>
    </row>
    <row r="154" spans="1:9" s="117" customFormat="1" ht="15" customHeight="1">
      <c r="A154" s="297"/>
      <c r="B154" s="80"/>
      <c r="C154" s="80"/>
      <c r="D154" s="80"/>
      <c r="F154" s="80"/>
      <c r="G154" s="80"/>
      <c r="H154" s="80"/>
      <c r="I154" s="80"/>
    </row>
    <row r="155" spans="1:9" s="117" customFormat="1" ht="15" customHeight="1">
      <c r="A155" s="297"/>
      <c r="B155" s="80"/>
      <c r="C155" s="80"/>
      <c r="D155" s="80"/>
      <c r="F155" s="80"/>
      <c r="G155" s="80"/>
      <c r="H155" s="80"/>
      <c r="I155" s="80"/>
    </row>
    <row r="156" spans="1:9" s="117" customFormat="1" ht="15" customHeight="1">
      <c r="A156" s="297"/>
      <c r="B156" s="80"/>
      <c r="C156" s="80"/>
      <c r="D156" s="80"/>
      <c r="F156" s="80"/>
      <c r="G156" s="80"/>
      <c r="H156" s="80"/>
      <c r="I156" s="80"/>
    </row>
    <row r="157" spans="1:9" s="117" customFormat="1" ht="15" customHeight="1">
      <c r="A157" s="297"/>
      <c r="B157" s="80"/>
      <c r="C157" s="80"/>
      <c r="D157" s="80"/>
      <c r="F157" s="80"/>
      <c r="G157" s="80"/>
      <c r="H157" s="80"/>
      <c r="I157" s="80"/>
    </row>
    <row r="158" spans="1:9" s="117" customFormat="1" ht="15" customHeight="1">
      <c r="A158" s="297"/>
      <c r="B158" s="80"/>
      <c r="C158" s="80"/>
      <c r="D158" s="80"/>
      <c r="F158" s="80"/>
      <c r="G158" s="80"/>
      <c r="H158" s="80"/>
      <c r="I158" s="80"/>
    </row>
    <row r="159" spans="1:9" s="117" customFormat="1" ht="15" customHeight="1">
      <c r="A159" s="297"/>
      <c r="B159" s="80"/>
      <c r="C159" s="80"/>
      <c r="D159" s="80"/>
      <c r="F159" s="80"/>
      <c r="G159" s="80"/>
      <c r="H159" s="80"/>
      <c r="I159" s="80"/>
    </row>
    <row r="160" spans="1:9" s="117" customFormat="1" ht="15" customHeight="1">
      <c r="A160" s="297"/>
      <c r="B160" s="80"/>
      <c r="C160" s="80"/>
      <c r="D160" s="80"/>
      <c r="F160" s="80"/>
      <c r="G160" s="80"/>
      <c r="H160" s="80"/>
      <c r="I160" s="80"/>
    </row>
    <row r="161" spans="1:9" s="117" customFormat="1" ht="15" customHeight="1">
      <c r="A161" s="297"/>
      <c r="B161" s="80"/>
      <c r="C161" s="80"/>
      <c r="D161" s="80"/>
      <c r="F161" s="80"/>
      <c r="G161" s="80"/>
      <c r="H161" s="80"/>
      <c r="I161" s="80"/>
    </row>
    <row r="162" spans="1:9" s="117" customFormat="1" ht="15" customHeight="1">
      <c r="A162" s="297"/>
      <c r="B162" s="80"/>
      <c r="C162" s="80"/>
      <c r="D162" s="80"/>
      <c r="F162" s="80"/>
      <c r="G162" s="80"/>
      <c r="H162" s="80"/>
      <c r="I162" s="80"/>
    </row>
    <row r="163" spans="1:9" s="117" customFormat="1" ht="15" customHeight="1">
      <c r="A163" s="297"/>
      <c r="B163" s="80"/>
      <c r="C163" s="80"/>
      <c r="D163" s="80"/>
      <c r="F163" s="80"/>
      <c r="G163" s="80"/>
      <c r="H163" s="80"/>
      <c r="I163" s="80"/>
    </row>
    <row r="164" spans="1:9" s="117" customFormat="1" ht="15" customHeight="1">
      <c r="A164" s="297"/>
      <c r="B164" s="80"/>
      <c r="C164" s="80"/>
      <c r="D164" s="80"/>
      <c r="F164" s="80"/>
      <c r="G164" s="80"/>
      <c r="H164" s="80"/>
      <c r="I164" s="80"/>
    </row>
    <row r="165" spans="1:9" s="117" customFormat="1" ht="15" customHeight="1">
      <c r="A165" s="297"/>
      <c r="B165" s="80"/>
      <c r="C165" s="80"/>
      <c r="D165" s="80"/>
      <c r="F165" s="80"/>
      <c r="G165" s="80"/>
      <c r="H165" s="80"/>
      <c r="I165" s="80"/>
    </row>
    <row r="166" spans="1:9" s="117" customFormat="1" ht="15" customHeight="1">
      <c r="A166" s="297"/>
      <c r="B166" s="80"/>
      <c r="C166" s="80"/>
      <c r="D166" s="80"/>
      <c r="F166" s="80"/>
      <c r="G166" s="80"/>
      <c r="H166" s="80"/>
      <c r="I166" s="80"/>
    </row>
    <row r="167" spans="1:9" s="117" customFormat="1" ht="15" customHeight="1">
      <c r="A167" s="297"/>
      <c r="B167" s="80"/>
      <c r="C167" s="80"/>
      <c r="D167" s="80"/>
      <c r="F167" s="80"/>
      <c r="G167" s="80"/>
      <c r="H167" s="80"/>
      <c r="I167" s="80"/>
    </row>
    <row r="168" spans="1:9" s="117" customFormat="1" ht="15" customHeight="1">
      <c r="A168" s="297"/>
      <c r="B168" s="80"/>
      <c r="C168" s="80"/>
      <c r="D168" s="80"/>
      <c r="F168" s="80"/>
      <c r="G168" s="80"/>
      <c r="H168" s="80"/>
      <c r="I168" s="80"/>
    </row>
    <row r="169" spans="1:9" s="117" customFormat="1" ht="15" customHeight="1">
      <c r="A169" s="297"/>
      <c r="B169" s="80"/>
      <c r="C169" s="80"/>
      <c r="D169" s="80"/>
      <c r="F169" s="80"/>
      <c r="G169" s="80"/>
      <c r="H169" s="80"/>
      <c r="I169" s="80"/>
    </row>
    <row r="170" spans="1:9" s="117" customFormat="1" ht="15" customHeight="1">
      <c r="A170" s="297"/>
      <c r="B170" s="80"/>
      <c r="C170" s="80"/>
      <c r="D170" s="80"/>
      <c r="F170" s="80"/>
      <c r="G170" s="80"/>
      <c r="H170" s="80"/>
      <c r="I170" s="80"/>
    </row>
    <row r="171" spans="1:9" s="117" customFormat="1" ht="15" customHeight="1">
      <c r="A171" s="297"/>
      <c r="B171" s="80"/>
      <c r="C171" s="80"/>
      <c r="D171" s="80"/>
      <c r="F171" s="80"/>
      <c r="G171" s="80"/>
      <c r="H171" s="80"/>
      <c r="I171" s="80"/>
    </row>
    <row r="172" spans="1:9" s="117" customFormat="1" ht="15" customHeight="1">
      <c r="A172" s="297"/>
      <c r="B172" s="80"/>
      <c r="C172" s="80"/>
      <c r="D172" s="80"/>
      <c r="F172" s="80"/>
      <c r="G172" s="80"/>
      <c r="H172" s="80"/>
      <c r="I172" s="80"/>
    </row>
    <row r="173" spans="1:9" s="117" customFormat="1" ht="15" customHeight="1">
      <c r="A173" s="297"/>
      <c r="B173" s="80"/>
      <c r="C173" s="80"/>
      <c r="D173" s="80"/>
      <c r="F173" s="80"/>
      <c r="G173" s="80"/>
      <c r="H173" s="80"/>
      <c r="I173" s="80"/>
    </row>
    <row r="174" spans="1:9" s="117" customFormat="1" ht="15" customHeight="1">
      <c r="A174" s="297"/>
      <c r="B174" s="80"/>
      <c r="C174" s="80"/>
      <c r="D174" s="80"/>
      <c r="F174" s="80"/>
      <c r="G174" s="80"/>
      <c r="H174" s="80"/>
      <c r="I174" s="80"/>
    </row>
    <row r="175" spans="1:9" s="117" customFormat="1" ht="15" customHeight="1">
      <c r="A175" s="297"/>
      <c r="B175" s="80"/>
      <c r="C175" s="80"/>
      <c r="D175" s="80"/>
      <c r="F175" s="80"/>
      <c r="G175" s="80"/>
      <c r="H175" s="80"/>
      <c r="I175" s="80"/>
    </row>
    <row r="176" spans="1:9" s="117" customFormat="1" ht="15" customHeight="1">
      <c r="A176" s="297"/>
      <c r="B176" s="80"/>
      <c r="C176" s="80"/>
      <c r="D176" s="80"/>
      <c r="F176" s="80"/>
      <c r="G176" s="80"/>
      <c r="H176" s="80"/>
      <c r="I176" s="80"/>
    </row>
    <row r="177" spans="1:9" s="117" customFormat="1" ht="15" customHeight="1">
      <c r="A177" s="297"/>
      <c r="B177" s="80"/>
      <c r="C177" s="80"/>
      <c r="D177" s="80"/>
      <c r="F177" s="80"/>
      <c r="G177" s="80"/>
      <c r="H177" s="80"/>
      <c r="I177" s="80"/>
    </row>
    <row r="178" spans="1:9" s="117" customFormat="1" ht="15" customHeight="1">
      <c r="A178" s="297"/>
      <c r="B178" s="80"/>
      <c r="C178" s="80"/>
      <c r="D178" s="80"/>
      <c r="F178" s="80"/>
      <c r="G178" s="80"/>
      <c r="H178" s="80"/>
      <c r="I178" s="80"/>
    </row>
    <row r="179" spans="1:9" s="117" customFormat="1" ht="15" customHeight="1">
      <c r="A179" s="297"/>
      <c r="B179" s="80"/>
      <c r="C179" s="80"/>
      <c r="D179" s="80"/>
      <c r="F179" s="80"/>
      <c r="G179" s="80"/>
      <c r="H179" s="80"/>
      <c r="I179" s="80"/>
    </row>
    <row r="180" spans="1:9" s="117" customFormat="1" ht="15" customHeight="1">
      <c r="A180" s="297"/>
      <c r="B180" s="80"/>
      <c r="C180" s="80"/>
      <c r="D180" s="80"/>
      <c r="F180" s="80"/>
      <c r="G180" s="80"/>
      <c r="H180" s="80"/>
      <c r="I180" s="80"/>
    </row>
    <row r="181" spans="1:9" s="117" customFormat="1" ht="15" customHeight="1">
      <c r="A181" s="297"/>
      <c r="B181" s="80"/>
      <c r="C181" s="80"/>
      <c r="D181" s="80"/>
      <c r="F181" s="80"/>
      <c r="G181" s="80"/>
      <c r="H181" s="80"/>
      <c r="I181" s="80"/>
    </row>
    <row r="182" spans="1:9" s="117" customFormat="1" ht="15" customHeight="1">
      <c r="A182" s="297"/>
      <c r="B182" s="80"/>
      <c r="C182" s="80"/>
      <c r="D182" s="80"/>
      <c r="F182" s="80"/>
      <c r="G182" s="80"/>
      <c r="H182" s="80"/>
      <c r="I182" s="80"/>
    </row>
    <row r="183" spans="1:9" s="117" customFormat="1" ht="15" customHeight="1">
      <c r="A183" s="297"/>
      <c r="B183" s="80"/>
      <c r="C183" s="80"/>
      <c r="D183" s="80"/>
      <c r="F183" s="80"/>
      <c r="G183" s="80"/>
      <c r="H183" s="80"/>
      <c r="I183" s="80"/>
    </row>
    <row r="184" spans="1:9" s="117" customFormat="1" ht="15" customHeight="1">
      <c r="A184" s="297"/>
      <c r="B184" s="80"/>
      <c r="C184" s="80"/>
      <c r="D184" s="80"/>
      <c r="F184" s="80"/>
      <c r="G184" s="80"/>
      <c r="H184" s="80"/>
      <c r="I184" s="80"/>
    </row>
    <row r="185" spans="1:9" s="117" customFormat="1" ht="15" customHeight="1">
      <c r="A185" s="297"/>
      <c r="B185" s="80"/>
      <c r="C185" s="80"/>
      <c r="D185" s="80"/>
      <c r="F185" s="80"/>
      <c r="G185" s="80"/>
      <c r="H185" s="80"/>
      <c r="I185" s="80"/>
    </row>
    <row r="186" spans="1:9" s="117" customFormat="1" ht="15" customHeight="1">
      <c r="A186" s="297"/>
      <c r="B186" s="80"/>
      <c r="C186" s="80"/>
      <c r="D186" s="80"/>
      <c r="F186" s="80"/>
      <c r="G186" s="80"/>
      <c r="H186" s="80"/>
      <c r="I186" s="80"/>
    </row>
    <row r="187" spans="1:9" s="117" customFormat="1" ht="15" customHeight="1">
      <c r="A187" s="297"/>
      <c r="B187" s="80"/>
      <c r="C187" s="80"/>
      <c r="D187" s="80"/>
      <c r="F187" s="80"/>
      <c r="G187" s="80"/>
      <c r="H187" s="80"/>
      <c r="I187" s="80"/>
    </row>
    <row r="188" spans="1:9" s="117" customFormat="1" ht="15" customHeight="1">
      <c r="A188" s="297"/>
      <c r="B188" s="80"/>
      <c r="C188" s="80"/>
      <c r="D188" s="80"/>
      <c r="F188" s="80"/>
      <c r="G188" s="80"/>
      <c r="H188" s="80"/>
      <c r="I188" s="80"/>
    </row>
    <row r="189" spans="1:9" s="117" customFormat="1" ht="15" customHeight="1">
      <c r="A189" s="297"/>
      <c r="B189" s="80"/>
      <c r="C189" s="80"/>
      <c r="D189" s="80"/>
      <c r="F189" s="80"/>
      <c r="G189" s="80"/>
      <c r="H189" s="80"/>
      <c r="I189" s="80"/>
    </row>
    <row r="190" spans="1:9" s="117" customFormat="1" ht="15" customHeight="1">
      <c r="A190" s="297"/>
      <c r="B190" s="80"/>
      <c r="C190" s="80"/>
      <c r="D190" s="80"/>
      <c r="F190" s="80"/>
      <c r="G190" s="80"/>
      <c r="H190" s="80"/>
      <c r="I190" s="80"/>
    </row>
    <row r="191" spans="1:9" s="117" customFormat="1" ht="15" customHeight="1">
      <c r="A191" s="297"/>
      <c r="B191" s="80"/>
      <c r="C191" s="80"/>
      <c r="D191" s="80"/>
      <c r="F191" s="80"/>
      <c r="G191" s="80"/>
      <c r="H191" s="80"/>
      <c r="I191" s="80"/>
    </row>
    <row r="192" spans="1:9" s="117" customFormat="1" ht="15" customHeight="1">
      <c r="A192" s="297"/>
      <c r="B192" s="80"/>
      <c r="C192" s="80"/>
      <c r="D192" s="80"/>
      <c r="F192" s="80"/>
      <c r="G192" s="80"/>
      <c r="H192" s="80"/>
      <c r="I192" s="80"/>
    </row>
    <row r="193" spans="1:9" s="117" customFormat="1" ht="15" customHeight="1">
      <c r="A193" s="297"/>
      <c r="B193" s="80"/>
      <c r="C193" s="80"/>
      <c r="D193" s="80"/>
      <c r="F193" s="80"/>
      <c r="G193" s="80"/>
      <c r="H193" s="80"/>
      <c r="I193" s="80"/>
    </row>
    <row r="194" spans="1:9" s="117" customFormat="1" ht="15" customHeight="1">
      <c r="A194" s="297"/>
      <c r="B194" s="80"/>
      <c r="C194" s="80"/>
      <c r="D194" s="80"/>
      <c r="F194" s="80"/>
      <c r="G194" s="80"/>
      <c r="H194" s="80"/>
      <c r="I194" s="80"/>
    </row>
    <row r="195" spans="1:9" s="117" customFormat="1" ht="15" customHeight="1">
      <c r="A195" s="297"/>
      <c r="B195" s="80"/>
      <c r="C195" s="80"/>
      <c r="D195" s="80"/>
      <c r="F195" s="80"/>
      <c r="G195" s="80"/>
      <c r="H195" s="80"/>
      <c r="I195" s="80"/>
    </row>
    <row r="196" spans="1:9" s="117" customFormat="1" ht="15" customHeight="1">
      <c r="A196" s="297"/>
      <c r="B196" s="80"/>
      <c r="C196" s="80"/>
      <c r="D196" s="80"/>
      <c r="F196" s="80"/>
      <c r="G196" s="80"/>
      <c r="H196" s="80"/>
      <c r="I196" s="80"/>
    </row>
    <row r="197" spans="1:9" s="117" customFormat="1" ht="15" customHeight="1">
      <c r="A197" s="297"/>
      <c r="B197" s="80"/>
      <c r="C197" s="80"/>
      <c r="D197" s="80"/>
      <c r="F197" s="80"/>
      <c r="G197" s="80"/>
      <c r="H197" s="80"/>
      <c r="I197" s="80"/>
    </row>
    <row r="198" spans="1:9" s="117" customFormat="1" ht="15" customHeight="1">
      <c r="A198" s="297"/>
      <c r="B198" s="80"/>
      <c r="C198" s="80"/>
      <c r="D198" s="80"/>
      <c r="F198" s="80"/>
      <c r="G198" s="80"/>
      <c r="H198" s="80"/>
      <c r="I198" s="80"/>
    </row>
    <row r="199" spans="1:9" s="117" customFormat="1" ht="15" customHeight="1">
      <c r="A199" s="297"/>
      <c r="B199" s="80"/>
      <c r="C199" s="80"/>
      <c r="D199" s="80"/>
      <c r="F199" s="80"/>
      <c r="G199" s="80"/>
      <c r="H199" s="80"/>
      <c r="I199" s="80"/>
    </row>
    <row r="200" spans="1:9" s="117" customFormat="1" ht="15" customHeight="1">
      <c r="A200" s="297"/>
      <c r="B200" s="80"/>
      <c r="C200" s="80"/>
      <c r="D200" s="80"/>
      <c r="F200" s="80"/>
      <c r="G200" s="80"/>
      <c r="H200" s="80"/>
      <c r="I200" s="80"/>
    </row>
    <row r="201" spans="1:9" s="117" customFormat="1" ht="15" customHeight="1">
      <c r="A201" s="297"/>
      <c r="B201" s="80"/>
      <c r="C201" s="80"/>
      <c r="D201" s="80"/>
      <c r="F201" s="80"/>
      <c r="G201" s="80"/>
      <c r="H201" s="80"/>
      <c r="I201" s="80"/>
    </row>
    <row r="202" spans="1:9" s="117" customFormat="1" ht="15" customHeight="1">
      <c r="A202" s="297"/>
      <c r="B202" s="80"/>
      <c r="C202" s="80"/>
      <c r="D202" s="80"/>
      <c r="F202" s="80"/>
      <c r="G202" s="80"/>
      <c r="H202" s="80"/>
      <c r="I202" s="80"/>
    </row>
    <row r="203" spans="1:9" s="117" customFormat="1" ht="15" customHeight="1">
      <c r="A203" s="297"/>
      <c r="B203" s="80"/>
      <c r="C203" s="80"/>
      <c r="D203" s="80"/>
      <c r="F203" s="80"/>
      <c r="G203" s="80"/>
      <c r="H203" s="80"/>
      <c r="I203" s="80"/>
    </row>
    <row r="204" spans="1:9" s="117" customFormat="1" ht="15" customHeight="1">
      <c r="A204" s="297"/>
      <c r="B204" s="80"/>
      <c r="C204" s="80"/>
      <c r="D204" s="80"/>
      <c r="F204" s="80"/>
      <c r="G204" s="80"/>
      <c r="H204" s="80"/>
      <c r="I204" s="80"/>
    </row>
    <row r="205" spans="1:9" s="117" customFormat="1" ht="15" customHeight="1">
      <c r="A205" s="297"/>
      <c r="B205" s="80"/>
      <c r="C205" s="80"/>
      <c r="D205" s="80"/>
      <c r="F205" s="80"/>
      <c r="G205" s="80"/>
      <c r="H205" s="80"/>
      <c r="I205" s="80"/>
    </row>
    <row r="206" spans="1:9" s="117" customFormat="1" ht="15" customHeight="1">
      <c r="A206" s="297"/>
      <c r="B206" s="80"/>
      <c r="C206" s="80"/>
      <c r="D206" s="80"/>
      <c r="F206" s="80"/>
      <c r="G206" s="80"/>
      <c r="H206" s="80"/>
      <c r="I206" s="80"/>
    </row>
    <row r="207" spans="1:9" s="117" customFormat="1" ht="15" customHeight="1">
      <c r="A207" s="297"/>
      <c r="B207" s="80"/>
      <c r="C207" s="80"/>
      <c r="D207" s="80"/>
      <c r="F207" s="80"/>
      <c r="G207" s="80"/>
      <c r="H207" s="80"/>
      <c r="I207" s="80"/>
    </row>
    <row r="208" spans="1:9" s="117" customFormat="1" ht="15" customHeight="1">
      <c r="A208" s="297"/>
      <c r="B208" s="80"/>
      <c r="C208" s="80"/>
      <c r="D208" s="80"/>
      <c r="F208" s="80"/>
      <c r="G208" s="80"/>
      <c r="H208" s="80"/>
      <c r="I208" s="80"/>
    </row>
    <row r="209" spans="1:9" s="117" customFormat="1" ht="15" customHeight="1">
      <c r="A209" s="297"/>
      <c r="B209" s="80"/>
      <c r="C209" s="80"/>
      <c r="D209" s="80"/>
      <c r="F209" s="80"/>
      <c r="G209" s="80"/>
      <c r="H209" s="80"/>
      <c r="I209" s="80"/>
    </row>
    <row r="210" spans="1:9" s="117" customFormat="1" ht="15" customHeight="1">
      <c r="A210" s="297"/>
      <c r="B210" s="80"/>
      <c r="C210" s="80"/>
      <c r="D210" s="80"/>
      <c r="F210" s="80"/>
      <c r="G210" s="80"/>
      <c r="H210" s="80"/>
      <c r="I210" s="80"/>
    </row>
    <row r="211" spans="1:9" s="117" customFormat="1" ht="15" customHeight="1">
      <c r="A211" s="297"/>
      <c r="B211" s="80"/>
      <c r="C211" s="80"/>
      <c r="D211" s="80"/>
      <c r="F211" s="80"/>
      <c r="G211" s="80"/>
      <c r="H211" s="80"/>
      <c r="I211" s="80"/>
    </row>
    <row r="212" spans="1:9" s="117" customFormat="1" ht="15" customHeight="1">
      <c r="A212" s="297"/>
      <c r="B212" s="80"/>
      <c r="C212" s="80"/>
      <c r="D212" s="80"/>
      <c r="F212" s="80"/>
      <c r="G212" s="80"/>
      <c r="H212" s="80"/>
      <c r="I212" s="80"/>
    </row>
    <row r="213" spans="1:9" s="117" customFormat="1" ht="15" customHeight="1">
      <c r="A213" s="297"/>
      <c r="B213" s="80"/>
      <c r="C213" s="80"/>
      <c r="D213" s="80"/>
      <c r="F213" s="80"/>
      <c r="G213" s="80"/>
      <c r="H213" s="80"/>
      <c r="I213" s="80"/>
    </row>
    <row r="214" spans="1:9" s="117" customFormat="1" ht="15" customHeight="1">
      <c r="A214" s="297"/>
      <c r="B214" s="80"/>
      <c r="C214" s="80"/>
      <c r="D214" s="80"/>
      <c r="F214" s="80"/>
      <c r="G214" s="80"/>
      <c r="H214" s="80"/>
      <c r="I214" s="80"/>
    </row>
    <row r="215" spans="1:9" s="117" customFormat="1" ht="15" customHeight="1">
      <c r="A215" s="297"/>
      <c r="B215" s="80"/>
      <c r="C215" s="80"/>
      <c r="D215" s="80"/>
      <c r="F215" s="80"/>
      <c r="G215" s="80"/>
      <c r="H215" s="80"/>
      <c r="I215" s="80"/>
    </row>
    <row r="216" spans="1:9" s="117" customFormat="1" ht="15" customHeight="1">
      <c r="A216" s="297"/>
      <c r="B216" s="80"/>
      <c r="C216" s="80"/>
      <c r="D216" s="80"/>
      <c r="F216" s="80"/>
      <c r="G216" s="80"/>
      <c r="H216" s="80"/>
      <c r="I216" s="80"/>
    </row>
    <row r="217" spans="1:9" s="117" customFormat="1" ht="15" customHeight="1">
      <c r="A217" s="297"/>
      <c r="B217" s="80"/>
      <c r="C217" s="80"/>
      <c r="D217" s="80"/>
      <c r="F217" s="80"/>
      <c r="G217" s="80"/>
      <c r="H217" s="80"/>
      <c r="I217" s="80"/>
    </row>
    <row r="218" spans="1:9" s="117" customFormat="1" ht="15" customHeight="1">
      <c r="A218" s="297"/>
      <c r="B218" s="80"/>
      <c r="C218" s="80"/>
      <c r="D218" s="80"/>
      <c r="F218" s="80"/>
      <c r="G218" s="80"/>
      <c r="H218" s="80"/>
      <c r="I218" s="80"/>
    </row>
    <row r="219" spans="1:9" s="117" customFormat="1" ht="15" customHeight="1">
      <c r="A219" s="297"/>
      <c r="B219" s="80"/>
      <c r="C219" s="80"/>
      <c r="D219" s="80"/>
      <c r="F219" s="80"/>
      <c r="G219" s="80"/>
      <c r="H219" s="80"/>
      <c r="I219" s="80"/>
    </row>
    <row r="220" spans="1:9" s="117" customFormat="1" ht="15" customHeight="1">
      <c r="A220" s="297"/>
      <c r="B220" s="80"/>
      <c r="C220" s="80"/>
      <c r="D220" s="80"/>
      <c r="F220" s="80"/>
      <c r="G220" s="80"/>
      <c r="H220" s="80"/>
      <c r="I220" s="80"/>
    </row>
    <row r="221" spans="1:9" s="117" customFormat="1" ht="15" customHeight="1">
      <c r="A221" s="297"/>
      <c r="B221" s="80"/>
      <c r="C221" s="80"/>
      <c r="D221" s="80"/>
      <c r="F221" s="80"/>
      <c r="G221" s="80"/>
      <c r="H221" s="80"/>
      <c r="I221" s="80"/>
    </row>
    <row r="222" spans="1:9" s="117" customFormat="1" ht="15" customHeight="1">
      <c r="A222" s="297"/>
      <c r="B222" s="80"/>
      <c r="C222" s="80"/>
      <c r="D222" s="80"/>
      <c r="F222" s="80"/>
      <c r="G222" s="80"/>
      <c r="H222" s="80"/>
      <c r="I222" s="80"/>
    </row>
    <row r="223" spans="1:9" s="117" customFormat="1" ht="15" customHeight="1">
      <c r="A223" s="297"/>
      <c r="B223" s="80"/>
      <c r="C223" s="80"/>
      <c r="D223" s="80"/>
      <c r="F223" s="80"/>
      <c r="G223" s="80"/>
      <c r="H223" s="80"/>
      <c r="I223" s="80"/>
    </row>
    <row r="224" spans="1:9" s="117" customFormat="1" ht="15" customHeight="1">
      <c r="A224" s="297"/>
      <c r="B224" s="80"/>
      <c r="C224" s="80"/>
      <c r="D224" s="80"/>
      <c r="F224" s="80"/>
      <c r="G224" s="80"/>
      <c r="H224" s="80"/>
      <c r="I224" s="80"/>
    </row>
    <row r="225" spans="1:9" s="117" customFormat="1" ht="15" customHeight="1">
      <c r="A225" s="297"/>
      <c r="B225" s="80"/>
      <c r="C225" s="80"/>
      <c r="D225" s="80"/>
      <c r="F225" s="80"/>
      <c r="G225" s="80"/>
      <c r="H225" s="80"/>
      <c r="I225" s="80"/>
    </row>
    <row r="226" spans="1:9" s="117" customFormat="1" ht="15" customHeight="1">
      <c r="A226" s="297"/>
      <c r="B226" s="80"/>
      <c r="C226" s="80"/>
      <c r="D226" s="80"/>
      <c r="F226" s="80"/>
      <c r="G226" s="80"/>
      <c r="H226" s="80"/>
      <c r="I226" s="80"/>
    </row>
    <row r="227" spans="1:9" s="117" customFormat="1" ht="15" customHeight="1">
      <c r="A227" s="297"/>
      <c r="B227" s="80"/>
      <c r="C227" s="80"/>
      <c r="D227" s="80"/>
      <c r="F227" s="80"/>
      <c r="G227" s="80"/>
      <c r="H227" s="80"/>
      <c r="I227" s="80"/>
    </row>
    <row r="228" spans="1:9" s="117" customFormat="1" ht="15" customHeight="1">
      <c r="A228" s="297"/>
      <c r="B228" s="80"/>
      <c r="C228" s="80"/>
      <c r="D228" s="80"/>
      <c r="F228" s="80"/>
      <c r="G228" s="80"/>
      <c r="H228" s="80"/>
      <c r="I228" s="80"/>
    </row>
    <row r="229" spans="1:9" s="117" customFormat="1" ht="15" customHeight="1">
      <c r="A229" s="297"/>
      <c r="B229" s="80"/>
      <c r="C229" s="80"/>
      <c r="D229" s="80"/>
      <c r="F229" s="80"/>
      <c r="G229" s="80"/>
      <c r="H229" s="80"/>
      <c r="I229" s="80"/>
    </row>
    <row r="230" spans="1:9" s="117" customFormat="1" ht="15" customHeight="1">
      <c r="A230" s="297"/>
      <c r="B230" s="80"/>
      <c r="C230" s="80"/>
      <c r="D230" s="80"/>
      <c r="F230" s="80"/>
      <c r="G230" s="80"/>
      <c r="H230" s="80"/>
      <c r="I230" s="80"/>
    </row>
    <row r="231" spans="1:9" s="117" customFormat="1" ht="15" customHeight="1">
      <c r="A231" s="297"/>
      <c r="B231" s="80"/>
      <c r="C231" s="80"/>
      <c r="D231" s="80"/>
      <c r="F231" s="80"/>
      <c r="G231" s="80"/>
      <c r="H231" s="80"/>
      <c r="I231" s="80"/>
    </row>
    <row r="232" spans="1:9" s="117" customFormat="1" ht="15" customHeight="1">
      <c r="A232" s="297"/>
      <c r="B232" s="80"/>
      <c r="C232" s="80"/>
      <c r="D232" s="80"/>
      <c r="F232" s="80"/>
      <c r="G232" s="80"/>
      <c r="H232" s="80"/>
      <c r="I232" s="80"/>
    </row>
    <row r="233" spans="1:9" s="117" customFormat="1" ht="15" customHeight="1">
      <c r="A233" s="297"/>
      <c r="B233" s="80"/>
      <c r="C233" s="80"/>
      <c r="D233" s="80"/>
      <c r="F233" s="80"/>
      <c r="G233" s="80"/>
      <c r="H233" s="80"/>
      <c r="I233" s="80"/>
    </row>
    <row r="234" spans="1:9" s="117" customFormat="1" ht="15" customHeight="1">
      <c r="A234" s="297"/>
      <c r="B234" s="80"/>
      <c r="C234" s="80"/>
      <c r="D234" s="80"/>
      <c r="F234" s="80"/>
      <c r="G234" s="80"/>
      <c r="H234" s="80"/>
      <c r="I234" s="80"/>
    </row>
    <row r="235" spans="1:9" s="117" customFormat="1" ht="15" customHeight="1">
      <c r="A235" s="297"/>
      <c r="B235" s="80"/>
      <c r="C235" s="80"/>
      <c r="D235" s="80"/>
      <c r="F235" s="80"/>
      <c r="G235" s="80"/>
      <c r="H235" s="80"/>
      <c r="I235" s="80"/>
    </row>
    <row r="236" spans="1:9" s="117" customFormat="1" ht="15" customHeight="1">
      <c r="A236" s="297"/>
      <c r="B236" s="80"/>
      <c r="C236" s="80"/>
      <c r="D236" s="80"/>
      <c r="F236" s="80"/>
      <c r="G236" s="80"/>
      <c r="H236" s="80"/>
      <c r="I236" s="80"/>
    </row>
    <row r="237" spans="1:9" s="117" customFormat="1" ht="15" customHeight="1">
      <c r="A237" s="297"/>
      <c r="B237" s="80"/>
      <c r="C237" s="80"/>
      <c r="D237" s="80"/>
      <c r="F237" s="80"/>
      <c r="G237" s="80"/>
      <c r="H237" s="80"/>
      <c r="I237" s="80"/>
    </row>
    <row r="238" spans="1:9" s="117" customFormat="1" ht="15" customHeight="1">
      <c r="A238" s="297"/>
      <c r="B238" s="80"/>
      <c r="C238" s="80"/>
      <c r="D238" s="80"/>
      <c r="F238" s="80"/>
      <c r="G238" s="80"/>
      <c r="H238" s="80"/>
      <c r="I238" s="80"/>
    </row>
    <row r="239" spans="1:9" s="117" customFormat="1" ht="15" customHeight="1">
      <c r="A239" s="297"/>
      <c r="B239" s="80"/>
      <c r="C239" s="80"/>
      <c r="D239" s="80"/>
      <c r="F239" s="80"/>
      <c r="G239" s="80"/>
      <c r="H239" s="80"/>
      <c r="I239" s="80"/>
    </row>
    <row r="240" spans="1:9" s="117" customFormat="1" ht="15" customHeight="1">
      <c r="A240" s="297"/>
      <c r="B240" s="80"/>
      <c r="C240" s="80"/>
      <c r="D240" s="80"/>
      <c r="F240" s="80"/>
      <c r="G240" s="80"/>
      <c r="H240" s="80"/>
      <c r="I240" s="80"/>
    </row>
    <row r="241" spans="1:9" s="117" customFormat="1" ht="15" customHeight="1">
      <c r="A241" s="297"/>
      <c r="B241" s="80"/>
      <c r="C241" s="80"/>
      <c r="D241" s="80"/>
      <c r="F241" s="80"/>
      <c r="G241" s="80"/>
      <c r="H241" s="80"/>
      <c r="I241" s="80"/>
    </row>
    <row r="242" spans="1:9" s="117" customFormat="1" ht="15" customHeight="1">
      <c r="A242" s="297"/>
      <c r="B242" s="80"/>
      <c r="C242" s="80"/>
      <c r="D242" s="80"/>
      <c r="F242" s="80"/>
      <c r="G242" s="80"/>
      <c r="H242" s="80"/>
      <c r="I242" s="80"/>
    </row>
    <row r="243" spans="1:9" s="117" customFormat="1" ht="15" customHeight="1">
      <c r="A243" s="297"/>
      <c r="B243" s="80"/>
      <c r="C243" s="80"/>
      <c r="D243" s="80"/>
      <c r="F243" s="80"/>
      <c r="G243" s="80"/>
      <c r="H243" s="80"/>
      <c r="I243" s="80"/>
    </row>
    <row r="244" spans="1:9" s="117" customFormat="1" ht="15" customHeight="1">
      <c r="A244" s="297"/>
      <c r="B244" s="80"/>
      <c r="C244" s="80"/>
      <c r="D244" s="80"/>
      <c r="F244" s="80"/>
      <c r="G244" s="80"/>
      <c r="H244" s="80"/>
      <c r="I244" s="80"/>
    </row>
    <row r="245" spans="1:9" s="117" customFormat="1" ht="15" customHeight="1">
      <c r="A245" s="297"/>
      <c r="B245" s="80"/>
      <c r="C245" s="80"/>
      <c r="D245" s="80"/>
      <c r="F245" s="80"/>
      <c r="G245" s="80"/>
      <c r="H245" s="80"/>
      <c r="I245" s="80"/>
    </row>
    <row r="246" spans="1:9" s="117" customFormat="1" ht="15" customHeight="1">
      <c r="A246" s="297"/>
      <c r="B246" s="80"/>
      <c r="C246" s="80"/>
      <c r="D246" s="80"/>
      <c r="F246" s="80"/>
      <c r="G246" s="80"/>
      <c r="H246" s="80"/>
      <c r="I246" s="80"/>
    </row>
    <row r="247" spans="1:9" s="117" customFormat="1" ht="15" customHeight="1">
      <c r="A247" s="297"/>
      <c r="B247" s="80"/>
      <c r="C247" s="80"/>
      <c r="D247" s="80"/>
      <c r="F247" s="80"/>
      <c r="G247" s="80"/>
      <c r="H247" s="80"/>
      <c r="I247" s="80"/>
    </row>
    <row r="248" spans="1:9" s="117" customFormat="1" ht="15" customHeight="1">
      <c r="A248" s="297"/>
      <c r="B248" s="80"/>
      <c r="C248" s="80"/>
      <c r="D248" s="80"/>
      <c r="F248" s="80"/>
      <c r="G248" s="80"/>
      <c r="H248" s="80"/>
      <c r="I248" s="80"/>
    </row>
    <row r="249" spans="1:9" s="117" customFormat="1" ht="15" customHeight="1">
      <c r="A249" s="297"/>
      <c r="B249" s="80"/>
      <c r="C249" s="80"/>
      <c r="D249" s="80"/>
      <c r="F249" s="80"/>
      <c r="G249" s="80"/>
      <c r="H249" s="80"/>
      <c r="I249" s="80"/>
    </row>
    <row r="250" spans="1:9" s="117" customFormat="1" ht="15" customHeight="1">
      <c r="A250" s="297"/>
      <c r="B250" s="80"/>
      <c r="C250" s="80"/>
      <c r="D250" s="80"/>
      <c r="F250" s="80"/>
      <c r="G250" s="80"/>
      <c r="H250" s="80"/>
      <c r="I250" s="80"/>
    </row>
    <row r="251" spans="1:9" s="117" customFormat="1" ht="15" customHeight="1">
      <c r="A251" s="297"/>
      <c r="B251" s="80"/>
      <c r="C251" s="80"/>
      <c r="D251" s="80"/>
      <c r="F251" s="80"/>
      <c r="G251" s="80"/>
      <c r="H251" s="80"/>
      <c r="I251" s="80"/>
    </row>
    <row r="252" spans="1:9" s="117" customFormat="1" ht="15" customHeight="1">
      <c r="A252" s="297"/>
      <c r="B252" s="80"/>
      <c r="C252" s="80"/>
      <c r="D252" s="80"/>
      <c r="F252" s="80"/>
      <c r="G252" s="80"/>
      <c r="H252" s="80"/>
      <c r="I252" s="80"/>
    </row>
    <row r="253" spans="1:9" s="117" customFormat="1" ht="15" customHeight="1">
      <c r="A253" s="297"/>
      <c r="B253" s="80"/>
      <c r="C253" s="80"/>
      <c r="D253" s="80"/>
      <c r="F253" s="80"/>
      <c r="G253" s="80"/>
      <c r="H253" s="80"/>
      <c r="I253" s="80"/>
    </row>
    <row r="254" spans="1:9" s="117" customFormat="1" ht="15" customHeight="1">
      <c r="A254" s="297"/>
      <c r="B254" s="80"/>
      <c r="C254" s="80"/>
      <c r="D254" s="80"/>
      <c r="F254" s="80"/>
      <c r="G254" s="80"/>
      <c r="H254" s="80"/>
      <c r="I254" s="80"/>
    </row>
    <row r="255" spans="1:9" s="117" customFormat="1" ht="15" customHeight="1">
      <c r="A255" s="297"/>
      <c r="B255" s="80"/>
      <c r="C255" s="80"/>
      <c r="D255" s="80"/>
      <c r="F255" s="80"/>
      <c r="G255" s="80"/>
      <c r="H255" s="80"/>
      <c r="I255" s="80"/>
    </row>
    <row r="256" spans="1:9" s="117" customFormat="1" ht="15" customHeight="1">
      <c r="A256" s="297"/>
      <c r="B256" s="80"/>
      <c r="C256" s="80"/>
      <c r="D256" s="80"/>
      <c r="F256" s="80"/>
      <c r="G256" s="80"/>
      <c r="H256" s="80"/>
      <c r="I256" s="80"/>
    </row>
    <row r="257" spans="1:9" s="117" customFormat="1" ht="15" customHeight="1">
      <c r="A257" s="297"/>
      <c r="B257" s="80"/>
      <c r="C257" s="80"/>
      <c r="D257" s="80"/>
      <c r="F257" s="80"/>
      <c r="G257" s="80"/>
      <c r="H257" s="80"/>
      <c r="I257" s="80"/>
    </row>
    <row r="258" spans="1:9" s="117" customFormat="1" ht="15" customHeight="1">
      <c r="A258" s="297"/>
      <c r="B258" s="80"/>
      <c r="C258" s="80"/>
      <c r="D258" s="80"/>
      <c r="F258" s="80"/>
      <c r="G258" s="80"/>
      <c r="H258" s="80"/>
      <c r="I258" s="80"/>
    </row>
    <row r="259" spans="1:9" s="117" customFormat="1" ht="15" customHeight="1">
      <c r="A259" s="297"/>
      <c r="B259" s="80"/>
      <c r="C259" s="80"/>
      <c r="D259" s="80"/>
      <c r="F259" s="80"/>
      <c r="G259" s="80"/>
      <c r="H259" s="80"/>
      <c r="I259" s="80"/>
    </row>
    <row r="260" spans="1:9" s="117" customFormat="1" ht="15" customHeight="1">
      <c r="A260" s="297"/>
      <c r="B260" s="80"/>
      <c r="C260" s="80"/>
      <c r="D260" s="80"/>
      <c r="F260" s="80"/>
      <c r="G260" s="80"/>
      <c r="H260" s="80"/>
      <c r="I260" s="80"/>
    </row>
    <row r="261" spans="1:9" s="117" customFormat="1" ht="15" customHeight="1">
      <c r="A261" s="297"/>
      <c r="B261" s="80"/>
      <c r="C261" s="80"/>
      <c r="D261" s="80"/>
      <c r="F261" s="80"/>
      <c r="G261" s="80"/>
      <c r="H261" s="80"/>
      <c r="I261" s="80"/>
    </row>
    <row r="262" spans="1:9" s="117" customFormat="1" ht="15" customHeight="1">
      <c r="A262" s="297"/>
      <c r="B262" s="80"/>
      <c r="C262" s="80"/>
      <c r="D262" s="80"/>
      <c r="F262" s="80"/>
      <c r="G262" s="80"/>
      <c r="H262" s="80"/>
      <c r="I262" s="80"/>
    </row>
    <row r="263" spans="1:9" s="117" customFormat="1" ht="15" customHeight="1">
      <c r="A263" s="297"/>
      <c r="B263" s="80"/>
      <c r="C263" s="80"/>
      <c r="D263" s="80"/>
      <c r="F263" s="80"/>
      <c r="G263" s="80"/>
      <c r="H263" s="80"/>
      <c r="I263" s="80"/>
    </row>
    <row r="264" spans="1:9" s="117" customFormat="1" ht="15" customHeight="1">
      <c r="A264" s="297"/>
      <c r="B264" s="80"/>
      <c r="C264" s="80"/>
      <c r="D264" s="80"/>
      <c r="F264" s="80"/>
      <c r="G264" s="80"/>
      <c r="H264" s="80"/>
      <c r="I264" s="80"/>
    </row>
    <row r="265" spans="1:9" s="117" customFormat="1" ht="15" customHeight="1">
      <c r="A265" s="297"/>
      <c r="B265" s="80"/>
      <c r="C265" s="80"/>
      <c r="D265" s="80"/>
      <c r="F265" s="80"/>
      <c r="G265" s="80"/>
      <c r="H265" s="80"/>
      <c r="I265" s="80"/>
    </row>
    <row r="266" spans="1:9" s="117" customFormat="1" ht="15" customHeight="1">
      <c r="A266" s="297"/>
      <c r="B266" s="80"/>
      <c r="C266" s="80"/>
      <c r="D266" s="80"/>
      <c r="F266" s="80"/>
      <c r="G266" s="80"/>
      <c r="H266" s="80"/>
      <c r="I266" s="80"/>
    </row>
    <row r="267" spans="1:9" s="117" customFormat="1" ht="15" customHeight="1">
      <c r="A267" s="297"/>
      <c r="B267" s="80"/>
      <c r="C267" s="80"/>
      <c r="D267" s="80"/>
      <c r="F267" s="80"/>
      <c r="G267" s="80"/>
      <c r="H267" s="80"/>
      <c r="I267" s="80"/>
    </row>
    <row r="268" spans="1:9" s="117" customFormat="1" ht="15" customHeight="1">
      <c r="A268" s="297"/>
      <c r="B268" s="80"/>
      <c r="C268" s="80"/>
      <c r="D268" s="80"/>
      <c r="F268" s="80"/>
      <c r="G268" s="80"/>
      <c r="H268" s="80"/>
      <c r="I268" s="80"/>
    </row>
    <row r="269" spans="1:9" s="117" customFormat="1" ht="15" customHeight="1">
      <c r="A269" s="297"/>
      <c r="B269" s="80"/>
      <c r="C269" s="80"/>
      <c r="D269" s="80"/>
      <c r="F269" s="80"/>
      <c r="G269" s="80"/>
      <c r="H269" s="80"/>
      <c r="I269" s="80"/>
    </row>
    <row r="270" spans="1:9" s="117" customFormat="1" ht="15" customHeight="1">
      <c r="A270" s="297"/>
      <c r="B270" s="80"/>
      <c r="C270" s="80"/>
      <c r="D270" s="80"/>
      <c r="F270" s="80"/>
      <c r="G270" s="80"/>
      <c r="H270" s="80"/>
      <c r="I270" s="80"/>
    </row>
    <row r="271" spans="1:9" s="117" customFormat="1" ht="15" customHeight="1">
      <c r="A271" s="297"/>
      <c r="B271" s="80"/>
      <c r="C271" s="80"/>
      <c r="D271" s="80"/>
      <c r="F271" s="80"/>
      <c r="G271" s="80"/>
      <c r="H271" s="80"/>
      <c r="I271" s="80"/>
    </row>
    <row r="272" spans="1:9" s="117" customFormat="1" ht="15" customHeight="1">
      <c r="A272" s="297"/>
      <c r="B272" s="80"/>
      <c r="C272" s="80"/>
      <c r="D272" s="80"/>
      <c r="F272" s="80"/>
      <c r="G272" s="80"/>
      <c r="H272" s="80"/>
      <c r="I272" s="80"/>
    </row>
    <row r="273" spans="1:9" s="117" customFormat="1" ht="15" customHeight="1">
      <c r="A273" s="297"/>
      <c r="B273" s="80"/>
      <c r="C273" s="80"/>
      <c r="D273" s="80"/>
      <c r="F273" s="80"/>
      <c r="G273" s="80"/>
      <c r="H273" s="80"/>
      <c r="I273" s="80"/>
    </row>
    <row r="274" spans="1:9" s="117" customFormat="1" ht="15" customHeight="1">
      <c r="A274" s="297"/>
      <c r="B274" s="80"/>
      <c r="C274" s="80"/>
      <c r="D274" s="80"/>
      <c r="F274" s="80"/>
      <c r="G274" s="80"/>
      <c r="H274" s="80"/>
      <c r="I274" s="80"/>
    </row>
    <row r="275" spans="1:9" s="117" customFormat="1" ht="15" customHeight="1">
      <c r="A275" s="297"/>
      <c r="B275" s="80"/>
      <c r="C275" s="80"/>
      <c r="D275" s="80"/>
      <c r="F275" s="80"/>
      <c r="G275" s="80"/>
      <c r="H275" s="80"/>
      <c r="I275" s="80"/>
    </row>
    <row r="276" spans="1:9" s="117" customFormat="1" ht="15" customHeight="1">
      <c r="A276" s="297"/>
      <c r="B276" s="80"/>
      <c r="C276" s="80"/>
      <c r="D276" s="80"/>
      <c r="F276" s="80"/>
      <c r="G276" s="80"/>
      <c r="H276" s="80"/>
      <c r="I276" s="80"/>
    </row>
    <row r="277" spans="1:9" s="117" customFormat="1" ht="15" customHeight="1">
      <c r="A277" s="297"/>
      <c r="B277" s="80"/>
      <c r="C277" s="80"/>
      <c r="D277" s="80"/>
      <c r="F277" s="80"/>
      <c r="G277" s="80"/>
      <c r="H277" s="80"/>
      <c r="I277" s="80"/>
    </row>
    <row r="278" spans="1:9" s="117" customFormat="1" ht="15" customHeight="1">
      <c r="A278" s="297"/>
      <c r="B278" s="80"/>
      <c r="C278" s="80"/>
      <c r="D278" s="80"/>
      <c r="F278" s="80"/>
      <c r="G278" s="80"/>
      <c r="H278" s="80"/>
      <c r="I278" s="80"/>
    </row>
    <row r="279" spans="1:9" s="117" customFormat="1" ht="15" customHeight="1">
      <c r="A279" s="297"/>
      <c r="B279" s="80"/>
      <c r="C279" s="80"/>
      <c r="D279" s="80"/>
      <c r="F279" s="80"/>
      <c r="G279" s="80"/>
      <c r="H279" s="80"/>
      <c r="I279" s="80"/>
    </row>
    <row r="280" spans="1:9" s="117" customFormat="1" ht="15" customHeight="1">
      <c r="A280" s="297"/>
      <c r="B280" s="80"/>
      <c r="C280" s="80"/>
      <c r="D280" s="80"/>
      <c r="F280" s="80"/>
      <c r="G280" s="80"/>
      <c r="H280" s="80"/>
      <c r="I280" s="80"/>
    </row>
    <row r="281" spans="1:9" s="117" customFormat="1" ht="15" customHeight="1">
      <c r="A281" s="297"/>
      <c r="B281" s="80"/>
      <c r="C281" s="80"/>
      <c r="D281" s="80"/>
      <c r="F281" s="80"/>
      <c r="G281" s="80"/>
      <c r="H281" s="80"/>
      <c r="I281" s="80"/>
    </row>
    <row r="282" spans="1:9" s="117" customFormat="1" ht="15" customHeight="1">
      <c r="A282" s="297"/>
      <c r="B282" s="80"/>
      <c r="C282" s="80"/>
      <c r="D282" s="80"/>
      <c r="F282" s="80"/>
      <c r="G282" s="80"/>
      <c r="H282" s="80"/>
      <c r="I282" s="80"/>
    </row>
    <row r="283" spans="1:9" s="117" customFormat="1" ht="15" customHeight="1">
      <c r="A283" s="297"/>
      <c r="B283" s="80"/>
      <c r="C283" s="80"/>
      <c r="D283" s="80"/>
      <c r="F283" s="80"/>
      <c r="G283" s="80"/>
      <c r="H283" s="80"/>
      <c r="I283" s="80"/>
    </row>
    <row r="284" spans="1:9" s="117" customFormat="1" ht="15" customHeight="1">
      <c r="A284" s="297"/>
      <c r="B284" s="80"/>
      <c r="C284" s="80"/>
      <c r="D284" s="80"/>
      <c r="F284" s="80"/>
      <c r="G284" s="80"/>
      <c r="H284" s="80"/>
      <c r="I284" s="80"/>
    </row>
    <row r="285" spans="1:9" s="117" customFormat="1" ht="15" customHeight="1">
      <c r="A285" s="297"/>
      <c r="B285" s="80"/>
      <c r="C285" s="80"/>
      <c r="D285" s="80"/>
      <c r="F285" s="80"/>
      <c r="G285" s="80"/>
      <c r="H285" s="80"/>
      <c r="I285" s="80"/>
    </row>
    <row r="286" spans="1:9" s="117" customFormat="1" ht="15" customHeight="1">
      <c r="A286" s="297"/>
      <c r="B286" s="80"/>
      <c r="C286" s="80"/>
      <c r="D286" s="80"/>
      <c r="F286" s="80"/>
      <c r="G286" s="80"/>
      <c r="H286" s="80"/>
      <c r="I286" s="80"/>
    </row>
    <row r="287" spans="1:9" s="117" customFormat="1" ht="15" customHeight="1">
      <c r="A287" s="297"/>
      <c r="B287" s="80"/>
      <c r="C287" s="80"/>
      <c r="D287" s="80"/>
      <c r="F287" s="80"/>
      <c r="G287" s="80"/>
      <c r="H287" s="80"/>
      <c r="I287" s="80"/>
    </row>
    <row r="288" spans="1:9" s="117" customFormat="1" ht="15" customHeight="1">
      <c r="A288" s="297"/>
      <c r="B288" s="80"/>
      <c r="C288" s="80"/>
      <c r="D288" s="80"/>
      <c r="F288" s="80"/>
      <c r="G288" s="80"/>
      <c r="H288" s="80"/>
      <c r="I288" s="80"/>
    </row>
    <row r="289" spans="1:9" s="117" customFormat="1" ht="15" customHeight="1">
      <c r="A289" s="297"/>
      <c r="B289" s="80"/>
      <c r="C289" s="80"/>
      <c r="D289" s="80"/>
      <c r="F289" s="80"/>
      <c r="G289" s="80"/>
      <c r="H289" s="80"/>
      <c r="I289" s="80"/>
    </row>
    <row r="290" spans="1:9" s="117" customFormat="1" ht="15" customHeight="1">
      <c r="A290" s="297"/>
      <c r="B290" s="80"/>
      <c r="C290" s="80"/>
      <c r="D290" s="80"/>
      <c r="F290" s="80"/>
      <c r="G290" s="80"/>
      <c r="H290" s="80"/>
      <c r="I290" s="80"/>
    </row>
    <row r="291" spans="1:9" s="117" customFormat="1" ht="15" customHeight="1">
      <c r="A291" s="297"/>
      <c r="B291" s="80"/>
      <c r="C291" s="80"/>
      <c r="D291" s="80"/>
      <c r="F291" s="80"/>
      <c r="G291" s="80"/>
      <c r="H291" s="80"/>
      <c r="I291" s="80"/>
    </row>
    <row r="292" spans="1:9" s="117" customFormat="1" ht="15" customHeight="1">
      <c r="A292" s="297"/>
      <c r="B292" s="80"/>
      <c r="C292" s="80"/>
      <c r="D292" s="80"/>
      <c r="F292" s="80"/>
      <c r="G292" s="80"/>
      <c r="H292" s="80"/>
      <c r="I292" s="80"/>
    </row>
    <row r="293" spans="1:9" s="117" customFormat="1" ht="15" customHeight="1">
      <c r="A293" s="297"/>
      <c r="B293" s="80"/>
      <c r="C293" s="80"/>
      <c r="D293" s="80"/>
      <c r="F293" s="80"/>
      <c r="G293" s="80"/>
      <c r="H293" s="80"/>
      <c r="I293" s="80"/>
    </row>
    <row r="294" spans="1:9" s="117" customFormat="1" ht="15" customHeight="1">
      <c r="A294" s="297"/>
      <c r="B294" s="80"/>
      <c r="C294" s="80"/>
      <c r="D294" s="80"/>
      <c r="F294" s="80"/>
      <c r="G294" s="80"/>
      <c r="H294" s="80"/>
      <c r="I294" s="80"/>
    </row>
    <row r="295" spans="1:9" s="117" customFormat="1" ht="15" customHeight="1">
      <c r="A295" s="297"/>
      <c r="B295" s="80"/>
      <c r="C295" s="80"/>
      <c r="D295" s="80"/>
      <c r="F295" s="80"/>
      <c r="G295" s="80"/>
      <c r="H295" s="80"/>
      <c r="I295" s="80"/>
    </row>
    <row r="296" spans="1:9" s="117" customFormat="1" ht="15" customHeight="1">
      <c r="A296" s="297"/>
      <c r="B296" s="80"/>
      <c r="C296" s="80"/>
      <c r="D296" s="80"/>
      <c r="F296" s="80"/>
      <c r="G296" s="80"/>
      <c r="H296" s="80"/>
      <c r="I296" s="80"/>
    </row>
    <row r="297" spans="1:9" s="117" customFormat="1" ht="15" customHeight="1">
      <c r="A297" s="297"/>
      <c r="B297" s="80"/>
      <c r="C297" s="80"/>
      <c r="D297" s="80"/>
      <c r="F297" s="80"/>
      <c r="G297" s="80"/>
      <c r="H297" s="80"/>
      <c r="I297" s="80"/>
    </row>
    <row r="298" spans="1:9" s="117" customFormat="1" ht="15" customHeight="1">
      <c r="A298" s="297"/>
      <c r="B298" s="80"/>
      <c r="C298" s="80"/>
      <c r="D298" s="80"/>
      <c r="F298" s="80"/>
      <c r="G298" s="80"/>
      <c r="H298" s="80"/>
      <c r="I298" s="80"/>
    </row>
    <row r="299" spans="1:9" s="117" customFormat="1" ht="15" customHeight="1">
      <c r="A299" s="297"/>
      <c r="B299" s="80"/>
      <c r="C299" s="80"/>
      <c r="D299" s="80"/>
      <c r="F299" s="80"/>
      <c r="G299" s="80"/>
      <c r="H299" s="80"/>
      <c r="I299" s="80"/>
    </row>
    <row r="300" spans="1:9" s="117" customFormat="1" ht="15" customHeight="1">
      <c r="A300" s="297"/>
      <c r="B300" s="80"/>
      <c r="C300" s="80"/>
      <c r="D300" s="80"/>
      <c r="F300" s="80"/>
      <c r="G300" s="80"/>
      <c r="H300" s="80"/>
      <c r="I300" s="80"/>
    </row>
    <row r="301" spans="1:9" s="117" customFormat="1" ht="15" customHeight="1">
      <c r="A301" s="297"/>
      <c r="B301" s="80"/>
      <c r="C301" s="80"/>
      <c r="D301" s="80"/>
      <c r="F301" s="80"/>
      <c r="G301" s="80"/>
      <c r="H301" s="80"/>
      <c r="I301" s="80"/>
    </row>
    <row r="302" spans="1:9" s="117" customFormat="1" ht="15" customHeight="1">
      <c r="A302" s="297"/>
      <c r="B302" s="80"/>
      <c r="C302" s="80"/>
      <c r="D302" s="80"/>
      <c r="F302" s="80"/>
      <c r="G302" s="80"/>
      <c r="H302" s="80"/>
      <c r="I302" s="80"/>
    </row>
    <row r="303" spans="1:9" s="117" customFormat="1" ht="15" customHeight="1">
      <c r="A303" s="297"/>
      <c r="B303" s="80"/>
      <c r="C303" s="80"/>
      <c r="D303" s="80"/>
      <c r="F303" s="80"/>
      <c r="G303" s="80"/>
      <c r="H303" s="80"/>
      <c r="I303" s="80"/>
    </row>
    <row r="304" spans="1:9" s="117" customFormat="1" ht="15" customHeight="1">
      <c r="A304" s="297"/>
      <c r="B304" s="80"/>
      <c r="C304" s="80"/>
      <c r="D304" s="80"/>
      <c r="F304" s="80"/>
      <c r="G304" s="80"/>
      <c r="H304" s="80"/>
      <c r="I304" s="80"/>
    </row>
    <row r="305" spans="1:9" s="117" customFormat="1" ht="15" customHeight="1">
      <c r="A305" s="297"/>
      <c r="B305" s="80"/>
      <c r="C305" s="80"/>
      <c r="D305" s="80"/>
      <c r="F305" s="80"/>
      <c r="G305" s="80"/>
      <c r="H305" s="80"/>
      <c r="I305" s="80"/>
    </row>
    <row r="306" spans="1:9" s="117" customFormat="1" ht="15" customHeight="1">
      <c r="A306" s="297"/>
      <c r="B306" s="80"/>
      <c r="C306" s="80"/>
      <c r="D306" s="80"/>
      <c r="F306" s="80"/>
      <c r="G306" s="80"/>
      <c r="H306" s="80"/>
      <c r="I306" s="80"/>
    </row>
    <row r="307" spans="1:9" s="117" customFormat="1" ht="15" customHeight="1">
      <c r="A307" s="297"/>
      <c r="B307" s="80"/>
      <c r="C307" s="80"/>
      <c r="D307" s="80"/>
      <c r="F307" s="80"/>
      <c r="G307" s="80"/>
      <c r="H307" s="80"/>
      <c r="I307" s="80"/>
    </row>
    <row r="308" spans="1:9" s="117" customFormat="1" ht="15" customHeight="1">
      <c r="A308" s="297"/>
      <c r="B308" s="80"/>
      <c r="C308" s="80"/>
      <c r="D308" s="80"/>
      <c r="F308" s="80"/>
      <c r="G308" s="80"/>
      <c r="H308" s="80"/>
      <c r="I308" s="80"/>
    </row>
    <row r="309" spans="1:9" s="117" customFormat="1" ht="15" customHeight="1">
      <c r="A309" s="297"/>
      <c r="B309" s="80"/>
      <c r="C309" s="80"/>
      <c r="D309" s="80"/>
      <c r="F309" s="80"/>
      <c r="G309" s="80"/>
      <c r="H309" s="80"/>
      <c r="I309" s="80"/>
    </row>
    <row r="310" spans="1:9" s="117" customFormat="1" ht="15" customHeight="1">
      <c r="A310" s="297"/>
      <c r="B310" s="80"/>
      <c r="C310" s="80"/>
      <c r="D310" s="80"/>
      <c r="F310" s="80"/>
      <c r="G310" s="80"/>
      <c r="H310" s="80"/>
      <c r="I310" s="80"/>
    </row>
    <row r="311" spans="1:9" s="117" customFormat="1" ht="15" customHeight="1">
      <c r="A311" s="297"/>
      <c r="B311" s="80"/>
      <c r="C311" s="80"/>
      <c r="D311" s="80"/>
      <c r="F311" s="80"/>
      <c r="G311" s="80"/>
      <c r="H311" s="80"/>
      <c r="I311" s="80"/>
    </row>
    <row r="312" spans="1:9" s="117" customFormat="1" ht="15" customHeight="1">
      <c r="A312" s="297"/>
      <c r="B312" s="80"/>
      <c r="C312" s="80"/>
      <c r="D312" s="80"/>
      <c r="F312" s="80"/>
      <c r="G312" s="80"/>
      <c r="H312" s="80"/>
      <c r="I312" s="80"/>
    </row>
    <row r="313" spans="1:9" s="117" customFormat="1" ht="15" customHeight="1">
      <c r="A313" s="297"/>
      <c r="B313" s="80"/>
      <c r="C313" s="80"/>
      <c r="D313" s="80"/>
      <c r="F313" s="80"/>
      <c r="G313" s="80"/>
      <c r="H313" s="80"/>
      <c r="I313" s="80"/>
    </row>
    <row r="314" spans="1:9" s="117" customFormat="1" ht="15" customHeight="1">
      <c r="A314" s="297"/>
      <c r="B314" s="80"/>
      <c r="C314" s="80"/>
      <c r="D314" s="80"/>
      <c r="F314" s="80"/>
      <c r="G314" s="80"/>
      <c r="H314" s="80"/>
      <c r="I314" s="80"/>
    </row>
    <row r="315" spans="1:9" s="117" customFormat="1" ht="15" customHeight="1">
      <c r="A315" s="297"/>
      <c r="B315" s="80"/>
      <c r="C315" s="80"/>
      <c r="D315" s="80"/>
      <c r="F315" s="80"/>
      <c r="G315" s="80"/>
      <c r="H315" s="80"/>
      <c r="I315" s="80"/>
    </row>
    <row r="316" spans="1:9" s="117" customFormat="1" ht="15" customHeight="1">
      <c r="A316" s="297"/>
      <c r="B316" s="80"/>
      <c r="C316" s="80"/>
      <c r="D316" s="80"/>
      <c r="F316" s="80"/>
      <c r="G316" s="80"/>
      <c r="H316" s="80"/>
      <c r="I316" s="80"/>
    </row>
    <row r="317" spans="1:9" s="117" customFormat="1" ht="15" customHeight="1">
      <c r="A317" s="297"/>
      <c r="B317" s="80"/>
      <c r="C317" s="80"/>
      <c r="D317" s="80"/>
      <c r="F317" s="80"/>
      <c r="G317" s="80"/>
      <c r="H317" s="80"/>
      <c r="I317" s="80"/>
    </row>
    <row r="318" spans="1:9" s="117" customFormat="1" ht="15" customHeight="1">
      <c r="A318" s="297"/>
      <c r="B318" s="80"/>
      <c r="C318" s="80"/>
      <c r="D318" s="80"/>
      <c r="F318" s="80"/>
      <c r="G318" s="80"/>
      <c r="H318" s="80"/>
      <c r="I318" s="80"/>
    </row>
    <row r="319" spans="1:9" s="117" customFormat="1" ht="15" customHeight="1">
      <c r="A319" s="297"/>
      <c r="B319" s="80"/>
      <c r="C319" s="80"/>
      <c r="D319" s="80"/>
      <c r="F319" s="80"/>
      <c r="G319" s="80"/>
      <c r="H319" s="80"/>
      <c r="I319" s="80"/>
    </row>
    <row r="320" spans="1:9" s="117" customFormat="1" ht="15" customHeight="1">
      <c r="A320" s="297"/>
      <c r="B320" s="80"/>
      <c r="C320" s="80"/>
      <c r="D320" s="80"/>
      <c r="F320" s="80"/>
      <c r="G320" s="80"/>
      <c r="H320" s="80"/>
      <c r="I320" s="80"/>
    </row>
    <row r="321" spans="1:9" s="117" customFormat="1" ht="15" customHeight="1">
      <c r="A321" s="297"/>
      <c r="B321" s="80"/>
      <c r="C321" s="80"/>
      <c r="D321" s="80"/>
      <c r="F321" s="80"/>
      <c r="G321" s="80"/>
      <c r="H321" s="80"/>
      <c r="I321" s="80"/>
    </row>
    <row r="322" spans="1:9" s="117" customFormat="1" ht="15" customHeight="1">
      <c r="A322" s="297"/>
      <c r="B322" s="80"/>
      <c r="C322" s="80"/>
      <c r="D322" s="80"/>
      <c r="F322" s="80"/>
      <c r="G322" s="80"/>
      <c r="H322" s="80"/>
      <c r="I322" s="80"/>
    </row>
    <row r="323" spans="1:9" s="117" customFormat="1" ht="15" customHeight="1">
      <c r="A323" s="297"/>
      <c r="B323" s="80"/>
      <c r="C323" s="80"/>
      <c r="D323" s="80"/>
      <c r="F323" s="80"/>
      <c r="G323" s="80"/>
      <c r="H323" s="80"/>
      <c r="I323" s="80"/>
    </row>
    <row r="324" spans="1:9" s="117" customFormat="1" ht="15" customHeight="1">
      <c r="A324" s="297"/>
      <c r="B324" s="80"/>
      <c r="C324" s="80"/>
      <c r="D324" s="80"/>
      <c r="F324" s="80"/>
      <c r="G324" s="80"/>
      <c r="H324" s="80"/>
      <c r="I324" s="80"/>
    </row>
    <row r="325" spans="1:9" s="117" customFormat="1" ht="15" customHeight="1">
      <c r="A325" s="297"/>
      <c r="B325" s="80"/>
      <c r="C325" s="80"/>
      <c r="D325" s="80"/>
      <c r="F325" s="80"/>
      <c r="G325" s="80"/>
      <c r="H325" s="80"/>
      <c r="I325" s="80"/>
    </row>
    <row r="326" spans="1:9" s="117" customFormat="1" ht="15" customHeight="1">
      <c r="A326" s="297"/>
      <c r="B326" s="80"/>
      <c r="C326" s="80"/>
      <c r="D326" s="80"/>
      <c r="F326" s="80"/>
      <c r="G326" s="80"/>
      <c r="H326" s="80"/>
      <c r="I326" s="80"/>
    </row>
    <row r="327" spans="1:9" s="117" customFormat="1" ht="15" customHeight="1">
      <c r="A327" s="297"/>
      <c r="B327" s="80"/>
      <c r="C327" s="80"/>
      <c r="D327" s="80"/>
      <c r="F327" s="80"/>
      <c r="G327" s="80"/>
      <c r="H327" s="80"/>
      <c r="I327" s="80"/>
    </row>
    <row r="328" spans="1:9" s="117" customFormat="1" ht="15" customHeight="1">
      <c r="A328" s="297"/>
      <c r="B328" s="80"/>
      <c r="C328" s="80"/>
      <c r="D328" s="80"/>
      <c r="F328" s="80"/>
      <c r="G328" s="80"/>
      <c r="H328" s="80"/>
      <c r="I328" s="80"/>
    </row>
    <row r="329" spans="1:9" s="117" customFormat="1" ht="15" customHeight="1">
      <c r="A329" s="297"/>
      <c r="B329" s="80"/>
      <c r="C329" s="80"/>
      <c r="D329" s="80"/>
      <c r="F329" s="80"/>
      <c r="G329" s="80"/>
      <c r="H329" s="80"/>
      <c r="I329" s="80"/>
    </row>
    <row r="330" spans="1:9" s="117" customFormat="1" ht="15" customHeight="1">
      <c r="A330" s="297"/>
      <c r="B330" s="80"/>
      <c r="C330" s="80"/>
      <c r="D330" s="80"/>
      <c r="F330" s="80"/>
      <c r="G330" s="80"/>
      <c r="H330" s="80"/>
      <c r="I330" s="80"/>
    </row>
    <row r="331" spans="1:9" s="117" customFormat="1" ht="15" customHeight="1">
      <c r="A331" s="297"/>
      <c r="B331" s="80"/>
      <c r="C331" s="80"/>
      <c r="D331" s="80"/>
      <c r="F331" s="80"/>
      <c r="G331" s="80"/>
      <c r="H331" s="80"/>
      <c r="I331" s="80"/>
    </row>
    <row r="332" spans="1:9" s="117" customFormat="1" ht="15" customHeight="1">
      <c r="A332" s="297"/>
      <c r="B332" s="80"/>
      <c r="C332" s="80"/>
      <c r="D332" s="80"/>
      <c r="F332" s="80"/>
      <c r="G332" s="80"/>
      <c r="H332" s="80"/>
      <c r="I332" s="80"/>
    </row>
    <row r="333" spans="1:9" s="117" customFormat="1" ht="15" customHeight="1">
      <c r="A333" s="297"/>
      <c r="B333" s="80"/>
      <c r="C333" s="80"/>
      <c r="D333" s="80"/>
      <c r="F333" s="80"/>
      <c r="G333" s="80"/>
      <c r="H333" s="80"/>
      <c r="I333" s="80"/>
    </row>
    <row r="334" spans="1:9" s="117" customFormat="1" ht="15" customHeight="1">
      <c r="A334" s="297"/>
      <c r="B334" s="80"/>
      <c r="C334" s="80"/>
      <c r="D334" s="80"/>
      <c r="F334" s="80"/>
      <c r="G334" s="80"/>
      <c r="H334" s="80"/>
      <c r="I334" s="80"/>
    </row>
    <row r="335" spans="1:9" s="117" customFormat="1" ht="15" customHeight="1">
      <c r="A335" s="297"/>
      <c r="B335" s="80"/>
      <c r="C335" s="80"/>
      <c r="D335" s="80"/>
      <c r="F335" s="80"/>
      <c r="G335" s="80"/>
      <c r="H335" s="80"/>
      <c r="I335" s="80"/>
    </row>
    <row r="336" spans="1:9" s="117" customFormat="1" ht="15" customHeight="1">
      <c r="A336" s="297"/>
      <c r="B336" s="80"/>
      <c r="C336" s="80"/>
      <c r="D336" s="80"/>
      <c r="F336" s="80"/>
      <c r="G336" s="80"/>
      <c r="H336" s="80"/>
      <c r="I336" s="80"/>
    </row>
    <row r="337" spans="1:9" s="117" customFormat="1" ht="15" customHeight="1">
      <c r="A337" s="297"/>
      <c r="B337" s="80"/>
      <c r="C337" s="80"/>
      <c r="D337" s="80"/>
      <c r="F337" s="80"/>
      <c r="G337" s="80"/>
      <c r="H337" s="80"/>
      <c r="I337" s="80"/>
    </row>
    <row r="338" spans="1:9" s="117" customFormat="1" ht="15" customHeight="1">
      <c r="A338" s="297"/>
      <c r="B338" s="80"/>
      <c r="C338" s="80"/>
      <c r="D338" s="80"/>
      <c r="F338" s="80"/>
      <c r="G338" s="80"/>
      <c r="H338" s="80"/>
      <c r="I338" s="80"/>
    </row>
    <row r="339" spans="1:9" s="117" customFormat="1" ht="15" customHeight="1">
      <c r="A339" s="297"/>
      <c r="B339" s="80"/>
      <c r="C339" s="80"/>
      <c r="D339" s="80"/>
      <c r="F339" s="80"/>
      <c r="G339" s="80"/>
      <c r="H339" s="80"/>
      <c r="I339" s="80"/>
    </row>
    <row r="340" spans="1:9" s="117" customFormat="1" ht="15" customHeight="1">
      <c r="A340" s="297"/>
      <c r="B340" s="80"/>
      <c r="C340" s="80"/>
      <c r="D340" s="80"/>
      <c r="F340" s="80"/>
      <c r="G340" s="80"/>
      <c r="H340" s="80"/>
      <c r="I340" s="80"/>
    </row>
    <row r="341" spans="1:9" s="117" customFormat="1" ht="15" customHeight="1">
      <c r="A341" s="297"/>
      <c r="B341" s="80"/>
      <c r="C341" s="80"/>
      <c r="D341" s="80"/>
      <c r="F341" s="80"/>
      <c r="G341" s="80"/>
      <c r="H341" s="80"/>
      <c r="I341" s="80"/>
    </row>
    <row r="342" spans="1:9" s="117" customFormat="1" ht="15" customHeight="1">
      <c r="A342" s="297"/>
      <c r="B342" s="80"/>
      <c r="C342" s="80"/>
      <c r="D342" s="80"/>
      <c r="F342" s="80"/>
      <c r="G342" s="80"/>
      <c r="H342" s="80"/>
      <c r="I342" s="80"/>
    </row>
    <row r="343" spans="1:9" s="117" customFormat="1" ht="15" customHeight="1">
      <c r="A343" s="297"/>
      <c r="B343" s="80"/>
      <c r="C343" s="80"/>
      <c r="D343" s="80"/>
      <c r="F343" s="80"/>
      <c r="G343" s="80"/>
      <c r="H343" s="80"/>
      <c r="I343" s="80"/>
    </row>
    <row r="344" spans="1:9" s="117" customFormat="1" ht="15" customHeight="1">
      <c r="A344" s="297"/>
      <c r="B344" s="80"/>
      <c r="C344" s="80"/>
      <c r="D344" s="80"/>
      <c r="F344" s="80"/>
      <c r="G344" s="80"/>
      <c r="H344" s="80"/>
      <c r="I344" s="80"/>
    </row>
    <row r="345" spans="1:9" s="117" customFormat="1" ht="15" customHeight="1">
      <c r="A345" s="297"/>
      <c r="B345" s="80"/>
      <c r="C345" s="80"/>
      <c r="D345" s="80"/>
      <c r="F345" s="80"/>
      <c r="G345" s="80"/>
      <c r="H345" s="80"/>
      <c r="I345" s="80"/>
    </row>
    <row r="346" spans="1:9" s="117" customFormat="1" ht="15" customHeight="1">
      <c r="A346" s="297"/>
      <c r="B346" s="80"/>
      <c r="C346" s="80"/>
      <c r="D346" s="80"/>
      <c r="F346" s="80"/>
      <c r="G346" s="80"/>
      <c r="H346" s="80"/>
      <c r="I346" s="80"/>
    </row>
    <row r="347" spans="1:9" s="117" customFormat="1" ht="15" customHeight="1">
      <c r="A347" s="297"/>
      <c r="B347" s="80"/>
      <c r="C347" s="80"/>
      <c r="D347" s="80"/>
      <c r="F347" s="80"/>
      <c r="G347" s="80"/>
      <c r="H347" s="80"/>
      <c r="I347" s="80"/>
    </row>
    <row r="348" spans="1:9" s="117" customFormat="1" ht="15" customHeight="1">
      <c r="A348" s="297"/>
      <c r="B348" s="80"/>
      <c r="C348" s="80"/>
      <c r="D348" s="80"/>
      <c r="F348" s="80"/>
      <c r="G348" s="80"/>
      <c r="H348" s="80"/>
      <c r="I348" s="80"/>
    </row>
    <row r="349" spans="1:9" s="117" customFormat="1" ht="15" customHeight="1">
      <c r="A349" s="297"/>
      <c r="B349" s="80"/>
      <c r="C349" s="80"/>
      <c r="D349" s="80"/>
      <c r="F349" s="80"/>
      <c r="G349" s="80"/>
      <c r="H349" s="80"/>
      <c r="I349" s="80"/>
    </row>
    <row r="350" spans="1:9" s="117" customFormat="1" ht="15" customHeight="1">
      <c r="A350" s="297"/>
      <c r="B350" s="80"/>
      <c r="C350" s="80"/>
      <c r="D350" s="80"/>
      <c r="F350" s="80"/>
      <c r="G350" s="80"/>
      <c r="H350" s="80"/>
      <c r="I350" s="80"/>
    </row>
    <row r="351" spans="1:9" s="117" customFormat="1" ht="15" customHeight="1">
      <c r="A351" s="297"/>
      <c r="B351" s="80"/>
      <c r="C351" s="80"/>
      <c r="D351" s="80"/>
      <c r="F351" s="80"/>
      <c r="G351" s="80"/>
      <c r="H351" s="80"/>
      <c r="I351" s="80"/>
    </row>
    <row r="352" spans="1:9" s="117" customFormat="1" ht="15" customHeight="1">
      <c r="A352" s="297"/>
      <c r="B352" s="80"/>
      <c r="C352" s="80"/>
      <c r="D352" s="80"/>
      <c r="F352" s="80"/>
      <c r="G352" s="80"/>
      <c r="H352" s="80"/>
      <c r="I352" s="80"/>
    </row>
    <row r="353" spans="1:9" s="117" customFormat="1" ht="15" customHeight="1">
      <c r="A353" s="297"/>
      <c r="B353" s="80"/>
      <c r="C353" s="80"/>
      <c r="D353" s="80"/>
      <c r="F353" s="80"/>
      <c r="G353" s="80"/>
      <c r="H353" s="80"/>
      <c r="I353" s="80"/>
    </row>
    <row r="354" spans="1:9" s="117" customFormat="1" ht="15" customHeight="1">
      <c r="A354" s="297"/>
      <c r="B354" s="80"/>
      <c r="C354" s="80"/>
      <c r="D354" s="80"/>
      <c r="F354" s="80"/>
      <c r="G354" s="80"/>
      <c r="H354" s="80"/>
      <c r="I354" s="80"/>
    </row>
    <row r="355" spans="1:9" s="117" customFormat="1" ht="15" customHeight="1">
      <c r="A355" s="297"/>
      <c r="B355" s="80"/>
      <c r="C355" s="80"/>
      <c r="D355" s="80"/>
      <c r="F355" s="80"/>
      <c r="G355" s="80"/>
      <c r="H355" s="80"/>
      <c r="I355" s="80"/>
    </row>
    <row r="356" spans="1:9" s="117" customFormat="1" ht="15" customHeight="1">
      <c r="A356" s="297"/>
      <c r="B356" s="80"/>
      <c r="C356" s="80"/>
      <c r="D356" s="80"/>
      <c r="F356" s="80"/>
      <c r="G356" s="80"/>
      <c r="H356" s="80"/>
      <c r="I356" s="80"/>
    </row>
    <row r="357" spans="1:9" s="117" customFormat="1" ht="15" customHeight="1">
      <c r="A357" s="297"/>
      <c r="B357" s="80"/>
      <c r="C357" s="80"/>
      <c r="D357" s="80"/>
      <c r="F357" s="80"/>
      <c r="G357" s="80"/>
      <c r="H357" s="80"/>
      <c r="I357" s="80"/>
    </row>
    <row r="358" spans="1:9" s="117" customFormat="1" ht="15" customHeight="1">
      <c r="A358" s="297"/>
      <c r="B358" s="80"/>
      <c r="C358" s="80"/>
      <c r="D358" s="80"/>
      <c r="F358" s="80"/>
      <c r="G358" s="80"/>
      <c r="H358" s="80"/>
      <c r="I358" s="80"/>
    </row>
    <row r="359" spans="1:9" s="117" customFormat="1" ht="15" customHeight="1">
      <c r="A359" s="297"/>
      <c r="B359" s="80"/>
      <c r="C359" s="80"/>
      <c r="D359" s="80"/>
      <c r="F359" s="80"/>
      <c r="G359" s="80"/>
      <c r="H359" s="80"/>
      <c r="I359" s="80"/>
    </row>
    <row r="360" spans="1:9" s="117" customFormat="1" ht="15" customHeight="1">
      <c r="A360" s="297"/>
      <c r="B360" s="80"/>
      <c r="C360" s="80"/>
      <c r="D360" s="80"/>
      <c r="F360" s="80"/>
      <c r="G360" s="80"/>
      <c r="H360" s="80"/>
      <c r="I360" s="80"/>
    </row>
    <row r="361" spans="1:9" s="117" customFormat="1" ht="15" customHeight="1">
      <c r="A361" s="297"/>
      <c r="B361" s="80"/>
      <c r="C361" s="80"/>
      <c r="D361" s="80"/>
      <c r="F361" s="80"/>
      <c r="G361" s="80"/>
      <c r="H361" s="80"/>
      <c r="I361" s="80"/>
    </row>
    <row r="362" spans="1:9" s="117" customFormat="1" ht="15" customHeight="1">
      <c r="A362" s="297"/>
      <c r="B362" s="80"/>
      <c r="C362" s="80"/>
      <c r="D362" s="80"/>
      <c r="F362" s="80"/>
      <c r="G362" s="80"/>
      <c r="H362" s="80"/>
      <c r="I362" s="80"/>
    </row>
    <row r="363" spans="1:9" s="117" customFormat="1" ht="15" customHeight="1">
      <c r="A363" s="297"/>
      <c r="B363" s="80"/>
      <c r="C363" s="80"/>
      <c r="D363" s="80"/>
      <c r="F363" s="80"/>
      <c r="G363" s="80"/>
      <c r="H363" s="80"/>
      <c r="I363" s="80"/>
    </row>
    <row r="364" spans="1:9" s="117" customFormat="1" ht="15" customHeight="1">
      <c r="A364" s="297"/>
      <c r="B364" s="80"/>
      <c r="C364" s="80"/>
      <c r="D364" s="80"/>
      <c r="F364" s="80"/>
      <c r="G364" s="80"/>
      <c r="H364" s="80"/>
      <c r="I364" s="80"/>
    </row>
    <row r="365" spans="1:9" s="117" customFormat="1" ht="15" customHeight="1">
      <c r="A365" s="297"/>
      <c r="B365" s="80"/>
      <c r="C365" s="80"/>
      <c r="D365" s="80"/>
      <c r="F365" s="80"/>
      <c r="G365" s="80"/>
      <c r="H365" s="80"/>
      <c r="I365" s="80"/>
    </row>
    <row r="366" spans="1:9" s="117" customFormat="1" ht="15" customHeight="1">
      <c r="A366" s="297"/>
      <c r="B366" s="80"/>
      <c r="C366" s="80"/>
      <c r="D366" s="80"/>
      <c r="F366" s="80"/>
      <c r="G366" s="80"/>
      <c r="H366" s="80"/>
      <c r="I366" s="80"/>
    </row>
    <row r="367" spans="1:9" s="117" customFormat="1" ht="15" customHeight="1">
      <c r="A367" s="297"/>
      <c r="B367" s="80"/>
      <c r="C367" s="80"/>
      <c r="D367" s="80"/>
      <c r="F367" s="80"/>
      <c r="G367" s="80"/>
      <c r="H367" s="80"/>
      <c r="I367" s="80"/>
    </row>
    <row r="368" spans="1:9" s="117" customFormat="1" ht="15" customHeight="1">
      <c r="A368" s="297"/>
      <c r="B368" s="80"/>
      <c r="C368" s="80"/>
      <c r="D368" s="80"/>
      <c r="F368" s="80"/>
      <c r="G368" s="80"/>
      <c r="H368" s="80"/>
      <c r="I368" s="80"/>
    </row>
    <row r="369" spans="1:9" s="117" customFormat="1" ht="15" customHeight="1">
      <c r="A369" s="297"/>
      <c r="B369" s="80"/>
      <c r="C369" s="80"/>
      <c r="D369" s="80"/>
      <c r="F369" s="80"/>
      <c r="G369" s="80"/>
      <c r="H369" s="80"/>
      <c r="I369" s="80"/>
    </row>
    <row r="370" spans="1:9" s="117" customFormat="1" ht="15" customHeight="1">
      <c r="A370" s="297"/>
      <c r="B370" s="80"/>
      <c r="C370" s="80"/>
      <c r="D370" s="80"/>
      <c r="F370" s="80"/>
      <c r="G370" s="80"/>
      <c r="H370" s="80"/>
      <c r="I370" s="80"/>
    </row>
    <row r="371" spans="1:9" s="117" customFormat="1" ht="15" customHeight="1">
      <c r="A371" s="297"/>
      <c r="B371" s="80"/>
      <c r="C371" s="80"/>
      <c r="D371" s="80"/>
      <c r="F371" s="80"/>
      <c r="G371" s="80"/>
      <c r="H371" s="80"/>
      <c r="I371" s="80"/>
    </row>
    <row r="372" spans="1:9" s="117" customFormat="1" ht="15" customHeight="1">
      <c r="A372" s="297"/>
      <c r="B372" s="80"/>
      <c r="C372" s="80"/>
      <c r="D372" s="80"/>
      <c r="F372" s="80"/>
      <c r="G372" s="80"/>
      <c r="H372" s="80"/>
      <c r="I372" s="80"/>
    </row>
    <row r="373" spans="1:9" s="117" customFormat="1" ht="15" customHeight="1">
      <c r="A373" s="297"/>
      <c r="B373" s="80"/>
      <c r="C373" s="80"/>
      <c r="D373" s="80"/>
      <c r="F373" s="80"/>
      <c r="G373" s="80"/>
      <c r="H373" s="80"/>
      <c r="I373" s="80"/>
    </row>
    <row r="374" spans="1:9" s="117" customFormat="1" ht="15" customHeight="1">
      <c r="A374" s="297"/>
      <c r="B374" s="80"/>
      <c r="C374" s="80"/>
      <c r="D374" s="80"/>
      <c r="F374" s="80"/>
      <c r="G374" s="80"/>
      <c r="H374" s="80"/>
      <c r="I374" s="80"/>
    </row>
    <row r="375" spans="1:9" s="117" customFormat="1" ht="15" customHeight="1">
      <c r="A375" s="297"/>
      <c r="B375" s="80"/>
      <c r="C375" s="80"/>
      <c r="D375" s="80"/>
      <c r="F375" s="80"/>
      <c r="G375" s="80"/>
      <c r="H375" s="80"/>
      <c r="I375" s="80"/>
    </row>
    <row r="376" spans="1:9" s="117" customFormat="1" ht="15" customHeight="1">
      <c r="A376" s="297"/>
      <c r="B376" s="80"/>
      <c r="C376" s="80"/>
      <c r="D376" s="80"/>
      <c r="F376" s="80"/>
      <c r="G376" s="80"/>
      <c r="H376" s="80"/>
      <c r="I376" s="80"/>
    </row>
    <row r="377" spans="1:9" s="117" customFormat="1" ht="15" customHeight="1">
      <c r="A377" s="297"/>
      <c r="B377" s="80"/>
      <c r="C377" s="80"/>
      <c r="D377" s="80"/>
      <c r="F377" s="80"/>
      <c r="G377" s="80"/>
      <c r="H377" s="80"/>
      <c r="I377" s="80"/>
    </row>
    <row r="378" spans="1:9" s="117" customFormat="1" ht="15" customHeight="1">
      <c r="A378" s="297"/>
      <c r="B378" s="80"/>
      <c r="C378" s="80"/>
      <c r="D378" s="80"/>
      <c r="F378" s="80"/>
      <c r="G378" s="80"/>
      <c r="H378" s="80"/>
      <c r="I378" s="80"/>
    </row>
    <row r="379" spans="1:9" s="117" customFormat="1" ht="15" customHeight="1">
      <c r="A379" s="297"/>
      <c r="B379" s="80"/>
      <c r="C379" s="80"/>
      <c r="D379" s="80"/>
      <c r="F379" s="80"/>
      <c r="G379" s="80"/>
      <c r="H379" s="80"/>
      <c r="I379" s="80"/>
    </row>
    <row r="380" spans="1:9" s="117" customFormat="1" ht="15" customHeight="1">
      <c r="A380" s="297"/>
      <c r="B380" s="80"/>
      <c r="C380" s="80"/>
      <c r="D380" s="80"/>
      <c r="F380" s="80"/>
      <c r="G380" s="80"/>
      <c r="H380" s="80"/>
      <c r="I380" s="80"/>
    </row>
    <row r="381" spans="1:9" s="117" customFormat="1" ht="15" customHeight="1">
      <c r="A381" s="297"/>
      <c r="B381" s="80"/>
      <c r="C381" s="80"/>
      <c r="D381" s="80"/>
      <c r="F381" s="80"/>
      <c r="G381" s="80"/>
      <c r="H381" s="80"/>
      <c r="I381" s="80"/>
    </row>
    <row r="382" spans="1:9" s="117" customFormat="1" ht="15" customHeight="1">
      <c r="A382" s="297"/>
      <c r="B382" s="80"/>
      <c r="C382" s="80"/>
      <c r="D382" s="80"/>
      <c r="F382" s="80"/>
      <c r="G382" s="80"/>
      <c r="H382" s="80"/>
      <c r="I382" s="80"/>
    </row>
    <row r="383" spans="1:9" s="117" customFormat="1" ht="15" customHeight="1">
      <c r="A383" s="297"/>
      <c r="B383" s="80"/>
      <c r="C383" s="80"/>
      <c r="D383" s="80"/>
      <c r="F383" s="80"/>
      <c r="G383" s="80"/>
      <c r="H383" s="80"/>
      <c r="I383" s="80"/>
    </row>
    <row r="384" spans="1:9" s="117" customFormat="1" ht="15" customHeight="1">
      <c r="A384" s="297"/>
      <c r="B384" s="80"/>
      <c r="C384" s="80"/>
      <c r="D384" s="80"/>
      <c r="F384" s="80"/>
      <c r="G384" s="80"/>
      <c r="H384" s="80"/>
      <c r="I384" s="80"/>
    </row>
    <row r="385" spans="1:9" s="117" customFormat="1" ht="15" customHeight="1">
      <c r="A385" s="297"/>
      <c r="B385" s="80"/>
      <c r="C385" s="80"/>
      <c r="D385" s="80"/>
      <c r="F385" s="80"/>
      <c r="G385" s="80"/>
      <c r="H385" s="80"/>
      <c r="I385" s="80"/>
    </row>
    <row r="386" spans="1:9" s="117" customFormat="1" ht="15" customHeight="1">
      <c r="A386" s="297"/>
      <c r="B386" s="80"/>
      <c r="C386" s="80"/>
      <c r="D386" s="80"/>
      <c r="F386" s="80"/>
      <c r="G386" s="80"/>
      <c r="H386" s="80"/>
      <c r="I386" s="80"/>
    </row>
    <row r="387" spans="1:9" s="117" customFormat="1" ht="15" customHeight="1">
      <c r="A387" s="297"/>
      <c r="B387" s="80"/>
      <c r="C387" s="80"/>
      <c r="D387" s="80"/>
      <c r="F387" s="80"/>
      <c r="G387" s="80"/>
      <c r="H387" s="80"/>
      <c r="I387" s="80"/>
    </row>
    <row r="388" spans="1:9" s="117" customFormat="1" ht="15" customHeight="1">
      <c r="A388" s="297"/>
      <c r="B388" s="80"/>
      <c r="C388" s="80"/>
      <c r="D388" s="80"/>
      <c r="F388" s="80"/>
      <c r="G388" s="80"/>
      <c r="H388" s="80"/>
      <c r="I388" s="80"/>
    </row>
    <row r="389" spans="1:9" s="117" customFormat="1" ht="15" customHeight="1">
      <c r="A389" s="297"/>
      <c r="B389" s="80"/>
      <c r="C389" s="80"/>
      <c r="D389" s="80"/>
      <c r="F389" s="80"/>
      <c r="G389" s="80"/>
      <c r="H389" s="80"/>
      <c r="I389" s="80"/>
    </row>
    <row r="390" spans="1:9" s="117" customFormat="1" ht="15" customHeight="1">
      <c r="A390" s="297"/>
      <c r="B390" s="80"/>
      <c r="C390" s="80"/>
      <c r="D390" s="80"/>
      <c r="F390" s="80"/>
      <c r="G390" s="80"/>
      <c r="H390" s="80"/>
      <c r="I390" s="80"/>
    </row>
    <row r="391" spans="1:9" s="117" customFormat="1" ht="15" customHeight="1">
      <c r="A391" s="297"/>
      <c r="B391" s="80"/>
      <c r="C391" s="80"/>
      <c r="D391" s="80"/>
      <c r="F391" s="80"/>
      <c r="G391" s="80"/>
      <c r="H391" s="80"/>
      <c r="I391" s="80"/>
    </row>
    <row r="392" spans="1:9" s="117" customFormat="1" ht="15" customHeight="1">
      <c r="A392" s="297"/>
      <c r="B392" s="80"/>
      <c r="C392" s="80"/>
      <c r="D392" s="80"/>
      <c r="F392" s="80"/>
      <c r="G392" s="80"/>
      <c r="H392" s="80"/>
      <c r="I392" s="80"/>
    </row>
    <row r="393" spans="1:9" s="117" customFormat="1" ht="15" customHeight="1">
      <c r="A393" s="297"/>
      <c r="B393" s="80"/>
      <c r="C393" s="80"/>
      <c r="D393" s="80"/>
      <c r="F393" s="80"/>
      <c r="G393" s="80"/>
      <c r="H393" s="80"/>
      <c r="I393" s="80"/>
    </row>
    <row r="394" spans="1:9" s="117" customFormat="1" ht="15" customHeight="1">
      <c r="A394" s="297"/>
      <c r="B394" s="80"/>
      <c r="C394" s="80"/>
      <c r="D394" s="80"/>
      <c r="F394" s="80"/>
      <c r="G394" s="80"/>
      <c r="H394" s="80"/>
      <c r="I394" s="80"/>
    </row>
    <row r="395" spans="1:9" s="117" customFormat="1" ht="15" customHeight="1">
      <c r="A395" s="297"/>
      <c r="B395" s="80"/>
      <c r="C395" s="80"/>
      <c r="D395" s="80"/>
      <c r="F395" s="80"/>
      <c r="G395" s="80"/>
      <c r="H395" s="80"/>
      <c r="I395" s="80"/>
    </row>
    <row r="396" spans="1:9" s="117" customFormat="1" ht="15" customHeight="1">
      <c r="A396" s="297"/>
      <c r="B396" s="80"/>
      <c r="C396" s="80"/>
      <c r="D396" s="80"/>
      <c r="F396" s="80"/>
      <c r="G396" s="80"/>
      <c r="H396" s="80"/>
      <c r="I396" s="80"/>
    </row>
    <row r="397" spans="1:9" s="117" customFormat="1" ht="15" customHeight="1">
      <c r="A397" s="297"/>
      <c r="B397" s="80"/>
      <c r="C397" s="80"/>
      <c r="D397" s="80"/>
      <c r="F397" s="80"/>
      <c r="G397" s="80"/>
      <c r="H397" s="80"/>
      <c r="I397" s="80"/>
    </row>
    <row r="398" spans="1:9" s="117" customFormat="1" ht="15" customHeight="1">
      <c r="A398" s="297"/>
      <c r="B398" s="80"/>
      <c r="C398" s="80"/>
      <c r="D398" s="80"/>
      <c r="F398" s="80"/>
      <c r="G398" s="80"/>
      <c r="H398" s="80"/>
      <c r="I398" s="80"/>
    </row>
    <row r="399" spans="1:9" s="117" customFormat="1" ht="15" customHeight="1">
      <c r="A399" s="297"/>
      <c r="B399" s="80"/>
      <c r="C399" s="80"/>
      <c r="D399" s="80"/>
      <c r="F399" s="80"/>
      <c r="G399" s="80"/>
      <c r="H399" s="80"/>
      <c r="I399" s="80"/>
    </row>
    <row r="400" spans="1:9" s="117" customFormat="1" ht="15" customHeight="1">
      <c r="A400" s="297"/>
      <c r="B400" s="80"/>
      <c r="C400" s="80"/>
      <c r="D400" s="80"/>
      <c r="F400" s="80"/>
      <c r="G400" s="80"/>
      <c r="H400" s="80"/>
      <c r="I400" s="80"/>
    </row>
    <row r="401" spans="1:9" s="117" customFormat="1" ht="15" customHeight="1">
      <c r="A401" s="297"/>
      <c r="B401" s="80"/>
      <c r="C401" s="80"/>
      <c r="D401" s="80"/>
      <c r="F401" s="80"/>
      <c r="G401" s="80"/>
      <c r="H401" s="80"/>
      <c r="I401" s="80"/>
    </row>
    <row r="402" spans="1:9" s="117" customFormat="1" ht="15" customHeight="1">
      <c r="A402" s="297"/>
      <c r="B402" s="80"/>
      <c r="C402" s="80"/>
      <c r="D402" s="80"/>
      <c r="F402" s="80"/>
      <c r="G402" s="80"/>
      <c r="H402" s="80"/>
      <c r="I402" s="80"/>
    </row>
    <row r="403" spans="1:9" s="117" customFormat="1" ht="15" customHeight="1">
      <c r="A403" s="297"/>
      <c r="B403" s="80"/>
      <c r="C403" s="80"/>
      <c r="D403" s="80"/>
      <c r="F403" s="80"/>
      <c r="G403" s="80"/>
      <c r="H403" s="80"/>
      <c r="I403" s="80"/>
    </row>
    <row r="404" spans="1:9" s="117" customFormat="1" ht="15" customHeight="1">
      <c r="A404" s="297"/>
      <c r="B404" s="80"/>
      <c r="C404" s="80"/>
      <c r="D404" s="80"/>
      <c r="F404" s="80"/>
      <c r="G404" s="80"/>
      <c r="H404" s="80"/>
      <c r="I404" s="80"/>
    </row>
    <row r="405" spans="1:9" s="117" customFormat="1" ht="15" customHeight="1">
      <c r="A405" s="297"/>
      <c r="B405" s="80"/>
      <c r="C405" s="80"/>
      <c r="D405" s="80"/>
      <c r="F405" s="80"/>
      <c r="G405" s="80"/>
      <c r="H405" s="80"/>
      <c r="I405" s="80"/>
    </row>
    <row r="406" spans="1:9" s="117" customFormat="1" ht="15" customHeight="1">
      <c r="A406" s="297"/>
      <c r="B406" s="80"/>
      <c r="C406" s="80"/>
      <c r="D406" s="80"/>
      <c r="F406" s="80"/>
      <c r="G406" s="80"/>
      <c r="H406" s="80"/>
      <c r="I406" s="80"/>
    </row>
    <row r="407" spans="1:9" s="117" customFormat="1" ht="15" customHeight="1">
      <c r="A407" s="297"/>
      <c r="B407" s="80"/>
      <c r="C407" s="80"/>
      <c r="D407" s="80"/>
      <c r="F407" s="80"/>
      <c r="G407" s="80"/>
      <c r="H407" s="80"/>
      <c r="I407" s="80"/>
    </row>
    <row r="408" spans="1:9" s="117" customFormat="1" ht="15" customHeight="1">
      <c r="A408" s="297"/>
      <c r="B408" s="80"/>
      <c r="C408" s="80"/>
      <c r="D408" s="80"/>
      <c r="F408" s="80"/>
      <c r="G408" s="80"/>
      <c r="H408" s="80"/>
      <c r="I408" s="80"/>
    </row>
    <row r="409" spans="1:9" s="117" customFormat="1" ht="15" customHeight="1">
      <c r="A409" s="297"/>
      <c r="B409" s="80"/>
      <c r="C409" s="80"/>
      <c r="D409" s="80"/>
      <c r="F409" s="80"/>
      <c r="G409" s="80"/>
      <c r="H409" s="80"/>
      <c r="I409" s="80"/>
    </row>
    <row r="410" spans="1:9" s="117" customFormat="1" ht="15" customHeight="1">
      <c r="A410" s="297"/>
      <c r="B410" s="80"/>
      <c r="C410" s="80"/>
      <c r="D410" s="80"/>
      <c r="F410" s="80"/>
      <c r="G410" s="80"/>
      <c r="H410" s="80"/>
      <c r="I410" s="80"/>
    </row>
    <row r="411" spans="1:9" s="117" customFormat="1" ht="15" customHeight="1">
      <c r="A411" s="297"/>
      <c r="B411" s="80"/>
      <c r="C411" s="80"/>
      <c r="D411" s="80"/>
      <c r="F411" s="80"/>
      <c r="G411" s="80"/>
      <c r="H411" s="80"/>
      <c r="I411" s="80"/>
    </row>
    <row r="412" spans="1:9" s="117" customFormat="1" ht="15" customHeight="1">
      <c r="A412" s="297"/>
      <c r="B412" s="80"/>
      <c r="C412" s="80"/>
      <c r="D412" s="80"/>
      <c r="F412" s="80"/>
      <c r="G412" s="80"/>
      <c r="H412" s="80"/>
      <c r="I412" s="80"/>
    </row>
    <row r="413" spans="1:9" s="117" customFormat="1" ht="15" customHeight="1">
      <c r="A413" s="297"/>
      <c r="B413" s="80"/>
      <c r="C413" s="80"/>
      <c r="D413" s="80"/>
      <c r="F413" s="80"/>
      <c r="G413" s="80"/>
      <c r="H413" s="80"/>
      <c r="I413" s="80"/>
    </row>
    <row r="414" spans="1:9" s="117" customFormat="1" ht="15" customHeight="1">
      <c r="A414" s="297"/>
      <c r="B414" s="80"/>
      <c r="C414" s="80"/>
      <c r="D414" s="80"/>
      <c r="F414" s="80"/>
      <c r="G414" s="80"/>
      <c r="H414" s="80"/>
      <c r="I414" s="80"/>
    </row>
    <row r="415" spans="1:9" s="117" customFormat="1" ht="15" customHeight="1">
      <c r="A415" s="297"/>
      <c r="B415" s="80"/>
      <c r="C415" s="80"/>
      <c r="D415" s="80"/>
      <c r="F415" s="80"/>
      <c r="G415" s="80"/>
      <c r="H415" s="80"/>
      <c r="I415" s="80"/>
    </row>
    <row r="416" spans="1:9" s="117" customFormat="1" ht="15" customHeight="1">
      <c r="A416" s="297"/>
      <c r="B416" s="80"/>
      <c r="C416" s="80"/>
      <c r="D416" s="80"/>
      <c r="F416" s="80"/>
      <c r="G416" s="80"/>
      <c r="H416" s="80"/>
      <c r="I416" s="80"/>
    </row>
    <row r="417" spans="1:9" s="117" customFormat="1" ht="15" customHeight="1">
      <c r="A417" s="297"/>
      <c r="B417" s="80"/>
      <c r="C417" s="80"/>
      <c r="D417" s="80"/>
      <c r="F417" s="80"/>
      <c r="G417" s="80"/>
      <c r="H417" s="80"/>
      <c r="I417" s="80"/>
    </row>
    <row r="418" spans="1:9" s="117" customFormat="1" ht="15" customHeight="1">
      <c r="A418" s="297"/>
      <c r="B418" s="80"/>
      <c r="C418" s="80"/>
      <c r="D418" s="80"/>
      <c r="F418" s="80"/>
      <c r="G418" s="80"/>
      <c r="H418" s="80"/>
      <c r="I418" s="80"/>
    </row>
    <row r="419" spans="1:9" s="117" customFormat="1" ht="15" customHeight="1">
      <c r="A419" s="297"/>
      <c r="B419" s="80"/>
      <c r="C419" s="80"/>
      <c r="D419" s="80"/>
      <c r="F419" s="80"/>
      <c r="G419" s="80"/>
      <c r="H419" s="80"/>
      <c r="I419" s="80"/>
    </row>
    <row r="420" spans="1:9" s="117" customFormat="1" ht="15" customHeight="1">
      <c r="A420" s="297"/>
      <c r="B420" s="80"/>
      <c r="C420" s="80"/>
      <c r="D420" s="80"/>
      <c r="F420" s="80"/>
      <c r="G420" s="80"/>
      <c r="H420" s="80"/>
      <c r="I420" s="80"/>
    </row>
    <row r="421" spans="1:9" s="117" customFormat="1" ht="15" customHeight="1">
      <c r="A421" s="297"/>
      <c r="B421" s="80"/>
      <c r="C421" s="80"/>
      <c r="D421" s="80"/>
      <c r="F421" s="80"/>
      <c r="G421" s="80"/>
      <c r="H421" s="80"/>
      <c r="I421" s="80"/>
    </row>
    <row r="422" spans="1:9" s="117" customFormat="1" ht="15" customHeight="1">
      <c r="A422" s="297"/>
      <c r="B422" s="80"/>
      <c r="C422" s="80"/>
      <c r="D422" s="80"/>
      <c r="F422" s="80"/>
      <c r="G422" s="80"/>
      <c r="H422" s="80"/>
      <c r="I422" s="80"/>
    </row>
    <row r="423" spans="1:9" s="117" customFormat="1" ht="15" customHeight="1">
      <c r="A423" s="297"/>
      <c r="B423" s="80"/>
      <c r="C423" s="80"/>
      <c r="D423" s="80"/>
      <c r="F423" s="80"/>
      <c r="G423" s="80"/>
      <c r="H423" s="80"/>
      <c r="I423" s="80"/>
    </row>
    <row r="424" spans="1:9" s="117" customFormat="1" ht="15" customHeight="1">
      <c r="A424" s="297"/>
      <c r="B424" s="80"/>
      <c r="C424" s="80"/>
      <c r="D424" s="80"/>
      <c r="F424" s="80"/>
      <c r="G424" s="80"/>
      <c r="H424" s="80"/>
      <c r="I424" s="80"/>
    </row>
    <row r="425" spans="1:9" s="117" customFormat="1" ht="15" customHeight="1">
      <c r="A425" s="297"/>
      <c r="B425" s="80"/>
      <c r="C425" s="80"/>
      <c r="D425" s="80"/>
      <c r="F425" s="80"/>
      <c r="G425" s="80"/>
      <c r="H425" s="80"/>
      <c r="I425" s="80"/>
    </row>
    <row r="426" spans="1:9" s="117" customFormat="1" ht="15" customHeight="1">
      <c r="A426" s="297"/>
      <c r="B426" s="80"/>
      <c r="C426" s="80"/>
      <c r="D426" s="80"/>
      <c r="F426" s="80"/>
      <c r="G426" s="80"/>
      <c r="H426" s="80"/>
      <c r="I426" s="80"/>
    </row>
    <row r="427" spans="1:9" s="117" customFormat="1" ht="15" customHeight="1">
      <c r="A427" s="297"/>
      <c r="B427" s="80"/>
      <c r="C427" s="80"/>
      <c r="D427" s="80"/>
      <c r="F427" s="80"/>
      <c r="G427" s="80"/>
      <c r="H427" s="80"/>
      <c r="I427" s="80"/>
    </row>
    <row r="428" spans="1:9" s="117" customFormat="1" ht="15" customHeight="1">
      <c r="A428" s="297"/>
      <c r="B428" s="80"/>
      <c r="C428" s="80"/>
      <c r="D428" s="80"/>
      <c r="F428" s="80"/>
      <c r="G428" s="80"/>
      <c r="H428" s="80"/>
      <c r="I428" s="80"/>
    </row>
    <row r="429" spans="1:9" s="117" customFormat="1" ht="15" customHeight="1">
      <c r="A429" s="297"/>
      <c r="B429" s="80"/>
      <c r="C429" s="80"/>
      <c r="D429" s="80"/>
      <c r="F429" s="80"/>
      <c r="G429" s="80"/>
      <c r="H429" s="80"/>
      <c r="I429" s="80"/>
    </row>
    <row r="430" spans="1:9" s="117" customFormat="1" ht="15" customHeight="1">
      <c r="A430" s="297"/>
      <c r="B430" s="80"/>
      <c r="C430" s="80"/>
      <c r="D430" s="80"/>
      <c r="F430" s="80"/>
      <c r="G430" s="80"/>
      <c r="H430" s="80"/>
      <c r="I430" s="80"/>
    </row>
    <row r="431" spans="1:9" s="117" customFormat="1" ht="15" customHeight="1">
      <c r="A431" s="297"/>
      <c r="B431" s="80"/>
      <c r="C431" s="80"/>
      <c r="D431" s="80"/>
      <c r="F431" s="80"/>
      <c r="G431" s="80"/>
      <c r="H431" s="80"/>
      <c r="I431" s="80"/>
    </row>
    <row r="432" spans="1:9" s="117" customFormat="1" ht="15" customHeight="1">
      <c r="A432" s="297"/>
      <c r="B432" s="80"/>
      <c r="C432" s="80"/>
      <c r="D432" s="80"/>
      <c r="F432" s="80"/>
      <c r="G432" s="80"/>
      <c r="H432" s="80"/>
      <c r="I432" s="80"/>
    </row>
    <row r="433" spans="1:9" s="117" customFormat="1" ht="15" customHeight="1">
      <c r="A433" s="297"/>
      <c r="B433" s="80"/>
      <c r="C433" s="80"/>
      <c r="D433" s="80"/>
      <c r="F433" s="80"/>
      <c r="G433" s="80"/>
      <c r="H433" s="80"/>
      <c r="I433" s="80"/>
    </row>
    <row r="434" spans="1:9" s="117" customFormat="1" ht="15" customHeight="1">
      <c r="A434" s="297"/>
      <c r="B434" s="80"/>
      <c r="C434" s="80"/>
      <c r="D434" s="80"/>
      <c r="F434" s="80"/>
      <c r="G434" s="80"/>
      <c r="H434" s="80"/>
      <c r="I434" s="80"/>
    </row>
    <row r="435" spans="1:9" s="117" customFormat="1" ht="15" customHeight="1">
      <c r="A435" s="297"/>
      <c r="B435" s="80"/>
      <c r="C435" s="80"/>
      <c r="D435" s="80"/>
      <c r="F435" s="80"/>
      <c r="G435" s="80"/>
      <c r="H435" s="80"/>
      <c r="I435" s="80"/>
    </row>
    <row r="436" spans="1:9" s="117" customFormat="1" ht="15" customHeight="1">
      <c r="A436" s="297"/>
      <c r="B436" s="80"/>
      <c r="C436" s="80"/>
      <c r="D436" s="80"/>
      <c r="F436" s="80"/>
      <c r="G436" s="80"/>
      <c r="H436" s="80"/>
      <c r="I436" s="80"/>
    </row>
    <row r="437" spans="1:9" s="117" customFormat="1" ht="15" customHeight="1">
      <c r="A437" s="297"/>
      <c r="B437" s="80"/>
      <c r="C437" s="80"/>
      <c r="D437" s="80"/>
      <c r="F437" s="80"/>
      <c r="G437" s="80"/>
      <c r="H437" s="80"/>
      <c r="I437" s="80"/>
    </row>
    <row r="438" spans="1:9" s="117" customFormat="1" ht="15" customHeight="1">
      <c r="A438" s="297"/>
      <c r="B438" s="80"/>
      <c r="C438" s="80"/>
      <c r="D438" s="80"/>
      <c r="F438" s="80"/>
      <c r="G438" s="80"/>
      <c r="H438" s="80"/>
      <c r="I438" s="80"/>
    </row>
    <row r="439" spans="1:9" s="117" customFormat="1" ht="15" customHeight="1">
      <c r="A439" s="297"/>
      <c r="B439" s="80"/>
      <c r="C439" s="80"/>
      <c r="D439" s="80"/>
      <c r="F439" s="80"/>
      <c r="G439" s="80"/>
      <c r="H439" s="80"/>
      <c r="I439" s="80"/>
    </row>
    <row r="440" spans="1:9" s="117" customFormat="1" ht="15" customHeight="1">
      <c r="A440" s="297"/>
      <c r="B440" s="80"/>
      <c r="C440" s="80"/>
      <c r="D440" s="80"/>
      <c r="F440" s="80"/>
      <c r="G440" s="80"/>
      <c r="H440" s="80"/>
      <c r="I440" s="80"/>
    </row>
    <row r="441" spans="1:9" s="117" customFormat="1" ht="15" customHeight="1">
      <c r="A441" s="297"/>
      <c r="B441" s="80"/>
      <c r="C441" s="80"/>
      <c r="D441" s="80"/>
      <c r="F441" s="80"/>
      <c r="G441" s="80"/>
      <c r="H441" s="80"/>
      <c r="I441" s="80"/>
    </row>
    <row r="442" spans="1:9" s="117" customFormat="1" ht="15" customHeight="1">
      <c r="A442" s="297"/>
      <c r="B442" s="80"/>
      <c r="C442" s="80"/>
      <c r="D442" s="80"/>
      <c r="F442" s="80"/>
      <c r="G442" s="80"/>
      <c r="H442" s="80"/>
      <c r="I442" s="80"/>
    </row>
    <row r="443" spans="1:9" s="117" customFormat="1" ht="15" customHeight="1">
      <c r="A443" s="297"/>
      <c r="B443" s="80"/>
      <c r="C443" s="80"/>
      <c r="D443" s="80"/>
      <c r="F443" s="80"/>
      <c r="G443" s="80"/>
      <c r="H443" s="80"/>
      <c r="I443" s="80"/>
    </row>
    <row r="444" spans="1:9" s="117" customFormat="1" ht="15" customHeight="1">
      <c r="A444" s="297"/>
      <c r="B444" s="80"/>
      <c r="C444" s="80"/>
      <c r="D444" s="80"/>
      <c r="F444" s="80"/>
      <c r="G444" s="80"/>
      <c r="H444" s="80"/>
      <c r="I444" s="80"/>
    </row>
    <row r="445" spans="1:9" s="117" customFormat="1" ht="15" customHeight="1">
      <c r="A445" s="297"/>
      <c r="B445" s="80"/>
      <c r="C445" s="80"/>
      <c r="D445" s="80"/>
      <c r="F445" s="80"/>
      <c r="G445" s="80"/>
      <c r="H445" s="80"/>
      <c r="I445" s="80"/>
    </row>
    <row r="446" spans="1:9" s="117" customFormat="1" ht="15" customHeight="1">
      <c r="A446" s="297"/>
      <c r="B446" s="80"/>
      <c r="C446" s="80"/>
      <c r="D446" s="80"/>
      <c r="F446" s="80"/>
      <c r="G446" s="80"/>
      <c r="H446" s="80"/>
      <c r="I446" s="80"/>
    </row>
    <row r="447" spans="1:9" s="117" customFormat="1" ht="15" customHeight="1">
      <c r="A447" s="297"/>
      <c r="B447" s="80"/>
      <c r="C447" s="80"/>
      <c r="D447" s="80"/>
      <c r="F447" s="80"/>
      <c r="G447" s="80"/>
      <c r="H447" s="80"/>
      <c r="I447" s="80"/>
    </row>
    <row r="448" spans="1:9" s="117" customFormat="1" ht="15" customHeight="1">
      <c r="A448" s="297"/>
      <c r="B448" s="80"/>
      <c r="C448" s="80"/>
      <c r="D448" s="80"/>
      <c r="F448" s="80"/>
      <c r="G448" s="80"/>
      <c r="H448" s="80"/>
      <c r="I448" s="80"/>
    </row>
    <row r="449" spans="1:9" s="117" customFormat="1" ht="15" customHeight="1">
      <c r="A449" s="297"/>
      <c r="B449" s="80"/>
      <c r="C449" s="80"/>
      <c r="D449" s="80"/>
      <c r="F449" s="80"/>
      <c r="G449" s="80"/>
      <c r="H449" s="80"/>
      <c r="I449" s="80"/>
    </row>
    <row r="450" spans="1:9" s="117" customFormat="1" ht="15" customHeight="1">
      <c r="A450" s="297"/>
      <c r="B450" s="80"/>
      <c r="C450" s="80"/>
      <c r="D450" s="80"/>
      <c r="F450" s="80"/>
      <c r="G450" s="80"/>
      <c r="H450" s="80"/>
      <c r="I450" s="80"/>
    </row>
    <row r="451" spans="1:9" s="117" customFormat="1" ht="15" customHeight="1">
      <c r="A451" s="297"/>
      <c r="B451" s="80"/>
      <c r="C451" s="80"/>
      <c r="D451" s="80"/>
      <c r="F451" s="80"/>
      <c r="G451" s="80"/>
      <c r="H451" s="80"/>
      <c r="I451" s="80"/>
    </row>
    <row r="452" spans="1:9" s="117" customFormat="1" ht="15" customHeight="1">
      <c r="A452" s="297"/>
      <c r="B452" s="80"/>
      <c r="C452" s="80"/>
      <c r="D452" s="80"/>
      <c r="F452" s="80"/>
      <c r="G452" s="80"/>
      <c r="H452" s="80"/>
      <c r="I452" s="80"/>
    </row>
    <row r="453" spans="1:9" s="117" customFormat="1" ht="15" customHeight="1">
      <c r="A453" s="297"/>
      <c r="B453" s="80"/>
      <c r="C453" s="80"/>
      <c r="D453" s="80"/>
      <c r="F453" s="80"/>
      <c r="G453" s="80"/>
      <c r="H453" s="80"/>
      <c r="I453" s="80"/>
    </row>
    <row r="454" spans="1:9" s="117" customFormat="1" ht="15" customHeight="1">
      <c r="A454" s="297"/>
      <c r="B454" s="80"/>
      <c r="C454" s="80"/>
      <c r="D454" s="80"/>
      <c r="F454" s="80"/>
      <c r="G454" s="80"/>
      <c r="H454" s="80"/>
      <c r="I454" s="80"/>
    </row>
    <row r="455" spans="1:9" s="117" customFormat="1" ht="15" customHeight="1">
      <c r="A455" s="297"/>
      <c r="B455" s="80"/>
      <c r="C455" s="80"/>
      <c r="D455" s="80"/>
      <c r="F455" s="80"/>
      <c r="G455" s="80"/>
      <c r="H455" s="80"/>
      <c r="I455" s="80"/>
    </row>
    <row r="456" spans="1:9" s="117" customFormat="1" ht="15" customHeight="1">
      <c r="A456" s="297"/>
      <c r="B456" s="80"/>
      <c r="C456" s="80"/>
      <c r="D456" s="80"/>
      <c r="F456" s="80"/>
      <c r="G456" s="80"/>
      <c r="H456" s="80"/>
      <c r="I456" s="80"/>
    </row>
    <row r="457" spans="1:9" s="117" customFormat="1" ht="15" customHeight="1">
      <c r="A457" s="297"/>
      <c r="B457" s="80"/>
      <c r="C457" s="80"/>
      <c r="D457" s="80"/>
      <c r="F457" s="80"/>
      <c r="G457" s="80"/>
      <c r="H457" s="80"/>
      <c r="I457" s="80"/>
    </row>
    <row r="458" spans="1:9" s="117" customFormat="1" ht="15" customHeight="1">
      <c r="A458" s="297"/>
      <c r="B458" s="80"/>
      <c r="C458" s="80"/>
      <c r="D458" s="80"/>
      <c r="F458" s="80"/>
      <c r="G458" s="80"/>
      <c r="H458" s="80"/>
      <c r="I458" s="80"/>
    </row>
    <row r="459" spans="1:9" s="117" customFormat="1" ht="15" customHeight="1">
      <c r="A459" s="297"/>
      <c r="B459" s="80"/>
      <c r="C459" s="80"/>
      <c r="D459" s="80"/>
      <c r="F459" s="80"/>
      <c r="G459" s="80"/>
      <c r="H459" s="80"/>
      <c r="I459" s="80"/>
    </row>
    <row r="460" spans="1:9" s="117" customFormat="1" ht="15" customHeight="1">
      <c r="A460" s="297"/>
      <c r="B460" s="80"/>
      <c r="C460" s="80"/>
      <c r="D460" s="80"/>
      <c r="F460" s="80"/>
      <c r="G460" s="80"/>
      <c r="H460" s="80"/>
      <c r="I460" s="80"/>
    </row>
    <row r="461" spans="1:9" s="117" customFormat="1" ht="15" customHeight="1">
      <c r="A461" s="297"/>
      <c r="B461" s="80"/>
      <c r="C461" s="80"/>
      <c r="D461" s="80"/>
      <c r="F461" s="80"/>
      <c r="G461" s="80"/>
      <c r="H461" s="80"/>
      <c r="I461" s="80"/>
    </row>
    <row r="462" spans="1:9" s="117" customFormat="1" ht="15" customHeight="1">
      <c r="A462" s="297"/>
      <c r="B462" s="80"/>
      <c r="C462" s="80"/>
      <c r="D462" s="80"/>
      <c r="F462" s="80"/>
      <c r="G462" s="80"/>
      <c r="H462" s="80"/>
      <c r="I462" s="80"/>
    </row>
    <row r="463" spans="1:9" s="117" customFormat="1" ht="15" customHeight="1">
      <c r="A463" s="297"/>
      <c r="B463" s="80"/>
      <c r="C463" s="80"/>
      <c r="D463" s="80"/>
      <c r="F463" s="80"/>
      <c r="G463" s="80"/>
      <c r="H463" s="80"/>
      <c r="I463" s="80"/>
    </row>
    <row r="464" spans="1:9" s="117" customFormat="1" ht="15" customHeight="1">
      <c r="A464" s="297"/>
      <c r="B464" s="80"/>
      <c r="C464" s="80"/>
      <c r="D464" s="80"/>
      <c r="F464" s="80"/>
      <c r="G464" s="80"/>
      <c r="H464" s="80"/>
      <c r="I464" s="80"/>
    </row>
    <row r="465" spans="1:9" s="117" customFormat="1" ht="15" customHeight="1">
      <c r="A465" s="297"/>
      <c r="B465" s="80"/>
      <c r="C465" s="80"/>
      <c r="D465" s="80"/>
      <c r="F465" s="80"/>
      <c r="G465" s="80"/>
      <c r="H465" s="80"/>
      <c r="I465" s="80"/>
    </row>
    <row r="466" spans="1:9" s="117" customFormat="1" ht="15" customHeight="1">
      <c r="A466" s="297"/>
      <c r="B466" s="80"/>
      <c r="C466" s="80"/>
      <c r="D466" s="80"/>
      <c r="F466" s="80"/>
      <c r="G466" s="80"/>
      <c r="H466" s="80"/>
      <c r="I466" s="80"/>
    </row>
    <row r="467" spans="1:9" s="117" customFormat="1" ht="15" customHeight="1">
      <c r="A467" s="297"/>
      <c r="B467" s="80"/>
      <c r="C467" s="80"/>
      <c r="D467" s="80"/>
      <c r="F467" s="80"/>
      <c r="G467" s="80"/>
      <c r="H467" s="80"/>
      <c r="I467" s="80"/>
    </row>
    <row r="468" spans="1:9" s="117" customFormat="1" ht="15" customHeight="1">
      <c r="A468" s="297"/>
      <c r="B468" s="80"/>
      <c r="C468" s="80"/>
      <c r="D468" s="80"/>
      <c r="F468" s="80"/>
      <c r="G468" s="80"/>
      <c r="H468" s="80"/>
      <c r="I468" s="80"/>
    </row>
    <row r="469" spans="1:9" s="117" customFormat="1" ht="15" customHeight="1">
      <c r="A469" s="297"/>
      <c r="B469" s="80"/>
      <c r="C469" s="80"/>
      <c r="D469" s="80"/>
      <c r="F469" s="80"/>
      <c r="G469" s="80"/>
      <c r="H469" s="80"/>
      <c r="I469" s="80"/>
    </row>
    <row r="470" spans="1:9" s="117" customFormat="1" ht="15" customHeight="1">
      <c r="A470" s="297"/>
      <c r="B470" s="80"/>
      <c r="C470" s="80"/>
      <c r="D470" s="80"/>
      <c r="F470" s="80"/>
      <c r="G470" s="80"/>
      <c r="H470" s="80"/>
      <c r="I470" s="80"/>
    </row>
    <row r="471" spans="1:9" s="117" customFormat="1" ht="15" customHeight="1">
      <c r="A471" s="297"/>
      <c r="B471" s="80"/>
      <c r="C471" s="80"/>
      <c r="D471" s="80"/>
      <c r="F471" s="80"/>
      <c r="G471" s="80"/>
      <c r="H471" s="80"/>
      <c r="I471" s="80"/>
    </row>
    <row r="472" spans="1:9" s="117" customFormat="1" ht="15" customHeight="1">
      <c r="A472" s="297"/>
      <c r="B472" s="80"/>
      <c r="C472" s="80"/>
      <c r="D472" s="80"/>
      <c r="F472" s="80"/>
      <c r="G472" s="80"/>
      <c r="H472" s="80"/>
      <c r="I472" s="80"/>
    </row>
    <row r="473" spans="1:9" s="117" customFormat="1" ht="15" customHeight="1">
      <c r="A473" s="297"/>
      <c r="B473" s="80"/>
      <c r="C473" s="80"/>
      <c r="D473" s="80"/>
      <c r="F473" s="80"/>
      <c r="G473" s="80"/>
      <c r="H473" s="80"/>
      <c r="I473" s="80"/>
    </row>
    <row r="474" spans="1:9" s="117" customFormat="1" ht="15" customHeight="1">
      <c r="A474" s="297"/>
      <c r="B474" s="80"/>
      <c r="C474" s="80"/>
      <c r="D474" s="80"/>
      <c r="F474" s="80"/>
      <c r="G474" s="80"/>
      <c r="H474" s="80"/>
      <c r="I474" s="80"/>
    </row>
    <row r="475" spans="1:9" s="117" customFormat="1" ht="15" customHeight="1">
      <c r="A475" s="297"/>
      <c r="B475" s="80"/>
      <c r="C475" s="80"/>
      <c r="D475" s="80"/>
      <c r="F475" s="80"/>
      <c r="G475" s="80"/>
      <c r="H475" s="80"/>
      <c r="I475" s="80"/>
    </row>
    <row r="476" spans="1:9" s="117" customFormat="1" ht="15" customHeight="1">
      <c r="A476" s="297"/>
      <c r="B476" s="80"/>
      <c r="C476" s="80"/>
      <c r="D476" s="80"/>
      <c r="F476" s="80"/>
      <c r="G476" s="80"/>
      <c r="H476" s="80"/>
      <c r="I476" s="80"/>
    </row>
    <row r="477" spans="1:9" s="117" customFormat="1" ht="15" customHeight="1">
      <c r="A477" s="297"/>
      <c r="B477" s="80"/>
      <c r="C477" s="80"/>
      <c r="D477" s="80"/>
      <c r="F477" s="80"/>
      <c r="G477" s="80"/>
      <c r="H477" s="80"/>
      <c r="I477" s="80"/>
    </row>
    <row r="478" spans="1:9" s="117" customFormat="1" ht="15" customHeight="1">
      <c r="A478" s="297"/>
      <c r="B478" s="80"/>
      <c r="C478" s="80"/>
      <c r="D478" s="80"/>
      <c r="F478" s="80"/>
      <c r="G478" s="80"/>
      <c r="H478" s="80"/>
      <c r="I478" s="80"/>
    </row>
    <row r="479" spans="1:9" s="117" customFormat="1" ht="15" customHeight="1">
      <c r="A479" s="297"/>
      <c r="B479" s="80"/>
      <c r="C479" s="80"/>
      <c r="D479" s="80"/>
      <c r="F479" s="80"/>
      <c r="G479" s="80"/>
      <c r="H479" s="80"/>
      <c r="I479" s="80"/>
    </row>
    <row r="480" spans="1:9" s="117" customFormat="1" ht="15" customHeight="1">
      <c r="A480" s="297"/>
      <c r="B480" s="80"/>
      <c r="C480" s="80"/>
      <c r="D480" s="80"/>
      <c r="F480" s="80"/>
      <c r="G480" s="80"/>
      <c r="H480" s="80"/>
      <c r="I480" s="80"/>
    </row>
    <row r="481" spans="1:9" s="117" customFormat="1" ht="15" customHeight="1">
      <c r="A481" s="297"/>
      <c r="B481" s="80"/>
      <c r="C481" s="80"/>
      <c r="D481" s="80"/>
      <c r="F481" s="80"/>
      <c r="G481" s="80"/>
      <c r="H481" s="80"/>
      <c r="I481" s="80"/>
    </row>
    <row r="482" spans="1:9" s="117" customFormat="1" ht="15" customHeight="1">
      <c r="A482" s="297"/>
      <c r="B482" s="80"/>
      <c r="C482" s="80"/>
      <c r="D482" s="80"/>
      <c r="F482" s="80"/>
      <c r="G482" s="80"/>
      <c r="H482" s="80"/>
      <c r="I482" s="80"/>
    </row>
    <row r="483" spans="1:9" s="117" customFormat="1" ht="15" customHeight="1">
      <c r="A483" s="297"/>
      <c r="B483" s="80"/>
      <c r="C483" s="80"/>
      <c r="D483" s="80"/>
      <c r="F483" s="80"/>
      <c r="G483" s="80"/>
      <c r="H483" s="80"/>
      <c r="I483" s="80"/>
    </row>
    <row r="484" spans="1:9" s="117" customFormat="1" ht="15" customHeight="1">
      <c r="A484" s="297"/>
      <c r="B484" s="80"/>
      <c r="C484" s="80"/>
      <c r="D484" s="80"/>
      <c r="F484" s="80"/>
      <c r="G484" s="80"/>
      <c r="H484" s="80"/>
      <c r="I484" s="80"/>
    </row>
    <row r="485" spans="1:9" s="117" customFormat="1" ht="15" customHeight="1">
      <c r="A485" s="297"/>
      <c r="B485" s="80"/>
      <c r="C485" s="80"/>
      <c r="D485" s="80"/>
      <c r="F485" s="80"/>
      <c r="G485" s="80"/>
      <c r="H485" s="80"/>
      <c r="I485" s="80"/>
    </row>
    <row r="486" spans="1:9" s="117" customFormat="1" ht="15" customHeight="1">
      <c r="A486" s="297"/>
      <c r="B486" s="80"/>
      <c r="C486" s="80"/>
      <c r="D486" s="80"/>
      <c r="F486" s="80"/>
      <c r="G486" s="80"/>
      <c r="H486" s="80"/>
      <c r="I486" s="80"/>
    </row>
    <row r="487" spans="1:9" s="117" customFormat="1" ht="15" customHeight="1">
      <c r="A487" s="297"/>
      <c r="B487" s="80"/>
      <c r="C487" s="80"/>
      <c r="D487" s="80"/>
      <c r="F487" s="80"/>
      <c r="G487" s="80"/>
      <c r="H487" s="80"/>
      <c r="I487" s="80"/>
    </row>
    <row r="488" spans="1:9" s="117" customFormat="1" ht="15" customHeight="1">
      <c r="A488" s="297"/>
      <c r="B488" s="80"/>
      <c r="C488" s="80"/>
      <c r="D488" s="80"/>
      <c r="F488" s="80"/>
      <c r="G488" s="80"/>
      <c r="H488" s="80"/>
      <c r="I488" s="80"/>
    </row>
    <row r="489" spans="1:9" s="117" customFormat="1" ht="15" customHeight="1">
      <c r="A489" s="297"/>
      <c r="B489" s="80"/>
      <c r="C489" s="80"/>
      <c r="D489" s="80"/>
      <c r="F489" s="80"/>
      <c r="G489" s="80"/>
      <c r="H489" s="80"/>
      <c r="I489" s="80"/>
    </row>
    <row r="490" spans="1:9" s="117" customFormat="1" ht="15" customHeight="1">
      <c r="A490" s="297"/>
      <c r="B490" s="80"/>
      <c r="C490" s="80"/>
      <c r="D490" s="80"/>
      <c r="F490" s="80"/>
      <c r="G490" s="80"/>
      <c r="H490" s="80"/>
      <c r="I490" s="80"/>
    </row>
    <row r="491" spans="1:9" s="117" customFormat="1" ht="15" customHeight="1">
      <c r="A491" s="297"/>
      <c r="B491" s="80"/>
      <c r="C491" s="80"/>
      <c r="D491" s="80"/>
      <c r="F491" s="80"/>
      <c r="G491" s="80"/>
      <c r="H491" s="80"/>
      <c r="I491" s="80"/>
    </row>
    <row r="492" spans="1:9" s="117" customFormat="1" ht="15" customHeight="1">
      <c r="A492" s="297"/>
      <c r="B492" s="80"/>
      <c r="C492" s="80"/>
      <c r="D492" s="80"/>
      <c r="F492" s="80"/>
      <c r="G492" s="80"/>
      <c r="H492" s="80"/>
      <c r="I492" s="80"/>
    </row>
    <row r="493" spans="1:9" s="117" customFormat="1" ht="15" customHeight="1">
      <c r="A493" s="297"/>
      <c r="B493" s="80"/>
      <c r="C493" s="80"/>
      <c r="D493" s="80"/>
      <c r="F493" s="80"/>
      <c r="G493" s="80"/>
      <c r="H493" s="80"/>
      <c r="I493" s="80"/>
    </row>
    <row r="494" spans="1:9" s="117" customFormat="1" ht="15" customHeight="1">
      <c r="A494" s="297"/>
      <c r="B494" s="80"/>
      <c r="C494" s="80"/>
      <c r="D494" s="80"/>
      <c r="F494" s="80"/>
      <c r="G494" s="80"/>
      <c r="H494" s="80"/>
      <c r="I494" s="80"/>
    </row>
    <row r="495" spans="1:9" s="117" customFormat="1" ht="15" customHeight="1">
      <c r="A495" s="297"/>
      <c r="B495" s="80"/>
      <c r="C495" s="80"/>
      <c r="D495" s="80"/>
      <c r="F495" s="80"/>
      <c r="G495" s="80"/>
      <c r="H495" s="80"/>
      <c r="I495" s="80"/>
    </row>
    <row r="496" spans="1:9" s="117" customFormat="1" ht="15" customHeight="1">
      <c r="A496" s="297"/>
      <c r="B496" s="80"/>
      <c r="C496" s="80"/>
      <c r="D496" s="80"/>
      <c r="F496" s="80"/>
      <c r="G496" s="80"/>
      <c r="H496" s="80"/>
      <c r="I496" s="80"/>
    </row>
    <row r="497" spans="1:9" s="117" customFormat="1" ht="15" customHeight="1">
      <c r="A497" s="297"/>
      <c r="B497" s="80"/>
      <c r="C497" s="80"/>
      <c r="D497" s="80"/>
      <c r="F497" s="80"/>
      <c r="G497" s="80"/>
      <c r="H497" s="80"/>
      <c r="I497" s="80"/>
    </row>
    <row r="498" spans="1:9" s="117" customFormat="1" ht="15" customHeight="1">
      <c r="A498" s="297"/>
      <c r="B498" s="80"/>
      <c r="C498" s="80"/>
      <c r="D498" s="80"/>
      <c r="F498" s="80"/>
      <c r="G498" s="80"/>
      <c r="H498" s="80"/>
      <c r="I498" s="80"/>
    </row>
    <row r="499" spans="1:9" s="117" customFormat="1" ht="15" customHeight="1">
      <c r="A499" s="297"/>
      <c r="B499" s="80"/>
      <c r="C499" s="80"/>
      <c r="D499" s="80"/>
      <c r="F499" s="80"/>
      <c r="G499" s="80"/>
      <c r="H499" s="80"/>
      <c r="I499" s="80"/>
    </row>
    <row r="500" spans="1:9" s="117" customFormat="1" ht="15" customHeight="1">
      <c r="A500" s="297"/>
      <c r="B500" s="80"/>
      <c r="C500" s="80"/>
      <c r="D500" s="80"/>
      <c r="F500" s="80"/>
      <c r="G500" s="80"/>
      <c r="H500" s="80"/>
      <c r="I500" s="80"/>
    </row>
    <row r="501" spans="1:9" s="117" customFormat="1" ht="15" customHeight="1">
      <c r="A501" s="297"/>
      <c r="B501" s="80"/>
      <c r="C501" s="80"/>
      <c r="D501" s="80"/>
      <c r="F501" s="80"/>
      <c r="G501" s="80"/>
      <c r="H501" s="80"/>
      <c r="I501" s="80"/>
    </row>
    <row r="502" spans="1:9" s="117" customFormat="1" ht="15" customHeight="1">
      <c r="A502" s="297"/>
      <c r="B502" s="80"/>
      <c r="C502" s="80"/>
      <c r="D502" s="80"/>
      <c r="F502" s="80"/>
      <c r="G502" s="80"/>
      <c r="H502" s="80"/>
      <c r="I502" s="80"/>
    </row>
    <row r="503" spans="1:9" s="117" customFormat="1" ht="15" customHeight="1">
      <c r="A503" s="297"/>
      <c r="B503" s="80"/>
      <c r="C503" s="80"/>
      <c r="D503" s="80"/>
      <c r="F503" s="80"/>
      <c r="G503" s="80"/>
      <c r="H503" s="80"/>
      <c r="I503" s="80"/>
    </row>
    <row r="504" spans="1:9" s="117" customFormat="1" ht="15" customHeight="1">
      <c r="A504" s="297"/>
      <c r="B504" s="80"/>
      <c r="C504" s="80"/>
      <c r="D504" s="80"/>
      <c r="F504" s="80"/>
      <c r="G504" s="80"/>
      <c r="H504" s="80"/>
      <c r="I504" s="80"/>
    </row>
    <row r="505" spans="1:9" s="117" customFormat="1" ht="15" customHeight="1">
      <c r="A505" s="297"/>
      <c r="B505" s="80"/>
      <c r="C505" s="80"/>
      <c r="D505" s="80"/>
      <c r="F505" s="80"/>
      <c r="G505" s="80"/>
      <c r="H505" s="80"/>
      <c r="I505" s="80"/>
    </row>
    <row r="506" spans="1:9" s="117" customFormat="1" ht="15" customHeight="1">
      <c r="A506" s="297"/>
      <c r="B506" s="80"/>
      <c r="C506" s="80"/>
      <c r="D506" s="80"/>
      <c r="F506" s="80"/>
      <c r="G506" s="80"/>
      <c r="H506" s="80"/>
      <c r="I506" s="80"/>
    </row>
    <row r="507" spans="1:9" s="117" customFormat="1" ht="15" customHeight="1">
      <c r="A507" s="297"/>
      <c r="B507" s="80"/>
      <c r="C507" s="80"/>
      <c r="D507" s="80"/>
      <c r="F507" s="80"/>
      <c r="G507" s="80"/>
      <c r="H507" s="80"/>
      <c r="I507" s="80"/>
    </row>
    <row r="508" spans="1:9" s="117" customFormat="1" ht="15" customHeight="1">
      <c r="A508" s="297"/>
      <c r="B508" s="80"/>
      <c r="C508" s="80"/>
      <c r="D508" s="80"/>
      <c r="F508" s="80"/>
      <c r="G508" s="80"/>
      <c r="H508" s="80"/>
      <c r="I508" s="80"/>
    </row>
    <row r="509" spans="1:9" s="117" customFormat="1" ht="15" customHeight="1">
      <c r="A509" s="297"/>
      <c r="B509" s="80"/>
      <c r="C509" s="80"/>
      <c r="D509" s="80"/>
      <c r="F509" s="80"/>
      <c r="G509" s="80"/>
      <c r="H509" s="80"/>
      <c r="I509" s="80"/>
    </row>
    <row r="510" spans="1:9" s="117" customFormat="1" ht="15" customHeight="1">
      <c r="A510" s="297"/>
      <c r="B510" s="80"/>
      <c r="C510" s="80"/>
      <c r="D510" s="80"/>
      <c r="F510" s="80"/>
      <c r="G510" s="80"/>
      <c r="H510" s="80"/>
      <c r="I510" s="80"/>
    </row>
    <row r="511" spans="1:9" s="117" customFormat="1" ht="15" customHeight="1">
      <c r="A511" s="297"/>
      <c r="B511" s="80"/>
      <c r="C511" s="80"/>
      <c r="D511" s="80"/>
      <c r="F511" s="80"/>
      <c r="G511" s="80"/>
      <c r="H511" s="80"/>
      <c r="I511" s="80"/>
    </row>
    <row r="512" spans="1:9" s="117" customFormat="1" ht="15" customHeight="1">
      <c r="A512" s="297"/>
      <c r="B512" s="80"/>
      <c r="C512" s="80"/>
      <c r="D512" s="80"/>
      <c r="F512" s="80"/>
      <c r="G512" s="80"/>
      <c r="H512" s="80"/>
      <c r="I512" s="80"/>
    </row>
    <row r="513" spans="1:9" s="117" customFormat="1" ht="15" customHeight="1">
      <c r="A513" s="297"/>
      <c r="B513" s="80"/>
      <c r="C513" s="80"/>
      <c r="D513" s="80"/>
      <c r="F513" s="80"/>
      <c r="G513" s="80"/>
      <c r="H513" s="80"/>
      <c r="I513" s="80"/>
    </row>
    <row r="514" spans="1:9" s="117" customFormat="1" ht="15" customHeight="1">
      <c r="A514" s="297"/>
      <c r="B514" s="80"/>
      <c r="C514" s="80"/>
      <c r="D514" s="80"/>
      <c r="F514" s="80"/>
      <c r="G514" s="80"/>
      <c r="H514" s="80"/>
      <c r="I514" s="80"/>
    </row>
    <row r="515" spans="1:9" s="117" customFormat="1" ht="15" customHeight="1">
      <c r="A515" s="297"/>
      <c r="B515" s="80"/>
      <c r="C515" s="80"/>
      <c r="D515" s="80"/>
      <c r="F515" s="80"/>
      <c r="G515" s="80"/>
      <c r="H515" s="80"/>
      <c r="I515" s="80"/>
    </row>
    <row r="516" spans="1:9" s="117" customFormat="1" ht="15" customHeight="1">
      <c r="A516" s="297"/>
      <c r="B516" s="80"/>
      <c r="C516" s="80"/>
      <c r="D516" s="80"/>
      <c r="F516" s="80"/>
      <c r="G516" s="80"/>
      <c r="H516" s="80"/>
      <c r="I516" s="80"/>
    </row>
    <row r="517" spans="1:9" s="117" customFormat="1" ht="15" customHeight="1">
      <c r="A517" s="297"/>
      <c r="B517" s="80"/>
      <c r="C517" s="80"/>
      <c r="D517" s="80"/>
      <c r="F517" s="80"/>
      <c r="G517" s="80"/>
      <c r="H517" s="80"/>
      <c r="I517" s="80"/>
    </row>
    <row r="518" spans="1:9" s="117" customFormat="1" ht="15" customHeight="1">
      <c r="A518" s="297"/>
      <c r="B518" s="80"/>
      <c r="C518" s="80"/>
      <c r="D518" s="80"/>
      <c r="F518" s="80"/>
      <c r="G518" s="80"/>
      <c r="H518" s="80"/>
      <c r="I518" s="80"/>
    </row>
    <row r="519" spans="1:9" s="117" customFormat="1" ht="15" customHeight="1">
      <c r="A519" s="297"/>
      <c r="B519" s="80"/>
      <c r="C519" s="80"/>
      <c r="D519" s="80"/>
      <c r="F519" s="80"/>
      <c r="G519" s="80"/>
      <c r="H519" s="80"/>
      <c r="I519" s="80"/>
    </row>
    <row r="520" spans="1:9" s="117" customFormat="1" ht="15" customHeight="1">
      <c r="A520" s="297"/>
      <c r="B520" s="80"/>
      <c r="C520" s="80"/>
      <c r="D520" s="80"/>
      <c r="F520" s="80"/>
      <c r="G520" s="80"/>
      <c r="H520" s="80"/>
      <c r="I520" s="80"/>
    </row>
    <row r="521" spans="1:9" s="117" customFormat="1" ht="15" customHeight="1">
      <c r="A521" s="297"/>
      <c r="B521" s="80"/>
      <c r="C521" s="80"/>
      <c r="D521" s="80"/>
      <c r="F521" s="80"/>
      <c r="G521" s="80"/>
      <c r="H521" s="80"/>
      <c r="I521" s="80"/>
    </row>
    <row r="522" spans="1:9" s="117" customFormat="1" ht="15" customHeight="1">
      <c r="A522" s="297"/>
      <c r="B522" s="80"/>
      <c r="C522" s="80"/>
      <c r="D522" s="80"/>
      <c r="F522" s="80"/>
      <c r="G522" s="80"/>
      <c r="H522" s="80"/>
      <c r="I522" s="80"/>
    </row>
    <row r="523" spans="1:9" s="117" customFormat="1" ht="15" customHeight="1">
      <c r="A523" s="297"/>
      <c r="B523" s="80"/>
      <c r="C523" s="80"/>
      <c r="D523" s="80"/>
      <c r="F523" s="80"/>
      <c r="G523" s="80"/>
      <c r="H523" s="80"/>
      <c r="I523" s="80"/>
    </row>
    <row r="524" spans="1:9" s="117" customFormat="1" ht="15" customHeight="1">
      <c r="A524" s="297"/>
      <c r="B524" s="80"/>
      <c r="C524" s="80"/>
      <c r="D524" s="80"/>
      <c r="F524" s="80"/>
      <c r="G524" s="80"/>
      <c r="H524" s="80"/>
      <c r="I524" s="80"/>
    </row>
    <row r="525" spans="1:9" s="117" customFormat="1" ht="15" customHeight="1">
      <c r="A525" s="297"/>
      <c r="B525" s="80"/>
      <c r="C525" s="80"/>
      <c r="D525" s="80"/>
      <c r="F525" s="80"/>
      <c r="G525" s="80"/>
      <c r="H525" s="80"/>
      <c r="I525" s="80"/>
    </row>
    <row r="526" spans="1:9" s="117" customFormat="1" ht="15" customHeight="1">
      <c r="A526" s="297"/>
      <c r="B526" s="80"/>
      <c r="C526" s="80"/>
      <c r="D526" s="80"/>
      <c r="F526" s="80"/>
      <c r="G526" s="80"/>
      <c r="H526" s="80"/>
      <c r="I526" s="80"/>
    </row>
    <row r="527" spans="1:9" s="117" customFormat="1" ht="15" customHeight="1">
      <c r="A527" s="297"/>
      <c r="B527" s="80"/>
      <c r="C527" s="80"/>
      <c r="D527" s="80"/>
      <c r="F527" s="80"/>
      <c r="G527" s="80"/>
      <c r="H527" s="80"/>
      <c r="I527" s="80"/>
    </row>
    <row r="528" spans="1:9" s="117" customFormat="1" ht="15" customHeight="1">
      <c r="A528" s="297"/>
      <c r="B528" s="80"/>
      <c r="C528" s="80"/>
      <c r="D528" s="80"/>
      <c r="F528" s="80"/>
      <c r="G528" s="80"/>
      <c r="H528" s="80"/>
      <c r="I528" s="80"/>
    </row>
    <row r="529" spans="1:9" s="117" customFormat="1" ht="15" customHeight="1">
      <c r="A529" s="297"/>
      <c r="B529" s="80"/>
      <c r="C529" s="80"/>
      <c r="D529" s="80"/>
      <c r="F529" s="80"/>
      <c r="G529" s="80"/>
      <c r="H529" s="80"/>
      <c r="I529" s="80"/>
    </row>
    <row r="530" spans="1:9" s="117" customFormat="1" ht="15" customHeight="1">
      <c r="A530" s="297"/>
      <c r="B530" s="80"/>
      <c r="C530" s="80"/>
      <c r="D530" s="80"/>
      <c r="F530" s="80"/>
      <c r="G530" s="80"/>
      <c r="H530" s="80"/>
      <c r="I530" s="80"/>
    </row>
    <row r="531" spans="1:9" s="117" customFormat="1" ht="15" customHeight="1">
      <c r="A531" s="297"/>
      <c r="B531" s="80"/>
      <c r="C531" s="80"/>
      <c r="D531" s="80"/>
      <c r="F531" s="80"/>
      <c r="G531" s="80"/>
      <c r="H531" s="80"/>
      <c r="I531" s="80"/>
    </row>
    <row r="532" spans="1:9" s="117" customFormat="1" ht="15" customHeight="1">
      <c r="A532" s="297"/>
      <c r="B532" s="80"/>
      <c r="C532" s="80"/>
      <c r="D532" s="80"/>
      <c r="F532" s="80"/>
      <c r="G532" s="80"/>
      <c r="H532" s="80"/>
      <c r="I532" s="80"/>
    </row>
    <row r="533" spans="1:9" s="117" customFormat="1" ht="15" customHeight="1">
      <c r="A533" s="297"/>
      <c r="B533" s="80"/>
      <c r="C533" s="80"/>
      <c r="D533" s="80"/>
      <c r="F533" s="80"/>
      <c r="G533" s="80"/>
      <c r="H533" s="80"/>
      <c r="I533" s="80"/>
    </row>
    <row r="534" spans="1:9" s="117" customFormat="1" ht="15" customHeight="1">
      <c r="A534" s="297"/>
      <c r="B534" s="80"/>
      <c r="C534" s="80"/>
      <c r="D534" s="80"/>
      <c r="F534" s="80"/>
      <c r="G534" s="80"/>
      <c r="H534" s="80"/>
      <c r="I534" s="80"/>
    </row>
    <row r="535" spans="1:9" s="117" customFormat="1" ht="15" customHeight="1">
      <c r="A535" s="297"/>
      <c r="B535" s="80"/>
      <c r="C535" s="80"/>
      <c r="D535" s="80"/>
      <c r="F535" s="80"/>
      <c r="G535" s="80"/>
      <c r="H535" s="80"/>
      <c r="I535" s="80"/>
    </row>
    <row r="536" spans="1:9" s="117" customFormat="1" ht="15" customHeight="1">
      <c r="A536" s="297"/>
      <c r="B536" s="80"/>
      <c r="C536" s="80"/>
      <c r="D536" s="80"/>
      <c r="F536" s="80"/>
      <c r="G536" s="80"/>
      <c r="H536" s="80"/>
      <c r="I536" s="80"/>
    </row>
    <row r="537" spans="1:9" s="117" customFormat="1" ht="15" customHeight="1">
      <c r="A537" s="297"/>
      <c r="B537" s="80"/>
      <c r="C537" s="80"/>
      <c r="D537" s="80"/>
      <c r="F537" s="80"/>
      <c r="G537" s="80"/>
      <c r="H537" s="80"/>
      <c r="I537" s="80"/>
    </row>
    <row r="538" spans="1:9" s="117" customFormat="1" ht="15" customHeight="1">
      <c r="A538" s="297"/>
      <c r="B538" s="80"/>
      <c r="C538" s="80"/>
      <c r="D538" s="80"/>
      <c r="F538" s="80"/>
      <c r="G538" s="80"/>
      <c r="H538" s="80"/>
      <c r="I538" s="80"/>
    </row>
    <row r="539" spans="1:9" s="117" customFormat="1" ht="15" customHeight="1">
      <c r="A539" s="297"/>
      <c r="B539" s="80"/>
      <c r="C539" s="80"/>
      <c r="D539" s="80"/>
      <c r="F539" s="80"/>
      <c r="G539" s="80"/>
      <c r="H539" s="80"/>
      <c r="I539" s="80"/>
    </row>
    <row r="540" spans="1:9" s="117" customFormat="1" ht="15" customHeight="1">
      <c r="A540" s="297"/>
      <c r="B540" s="80"/>
      <c r="C540" s="80"/>
      <c r="D540" s="80"/>
      <c r="F540" s="80"/>
      <c r="G540" s="80"/>
      <c r="H540" s="80"/>
      <c r="I540" s="80"/>
    </row>
    <row r="541" spans="1:9" s="117" customFormat="1" ht="15" customHeight="1">
      <c r="A541" s="297"/>
      <c r="B541" s="80"/>
      <c r="C541" s="80"/>
      <c r="D541" s="80"/>
      <c r="F541" s="80"/>
      <c r="G541" s="80"/>
      <c r="H541" s="80"/>
      <c r="I541" s="80"/>
    </row>
    <row r="542" spans="1:9" s="117" customFormat="1" ht="15" customHeight="1">
      <c r="A542" s="297"/>
      <c r="B542" s="80"/>
      <c r="C542" s="80"/>
      <c r="D542" s="80"/>
      <c r="F542" s="80"/>
      <c r="G542" s="80"/>
      <c r="H542" s="80"/>
      <c r="I542" s="80"/>
    </row>
    <row r="543" spans="1:9" s="117" customFormat="1" ht="15" customHeight="1">
      <c r="A543" s="297"/>
      <c r="B543" s="80"/>
      <c r="C543" s="80"/>
      <c r="D543" s="80"/>
      <c r="F543" s="80"/>
      <c r="G543" s="80"/>
      <c r="H543" s="80"/>
      <c r="I543" s="80"/>
    </row>
    <row r="544" spans="1:9" s="117" customFormat="1" ht="15" customHeight="1">
      <c r="A544" s="297"/>
      <c r="B544" s="80"/>
      <c r="C544" s="80"/>
      <c r="D544" s="80"/>
      <c r="F544" s="80"/>
      <c r="G544" s="80"/>
      <c r="H544" s="80"/>
      <c r="I544" s="80"/>
    </row>
    <row r="545" spans="1:9" s="117" customFormat="1" ht="15" customHeight="1">
      <c r="A545" s="297"/>
      <c r="B545" s="80"/>
      <c r="C545" s="80"/>
      <c r="D545" s="80"/>
      <c r="F545" s="80"/>
      <c r="G545" s="80"/>
      <c r="H545" s="80"/>
      <c r="I545" s="80"/>
    </row>
    <row r="546" spans="1:9" s="117" customFormat="1" ht="15" customHeight="1">
      <c r="A546" s="297"/>
      <c r="B546" s="80"/>
      <c r="C546" s="80"/>
      <c r="D546" s="80"/>
      <c r="F546" s="80"/>
      <c r="G546" s="80"/>
      <c r="H546" s="80"/>
      <c r="I546" s="80"/>
    </row>
    <row r="547" spans="1:9" s="117" customFormat="1" ht="15" customHeight="1">
      <c r="A547" s="297"/>
      <c r="B547" s="80"/>
      <c r="C547" s="80"/>
      <c r="D547" s="80"/>
      <c r="F547" s="80"/>
      <c r="G547" s="80"/>
      <c r="H547" s="80"/>
      <c r="I547" s="80"/>
    </row>
    <row r="548" spans="1:9" s="117" customFormat="1" ht="15" customHeight="1">
      <c r="A548" s="297"/>
      <c r="B548" s="80"/>
      <c r="C548" s="80"/>
      <c r="D548" s="80"/>
      <c r="F548" s="80"/>
      <c r="G548" s="80"/>
      <c r="H548" s="80"/>
      <c r="I548" s="80"/>
    </row>
    <row r="549" spans="1:9" s="117" customFormat="1" ht="15" customHeight="1">
      <c r="A549" s="297"/>
      <c r="B549" s="80"/>
      <c r="C549" s="80"/>
      <c r="D549" s="80"/>
      <c r="F549" s="80"/>
      <c r="G549" s="80"/>
      <c r="H549" s="80"/>
      <c r="I549" s="80"/>
    </row>
    <row r="550" spans="1:9" s="117" customFormat="1" ht="15" customHeight="1">
      <c r="A550" s="297"/>
      <c r="B550" s="80"/>
      <c r="C550" s="80"/>
      <c r="D550" s="80"/>
      <c r="F550" s="80"/>
      <c r="G550" s="80"/>
      <c r="H550" s="80"/>
      <c r="I550" s="80"/>
    </row>
    <row r="551" spans="1:9" s="117" customFormat="1" ht="15" customHeight="1">
      <c r="A551" s="297"/>
      <c r="B551" s="80"/>
      <c r="C551" s="80"/>
      <c r="D551" s="80"/>
      <c r="F551" s="80"/>
      <c r="G551" s="80"/>
      <c r="H551" s="80"/>
      <c r="I551" s="80"/>
    </row>
    <row r="552" spans="1:9" s="117" customFormat="1" ht="15" customHeight="1">
      <c r="A552" s="297"/>
      <c r="B552" s="80"/>
      <c r="C552" s="80"/>
      <c r="D552" s="80"/>
      <c r="F552" s="80"/>
      <c r="G552" s="80"/>
      <c r="H552" s="80"/>
      <c r="I552" s="80"/>
    </row>
    <row r="553" spans="1:9" s="117" customFormat="1" ht="15" customHeight="1">
      <c r="A553" s="297"/>
      <c r="B553" s="80"/>
      <c r="C553" s="80"/>
      <c r="D553" s="80"/>
      <c r="F553" s="80"/>
      <c r="G553" s="80"/>
      <c r="H553" s="80"/>
      <c r="I553" s="80"/>
    </row>
    <row r="554" spans="1:9" s="117" customFormat="1" ht="15" customHeight="1">
      <c r="A554" s="297"/>
      <c r="B554" s="80"/>
      <c r="C554" s="80"/>
      <c r="D554" s="80"/>
      <c r="F554" s="80"/>
      <c r="G554" s="80"/>
      <c r="H554" s="80"/>
      <c r="I554" s="80"/>
    </row>
    <row r="555" spans="1:9" s="117" customFormat="1" ht="15" customHeight="1">
      <c r="A555" s="297"/>
      <c r="B555" s="80"/>
      <c r="C555" s="80"/>
      <c r="D555" s="80"/>
      <c r="F555" s="80"/>
      <c r="G555" s="80"/>
      <c r="H555" s="80"/>
      <c r="I555" s="80"/>
    </row>
    <row r="556" spans="1:9" s="117" customFormat="1" ht="15" customHeight="1">
      <c r="A556" s="297"/>
      <c r="B556" s="80"/>
      <c r="C556" s="80"/>
      <c r="D556" s="80"/>
      <c r="F556" s="80"/>
      <c r="G556" s="80"/>
      <c r="H556" s="80"/>
      <c r="I556" s="80"/>
    </row>
    <row r="557" spans="1:9" s="117" customFormat="1" ht="15" customHeight="1">
      <c r="A557" s="297"/>
      <c r="B557" s="80"/>
      <c r="C557" s="80"/>
      <c r="D557" s="80"/>
      <c r="F557" s="80"/>
      <c r="G557" s="80"/>
      <c r="H557" s="80"/>
      <c r="I557" s="80"/>
    </row>
    <row r="558" spans="1:9" s="117" customFormat="1" ht="15" customHeight="1">
      <c r="A558" s="297"/>
      <c r="B558" s="80"/>
      <c r="C558" s="80"/>
      <c r="D558" s="80"/>
      <c r="F558" s="80"/>
      <c r="G558" s="80"/>
      <c r="H558" s="80"/>
      <c r="I558" s="80"/>
    </row>
    <row r="559" spans="1:9" s="117" customFormat="1" ht="15" customHeight="1">
      <c r="A559" s="297"/>
      <c r="B559" s="80"/>
      <c r="C559" s="80"/>
      <c r="D559" s="80"/>
      <c r="F559" s="80"/>
      <c r="G559" s="80"/>
      <c r="H559" s="80"/>
      <c r="I559" s="80"/>
    </row>
    <row r="560" spans="1:9" s="117" customFormat="1" ht="15" customHeight="1">
      <c r="A560" s="297"/>
      <c r="B560" s="80"/>
      <c r="C560" s="80"/>
      <c r="D560" s="80"/>
      <c r="F560" s="80"/>
      <c r="G560" s="80"/>
      <c r="H560" s="80"/>
      <c r="I560" s="80"/>
    </row>
    <row r="561" spans="1:9" s="117" customFormat="1" ht="15" customHeight="1">
      <c r="A561" s="297"/>
      <c r="B561" s="80"/>
      <c r="C561" s="80"/>
      <c r="D561" s="80"/>
      <c r="F561" s="80"/>
      <c r="G561" s="80"/>
      <c r="H561" s="80"/>
      <c r="I561" s="80"/>
    </row>
    <row r="562" spans="1:9" s="117" customFormat="1" ht="15" customHeight="1">
      <c r="A562" s="297"/>
      <c r="B562" s="80"/>
      <c r="C562" s="80"/>
      <c r="D562" s="80"/>
      <c r="F562" s="80"/>
      <c r="G562" s="80"/>
      <c r="H562" s="80"/>
      <c r="I562" s="80"/>
    </row>
    <row r="563" spans="1:9" s="117" customFormat="1" ht="15" customHeight="1">
      <c r="A563" s="297"/>
      <c r="B563" s="80"/>
      <c r="C563" s="80"/>
      <c r="D563" s="80"/>
      <c r="F563" s="80"/>
      <c r="G563" s="80"/>
      <c r="H563" s="80"/>
      <c r="I563" s="80"/>
    </row>
    <row r="564" spans="1:9" s="117" customFormat="1" ht="15" customHeight="1">
      <c r="A564" s="297"/>
      <c r="B564" s="80"/>
      <c r="C564" s="80"/>
      <c r="D564" s="80"/>
      <c r="F564" s="80"/>
      <c r="G564" s="80"/>
      <c r="H564" s="80"/>
      <c r="I564" s="80"/>
    </row>
    <row r="565" spans="1:9" s="117" customFormat="1" ht="15" customHeight="1">
      <c r="A565" s="297"/>
      <c r="B565" s="80"/>
      <c r="C565" s="80"/>
      <c r="D565" s="80"/>
      <c r="F565" s="80"/>
      <c r="G565" s="80"/>
      <c r="H565" s="80"/>
      <c r="I565" s="80"/>
    </row>
    <row r="566" spans="1:9" s="117" customFormat="1" ht="15" customHeight="1">
      <c r="A566" s="297"/>
      <c r="B566" s="80"/>
      <c r="C566" s="80"/>
      <c r="D566" s="80"/>
      <c r="F566" s="80"/>
      <c r="G566" s="80"/>
      <c r="H566" s="80"/>
      <c r="I566" s="80"/>
    </row>
    <row r="567" spans="1:9" s="117" customFormat="1" ht="15" customHeight="1">
      <c r="A567" s="297"/>
      <c r="B567" s="80"/>
      <c r="C567" s="80"/>
      <c r="D567" s="80"/>
      <c r="F567" s="80"/>
      <c r="G567" s="80"/>
      <c r="H567" s="80"/>
      <c r="I567" s="80"/>
    </row>
    <row r="568" spans="1:9" s="117" customFormat="1" ht="15" customHeight="1">
      <c r="A568" s="297"/>
      <c r="B568" s="80"/>
      <c r="C568" s="80"/>
      <c r="D568" s="80"/>
      <c r="F568" s="80"/>
      <c r="G568" s="80"/>
      <c r="H568" s="80"/>
      <c r="I568" s="80"/>
    </row>
    <row r="569" spans="1:9" s="117" customFormat="1" ht="15" customHeight="1">
      <c r="A569" s="297"/>
      <c r="B569" s="80"/>
      <c r="C569" s="80"/>
      <c r="D569" s="80"/>
      <c r="F569" s="80"/>
      <c r="G569" s="80"/>
      <c r="H569" s="80"/>
      <c r="I569" s="80"/>
    </row>
    <row r="570" spans="1:9" s="117" customFormat="1" ht="15" customHeight="1">
      <c r="A570" s="297"/>
      <c r="B570" s="80"/>
      <c r="C570" s="80"/>
      <c r="D570" s="80"/>
      <c r="F570" s="80"/>
      <c r="G570" s="80"/>
      <c r="H570" s="80"/>
      <c r="I570" s="80"/>
    </row>
    <row r="571" spans="1:9" s="117" customFormat="1" ht="15" customHeight="1">
      <c r="A571" s="297"/>
      <c r="B571" s="80"/>
      <c r="C571" s="80"/>
      <c r="D571" s="80"/>
      <c r="F571" s="80"/>
      <c r="G571" s="80"/>
      <c r="H571" s="80"/>
      <c r="I571" s="80"/>
    </row>
    <row r="572" spans="1:9" s="117" customFormat="1" ht="15" customHeight="1">
      <c r="A572" s="297"/>
      <c r="B572" s="80"/>
      <c r="C572" s="80"/>
      <c r="D572" s="80"/>
      <c r="F572" s="80"/>
      <c r="G572" s="80"/>
      <c r="H572" s="80"/>
      <c r="I572" s="80"/>
    </row>
    <row r="573" spans="1:9" s="117" customFormat="1" ht="15" customHeight="1">
      <c r="A573" s="297"/>
      <c r="B573" s="80"/>
      <c r="C573" s="80"/>
      <c r="D573" s="80"/>
      <c r="F573" s="80"/>
      <c r="G573" s="80"/>
      <c r="H573" s="80"/>
      <c r="I573" s="80"/>
    </row>
    <row r="574" spans="1:9" s="117" customFormat="1" ht="15" customHeight="1">
      <c r="A574" s="297"/>
      <c r="B574" s="80"/>
      <c r="C574" s="80"/>
      <c r="D574" s="80"/>
      <c r="F574" s="80"/>
      <c r="G574" s="80"/>
      <c r="H574" s="80"/>
      <c r="I574" s="80"/>
    </row>
    <row r="575" spans="1:9" s="117" customFormat="1" ht="15" customHeight="1">
      <c r="A575" s="297"/>
      <c r="B575" s="80"/>
      <c r="C575" s="80"/>
      <c r="D575" s="80"/>
      <c r="F575" s="80"/>
      <c r="G575" s="80"/>
      <c r="H575" s="80"/>
      <c r="I575" s="80"/>
    </row>
    <row r="576" spans="1:9" s="117" customFormat="1" ht="15" customHeight="1">
      <c r="A576" s="297"/>
      <c r="B576" s="80"/>
      <c r="C576" s="80"/>
      <c r="D576" s="80"/>
      <c r="F576" s="80"/>
      <c r="G576" s="80"/>
      <c r="H576" s="80"/>
      <c r="I576" s="80"/>
    </row>
    <row r="577" spans="1:9" s="117" customFormat="1" ht="15" customHeight="1">
      <c r="A577" s="297"/>
      <c r="B577" s="80"/>
      <c r="C577" s="80"/>
      <c r="D577" s="80"/>
      <c r="F577" s="80"/>
      <c r="G577" s="80"/>
      <c r="H577" s="80"/>
      <c r="I577" s="80"/>
    </row>
    <row r="578" spans="1:9" s="117" customFormat="1" ht="15" customHeight="1">
      <c r="A578" s="297"/>
      <c r="B578" s="80"/>
      <c r="C578" s="80"/>
      <c r="D578" s="80"/>
      <c r="F578" s="80"/>
      <c r="G578" s="80"/>
      <c r="H578" s="80"/>
      <c r="I578" s="80"/>
    </row>
    <row r="579" spans="1:9" s="117" customFormat="1" ht="15" customHeight="1">
      <c r="A579" s="297"/>
      <c r="B579" s="80"/>
      <c r="C579" s="80"/>
      <c r="D579" s="80"/>
      <c r="F579" s="80"/>
      <c r="G579" s="80"/>
      <c r="H579" s="80"/>
      <c r="I579" s="80"/>
    </row>
    <row r="580" spans="1:9" s="117" customFormat="1" ht="15" customHeight="1">
      <c r="A580" s="297"/>
      <c r="B580" s="80"/>
      <c r="C580" s="80"/>
      <c r="D580" s="80"/>
      <c r="F580" s="80"/>
      <c r="G580" s="80"/>
      <c r="H580" s="80"/>
      <c r="I580" s="80"/>
    </row>
    <row r="581" spans="1:9" s="117" customFormat="1" ht="15" customHeight="1">
      <c r="A581" s="297"/>
      <c r="B581" s="80"/>
      <c r="C581" s="80"/>
      <c r="D581" s="80"/>
      <c r="F581" s="80"/>
      <c r="G581" s="80"/>
      <c r="H581" s="80"/>
      <c r="I581" s="80"/>
    </row>
    <row r="582" spans="1:9" s="117" customFormat="1" ht="15" customHeight="1">
      <c r="A582" s="297"/>
      <c r="B582" s="80"/>
      <c r="C582" s="80"/>
      <c r="D582" s="80"/>
      <c r="F582" s="80"/>
      <c r="G582" s="80"/>
      <c r="H582" s="80"/>
      <c r="I582" s="80"/>
    </row>
    <row r="583" spans="1:9" s="117" customFormat="1" ht="15" customHeight="1">
      <c r="A583" s="297"/>
      <c r="B583" s="80"/>
      <c r="C583" s="80"/>
      <c r="D583" s="80"/>
      <c r="F583" s="80"/>
      <c r="G583" s="80"/>
      <c r="H583" s="80"/>
      <c r="I583" s="80"/>
    </row>
    <row r="584" spans="1:9" s="117" customFormat="1" ht="15" customHeight="1">
      <c r="A584" s="297"/>
      <c r="B584" s="80"/>
      <c r="C584" s="80"/>
      <c r="D584" s="80"/>
      <c r="F584" s="80"/>
      <c r="G584" s="80"/>
      <c r="H584" s="80"/>
      <c r="I584" s="80"/>
    </row>
    <row r="585" spans="1:9" s="117" customFormat="1" ht="15" customHeight="1">
      <c r="A585" s="297"/>
      <c r="B585" s="80"/>
      <c r="C585" s="80"/>
      <c r="D585" s="80"/>
      <c r="F585" s="80"/>
      <c r="G585" s="80"/>
      <c r="H585" s="80"/>
      <c r="I585" s="80"/>
    </row>
    <row r="586" spans="1:9" s="117" customFormat="1" ht="15" customHeight="1">
      <c r="A586" s="297"/>
      <c r="B586" s="80"/>
      <c r="C586" s="80"/>
      <c r="D586" s="80"/>
      <c r="F586" s="80"/>
      <c r="G586" s="80"/>
      <c r="H586" s="80"/>
      <c r="I586" s="80"/>
    </row>
    <row r="587" spans="1:9" s="117" customFormat="1" ht="15" customHeight="1">
      <c r="A587" s="297"/>
      <c r="B587" s="80"/>
      <c r="C587" s="80"/>
      <c r="D587" s="80"/>
      <c r="F587" s="80"/>
      <c r="G587" s="80"/>
      <c r="H587" s="80"/>
      <c r="I587" s="80"/>
    </row>
    <row r="588" spans="1:9" s="117" customFormat="1" ht="15" customHeight="1">
      <c r="A588" s="297"/>
      <c r="B588" s="80"/>
      <c r="C588" s="80"/>
      <c r="D588" s="80"/>
      <c r="F588" s="80"/>
      <c r="G588" s="80"/>
      <c r="H588" s="80"/>
      <c r="I588" s="80"/>
    </row>
    <row r="589" spans="1:9" s="117" customFormat="1" ht="15" customHeight="1">
      <c r="A589" s="297"/>
      <c r="B589" s="80"/>
      <c r="C589" s="80"/>
      <c r="D589" s="80"/>
      <c r="F589" s="80"/>
      <c r="G589" s="80"/>
      <c r="H589" s="80"/>
      <c r="I589" s="80"/>
    </row>
    <row r="590" spans="1:9" s="117" customFormat="1" ht="15" customHeight="1">
      <c r="A590" s="297"/>
      <c r="B590" s="80"/>
      <c r="C590" s="80"/>
      <c r="D590" s="80"/>
      <c r="F590" s="80"/>
      <c r="G590" s="80"/>
      <c r="H590" s="80"/>
      <c r="I590" s="80"/>
    </row>
    <row r="591" spans="1:9" s="117" customFormat="1" ht="15" customHeight="1">
      <c r="A591" s="297"/>
      <c r="B591" s="80"/>
      <c r="C591" s="80"/>
      <c r="D591" s="80"/>
      <c r="F591" s="80"/>
      <c r="G591" s="80"/>
      <c r="H591" s="80"/>
      <c r="I591" s="80"/>
    </row>
    <row r="592" spans="1:9" s="117" customFormat="1" ht="15" customHeight="1">
      <c r="A592" s="297"/>
      <c r="B592" s="80"/>
      <c r="C592" s="80"/>
      <c r="D592" s="80"/>
      <c r="F592" s="80"/>
      <c r="G592" s="80"/>
      <c r="H592" s="80"/>
      <c r="I592" s="80"/>
    </row>
    <row r="593" spans="1:9" s="117" customFormat="1" ht="15" customHeight="1">
      <c r="A593" s="297"/>
      <c r="B593" s="80"/>
      <c r="C593" s="80"/>
      <c r="D593" s="80"/>
      <c r="F593" s="80"/>
      <c r="G593" s="80"/>
      <c r="H593" s="80"/>
      <c r="I593" s="80"/>
    </row>
    <row r="594" spans="1:9" s="117" customFormat="1" ht="15" customHeight="1">
      <c r="A594" s="297"/>
      <c r="B594" s="80"/>
      <c r="C594" s="80"/>
      <c r="D594" s="80"/>
      <c r="F594" s="80"/>
      <c r="G594" s="80"/>
      <c r="H594" s="80"/>
      <c r="I594" s="80"/>
    </row>
    <row r="595" spans="1:9" s="117" customFormat="1" ht="15" customHeight="1">
      <c r="A595" s="297"/>
      <c r="B595" s="80"/>
      <c r="C595" s="80"/>
      <c r="D595" s="80"/>
      <c r="F595" s="80"/>
      <c r="G595" s="80"/>
      <c r="H595" s="80"/>
      <c r="I595" s="80"/>
    </row>
    <row r="596" spans="1:9" s="117" customFormat="1" ht="15" customHeight="1">
      <c r="A596" s="297"/>
      <c r="B596" s="80"/>
      <c r="C596" s="80"/>
      <c r="D596" s="80"/>
      <c r="F596" s="80"/>
      <c r="G596" s="80"/>
      <c r="H596" s="80"/>
      <c r="I596" s="80"/>
    </row>
    <row r="597" spans="1:9" s="117" customFormat="1" ht="15" customHeight="1">
      <c r="A597" s="297"/>
      <c r="B597" s="80"/>
      <c r="C597" s="80"/>
      <c r="D597" s="80"/>
      <c r="F597" s="80"/>
      <c r="G597" s="80"/>
      <c r="H597" s="80"/>
      <c r="I597" s="80"/>
    </row>
    <row r="598" spans="1:9" s="117" customFormat="1" ht="15" customHeight="1">
      <c r="A598" s="297"/>
      <c r="B598" s="80"/>
      <c r="C598" s="80"/>
      <c r="D598" s="80"/>
      <c r="F598" s="80"/>
      <c r="G598" s="80"/>
      <c r="H598" s="80"/>
      <c r="I598" s="80"/>
    </row>
    <row r="599" spans="1:9" s="117" customFormat="1" ht="15" customHeight="1">
      <c r="A599" s="297"/>
      <c r="B599" s="80"/>
      <c r="C599" s="80"/>
      <c r="D599" s="80"/>
      <c r="F599" s="80"/>
      <c r="G599" s="80"/>
      <c r="H599" s="80"/>
      <c r="I599" s="80"/>
    </row>
    <row r="600" spans="1:9" s="117" customFormat="1" ht="15" customHeight="1">
      <c r="A600" s="297"/>
      <c r="B600" s="80"/>
      <c r="C600" s="80"/>
      <c r="D600" s="80"/>
      <c r="F600" s="80"/>
      <c r="G600" s="80"/>
      <c r="H600" s="80"/>
      <c r="I600" s="80"/>
    </row>
    <row r="601" spans="1:9" s="117" customFormat="1" ht="15" customHeight="1">
      <c r="A601" s="297"/>
      <c r="B601" s="80"/>
      <c r="C601" s="80"/>
      <c r="D601" s="80"/>
      <c r="F601" s="80"/>
      <c r="G601" s="80"/>
      <c r="H601" s="80"/>
      <c r="I601" s="80"/>
    </row>
    <row r="602" spans="1:9" s="117" customFormat="1" ht="15" customHeight="1">
      <c r="A602" s="297"/>
      <c r="B602" s="80"/>
      <c r="C602" s="80"/>
      <c r="D602" s="80"/>
      <c r="F602" s="80"/>
      <c r="G602" s="80"/>
      <c r="H602" s="80"/>
      <c r="I602" s="80"/>
    </row>
    <row r="603" spans="1:9" s="117" customFormat="1" ht="15" customHeight="1">
      <c r="A603" s="297"/>
      <c r="B603" s="80"/>
      <c r="C603" s="80"/>
      <c r="D603" s="80"/>
      <c r="F603" s="80"/>
      <c r="G603" s="80"/>
      <c r="H603" s="80"/>
      <c r="I603" s="80"/>
    </row>
    <row r="604" spans="1:9" s="117" customFormat="1" ht="15" customHeight="1">
      <c r="A604" s="297"/>
      <c r="B604" s="80"/>
      <c r="C604" s="80"/>
      <c r="D604" s="80"/>
      <c r="F604" s="80"/>
      <c r="G604" s="80"/>
      <c r="H604" s="80"/>
      <c r="I604" s="80"/>
    </row>
    <row r="605" spans="1:9" s="117" customFormat="1" ht="15" customHeight="1">
      <c r="A605" s="297"/>
      <c r="B605" s="80"/>
      <c r="C605" s="80"/>
      <c r="D605" s="80"/>
      <c r="F605" s="80"/>
      <c r="G605" s="80"/>
      <c r="H605" s="80"/>
      <c r="I605" s="80"/>
    </row>
    <row r="606" spans="1:9" s="117" customFormat="1" ht="15" customHeight="1">
      <c r="A606" s="297"/>
      <c r="B606" s="80"/>
      <c r="C606" s="80"/>
      <c r="D606" s="80"/>
      <c r="F606" s="80"/>
      <c r="G606" s="80"/>
      <c r="H606" s="80"/>
      <c r="I606" s="80"/>
    </row>
    <row r="607" spans="1:9" s="117" customFormat="1" ht="15" customHeight="1">
      <c r="A607" s="297"/>
      <c r="B607" s="80"/>
      <c r="C607" s="80"/>
      <c r="D607" s="80"/>
      <c r="F607" s="80"/>
      <c r="G607" s="80"/>
      <c r="H607" s="80"/>
      <c r="I607" s="80"/>
    </row>
    <row r="608" spans="1:9" s="117" customFormat="1" ht="15" customHeight="1">
      <c r="A608" s="297"/>
      <c r="B608" s="80"/>
      <c r="C608" s="80"/>
      <c r="D608" s="80"/>
      <c r="F608" s="80"/>
      <c r="G608" s="80"/>
      <c r="H608" s="80"/>
      <c r="I608" s="80"/>
    </row>
    <row r="609" spans="1:9" s="117" customFormat="1" ht="15" customHeight="1">
      <c r="A609" s="297"/>
      <c r="B609" s="80"/>
      <c r="C609" s="80"/>
      <c r="D609" s="80"/>
      <c r="F609" s="80"/>
      <c r="G609" s="80"/>
      <c r="H609" s="80"/>
      <c r="I609" s="80"/>
    </row>
    <row r="610" spans="1:9" s="117" customFormat="1" ht="15" customHeight="1">
      <c r="A610" s="297"/>
      <c r="B610" s="80"/>
      <c r="C610" s="80"/>
      <c r="D610" s="80"/>
      <c r="F610" s="80"/>
      <c r="G610" s="80"/>
      <c r="H610" s="80"/>
      <c r="I610" s="80"/>
    </row>
    <row r="611" spans="1:9" s="117" customFormat="1" ht="15" customHeight="1">
      <c r="A611" s="297"/>
      <c r="B611" s="80"/>
      <c r="C611" s="80"/>
      <c r="D611" s="80"/>
      <c r="F611" s="80"/>
      <c r="G611" s="80"/>
      <c r="H611" s="80"/>
      <c r="I611" s="80"/>
    </row>
    <row r="612" spans="1:9" s="117" customFormat="1" ht="15" customHeight="1">
      <c r="A612" s="297"/>
      <c r="B612" s="80"/>
      <c r="C612" s="80"/>
      <c r="D612" s="80"/>
      <c r="F612" s="80"/>
      <c r="G612" s="80"/>
      <c r="H612" s="80"/>
      <c r="I612" s="80"/>
    </row>
    <row r="613" spans="1:9" s="117" customFormat="1" ht="15" customHeight="1">
      <c r="A613" s="297"/>
      <c r="B613" s="80"/>
      <c r="C613" s="80"/>
      <c r="D613" s="80"/>
      <c r="F613" s="80"/>
      <c r="G613" s="80"/>
      <c r="H613" s="80"/>
      <c r="I613" s="80"/>
    </row>
    <row r="614" spans="1:9" s="117" customFormat="1" ht="15" customHeight="1">
      <c r="A614" s="297"/>
      <c r="B614" s="80"/>
      <c r="C614" s="80"/>
      <c r="D614" s="80"/>
      <c r="F614" s="80"/>
      <c r="G614" s="80"/>
      <c r="H614" s="80"/>
      <c r="I614" s="80"/>
    </row>
    <row r="615" spans="1:9" s="117" customFormat="1" ht="15" customHeight="1">
      <c r="A615" s="297"/>
      <c r="B615" s="80"/>
      <c r="C615" s="80"/>
      <c r="D615" s="80"/>
      <c r="F615" s="80"/>
      <c r="G615" s="80"/>
      <c r="H615" s="80"/>
      <c r="I615" s="80"/>
    </row>
    <row r="616" spans="1:9" s="117" customFormat="1" ht="15" customHeight="1">
      <c r="A616" s="297"/>
      <c r="B616" s="80"/>
      <c r="C616" s="80"/>
      <c r="D616" s="80"/>
      <c r="F616" s="80"/>
      <c r="G616" s="80"/>
      <c r="H616" s="80"/>
      <c r="I616" s="80"/>
    </row>
    <row r="617" spans="1:9" s="117" customFormat="1" ht="15" customHeight="1">
      <c r="A617" s="297"/>
      <c r="B617" s="80"/>
      <c r="C617" s="80"/>
      <c r="D617" s="80"/>
      <c r="F617" s="80"/>
      <c r="G617" s="80"/>
      <c r="H617" s="80"/>
      <c r="I617" s="80"/>
    </row>
    <row r="618" spans="1:9" s="117" customFormat="1" ht="15" customHeight="1">
      <c r="A618" s="297"/>
      <c r="B618" s="80"/>
      <c r="C618" s="80"/>
      <c r="D618" s="80"/>
      <c r="F618" s="80"/>
      <c r="G618" s="80"/>
      <c r="H618" s="80"/>
      <c r="I618" s="80"/>
    </row>
    <row r="619" spans="1:9" s="117" customFormat="1" ht="15" customHeight="1">
      <c r="A619" s="297"/>
      <c r="B619" s="80"/>
      <c r="C619" s="80"/>
      <c r="D619" s="80"/>
      <c r="F619" s="80"/>
      <c r="G619" s="80"/>
      <c r="H619" s="80"/>
      <c r="I619" s="80"/>
    </row>
    <row r="620" spans="1:9" s="117" customFormat="1" ht="15" customHeight="1">
      <c r="A620" s="297"/>
      <c r="B620" s="80"/>
      <c r="C620" s="80"/>
      <c r="D620" s="80"/>
      <c r="F620" s="80"/>
      <c r="G620" s="80"/>
      <c r="H620" s="80"/>
      <c r="I620" s="80"/>
    </row>
    <row r="621" spans="1:9" s="117" customFormat="1" ht="15" customHeight="1">
      <c r="A621" s="297"/>
      <c r="B621" s="80"/>
      <c r="C621" s="80"/>
      <c r="D621" s="80"/>
      <c r="F621" s="80"/>
      <c r="G621" s="80"/>
      <c r="H621" s="80"/>
      <c r="I621" s="80"/>
    </row>
    <row r="622" spans="1:9" s="117" customFormat="1" ht="15" customHeight="1">
      <c r="A622" s="297"/>
      <c r="B622" s="80"/>
      <c r="C622" s="80"/>
      <c r="D622" s="80"/>
      <c r="F622" s="80"/>
      <c r="G622" s="80"/>
      <c r="H622" s="80"/>
      <c r="I622" s="80"/>
    </row>
    <row r="623" spans="1:9" s="117" customFormat="1" ht="15" customHeight="1">
      <c r="A623" s="297"/>
      <c r="B623" s="80"/>
      <c r="C623" s="80"/>
      <c r="D623" s="80"/>
      <c r="F623" s="80"/>
      <c r="G623" s="80"/>
      <c r="H623" s="80"/>
      <c r="I623" s="80"/>
    </row>
    <row r="624" spans="1:9" s="117" customFormat="1" ht="15" customHeight="1">
      <c r="A624" s="297"/>
      <c r="B624" s="80"/>
      <c r="C624" s="80"/>
      <c r="D624" s="80"/>
      <c r="F624" s="80"/>
      <c r="G624" s="80"/>
      <c r="H624" s="80"/>
      <c r="I624" s="80"/>
    </row>
    <row r="625" spans="1:9" s="117" customFormat="1" ht="15" customHeight="1">
      <c r="A625" s="297"/>
      <c r="B625" s="80"/>
      <c r="C625" s="80"/>
      <c r="D625" s="80"/>
      <c r="F625" s="80"/>
      <c r="G625" s="80"/>
      <c r="H625" s="80"/>
      <c r="I625" s="80"/>
    </row>
    <row r="626" spans="1:9" s="117" customFormat="1" ht="15" customHeight="1">
      <c r="A626" s="297"/>
      <c r="B626" s="80"/>
      <c r="C626" s="80"/>
      <c r="D626" s="80"/>
      <c r="F626" s="80"/>
      <c r="G626" s="80"/>
      <c r="H626" s="80"/>
      <c r="I626" s="80"/>
    </row>
    <row r="627" spans="1:9" s="117" customFormat="1" ht="15" customHeight="1">
      <c r="A627" s="297"/>
      <c r="B627" s="80"/>
      <c r="C627" s="80"/>
      <c r="D627" s="80"/>
      <c r="F627" s="80"/>
      <c r="G627" s="80"/>
      <c r="H627" s="80"/>
      <c r="I627" s="80"/>
    </row>
    <row r="628" spans="1:9" s="117" customFormat="1" ht="15" customHeight="1">
      <c r="A628" s="297"/>
      <c r="B628" s="80"/>
      <c r="C628" s="80"/>
      <c r="D628" s="80"/>
      <c r="F628" s="80"/>
      <c r="G628" s="80"/>
      <c r="H628" s="80"/>
      <c r="I628" s="80"/>
    </row>
    <row r="629" spans="1:9" s="117" customFormat="1" ht="15" customHeight="1">
      <c r="A629" s="297"/>
      <c r="B629" s="80"/>
      <c r="C629" s="80"/>
      <c r="D629" s="80"/>
      <c r="F629" s="80"/>
      <c r="G629" s="80"/>
      <c r="H629" s="80"/>
      <c r="I629" s="80"/>
    </row>
    <row r="630" spans="1:9" s="117" customFormat="1" ht="15" customHeight="1">
      <c r="A630" s="297"/>
      <c r="B630" s="80"/>
      <c r="C630" s="80"/>
      <c r="D630" s="80"/>
      <c r="F630" s="80"/>
      <c r="G630" s="80"/>
      <c r="H630" s="80"/>
      <c r="I630" s="80"/>
    </row>
    <row r="631" spans="1:9" s="117" customFormat="1" ht="15" customHeight="1">
      <c r="A631" s="297"/>
      <c r="B631" s="80"/>
      <c r="C631" s="80"/>
      <c r="D631" s="80"/>
      <c r="F631" s="80"/>
      <c r="G631" s="80"/>
      <c r="H631" s="80"/>
      <c r="I631" s="80"/>
    </row>
    <row r="632" spans="1:9" s="117" customFormat="1" ht="15" customHeight="1">
      <c r="A632" s="297"/>
      <c r="B632" s="80"/>
      <c r="C632" s="80"/>
      <c r="D632" s="80"/>
      <c r="F632" s="80"/>
      <c r="G632" s="80"/>
      <c r="H632" s="80"/>
      <c r="I632" s="80"/>
    </row>
    <row r="633" spans="1:9" s="117" customFormat="1" ht="15" customHeight="1">
      <c r="A633" s="297"/>
      <c r="B633" s="80"/>
      <c r="C633" s="80"/>
      <c r="D633" s="80"/>
      <c r="F633" s="80"/>
      <c r="G633" s="80"/>
      <c r="H633" s="80"/>
      <c r="I633" s="80"/>
    </row>
    <row r="634" spans="1:9" s="117" customFormat="1" ht="15" customHeight="1">
      <c r="A634" s="297"/>
      <c r="B634" s="80"/>
      <c r="C634" s="80"/>
      <c r="D634" s="80"/>
      <c r="F634" s="80"/>
      <c r="G634" s="80"/>
      <c r="H634" s="80"/>
      <c r="I634" s="80"/>
    </row>
    <row r="635" spans="1:9" s="117" customFormat="1" ht="15" customHeight="1">
      <c r="A635" s="297"/>
      <c r="B635" s="80"/>
      <c r="C635" s="80"/>
      <c r="D635" s="80"/>
      <c r="F635" s="80"/>
      <c r="G635" s="80"/>
      <c r="H635" s="80"/>
      <c r="I635" s="80"/>
    </row>
    <row r="636" spans="1:9" s="117" customFormat="1" ht="15" customHeight="1">
      <c r="A636" s="297"/>
      <c r="B636" s="80"/>
      <c r="C636" s="80"/>
      <c r="D636" s="80"/>
      <c r="F636" s="80"/>
      <c r="G636" s="80"/>
      <c r="H636" s="80"/>
      <c r="I636" s="80"/>
    </row>
    <row r="637" spans="1:9" s="117" customFormat="1" ht="15" customHeight="1">
      <c r="A637" s="297"/>
      <c r="B637" s="80"/>
      <c r="C637" s="80"/>
      <c r="D637" s="80"/>
      <c r="F637" s="80"/>
      <c r="G637" s="80"/>
      <c r="H637" s="80"/>
      <c r="I637" s="80"/>
    </row>
    <row r="638" spans="1:9" s="117" customFormat="1" ht="15" customHeight="1">
      <c r="A638" s="297"/>
      <c r="B638" s="80"/>
      <c r="C638" s="80"/>
      <c r="D638" s="80"/>
      <c r="F638" s="80"/>
      <c r="G638" s="80"/>
      <c r="H638" s="80"/>
      <c r="I638" s="80"/>
    </row>
    <row r="639" spans="1:9" s="117" customFormat="1" ht="15" customHeight="1">
      <c r="A639" s="297"/>
      <c r="B639" s="80"/>
      <c r="C639" s="80"/>
      <c r="D639" s="80"/>
      <c r="F639" s="80"/>
      <c r="G639" s="80"/>
      <c r="H639" s="80"/>
      <c r="I639" s="80"/>
    </row>
    <row r="640" spans="1:9" s="117" customFormat="1" ht="15" customHeight="1">
      <c r="A640" s="297"/>
      <c r="B640" s="80"/>
      <c r="C640" s="80"/>
      <c r="D640" s="80"/>
      <c r="F640" s="80"/>
      <c r="G640" s="80"/>
      <c r="H640" s="80"/>
      <c r="I640" s="80"/>
    </row>
    <row r="641" spans="1:9" s="117" customFormat="1" ht="15" customHeight="1">
      <c r="A641" s="297"/>
      <c r="B641" s="80"/>
      <c r="C641" s="80"/>
      <c r="D641" s="80"/>
      <c r="F641" s="80"/>
      <c r="G641" s="80"/>
      <c r="H641" s="80"/>
      <c r="I641" s="80"/>
    </row>
    <row r="642" spans="1:9" s="117" customFormat="1" ht="15" customHeight="1">
      <c r="A642" s="297"/>
      <c r="B642" s="80"/>
      <c r="C642" s="80"/>
      <c r="D642" s="80"/>
      <c r="F642" s="80"/>
      <c r="G642" s="80"/>
      <c r="H642" s="80"/>
      <c r="I642" s="80"/>
    </row>
    <row r="643" spans="1:9" s="117" customFormat="1" ht="15" customHeight="1">
      <c r="A643" s="297"/>
      <c r="B643" s="80"/>
      <c r="C643" s="80"/>
      <c r="D643" s="80"/>
      <c r="F643" s="80"/>
      <c r="G643" s="80"/>
      <c r="H643" s="80"/>
      <c r="I643" s="80"/>
    </row>
    <row r="644" spans="1:9" s="117" customFormat="1" ht="15" customHeight="1">
      <c r="A644" s="297"/>
      <c r="B644" s="80"/>
      <c r="C644" s="80"/>
      <c r="D644" s="80"/>
      <c r="F644" s="80"/>
      <c r="G644" s="80"/>
      <c r="H644" s="80"/>
      <c r="I644" s="80"/>
    </row>
    <row r="645" spans="1:9" s="117" customFormat="1" ht="15" customHeight="1">
      <c r="A645" s="297"/>
      <c r="B645" s="80"/>
      <c r="C645" s="80"/>
      <c r="D645" s="80"/>
      <c r="F645" s="80"/>
      <c r="G645" s="80"/>
      <c r="H645" s="80"/>
      <c r="I645" s="80"/>
    </row>
    <row r="646" spans="1:9" s="117" customFormat="1" ht="15" customHeight="1">
      <c r="A646" s="297"/>
      <c r="B646" s="80"/>
      <c r="C646" s="80"/>
      <c r="D646" s="80"/>
      <c r="F646" s="80"/>
      <c r="G646" s="80"/>
      <c r="H646" s="80"/>
      <c r="I646" s="80"/>
    </row>
    <row r="647" spans="1:9" s="117" customFormat="1" ht="15" customHeight="1">
      <c r="A647" s="297"/>
      <c r="B647" s="80"/>
      <c r="C647" s="80"/>
      <c r="D647" s="80"/>
      <c r="F647" s="80"/>
      <c r="G647" s="80"/>
      <c r="H647" s="80"/>
      <c r="I647" s="80"/>
    </row>
    <row r="648" spans="1:9" s="117" customFormat="1" ht="15" customHeight="1">
      <c r="A648" s="297"/>
      <c r="B648" s="80"/>
      <c r="C648" s="80"/>
      <c r="D648" s="80"/>
      <c r="F648" s="80"/>
      <c r="G648" s="80"/>
      <c r="H648" s="80"/>
      <c r="I648" s="80"/>
    </row>
    <row r="649" spans="1:9" s="117" customFormat="1" ht="15" customHeight="1">
      <c r="A649" s="297"/>
      <c r="B649" s="80"/>
      <c r="C649" s="80"/>
      <c r="D649" s="80"/>
      <c r="F649" s="80"/>
      <c r="G649" s="80"/>
      <c r="H649" s="80"/>
      <c r="I649" s="80"/>
    </row>
    <row r="650" spans="1:9" s="117" customFormat="1" ht="15" customHeight="1">
      <c r="A650" s="297"/>
      <c r="B650" s="80"/>
      <c r="C650" s="80"/>
      <c r="D650" s="80"/>
      <c r="F650" s="80"/>
      <c r="G650" s="80"/>
      <c r="H650" s="80"/>
      <c r="I650" s="80"/>
    </row>
    <row r="651" spans="1:9" s="117" customFormat="1" ht="15" customHeight="1">
      <c r="A651" s="297"/>
      <c r="B651" s="80"/>
      <c r="C651" s="80"/>
      <c r="D651" s="80"/>
      <c r="F651" s="80"/>
      <c r="G651" s="80"/>
      <c r="H651" s="80"/>
      <c r="I651" s="80"/>
    </row>
    <row r="652" spans="1:9" s="117" customFormat="1" ht="15" customHeight="1">
      <c r="A652" s="297"/>
      <c r="B652" s="80"/>
      <c r="C652" s="80"/>
      <c r="D652" s="80"/>
      <c r="F652" s="80"/>
      <c r="G652" s="80"/>
      <c r="H652" s="80"/>
      <c r="I652" s="80"/>
    </row>
    <row r="653" spans="1:9" s="117" customFormat="1" ht="15" customHeight="1">
      <c r="A653" s="297"/>
      <c r="B653" s="80"/>
      <c r="C653" s="80"/>
      <c r="D653" s="80"/>
      <c r="F653" s="80"/>
      <c r="G653" s="80"/>
      <c r="H653" s="80"/>
      <c r="I653" s="80"/>
    </row>
    <row r="654" spans="1:9" s="117" customFormat="1" ht="15" customHeight="1">
      <c r="A654" s="297"/>
      <c r="B654" s="80"/>
      <c r="C654" s="80"/>
      <c r="D654" s="80"/>
      <c r="F654" s="80"/>
      <c r="G654" s="80"/>
      <c r="H654" s="80"/>
      <c r="I654" s="80"/>
    </row>
    <row r="655" spans="1:9" s="117" customFormat="1" ht="15" customHeight="1">
      <c r="A655" s="297"/>
      <c r="B655" s="80"/>
      <c r="C655" s="80"/>
      <c r="D655" s="80"/>
      <c r="F655" s="80"/>
      <c r="G655" s="80"/>
      <c r="H655" s="80"/>
      <c r="I655" s="80"/>
    </row>
    <row r="656" spans="1:9" s="117" customFormat="1" ht="15" customHeight="1">
      <c r="A656" s="297"/>
      <c r="B656" s="80"/>
      <c r="C656" s="80"/>
      <c r="D656" s="80"/>
      <c r="F656" s="80"/>
      <c r="G656" s="80"/>
      <c r="H656" s="80"/>
      <c r="I656" s="80"/>
    </row>
    <row r="657" spans="1:9" s="117" customFormat="1" ht="15" customHeight="1">
      <c r="A657" s="297"/>
      <c r="B657" s="80"/>
      <c r="C657" s="80"/>
      <c r="D657" s="80"/>
      <c r="F657" s="80"/>
      <c r="G657" s="80"/>
      <c r="H657" s="80"/>
      <c r="I657" s="80"/>
    </row>
    <row r="658" spans="1:9" s="117" customFormat="1" ht="15" customHeight="1">
      <c r="A658" s="297"/>
      <c r="B658" s="80"/>
      <c r="C658" s="80"/>
      <c r="D658" s="80"/>
      <c r="F658" s="80"/>
      <c r="G658" s="80"/>
      <c r="H658" s="80"/>
      <c r="I658" s="80"/>
    </row>
    <row r="659" spans="1:9" s="117" customFormat="1" ht="15" customHeight="1">
      <c r="A659" s="297"/>
      <c r="B659" s="80"/>
      <c r="C659" s="80"/>
      <c r="D659" s="80"/>
      <c r="F659" s="80"/>
      <c r="G659" s="80"/>
      <c r="H659" s="80"/>
      <c r="I659" s="80"/>
    </row>
    <row r="660" spans="1:9" s="117" customFormat="1" ht="15" customHeight="1">
      <c r="A660" s="297"/>
      <c r="B660" s="80"/>
      <c r="C660" s="80"/>
      <c r="D660" s="80"/>
      <c r="F660" s="80"/>
      <c r="G660" s="80"/>
      <c r="H660" s="80"/>
      <c r="I660" s="80"/>
    </row>
    <row r="661" spans="1:9" s="117" customFormat="1" ht="15" customHeight="1">
      <c r="A661" s="297"/>
      <c r="B661" s="80"/>
      <c r="C661" s="80"/>
      <c r="D661" s="80"/>
      <c r="F661" s="80"/>
      <c r="G661" s="80"/>
      <c r="H661" s="80"/>
      <c r="I661" s="80"/>
    </row>
    <row r="662" spans="1:9" s="117" customFormat="1" ht="15" customHeight="1">
      <c r="A662" s="297"/>
      <c r="B662" s="80"/>
      <c r="C662" s="80"/>
      <c r="D662" s="80"/>
      <c r="F662" s="80"/>
      <c r="G662" s="80"/>
      <c r="H662" s="80"/>
      <c r="I662" s="80"/>
    </row>
    <row r="663" spans="1:9" s="117" customFormat="1" ht="15" customHeight="1">
      <c r="A663" s="297"/>
      <c r="B663" s="80"/>
      <c r="C663" s="80"/>
      <c r="D663" s="80"/>
      <c r="F663" s="80"/>
      <c r="G663" s="80"/>
      <c r="H663" s="80"/>
      <c r="I663" s="80"/>
    </row>
    <row r="664" spans="1:9" s="117" customFormat="1" ht="15" customHeight="1">
      <c r="A664" s="297"/>
      <c r="B664" s="80"/>
      <c r="C664" s="80"/>
      <c r="D664" s="80"/>
      <c r="F664" s="80"/>
      <c r="G664" s="80"/>
      <c r="H664" s="80"/>
      <c r="I664" s="80"/>
    </row>
    <row r="665" spans="1:9" s="117" customFormat="1" ht="15" customHeight="1">
      <c r="A665" s="297"/>
      <c r="B665" s="80"/>
      <c r="C665" s="80"/>
      <c r="D665" s="80"/>
      <c r="F665" s="80"/>
      <c r="G665" s="80"/>
      <c r="H665" s="80"/>
      <c r="I665" s="80"/>
    </row>
    <row r="666" spans="1:9" s="117" customFormat="1" ht="15" customHeight="1">
      <c r="A666" s="297"/>
      <c r="B666" s="80"/>
      <c r="C666" s="80"/>
      <c r="D666" s="80"/>
      <c r="F666" s="80"/>
      <c r="G666" s="80"/>
      <c r="H666" s="80"/>
      <c r="I666" s="80"/>
    </row>
    <row r="667" spans="1:9" s="117" customFormat="1" ht="15" customHeight="1">
      <c r="A667" s="297"/>
      <c r="B667" s="80"/>
      <c r="C667" s="80"/>
      <c r="D667" s="80"/>
      <c r="F667" s="80"/>
      <c r="G667" s="80"/>
      <c r="H667" s="80"/>
      <c r="I667" s="80"/>
    </row>
    <row r="668" spans="1:9" s="117" customFormat="1" ht="15" customHeight="1">
      <c r="A668" s="297"/>
      <c r="B668" s="80"/>
      <c r="C668" s="80"/>
      <c r="D668" s="80"/>
      <c r="F668" s="80"/>
      <c r="G668" s="80"/>
      <c r="H668" s="80"/>
      <c r="I668" s="80"/>
    </row>
    <row r="669" spans="1:9" s="117" customFormat="1" ht="15" customHeight="1">
      <c r="A669" s="297"/>
      <c r="B669" s="80"/>
      <c r="C669" s="80"/>
      <c r="D669" s="80"/>
      <c r="F669" s="80"/>
      <c r="G669" s="80"/>
      <c r="H669" s="80"/>
      <c r="I669" s="80"/>
    </row>
    <row r="670" spans="1:9" s="117" customFormat="1" ht="15" customHeight="1">
      <c r="A670" s="297"/>
      <c r="B670" s="80"/>
      <c r="C670" s="80"/>
      <c r="D670" s="80"/>
      <c r="F670" s="80"/>
      <c r="G670" s="80"/>
      <c r="H670" s="80"/>
      <c r="I670" s="80"/>
    </row>
    <row r="671" spans="1:9" s="117" customFormat="1" ht="15" customHeight="1">
      <c r="A671" s="297"/>
      <c r="B671" s="80"/>
      <c r="C671" s="80"/>
      <c r="D671" s="80"/>
      <c r="F671" s="80"/>
      <c r="G671" s="80"/>
      <c r="H671" s="80"/>
      <c r="I671" s="80"/>
    </row>
    <row r="672" spans="1:9" s="117" customFormat="1" ht="15" customHeight="1">
      <c r="A672" s="297"/>
      <c r="B672" s="80"/>
      <c r="C672" s="80"/>
      <c r="D672" s="80"/>
      <c r="F672" s="80"/>
      <c r="G672" s="80"/>
      <c r="H672" s="80"/>
      <c r="I672" s="80"/>
    </row>
    <row r="673" spans="1:9" s="117" customFormat="1" ht="15" customHeight="1">
      <c r="A673" s="297"/>
      <c r="B673" s="80"/>
      <c r="C673" s="80"/>
      <c r="D673" s="80"/>
      <c r="F673" s="80"/>
      <c r="G673" s="80"/>
      <c r="H673" s="80"/>
      <c r="I673" s="80"/>
    </row>
    <row r="674" spans="1:9" s="117" customFormat="1" ht="15" customHeight="1">
      <c r="A674" s="297"/>
      <c r="B674" s="80"/>
      <c r="C674" s="80"/>
      <c r="D674" s="80"/>
      <c r="F674" s="80"/>
      <c r="G674" s="80"/>
      <c r="H674" s="80"/>
      <c r="I674" s="80"/>
    </row>
    <row r="675" spans="1:9" s="117" customFormat="1" ht="15" customHeight="1">
      <c r="A675" s="297"/>
      <c r="B675" s="80"/>
      <c r="C675" s="80"/>
      <c r="D675" s="80"/>
      <c r="F675" s="80"/>
      <c r="G675" s="80"/>
      <c r="H675" s="80"/>
      <c r="I675" s="80"/>
    </row>
    <row r="676" spans="1:9" s="117" customFormat="1" ht="15" customHeight="1">
      <c r="A676" s="297"/>
      <c r="B676" s="80"/>
      <c r="C676" s="80"/>
      <c r="D676" s="80"/>
      <c r="F676" s="80"/>
      <c r="G676" s="80"/>
      <c r="H676" s="80"/>
      <c r="I676" s="80"/>
    </row>
    <row r="677" spans="1:9" s="117" customFormat="1" ht="15" customHeight="1">
      <c r="A677" s="297"/>
      <c r="B677" s="80"/>
      <c r="C677" s="80"/>
      <c r="D677" s="80"/>
      <c r="F677" s="80"/>
      <c r="G677" s="80"/>
      <c r="H677" s="80"/>
      <c r="I677" s="80"/>
    </row>
    <row r="678" spans="1:9" s="117" customFormat="1" ht="15" customHeight="1">
      <c r="A678" s="297"/>
      <c r="B678" s="80"/>
      <c r="C678" s="80"/>
      <c r="D678" s="80"/>
      <c r="F678" s="80"/>
      <c r="G678" s="80"/>
      <c r="H678" s="80"/>
      <c r="I678" s="80"/>
    </row>
    <row r="679" spans="1:9" s="117" customFormat="1" ht="15" customHeight="1">
      <c r="A679" s="297"/>
      <c r="B679" s="80"/>
      <c r="C679" s="80"/>
      <c r="D679" s="80"/>
      <c r="F679" s="80"/>
      <c r="G679" s="80"/>
      <c r="H679" s="80"/>
      <c r="I679" s="80"/>
    </row>
    <row r="680" spans="1:9" s="117" customFormat="1" ht="15" customHeight="1">
      <c r="A680" s="297"/>
      <c r="B680" s="80"/>
      <c r="C680" s="80"/>
      <c r="D680" s="80"/>
      <c r="F680" s="80"/>
      <c r="G680" s="80"/>
      <c r="H680" s="80"/>
      <c r="I680" s="80"/>
    </row>
    <row r="681" spans="1:9" s="117" customFormat="1" ht="15" customHeight="1">
      <c r="A681" s="297"/>
      <c r="B681" s="80"/>
      <c r="C681" s="80"/>
      <c r="D681" s="80"/>
      <c r="F681" s="80"/>
      <c r="G681" s="80"/>
      <c r="H681" s="80"/>
      <c r="I681" s="80"/>
    </row>
    <row r="682" spans="1:9" s="117" customFormat="1" ht="15" customHeight="1">
      <c r="A682" s="297"/>
      <c r="B682" s="80"/>
      <c r="C682" s="80"/>
      <c r="D682" s="80"/>
      <c r="F682" s="80"/>
      <c r="G682" s="80"/>
      <c r="H682" s="80"/>
      <c r="I682" s="80"/>
    </row>
    <row r="683" spans="1:9" s="117" customFormat="1" ht="15" customHeight="1">
      <c r="A683" s="297"/>
      <c r="B683" s="80"/>
      <c r="C683" s="80"/>
      <c r="D683" s="80"/>
      <c r="F683" s="80"/>
      <c r="G683" s="80"/>
      <c r="H683" s="80"/>
      <c r="I683" s="80"/>
    </row>
    <row r="684" spans="1:9" s="117" customFormat="1" ht="15" customHeight="1">
      <c r="A684" s="297"/>
      <c r="B684" s="80"/>
      <c r="C684" s="80"/>
      <c r="D684" s="80"/>
      <c r="F684" s="80"/>
      <c r="G684" s="80"/>
      <c r="H684" s="80"/>
      <c r="I684" s="80"/>
    </row>
    <row r="685" spans="1:9" s="117" customFormat="1" ht="15" customHeight="1">
      <c r="A685" s="297"/>
      <c r="B685" s="80"/>
      <c r="C685" s="80"/>
      <c r="D685" s="80"/>
      <c r="F685" s="80"/>
      <c r="G685" s="80"/>
      <c r="H685" s="80"/>
      <c r="I685" s="80"/>
    </row>
    <row r="686" spans="1:9" s="117" customFormat="1" ht="15" customHeight="1">
      <c r="A686" s="297"/>
      <c r="B686" s="80"/>
      <c r="C686" s="80"/>
      <c r="D686" s="80"/>
      <c r="F686" s="80"/>
      <c r="G686" s="80"/>
      <c r="H686" s="80"/>
      <c r="I686" s="80"/>
    </row>
    <row r="687" spans="1:9" s="117" customFormat="1" ht="15" customHeight="1">
      <c r="A687" s="297"/>
      <c r="B687" s="80"/>
      <c r="C687" s="80"/>
      <c r="D687" s="80"/>
      <c r="F687" s="80"/>
      <c r="G687" s="80"/>
      <c r="H687" s="80"/>
      <c r="I687" s="80"/>
    </row>
    <row r="688" spans="1:9" s="117" customFormat="1" ht="15" customHeight="1">
      <c r="A688" s="297"/>
      <c r="B688" s="80"/>
      <c r="C688" s="80"/>
      <c r="D688" s="80"/>
      <c r="F688" s="80"/>
      <c r="G688" s="80"/>
      <c r="H688" s="80"/>
      <c r="I688" s="80"/>
    </row>
    <row r="689" spans="1:9" s="117" customFormat="1" ht="15" customHeight="1">
      <c r="A689" s="297"/>
      <c r="B689" s="80"/>
      <c r="C689" s="80"/>
      <c r="D689" s="80"/>
      <c r="F689" s="80"/>
      <c r="G689" s="80"/>
      <c r="H689" s="80"/>
      <c r="I689" s="80"/>
    </row>
    <row r="690" spans="1:9" s="117" customFormat="1" ht="15" customHeight="1">
      <c r="A690" s="297"/>
      <c r="B690" s="80"/>
      <c r="C690" s="80"/>
      <c r="D690" s="80"/>
      <c r="F690" s="80"/>
      <c r="G690" s="80"/>
      <c r="H690" s="80"/>
      <c r="I690" s="80"/>
    </row>
    <row r="691" spans="1:9" s="117" customFormat="1" ht="15" customHeight="1">
      <c r="A691" s="297"/>
      <c r="B691" s="80"/>
      <c r="C691" s="80"/>
      <c r="D691" s="80"/>
      <c r="F691" s="80"/>
      <c r="G691" s="80"/>
      <c r="H691" s="80"/>
      <c r="I691" s="80"/>
    </row>
    <row r="692" spans="1:9" s="117" customFormat="1" ht="15" customHeight="1">
      <c r="A692" s="297"/>
      <c r="B692" s="80"/>
      <c r="C692" s="80"/>
      <c r="D692" s="80"/>
      <c r="F692" s="80"/>
      <c r="G692" s="80"/>
      <c r="H692" s="80"/>
      <c r="I692" s="80"/>
    </row>
    <row r="693" spans="1:9" s="117" customFormat="1" ht="15" customHeight="1">
      <c r="A693" s="297"/>
      <c r="B693" s="80"/>
      <c r="C693" s="80"/>
      <c r="D693" s="80"/>
      <c r="F693" s="80"/>
      <c r="G693" s="80"/>
      <c r="H693" s="80"/>
      <c r="I693" s="80"/>
    </row>
    <row r="694" spans="1:9" s="117" customFormat="1" ht="15" customHeight="1">
      <c r="A694" s="297"/>
      <c r="B694" s="80"/>
      <c r="C694" s="80"/>
      <c r="D694" s="80"/>
      <c r="F694" s="80"/>
      <c r="G694" s="80"/>
      <c r="H694" s="80"/>
      <c r="I694" s="80"/>
    </row>
    <row r="695" spans="1:9" s="117" customFormat="1" ht="15" customHeight="1">
      <c r="A695" s="297"/>
      <c r="B695" s="80"/>
      <c r="C695" s="80"/>
      <c r="D695" s="80"/>
      <c r="F695" s="80"/>
      <c r="G695" s="80"/>
      <c r="H695" s="80"/>
      <c r="I695" s="80"/>
    </row>
    <row r="696" spans="1:9" s="117" customFormat="1" ht="15" customHeight="1">
      <c r="A696" s="297"/>
      <c r="B696" s="80"/>
      <c r="C696" s="80"/>
      <c r="D696" s="80"/>
      <c r="F696" s="80"/>
      <c r="G696" s="80"/>
      <c r="H696" s="80"/>
      <c r="I696" s="80"/>
    </row>
    <row r="697" spans="1:9" s="117" customFormat="1" ht="15" customHeight="1">
      <c r="A697" s="297"/>
      <c r="B697" s="80"/>
      <c r="C697" s="80"/>
      <c r="D697" s="80"/>
      <c r="F697" s="80"/>
      <c r="G697" s="80"/>
      <c r="H697" s="80"/>
      <c r="I697" s="80"/>
    </row>
    <row r="698" spans="1:9" s="117" customFormat="1" ht="15" customHeight="1">
      <c r="A698" s="297"/>
      <c r="B698" s="80"/>
      <c r="C698" s="80"/>
      <c r="D698" s="80"/>
      <c r="F698" s="80"/>
      <c r="G698" s="80"/>
      <c r="H698" s="80"/>
      <c r="I698" s="80"/>
    </row>
    <row r="699" spans="1:9" s="117" customFormat="1" ht="15" customHeight="1">
      <c r="A699" s="297"/>
      <c r="B699" s="80"/>
      <c r="C699" s="80"/>
      <c r="D699" s="80"/>
      <c r="F699" s="80"/>
      <c r="G699" s="80"/>
      <c r="H699" s="80"/>
      <c r="I699" s="80"/>
    </row>
    <row r="700" spans="1:9" s="117" customFormat="1" ht="15" customHeight="1">
      <c r="A700" s="297"/>
      <c r="B700" s="80"/>
      <c r="C700" s="80"/>
      <c r="D700" s="80"/>
      <c r="F700" s="80"/>
      <c r="G700" s="80"/>
      <c r="H700" s="80"/>
      <c r="I700" s="80"/>
    </row>
    <row r="701" spans="1:9" s="117" customFormat="1" ht="15" customHeight="1">
      <c r="A701" s="297"/>
      <c r="B701" s="80"/>
      <c r="C701" s="80"/>
      <c r="D701" s="80"/>
      <c r="F701" s="80"/>
      <c r="G701" s="80"/>
      <c r="H701" s="80"/>
      <c r="I701" s="80"/>
    </row>
    <row r="702" spans="1:9" s="117" customFormat="1" ht="15" customHeight="1">
      <c r="A702" s="297"/>
      <c r="B702" s="80"/>
      <c r="C702" s="80"/>
      <c r="D702" s="80"/>
      <c r="F702" s="80"/>
      <c r="G702" s="80"/>
      <c r="H702" s="80"/>
      <c r="I702" s="80"/>
    </row>
    <row r="703" spans="1:9" s="117" customFormat="1" ht="15" customHeight="1">
      <c r="A703" s="297"/>
      <c r="B703" s="80"/>
      <c r="C703" s="80"/>
      <c r="D703" s="80"/>
      <c r="F703" s="80"/>
      <c r="G703" s="80"/>
      <c r="H703" s="80"/>
      <c r="I703" s="80"/>
    </row>
    <row r="704" spans="1:9" s="117" customFormat="1" ht="15" customHeight="1">
      <c r="A704" s="297"/>
      <c r="B704" s="80"/>
      <c r="C704" s="80"/>
      <c r="D704" s="80"/>
      <c r="F704" s="80"/>
      <c r="G704" s="80"/>
      <c r="H704" s="80"/>
      <c r="I704" s="80"/>
    </row>
    <row r="705" spans="1:9" s="117" customFormat="1" ht="15" customHeight="1">
      <c r="A705" s="297"/>
      <c r="B705" s="80"/>
      <c r="C705" s="80"/>
      <c r="D705" s="80"/>
      <c r="F705" s="80"/>
      <c r="G705" s="80"/>
      <c r="H705" s="80"/>
      <c r="I705" s="80"/>
    </row>
    <row r="706" spans="1:9" s="117" customFormat="1" ht="15" customHeight="1">
      <c r="A706" s="297"/>
      <c r="B706" s="80"/>
      <c r="C706" s="80"/>
      <c r="D706" s="80"/>
      <c r="F706" s="80"/>
      <c r="G706" s="80"/>
      <c r="H706" s="80"/>
      <c r="I706" s="80"/>
    </row>
    <row r="707" spans="1:9" s="117" customFormat="1" ht="15" customHeight="1">
      <c r="A707" s="297"/>
      <c r="B707" s="80"/>
      <c r="C707" s="80"/>
      <c r="D707" s="80"/>
      <c r="F707" s="80"/>
      <c r="G707" s="80"/>
      <c r="H707" s="80"/>
      <c r="I707" s="80"/>
    </row>
    <row r="708" spans="1:9" s="117" customFormat="1" ht="15" customHeight="1">
      <c r="A708" s="297"/>
      <c r="B708" s="80"/>
      <c r="C708" s="80"/>
      <c r="D708" s="80"/>
      <c r="F708" s="80"/>
      <c r="G708" s="80"/>
      <c r="H708" s="80"/>
      <c r="I708" s="80"/>
    </row>
    <row r="709" spans="1:9" s="117" customFormat="1" ht="15" customHeight="1">
      <c r="A709" s="297"/>
      <c r="B709" s="80"/>
      <c r="C709" s="80"/>
      <c r="D709" s="80"/>
      <c r="F709" s="80"/>
      <c r="G709" s="80"/>
      <c r="H709" s="80"/>
      <c r="I709" s="80"/>
    </row>
    <row r="710" spans="1:9" s="117" customFormat="1" ht="15" customHeight="1">
      <c r="A710" s="297"/>
      <c r="B710" s="80"/>
      <c r="C710" s="80"/>
      <c r="D710" s="80"/>
      <c r="F710" s="80"/>
      <c r="G710" s="80"/>
      <c r="H710" s="80"/>
      <c r="I710" s="80"/>
    </row>
    <row r="711" spans="1:9" s="117" customFormat="1" ht="15" customHeight="1">
      <c r="A711" s="297"/>
      <c r="B711" s="80"/>
      <c r="C711" s="80"/>
      <c r="D711" s="80"/>
      <c r="F711" s="80"/>
      <c r="G711" s="80"/>
      <c r="H711" s="80"/>
      <c r="I711" s="80"/>
    </row>
    <row r="712" spans="1:9" s="117" customFormat="1" ht="15" customHeight="1">
      <c r="A712" s="297"/>
      <c r="B712" s="80"/>
      <c r="C712" s="80"/>
      <c r="D712" s="80"/>
      <c r="F712" s="80"/>
      <c r="G712" s="80"/>
      <c r="H712" s="80"/>
      <c r="I712" s="80"/>
    </row>
    <row r="713" spans="1:9" s="117" customFormat="1" ht="15" customHeight="1">
      <c r="A713" s="297"/>
      <c r="B713" s="80"/>
      <c r="C713" s="80"/>
      <c r="D713" s="80"/>
      <c r="F713" s="80"/>
      <c r="G713" s="80"/>
      <c r="H713" s="80"/>
      <c r="I713" s="80"/>
    </row>
    <row r="714" spans="1:9" s="117" customFormat="1" ht="15" customHeight="1">
      <c r="A714" s="297"/>
      <c r="B714" s="80"/>
      <c r="C714" s="80"/>
      <c r="D714" s="80"/>
      <c r="F714" s="80"/>
      <c r="G714" s="80"/>
      <c r="H714" s="80"/>
      <c r="I714" s="80"/>
    </row>
    <row r="715" spans="1:9" s="117" customFormat="1" ht="15" customHeight="1">
      <c r="A715" s="297"/>
      <c r="B715" s="80"/>
      <c r="C715" s="80"/>
      <c r="D715" s="80"/>
      <c r="F715" s="80"/>
      <c r="G715" s="80"/>
      <c r="H715" s="80"/>
      <c r="I715" s="80"/>
    </row>
    <row r="716" spans="1:9" s="117" customFormat="1" ht="15" customHeight="1">
      <c r="A716" s="297"/>
      <c r="B716" s="80"/>
      <c r="C716" s="80"/>
      <c r="D716" s="80"/>
      <c r="F716" s="80"/>
      <c r="G716" s="80"/>
      <c r="H716" s="80"/>
      <c r="I716" s="80"/>
    </row>
    <row r="717" spans="1:9" s="117" customFormat="1" ht="15" customHeight="1">
      <c r="A717" s="297"/>
      <c r="B717" s="80"/>
      <c r="C717" s="80"/>
      <c r="D717" s="80"/>
      <c r="F717" s="80"/>
      <c r="G717" s="80"/>
      <c r="H717" s="80"/>
      <c r="I717" s="80"/>
    </row>
    <row r="718" spans="1:9" s="117" customFormat="1" ht="15" customHeight="1">
      <c r="A718" s="297"/>
      <c r="B718" s="80"/>
      <c r="C718" s="80"/>
      <c r="D718" s="80"/>
      <c r="F718" s="80"/>
      <c r="G718" s="80"/>
      <c r="H718" s="80"/>
      <c r="I718" s="80"/>
    </row>
    <row r="719" spans="1:9" s="117" customFormat="1" ht="15" customHeight="1">
      <c r="A719" s="297"/>
      <c r="B719" s="80"/>
      <c r="C719" s="80"/>
      <c r="D719" s="80"/>
      <c r="F719" s="80"/>
      <c r="G719" s="80"/>
      <c r="H719" s="80"/>
      <c r="I719" s="80"/>
    </row>
    <row r="720" spans="1:9" s="117" customFormat="1" ht="15" customHeight="1">
      <c r="A720" s="297"/>
      <c r="B720" s="80"/>
      <c r="C720" s="80"/>
      <c r="D720" s="80"/>
      <c r="F720" s="80"/>
      <c r="G720" s="80"/>
      <c r="H720" s="80"/>
      <c r="I720" s="80"/>
    </row>
    <row r="721" spans="1:9" s="117" customFormat="1" ht="15" customHeight="1">
      <c r="A721" s="297"/>
      <c r="B721" s="80"/>
      <c r="C721" s="80"/>
      <c r="D721" s="80"/>
      <c r="F721" s="80"/>
      <c r="G721" s="80"/>
      <c r="H721" s="80"/>
      <c r="I721" s="80"/>
    </row>
    <row r="722" spans="1:9" s="117" customFormat="1" ht="15" customHeight="1">
      <c r="A722" s="297"/>
      <c r="B722" s="80"/>
      <c r="C722" s="80"/>
      <c r="D722" s="80"/>
      <c r="F722" s="80"/>
      <c r="G722" s="80"/>
      <c r="H722" s="80"/>
      <c r="I722" s="80"/>
    </row>
    <row r="723" spans="1:9" s="117" customFormat="1" ht="15" customHeight="1">
      <c r="A723" s="297"/>
      <c r="B723" s="80"/>
      <c r="C723" s="80"/>
      <c r="D723" s="80"/>
      <c r="F723" s="80"/>
      <c r="G723" s="80"/>
      <c r="H723" s="80"/>
      <c r="I723" s="80"/>
    </row>
    <row r="724" spans="1:9" s="117" customFormat="1" ht="15" customHeight="1">
      <c r="A724" s="297"/>
      <c r="B724" s="80"/>
      <c r="C724" s="80"/>
      <c r="D724" s="80"/>
      <c r="F724" s="80"/>
      <c r="G724" s="80"/>
      <c r="H724" s="80"/>
      <c r="I724" s="80"/>
    </row>
    <row r="725" spans="1:9" s="117" customFormat="1" ht="15" customHeight="1">
      <c r="A725" s="297"/>
      <c r="B725" s="80"/>
      <c r="C725" s="80"/>
      <c r="D725" s="80"/>
      <c r="F725" s="80"/>
      <c r="G725" s="80"/>
      <c r="H725" s="80"/>
      <c r="I725" s="80"/>
    </row>
    <row r="726" spans="1:9" s="117" customFormat="1" ht="15" customHeight="1">
      <c r="A726" s="297"/>
      <c r="B726" s="80"/>
      <c r="C726" s="80"/>
      <c r="D726" s="80"/>
      <c r="F726" s="80"/>
      <c r="G726" s="80"/>
      <c r="H726" s="80"/>
      <c r="I726" s="80"/>
    </row>
    <row r="727" spans="1:9" s="117" customFormat="1" ht="15" customHeight="1">
      <c r="A727" s="297"/>
      <c r="B727" s="80"/>
      <c r="C727" s="80"/>
      <c r="D727" s="80"/>
      <c r="F727" s="80"/>
      <c r="G727" s="80"/>
      <c r="H727" s="80"/>
      <c r="I727" s="80"/>
    </row>
    <row r="728" spans="1:9" s="117" customFormat="1" ht="15" customHeight="1">
      <c r="A728" s="297"/>
      <c r="B728" s="80"/>
      <c r="C728" s="80"/>
      <c r="D728" s="80"/>
      <c r="F728" s="80"/>
      <c r="G728" s="80"/>
      <c r="H728" s="80"/>
      <c r="I728" s="80"/>
    </row>
    <row r="729" spans="1:9" s="117" customFormat="1" ht="15" customHeight="1">
      <c r="A729" s="297"/>
      <c r="B729" s="80"/>
      <c r="C729" s="80"/>
      <c r="D729" s="80"/>
      <c r="F729" s="80"/>
      <c r="G729" s="80"/>
      <c r="H729" s="80"/>
      <c r="I729" s="80"/>
    </row>
    <row r="730" spans="1:9" s="117" customFormat="1" ht="15" customHeight="1">
      <c r="A730" s="297"/>
      <c r="B730" s="80"/>
      <c r="C730" s="80"/>
      <c r="D730" s="80"/>
      <c r="F730" s="80"/>
      <c r="G730" s="80"/>
      <c r="H730" s="80"/>
      <c r="I730" s="80"/>
    </row>
    <row r="731" spans="1:9" s="117" customFormat="1" ht="15" customHeight="1">
      <c r="A731" s="297"/>
      <c r="B731" s="80"/>
      <c r="C731" s="80"/>
      <c r="D731" s="80"/>
      <c r="F731" s="80"/>
      <c r="G731" s="80"/>
      <c r="H731" s="80"/>
      <c r="I731" s="80"/>
    </row>
    <row r="732" spans="1:9" s="117" customFormat="1" ht="15" customHeight="1">
      <c r="A732" s="297"/>
      <c r="B732" s="80"/>
      <c r="C732" s="80"/>
      <c r="D732" s="80"/>
      <c r="F732" s="80"/>
      <c r="G732" s="80"/>
      <c r="H732" s="80"/>
      <c r="I732" s="80"/>
    </row>
    <row r="733" spans="1:9" s="117" customFormat="1" ht="15" customHeight="1">
      <c r="A733" s="297"/>
      <c r="B733" s="80"/>
      <c r="C733" s="80"/>
      <c r="D733" s="80"/>
      <c r="F733" s="80"/>
      <c r="G733" s="80"/>
      <c r="H733" s="80"/>
      <c r="I733" s="80"/>
    </row>
    <row r="734" spans="1:9" s="117" customFormat="1" ht="15" customHeight="1">
      <c r="A734" s="297"/>
      <c r="B734" s="80"/>
      <c r="C734" s="80"/>
      <c r="D734" s="80"/>
      <c r="F734" s="80"/>
      <c r="G734" s="80"/>
      <c r="H734" s="80"/>
      <c r="I734" s="80"/>
    </row>
    <row r="735" spans="1:9" s="117" customFormat="1" ht="15" customHeight="1">
      <c r="A735" s="297"/>
      <c r="B735" s="80"/>
      <c r="C735" s="80"/>
      <c r="D735" s="80"/>
      <c r="F735" s="80"/>
      <c r="G735" s="80"/>
      <c r="H735" s="80"/>
      <c r="I735" s="80"/>
    </row>
    <row r="736" spans="1:9" s="117" customFormat="1" ht="15" customHeight="1">
      <c r="A736" s="297"/>
      <c r="B736" s="80"/>
      <c r="C736" s="80"/>
      <c r="D736" s="80"/>
      <c r="F736" s="80"/>
      <c r="G736" s="80"/>
      <c r="H736" s="80"/>
      <c r="I736" s="80"/>
    </row>
    <row r="737" spans="1:9" s="117" customFormat="1" ht="15" customHeight="1">
      <c r="A737" s="297"/>
      <c r="B737" s="80"/>
      <c r="C737" s="80"/>
      <c r="D737" s="80"/>
      <c r="F737" s="80"/>
      <c r="G737" s="80"/>
      <c r="H737" s="80"/>
      <c r="I737" s="80"/>
    </row>
    <row r="738" spans="1:9" s="117" customFormat="1" ht="15" customHeight="1">
      <c r="A738" s="297"/>
      <c r="B738" s="80"/>
      <c r="C738" s="80"/>
      <c r="D738" s="80"/>
      <c r="F738" s="80"/>
      <c r="G738" s="80"/>
      <c r="H738" s="80"/>
      <c r="I738" s="80"/>
    </row>
    <row r="739" spans="1:9" s="117" customFormat="1" ht="15" customHeight="1">
      <c r="A739" s="297"/>
      <c r="B739" s="80"/>
      <c r="C739" s="80"/>
      <c r="D739" s="80"/>
      <c r="F739" s="80"/>
      <c r="G739" s="80"/>
      <c r="H739" s="80"/>
      <c r="I739" s="80"/>
    </row>
    <row r="740" spans="1:9" s="117" customFormat="1" ht="15" customHeight="1">
      <c r="A740" s="297"/>
      <c r="B740" s="80"/>
      <c r="C740" s="80"/>
      <c r="D740" s="80"/>
      <c r="F740" s="80"/>
      <c r="G740" s="80"/>
      <c r="H740" s="80"/>
      <c r="I740" s="80"/>
    </row>
    <row r="741" spans="1:9" s="117" customFormat="1" ht="15" customHeight="1">
      <c r="A741" s="297"/>
      <c r="B741" s="80"/>
      <c r="C741" s="80"/>
      <c r="D741" s="80"/>
      <c r="F741" s="80"/>
      <c r="G741" s="80"/>
      <c r="H741" s="80"/>
      <c r="I741" s="80"/>
    </row>
    <row r="742" spans="1:9" s="117" customFormat="1" ht="15" customHeight="1">
      <c r="A742" s="297"/>
      <c r="B742" s="80"/>
      <c r="C742" s="80"/>
      <c r="D742" s="80"/>
      <c r="F742" s="80"/>
      <c r="G742" s="80"/>
      <c r="H742" s="80"/>
      <c r="I742" s="80"/>
    </row>
    <row r="743" spans="1:9" s="117" customFormat="1" ht="15" customHeight="1">
      <c r="A743" s="297"/>
      <c r="B743" s="80"/>
      <c r="C743" s="80"/>
      <c r="D743" s="80"/>
      <c r="F743" s="80"/>
      <c r="G743" s="80"/>
      <c r="H743" s="80"/>
      <c r="I743" s="80"/>
    </row>
    <row r="744" spans="1:9" s="117" customFormat="1" ht="15" customHeight="1">
      <c r="A744" s="297"/>
      <c r="B744" s="80"/>
      <c r="C744" s="80"/>
      <c r="D744" s="80"/>
      <c r="F744" s="80"/>
      <c r="G744" s="80"/>
      <c r="H744" s="80"/>
      <c r="I744" s="80"/>
    </row>
    <row r="745" spans="1:9" s="117" customFormat="1" ht="15" customHeight="1">
      <c r="A745" s="297"/>
      <c r="B745" s="80"/>
      <c r="C745" s="80"/>
      <c r="D745" s="80"/>
      <c r="F745" s="80"/>
      <c r="G745" s="80"/>
      <c r="H745" s="80"/>
      <c r="I745" s="80"/>
    </row>
    <row r="746" spans="1:9" s="117" customFormat="1" ht="15" customHeight="1">
      <c r="A746" s="297"/>
      <c r="B746" s="80"/>
      <c r="C746" s="80"/>
      <c r="D746" s="80"/>
      <c r="F746" s="80"/>
      <c r="G746" s="80"/>
      <c r="H746" s="80"/>
      <c r="I746" s="80"/>
    </row>
    <row r="747" spans="1:9" s="117" customFormat="1" ht="15" customHeight="1">
      <c r="A747" s="297"/>
      <c r="B747" s="80"/>
      <c r="C747" s="80"/>
      <c r="D747" s="80"/>
      <c r="F747" s="80"/>
      <c r="G747" s="80"/>
      <c r="H747" s="80"/>
      <c r="I747" s="80"/>
    </row>
    <row r="748" spans="1:9" s="117" customFormat="1" ht="15" customHeight="1">
      <c r="A748" s="297"/>
      <c r="B748" s="80"/>
      <c r="C748" s="80"/>
      <c r="D748" s="80"/>
      <c r="F748" s="80"/>
      <c r="G748" s="80"/>
      <c r="H748" s="80"/>
      <c r="I748" s="80"/>
    </row>
    <row r="749" spans="1:9" s="117" customFormat="1" ht="15" customHeight="1">
      <c r="A749" s="297"/>
      <c r="B749" s="80"/>
      <c r="C749" s="80"/>
      <c r="D749" s="80"/>
      <c r="F749" s="80"/>
      <c r="G749" s="80"/>
      <c r="H749" s="80"/>
      <c r="I749" s="80"/>
    </row>
    <row r="750" spans="1:9" s="117" customFormat="1" ht="15" customHeight="1">
      <c r="A750" s="297"/>
      <c r="B750" s="80"/>
      <c r="C750" s="80"/>
      <c r="D750" s="80"/>
      <c r="F750" s="80"/>
      <c r="G750" s="80"/>
      <c r="H750" s="80"/>
      <c r="I750" s="80"/>
    </row>
    <row r="751" spans="1:9" s="117" customFormat="1" ht="15" customHeight="1">
      <c r="A751" s="297"/>
      <c r="B751" s="80"/>
      <c r="C751" s="80"/>
      <c r="D751" s="80"/>
      <c r="F751" s="80"/>
      <c r="G751" s="80"/>
      <c r="H751" s="80"/>
      <c r="I751" s="80"/>
    </row>
    <row r="752" spans="1:9" s="117" customFormat="1" ht="15" customHeight="1">
      <c r="A752" s="297"/>
      <c r="B752" s="80"/>
      <c r="C752" s="80"/>
      <c r="D752" s="80"/>
      <c r="F752" s="80"/>
      <c r="G752" s="80"/>
      <c r="H752" s="80"/>
      <c r="I752" s="80"/>
    </row>
    <row r="753" spans="1:9" s="117" customFormat="1" ht="15" customHeight="1">
      <c r="A753" s="297"/>
      <c r="B753" s="80"/>
      <c r="C753" s="80"/>
      <c r="D753" s="80"/>
      <c r="F753" s="80"/>
      <c r="G753" s="80"/>
      <c r="H753" s="80"/>
      <c r="I753" s="80"/>
    </row>
    <row r="754" spans="1:9" s="117" customFormat="1" ht="15" customHeight="1">
      <c r="A754" s="297"/>
      <c r="B754" s="80"/>
      <c r="C754" s="80"/>
      <c r="D754" s="80"/>
      <c r="F754" s="80"/>
      <c r="G754" s="80"/>
      <c r="H754" s="80"/>
      <c r="I754" s="80"/>
    </row>
    <row r="755" spans="1:9" s="117" customFormat="1" ht="15" customHeight="1">
      <c r="A755" s="297"/>
      <c r="B755" s="80"/>
      <c r="C755" s="80"/>
      <c r="D755" s="80"/>
      <c r="F755" s="80"/>
      <c r="G755" s="80"/>
      <c r="H755" s="80"/>
      <c r="I755" s="80"/>
    </row>
    <row r="756" spans="1:9" s="117" customFormat="1" ht="15" customHeight="1">
      <c r="A756" s="297"/>
      <c r="B756" s="80"/>
      <c r="C756" s="80"/>
      <c r="D756" s="80"/>
      <c r="F756" s="80"/>
      <c r="G756" s="80"/>
      <c r="H756" s="80"/>
      <c r="I756" s="80"/>
    </row>
    <row r="757" spans="1:9" s="117" customFormat="1" ht="15" customHeight="1">
      <c r="A757" s="297"/>
      <c r="B757" s="80"/>
      <c r="C757" s="80"/>
      <c r="D757" s="80"/>
      <c r="F757" s="80"/>
      <c r="G757" s="80"/>
      <c r="H757" s="80"/>
      <c r="I757" s="80"/>
    </row>
    <row r="758" spans="1:9" s="117" customFormat="1" ht="15" customHeight="1">
      <c r="A758" s="297"/>
      <c r="B758" s="80"/>
      <c r="C758" s="80"/>
      <c r="D758" s="80"/>
      <c r="F758" s="80"/>
      <c r="G758" s="80"/>
      <c r="H758" s="80"/>
      <c r="I758" s="80"/>
    </row>
    <row r="759" spans="1:9" s="117" customFormat="1" ht="15" customHeight="1">
      <c r="A759" s="297"/>
      <c r="B759" s="80"/>
      <c r="C759" s="80"/>
      <c r="D759" s="80"/>
      <c r="F759" s="80"/>
      <c r="G759" s="80"/>
      <c r="H759" s="80"/>
      <c r="I759" s="80"/>
    </row>
    <row r="760" spans="1:9" s="117" customFormat="1" ht="15" customHeight="1">
      <c r="A760" s="297"/>
      <c r="B760" s="80"/>
      <c r="C760" s="80"/>
      <c r="D760" s="80"/>
      <c r="F760" s="80"/>
      <c r="G760" s="80"/>
      <c r="H760" s="80"/>
      <c r="I760" s="80"/>
    </row>
    <row r="761" spans="1:9" s="117" customFormat="1" ht="15" customHeight="1">
      <c r="A761" s="297"/>
      <c r="B761" s="80"/>
      <c r="C761" s="80"/>
      <c r="D761" s="80"/>
      <c r="F761" s="80"/>
      <c r="G761" s="80"/>
      <c r="H761" s="80"/>
      <c r="I761" s="80"/>
    </row>
    <row r="762" spans="1:9" s="117" customFormat="1" ht="15" customHeight="1">
      <c r="A762" s="297"/>
      <c r="B762" s="80"/>
      <c r="C762" s="80"/>
      <c r="D762" s="80"/>
      <c r="F762" s="80"/>
      <c r="G762" s="80"/>
      <c r="H762" s="80"/>
      <c r="I762" s="80"/>
    </row>
    <row r="763" spans="1:9" s="117" customFormat="1" ht="15" customHeight="1">
      <c r="A763" s="297"/>
      <c r="B763" s="80"/>
      <c r="C763" s="80"/>
      <c r="D763" s="80"/>
      <c r="F763" s="80"/>
      <c r="G763" s="80"/>
      <c r="H763" s="80"/>
      <c r="I763" s="80"/>
    </row>
    <row r="764" spans="1:9" s="117" customFormat="1" ht="15" customHeight="1">
      <c r="A764" s="297"/>
      <c r="B764" s="80"/>
      <c r="C764" s="80"/>
      <c r="D764" s="80"/>
      <c r="F764" s="80"/>
      <c r="G764" s="80"/>
      <c r="H764" s="80"/>
      <c r="I764" s="80"/>
    </row>
    <row r="765" spans="1:9" s="117" customFormat="1" ht="15" customHeight="1">
      <c r="A765" s="297"/>
      <c r="B765" s="80"/>
      <c r="C765" s="80"/>
      <c r="D765" s="80"/>
      <c r="F765" s="80"/>
      <c r="G765" s="80"/>
      <c r="H765" s="80"/>
      <c r="I765" s="80"/>
    </row>
    <row r="766" spans="1:9" s="117" customFormat="1" ht="15" customHeight="1">
      <c r="A766" s="297"/>
      <c r="B766" s="80"/>
      <c r="C766" s="80"/>
      <c r="D766" s="80"/>
      <c r="F766" s="80"/>
      <c r="G766" s="80"/>
      <c r="H766" s="80"/>
      <c r="I766" s="80"/>
    </row>
    <row r="767" spans="1:9" s="117" customFormat="1" ht="15" customHeight="1">
      <c r="A767" s="297"/>
      <c r="B767" s="80"/>
      <c r="C767" s="80"/>
      <c r="D767" s="80"/>
      <c r="F767" s="80"/>
      <c r="G767" s="80"/>
      <c r="H767" s="80"/>
      <c r="I767" s="80"/>
    </row>
    <row r="768" spans="1:9" s="117" customFormat="1" ht="15" customHeight="1">
      <c r="A768" s="297"/>
      <c r="B768" s="80"/>
      <c r="C768" s="80"/>
      <c r="D768" s="80"/>
      <c r="F768" s="80"/>
      <c r="G768" s="80"/>
      <c r="H768" s="80"/>
      <c r="I768" s="80"/>
    </row>
    <row r="769" spans="1:9" s="117" customFormat="1" ht="15" customHeight="1">
      <c r="A769" s="297"/>
      <c r="B769" s="80"/>
      <c r="C769" s="80"/>
      <c r="D769" s="80"/>
      <c r="F769" s="80"/>
      <c r="G769" s="80"/>
      <c r="H769" s="80"/>
      <c r="I769" s="80"/>
    </row>
    <row r="770" spans="1:9" s="117" customFormat="1" ht="15" customHeight="1">
      <c r="A770" s="297"/>
      <c r="B770" s="80"/>
      <c r="C770" s="80"/>
      <c r="D770" s="80"/>
      <c r="F770" s="80"/>
      <c r="G770" s="80"/>
      <c r="H770" s="80"/>
      <c r="I770" s="80"/>
    </row>
    <row r="771" spans="1:9" s="117" customFormat="1" ht="15" customHeight="1">
      <c r="A771" s="297"/>
      <c r="B771" s="80"/>
      <c r="C771" s="80"/>
      <c r="D771" s="80"/>
      <c r="F771" s="80"/>
      <c r="G771" s="80"/>
      <c r="H771" s="80"/>
      <c r="I771" s="80"/>
    </row>
    <row r="772" spans="1:9" s="117" customFormat="1" ht="15" customHeight="1">
      <c r="A772" s="297"/>
      <c r="B772" s="80"/>
      <c r="C772" s="80"/>
      <c r="D772" s="80"/>
      <c r="F772" s="80"/>
      <c r="G772" s="80"/>
      <c r="H772" s="80"/>
      <c r="I772" s="80"/>
    </row>
    <row r="773" spans="1:9" s="117" customFormat="1" ht="15" customHeight="1">
      <c r="A773" s="297"/>
      <c r="B773" s="80"/>
      <c r="C773" s="80"/>
      <c r="D773" s="80"/>
      <c r="F773" s="80"/>
      <c r="G773" s="80"/>
      <c r="H773" s="80"/>
      <c r="I773" s="80"/>
    </row>
    <row r="774" spans="1:9" s="117" customFormat="1" ht="15" customHeight="1">
      <c r="A774" s="297"/>
      <c r="B774" s="80"/>
      <c r="C774" s="80"/>
      <c r="D774" s="80"/>
      <c r="F774" s="80"/>
      <c r="G774" s="80"/>
      <c r="H774" s="80"/>
      <c r="I774" s="80"/>
    </row>
    <row r="775" spans="1:9" s="117" customFormat="1" ht="15" customHeight="1">
      <c r="A775" s="297"/>
      <c r="B775" s="80"/>
      <c r="C775" s="80"/>
      <c r="D775" s="80"/>
      <c r="F775" s="80"/>
      <c r="G775" s="80"/>
      <c r="H775" s="80"/>
      <c r="I775" s="80"/>
    </row>
    <row r="776" spans="1:9" s="117" customFormat="1" ht="15" customHeight="1">
      <c r="A776" s="297"/>
      <c r="B776" s="80"/>
      <c r="C776" s="80"/>
      <c r="D776" s="80"/>
      <c r="F776" s="80"/>
      <c r="G776" s="80"/>
      <c r="H776" s="80"/>
      <c r="I776" s="80"/>
    </row>
    <row r="777" spans="1:9" s="117" customFormat="1" ht="15" customHeight="1">
      <c r="A777" s="297"/>
      <c r="B777" s="80"/>
      <c r="C777" s="80"/>
      <c r="D777" s="80"/>
      <c r="F777" s="80"/>
      <c r="G777" s="80"/>
      <c r="H777" s="80"/>
      <c r="I777" s="80"/>
    </row>
    <row r="778" spans="1:9" s="117" customFormat="1" ht="15" customHeight="1">
      <c r="A778" s="297"/>
      <c r="B778" s="80"/>
      <c r="C778" s="80"/>
      <c r="D778" s="80"/>
      <c r="F778" s="80"/>
      <c r="G778" s="80"/>
      <c r="H778" s="80"/>
      <c r="I778" s="80"/>
    </row>
    <row r="779" spans="1:9" s="117" customFormat="1" ht="15" customHeight="1">
      <c r="A779" s="297"/>
      <c r="B779" s="80"/>
      <c r="C779" s="80"/>
      <c r="D779" s="80"/>
      <c r="F779" s="80"/>
      <c r="G779" s="80"/>
      <c r="H779" s="80"/>
      <c r="I779" s="80"/>
    </row>
    <row r="780" spans="1:9" s="117" customFormat="1" ht="15" customHeight="1">
      <c r="A780" s="297"/>
      <c r="B780" s="80"/>
      <c r="C780" s="80"/>
      <c r="D780" s="80"/>
      <c r="F780" s="80"/>
      <c r="G780" s="80"/>
      <c r="H780" s="80"/>
      <c r="I780" s="80"/>
    </row>
    <row r="781" spans="1:9" s="117" customFormat="1" ht="15" customHeight="1">
      <c r="A781" s="297"/>
      <c r="B781" s="80"/>
      <c r="C781" s="80"/>
      <c r="D781" s="80"/>
      <c r="F781" s="80"/>
      <c r="G781" s="80"/>
      <c r="H781" s="80"/>
      <c r="I781" s="80"/>
    </row>
    <row r="782" spans="1:9" s="117" customFormat="1" ht="15" customHeight="1">
      <c r="A782" s="297"/>
      <c r="B782" s="80"/>
      <c r="C782" s="80"/>
      <c r="D782" s="80"/>
      <c r="F782" s="80"/>
      <c r="G782" s="80"/>
      <c r="H782" s="80"/>
      <c r="I782" s="80"/>
    </row>
    <row r="783" spans="1:9" s="117" customFormat="1" ht="15" customHeight="1">
      <c r="A783" s="297"/>
      <c r="B783" s="80"/>
      <c r="C783" s="80"/>
      <c r="D783" s="80"/>
      <c r="F783" s="80"/>
      <c r="G783" s="80"/>
      <c r="H783" s="80"/>
      <c r="I783" s="80"/>
    </row>
    <row r="784" spans="1:9" s="117" customFormat="1" ht="15" customHeight="1">
      <c r="A784" s="297"/>
      <c r="B784" s="80"/>
      <c r="C784" s="80"/>
      <c r="D784" s="80"/>
      <c r="F784" s="80"/>
      <c r="G784" s="80"/>
      <c r="H784" s="80"/>
      <c r="I784" s="80"/>
    </row>
    <row r="785" spans="1:9" s="117" customFormat="1" ht="15" customHeight="1">
      <c r="A785" s="297"/>
      <c r="B785" s="80"/>
      <c r="C785" s="80"/>
      <c r="D785" s="80"/>
      <c r="F785" s="80"/>
      <c r="G785" s="80"/>
      <c r="H785" s="80"/>
      <c r="I785" s="80"/>
    </row>
    <row r="786" spans="1:9" s="117" customFormat="1" ht="15" customHeight="1">
      <c r="A786" s="297"/>
      <c r="B786" s="80"/>
      <c r="C786" s="80"/>
      <c r="D786" s="80"/>
      <c r="F786" s="80"/>
      <c r="G786" s="80"/>
      <c r="H786" s="80"/>
      <c r="I786" s="80"/>
    </row>
    <row r="787" spans="1:9" s="117" customFormat="1" ht="15" customHeight="1">
      <c r="A787" s="297"/>
      <c r="B787" s="80"/>
      <c r="C787" s="80"/>
      <c r="D787" s="80"/>
      <c r="F787" s="80"/>
      <c r="G787" s="80"/>
      <c r="H787" s="80"/>
      <c r="I787" s="80"/>
    </row>
    <row r="788" spans="1:9" s="117" customFormat="1" ht="15" customHeight="1">
      <c r="A788" s="297"/>
      <c r="B788" s="80"/>
      <c r="C788" s="80"/>
      <c r="D788" s="80"/>
      <c r="F788" s="80"/>
      <c r="G788" s="80"/>
      <c r="H788" s="80"/>
      <c r="I788" s="80"/>
    </row>
    <row r="789" spans="1:9" s="117" customFormat="1" ht="15" customHeight="1">
      <c r="A789" s="297"/>
      <c r="B789" s="80"/>
      <c r="C789" s="80"/>
      <c r="D789" s="80"/>
      <c r="F789" s="80"/>
      <c r="G789" s="80"/>
      <c r="H789" s="80"/>
      <c r="I789" s="80"/>
    </row>
    <row r="790" spans="1:9" s="117" customFormat="1" ht="15" customHeight="1">
      <c r="A790" s="297"/>
      <c r="B790" s="80"/>
      <c r="C790" s="80"/>
      <c r="D790" s="80"/>
      <c r="F790" s="80"/>
      <c r="G790" s="80"/>
      <c r="H790" s="80"/>
      <c r="I790" s="80"/>
    </row>
    <row r="791" spans="1:9" s="117" customFormat="1" ht="15" customHeight="1">
      <c r="A791" s="297"/>
      <c r="B791" s="80"/>
      <c r="C791" s="80"/>
      <c r="D791" s="80"/>
      <c r="F791" s="80"/>
      <c r="G791" s="80"/>
      <c r="H791" s="80"/>
      <c r="I791" s="80"/>
    </row>
    <row r="792" spans="1:9" s="117" customFormat="1" ht="15" customHeight="1">
      <c r="A792" s="297"/>
      <c r="B792" s="80"/>
      <c r="C792" s="80"/>
      <c r="D792" s="80"/>
      <c r="F792" s="80"/>
      <c r="G792" s="80"/>
      <c r="H792" s="80"/>
      <c r="I792" s="80"/>
    </row>
    <row r="793" spans="1:9" s="117" customFormat="1" ht="15" customHeight="1">
      <c r="A793" s="297"/>
      <c r="B793" s="80"/>
      <c r="C793" s="80"/>
      <c r="D793" s="80"/>
      <c r="F793" s="80"/>
      <c r="G793" s="80"/>
      <c r="H793" s="80"/>
      <c r="I793" s="80"/>
    </row>
    <row r="794" spans="1:9" s="117" customFormat="1" ht="15" customHeight="1">
      <c r="A794" s="297"/>
      <c r="B794" s="80"/>
      <c r="C794" s="80"/>
      <c r="D794" s="80"/>
      <c r="F794" s="80"/>
      <c r="G794" s="80"/>
      <c r="H794" s="80"/>
      <c r="I794" s="80"/>
    </row>
    <row r="795" spans="1:9" s="117" customFormat="1" ht="15" customHeight="1">
      <c r="A795" s="297"/>
      <c r="B795" s="80"/>
      <c r="C795" s="80"/>
      <c r="D795" s="80"/>
      <c r="F795" s="80"/>
      <c r="G795" s="80"/>
      <c r="H795" s="80"/>
      <c r="I795" s="80"/>
    </row>
    <row r="796" spans="1:9" s="117" customFormat="1" ht="15" customHeight="1">
      <c r="A796" s="297"/>
      <c r="B796" s="80"/>
      <c r="C796" s="80"/>
      <c r="D796" s="80"/>
      <c r="F796" s="80"/>
      <c r="G796" s="80"/>
      <c r="H796" s="80"/>
      <c r="I796" s="80"/>
    </row>
    <row r="797" spans="1:9" s="117" customFormat="1" ht="15" customHeight="1">
      <c r="A797" s="297"/>
      <c r="B797" s="80"/>
      <c r="C797" s="80"/>
      <c r="D797" s="80"/>
      <c r="F797" s="80"/>
      <c r="G797" s="80"/>
      <c r="H797" s="80"/>
      <c r="I797" s="80"/>
    </row>
    <row r="798" spans="1:9" s="117" customFormat="1" ht="15" customHeight="1">
      <c r="A798" s="297"/>
      <c r="B798" s="80"/>
      <c r="C798" s="80"/>
      <c r="D798" s="80"/>
      <c r="F798" s="80"/>
      <c r="G798" s="80"/>
      <c r="H798" s="80"/>
      <c r="I798" s="80"/>
    </row>
    <row r="799" spans="1:9" s="117" customFormat="1" ht="15" customHeight="1">
      <c r="A799" s="297"/>
      <c r="B799" s="80"/>
      <c r="C799" s="80"/>
      <c r="D799" s="80"/>
      <c r="F799" s="80"/>
      <c r="G799" s="80"/>
      <c r="H799" s="80"/>
      <c r="I799" s="80"/>
    </row>
    <row r="800" spans="1:9" s="117" customFormat="1" ht="15" customHeight="1">
      <c r="A800" s="297"/>
      <c r="B800" s="80"/>
      <c r="C800" s="80"/>
      <c r="D800" s="80"/>
      <c r="F800" s="80"/>
      <c r="G800" s="80"/>
      <c r="H800" s="80"/>
      <c r="I800" s="80"/>
    </row>
    <row r="801" spans="1:9" s="117" customFormat="1" ht="15" customHeight="1">
      <c r="A801" s="297"/>
      <c r="B801" s="80"/>
      <c r="C801" s="80"/>
      <c r="D801" s="80"/>
      <c r="F801" s="80"/>
      <c r="G801" s="80"/>
      <c r="H801" s="80"/>
      <c r="I801" s="80"/>
    </row>
    <row r="802" spans="1:9" s="117" customFormat="1" ht="15" customHeight="1">
      <c r="A802" s="297"/>
      <c r="B802" s="80"/>
      <c r="C802" s="80"/>
      <c r="D802" s="80"/>
      <c r="F802" s="80"/>
      <c r="G802" s="80"/>
      <c r="H802" s="80"/>
      <c r="I802" s="80"/>
    </row>
    <row r="803" spans="1:9" s="117" customFormat="1" ht="15" customHeight="1">
      <c r="A803" s="297"/>
      <c r="B803" s="80"/>
      <c r="C803" s="80"/>
      <c r="D803" s="80"/>
      <c r="F803" s="80"/>
      <c r="G803" s="80"/>
      <c r="H803" s="80"/>
      <c r="I803" s="80"/>
    </row>
    <row r="804" spans="1:9" s="117" customFormat="1" ht="15" customHeight="1">
      <c r="A804" s="297"/>
      <c r="B804" s="80"/>
      <c r="C804" s="80"/>
      <c r="D804" s="80"/>
      <c r="F804" s="80"/>
      <c r="G804" s="80"/>
      <c r="H804" s="80"/>
      <c r="I804" s="80"/>
    </row>
    <row r="805" spans="1:9" s="117" customFormat="1" ht="15" customHeight="1">
      <c r="A805" s="297"/>
      <c r="B805" s="80"/>
      <c r="C805" s="80"/>
      <c r="D805" s="80"/>
      <c r="F805" s="80"/>
      <c r="G805" s="80"/>
      <c r="H805" s="80"/>
      <c r="I805" s="80"/>
    </row>
    <row r="806" spans="1:9" s="117" customFormat="1" ht="15" customHeight="1">
      <c r="A806" s="297"/>
      <c r="B806" s="80"/>
      <c r="C806" s="80"/>
      <c r="D806" s="80"/>
      <c r="F806" s="80"/>
      <c r="G806" s="80"/>
      <c r="H806" s="80"/>
      <c r="I806" s="80"/>
    </row>
    <row r="807" spans="1:9" s="117" customFormat="1" ht="15" customHeight="1">
      <c r="A807" s="297"/>
      <c r="B807" s="80"/>
      <c r="C807" s="80"/>
      <c r="D807" s="80"/>
      <c r="F807" s="80"/>
      <c r="G807" s="80"/>
      <c r="H807" s="80"/>
      <c r="I807" s="80"/>
    </row>
    <row r="808" spans="1:9" s="117" customFormat="1" ht="15" customHeight="1">
      <c r="A808" s="297"/>
      <c r="B808" s="80"/>
      <c r="C808" s="80"/>
      <c r="D808" s="80"/>
      <c r="F808" s="80"/>
      <c r="G808" s="80"/>
      <c r="H808" s="80"/>
      <c r="I808" s="80"/>
    </row>
    <row r="809" spans="1:9" s="117" customFormat="1" ht="15" customHeight="1">
      <c r="A809" s="297"/>
      <c r="B809" s="80"/>
      <c r="C809" s="80"/>
      <c r="D809" s="80"/>
      <c r="F809" s="80"/>
      <c r="G809" s="80"/>
      <c r="H809" s="80"/>
      <c r="I809" s="80"/>
    </row>
    <row r="810" spans="1:9" s="117" customFormat="1" ht="15" customHeight="1">
      <c r="A810" s="297"/>
      <c r="B810" s="80"/>
      <c r="C810" s="80"/>
      <c r="D810" s="80"/>
      <c r="F810" s="80"/>
      <c r="G810" s="80"/>
      <c r="H810" s="80"/>
      <c r="I810" s="80"/>
    </row>
    <row r="811" spans="1:9" s="117" customFormat="1" ht="15" customHeight="1">
      <c r="A811" s="297"/>
      <c r="B811" s="80"/>
      <c r="C811" s="80"/>
      <c r="D811" s="80"/>
      <c r="F811" s="80"/>
      <c r="G811" s="80"/>
      <c r="H811" s="80"/>
      <c r="I811" s="80"/>
    </row>
    <row r="812" spans="1:9" s="117" customFormat="1" ht="15" customHeight="1">
      <c r="A812" s="297"/>
      <c r="B812" s="80"/>
      <c r="C812" s="80"/>
      <c r="D812" s="80"/>
      <c r="F812" s="80"/>
      <c r="G812" s="80"/>
      <c r="H812" s="80"/>
      <c r="I812" s="80"/>
    </row>
    <row r="813" spans="1:9" s="117" customFormat="1" ht="15" customHeight="1">
      <c r="A813" s="297"/>
      <c r="B813" s="80"/>
      <c r="C813" s="80"/>
      <c r="D813" s="80"/>
      <c r="F813" s="80"/>
      <c r="G813" s="80"/>
      <c r="H813" s="80"/>
      <c r="I813" s="80"/>
    </row>
    <row r="814" spans="1:9" s="117" customFormat="1" ht="15" customHeight="1">
      <c r="A814" s="297"/>
      <c r="B814" s="80"/>
      <c r="C814" s="80"/>
      <c r="D814" s="80"/>
      <c r="F814" s="80"/>
      <c r="G814" s="80"/>
      <c r="H814" s="80"/>
      <c r="I814" s="80"/>
    </row>
    <row r="815" spans="1:9" s="117" customFormat="1" ht="15" customHeight="1">
      <c r="A815" s="297"/>
      <c r="B815" s="80"/>
      <c r="C815" s="80"/>
      <c r="D815" s="80"/>
      <c r="F815" s="80"/>
      <c r="G815" s="80"/>
      <c r="H815" s="80"/>
      <c r="I815" s="80"/>
    </row>
    <row r="816" spans="1:9" s="117" customFormat="1" ht="15" customHeight="1">
      <c r="A816" s="297"/>
      <c r="B816" s="80"/>
      <c r="C816" s="80"/>
      <c r="D816" s="80"/>
      <c r="F816" s="80"/>
      <c r="G816" s="80"/>
      <c r="H816" s="80"/>
      <c r="I816" s="80"/>
    </row>
    <row r="817" spans="1:9" s="117" customFormat="1" ht="15" customHeight="1">
      <c r="A817" s="297"/>
      <c r="B817" s="80"/>
      <c r="C817" s="80"/>
      <c r="D817" s="80"/>
      <c r="F817" s="80"/>
      <c r="G817" s="80"/>
      <c r="H817" s="80"/>
      <c r="I817" s="80"/>
    </row>
    <row r="818" spans="1:9" s="117" customFormat="1" ht="15" customHeight="1">
      <c r="A818" s="297"/>
      <c r="B818" s="80"/>
      <c r="C818" s="80"/>
      <c r="D818" s="80"/>
      <c r="F818" s="80"/>
      <c r="G818" s="80"/>
      <c r="H818" s="80"/>
      <c r="I818" s="80"/>
    </row>
    <row r="819" spans="1:9" s="117" customFormat="1" ht="15" customHeight="1">
      <c r="A819" s="297"/>
      <c r="B819" s="80"/>
      <c r="C819" s="80"/>
      <c r="D819" s="80"/>
      <c r="F819" s="80"/>
      <c r="G819" s="80"/>
      <c r="H819" s="80"/>
      <c r="I819" s="80"/>
    </row>
    <row r="820" spans="1:9" s="117" customFormat="1" ht="15" customHeight="1">
      <c r="A820" s="297"/>
      <c r="B820" s="80"/>
      <c r="C820" s="80"/>
      <c r="D820" s="80"/>
      <c r="F820" s="80"/>
      <c r="G820" s="80"/>
      <c r="H820" s="80"/>
      <c r="I820" s="80"/>
    </row>
    <row r="821" spans="1:9" s="117" customFormat="1" ht="15" customHeight="1">
      <c r="A821" s="297"/>
      <c r="B821" s="80"/>
      <c r="C821" s="80"/>
      <c r="D821" s="80"/>
      <c r="F821" s="80"/>
      <c r="G821" s="80"/>
      <c r="H821" s="80"/>
      <c r="I821" s="80"/>
    </row>
    <row r="822" spans="1:9" s="117" customFormat="1" ht="15" customHeight="1">
      <c r="A822" s="297"/>
      <c r="B822" s="80"/>
      <c r="C822" s="80"/>
      <c r="D822" s="80"/>
      <c r="F822" s="80"/>
      <c r="G822" s="80"/>
      <c r="H822" s="80"/>
      <c r="I822" s="80"/>
    </row>
    <row r="823" spans="1:9" s="117" customFormat="1" ht="15" customHeight="1">
      <c r="A823" s="297"/>
      <c r="B823" s="80"/>
      <c r="C823" s="80"/>
      <c r="D823" s="80"/>
      <c r="F823" s="80"/>
      <c r="G823" s="80"/>
      <c r="H823" s="80"/>
      <c r="I823" s="80"/>
    </row>
    <row r="824" spans="1:9" s="117" customFormat="1" ht="15" customHeight="1">
      <c r="A824" s="297"/>
      <c r="B824" s="80"/>
      <c r="C824" s="80"/>
      <c r="D824" s="80"/>
      <c r="F824" s="80"/>
      <c r="G824" s="80"/>
      <c r="H824" s="80"/>
      <c r="I824" s="80"/>
    </row>
    <row r="825" spans="1:9" s="117" customFormat="1" ht="15" customHeight="1">
      <c r="A825" s="297"/>
      <c r="B825" s="80"/>
      <c r="C825" s="80"/>
      <c r="D825" s="80"/>
      <c r="F825" s="80"/>
      <c r="G825" s="80"/>
      <c r="H825" s="80"/>
      <c r="I825" s="80"/>
    </row>
    <row r="826" spans="1:9" s="117" customFormat="1" ht="15" customHeight="1">
      <c r="A826" s="297"/>
      <c r="B826" s="80"/>
      <c r="C826" s="80"/>
      <c r="D826" s="80"/>
      <c r="F826" s="80"/>
      <c r="G826" s="80"/>
      <c r="H826" s="80"/>
      <c r="I826" s="80"/>
    </row>
    <row r="827" spans="1:9" s="117" customFormat="1" ht="15" customHeight="1">
      <c r="A827" s="297"/>
      <c r="B827" s="80"/>
      <c r="C827" s="80"/>
      <c r="D827" s="80"/>
      <c r="F827" s="80"/>
      <c r="G827" s="80"/>
      <c r="H827" s="80"/>
      <c r="I827" s="80"/>
    </row>
    <row r="828" spans="1:9" s="117" customFormat="1" ht="15" customHeight="1">
      <c r="A828" s="297"/>
      <c r="B828" s="80"/>
      <c r="C828" s="80"/>
      <c r="D828" s="80"/>
      <c r="F828" s="80"/>
      <c r="G828" s="80"/>
      <c r="H828" s="80"/>
      <c r="I828" s="80"/>
    </row>
    <row r="829" spans="1:9" s="117" customFormat="1" ht="15" customHeight="1">
      <c r="A829" s="297"/>
      <c r="B829" s="80"/>
      <c r="C829" s="80"/>
      <c r="D829" s="80"/>
      <c r="F829" s="80"/>
      <c r="G829" s="80"/>
      <c r="H829" s="80"/>
      <c r="I829" s="80"/>
    </row>
    <row r="830" spans="1:9" s="117" customFormat="1" ht="15" customHeight="1">
      <c r="A830" s="297"/>
      <c r="B830" s="80"/>
      <c r="C830" s="80"/>
      <c r="D830" s="80"/>
      <c r="F830" s="80"/>
      <c r="G830" s="80"/>
      <c r="H830" s="80"/>
      <c r="I830" s="80"/>
    </row>
    <row r="831" spans="1:9" s="117" customFormat="1" ht="15" customHeight="1">
      <c r="A831" s="297"/>
      <c r="B831" s="80"/>
      <c r="C831" s="80"/>
      <c r="D831" s="80"/>
      <c r="F831" s="80"/>
      <c r="G831" s="80"/>
      <c r="H831" s="80"/>
      <c r="I831" s="80"/>
    </row>
    <row r="832" spans="1:9" s="117" customFormat="1" ht="15" customHeight="1">
      <c r="A832" s="297"/>
      <c r="B832" s="80"/>
      <c r="C832" s="80"/>
      <c r="D832" s="80"/>
      <c r="F832" s="80"/>
      <c r="G832" s="80"/>
      <c r="H832" s="80"/>
      <c r="I832" s="80"/>
    </row>
    <row r="833" spans="1:9" s="117" customFormat="1" ht="15" customHeight="1">
      <c r="A833" s="297"/>
      <c r="B833" s="80"/>
      <c r="C833" s="80"/>
      <c r="D833" s="80"/>
      <c r="F833" s="80"/>
      <c r="G833" s="80"/>
      <c r="H833" s="80"/>
      <c r="I833" s="80"/>
    </row>
    <row r="834" spans="1:9" s="117" customFormat="1" ht="15" customHeight="1">
      <c r="A834" s="297"/>
      <c r="B834" s="80"/>
      <c r="C834" s="80"/>
      <c r="D834" s="80"/>
      <c r="F834" s="80"/>
      <c r="G834" s="80"/>
      <c r="H834" s="80"/>
      <c r="I834" s="80"/>
    </row>
    <row r="835" spans="1:9" s="117" customFormat="1" ht="15" customHeight="1">
      <c r="A835" s="297"/>
      <c r="B835" s="80"/>
      <c r="C835" s="80"/>
      <c r="D835" s="80"/>
      <c r="F835" s="80"/>
      <c r="G835" s="80"/>
      <c r="H835" s="80"/>
      <c r="I835" s="80"/>
    </row>
    <row r="836" spans="1:9" s="117" customFormat="1" ht="15" customHeight="1">
      <c r="A836" s="297"/>
      <c r="B836" s="80"/>
      <c r="C836" s="80"/>
      <c r="D836" s="80"/>
      <c r="F836" s="80"/>
      <c r="G836" s="80"/>
      <c r="H836" s="80"/>
      <c r="I836" s="80"/>
    </row>
    <row r="837" spans="1:9" s="117" customFormat="1" ht="15" customHeight="1">
      <c r="A837" s="297"/>
      <c r="B837" s="80"/>
      <c r="C837" s="80"/>
      <c r="D837" s="80"/>
      <c r="F837" s="80"/>
      <c r="G837" s="80"/>
      <c r="H837" s="80"/>
      <c r="I837" s="80"/>
    </row>
    <row r="838" spans="1:9" s="117" customFormat="1" ht="15" customHeight="1">
      <c r="A838" s="297"/>
      <c r="B838" s="80"/>
      <c r="C838" s="80"/>
      <c r="D838" s="80"/>
      <c r="F838" s="80"/>
      <c r="G838" s="80"/>
      <c r="H838" s="80"/>
      <c r="I838" s="80"/>
    </row>
    <row r="839" spans="1:9" s="117" customFormat="1" ht="15" customHeight="1">
      <c r="A839" s="297"/>
      <c r="B839" s="80"/>
      <c r="C839" s="80"/>
      <c r="D839" s="80"/>
      <c r="F839" s="80"/>
      <c r="G839" s="80"/>
      <c r="H839" s="80"/>
      <c r="I839" s="80"/>
    </row>
    <row r="840" spans="1:9" s="117" customFormat="1" ht="15" customHeight="1">
      <c r="A840" s="297"/>
      <c r="B840" s="80"/>
      <c r="C840" s="80"/>
      <c r="D840" s="80"/>
      <c r="F840" s="80"/>
      <c r="G840" s="80"/>
      <c r="H840" s="80"/>
      <c r="I840" s="80"/>
    </row>
    <row r="841" spans="1:9" s="117" customFormat="1" ht="15" customHeight="1">
      <c r="A841" s="297"/>
      <c r="B841" s="80"/>
      <c r="C841" s="80"/>
      <c r="D841" s="80"/>
      <c r="F841" s="80"/>
      <c r="G841" s="80"/>
      <c r="H841" s="80"/>
      <c r="I841" s="80"/>
    </row>
    <row r="842" spans="1:9" s="117" customFormat="1" ht="15" customHeight="1">
      <c r="A842" s="297"/>
      <c r="B842" s="80"/>
      <c r="C842" s="80"/>
      <c r="D842" s="80"/>
      <c r="F842" s="80"/>
      <c r="G842" s="80"/>
      <c r="H842" s="80"/>
      <c r="I842" s="80"/>
    </row>
    <row r="843" spans="1:9" s="117" customFormat="1" ht="15" customHeight="1">
      <c r="A843" s="297"/>
      <c r="B843" s="80"/>
      <c r="C843" s="80"/>
      <c r="D843" s="80"/>
      <c r="F843" s="80"/>
      <c r="G843" s="80"/>
      <c r="H843" s="80"/>
      <c r="I843" s="80"/>
    </row>
    <row r="844" spans="1:9" s="117" customFormat="1" ht="15" customHeight="1">
      <c r="A844" s="297"/>
      <c r="B844" s="80"/>
      <c r="C844" s="80"/>
      <c r="D844" s="80"/>
      <c r="F844" s="80"/>
      <c r="G844" s="80"/>
      <c r="H844" s="80"/>
      <c r="I844" s="80"/>
    </row>
    <row r="845" spans="1:9" s="117" customFormat="1" ht="15" customHeight="1">
      <c r="A845" s="297"/>
      <c r="B845" s="80"/>
      <c r="C845" s="80"/>
      <c r="D845" s="80"/>
      <c r="F845" s="80"/>
      <c r="G845" s="80"/>
      <c r="H845" s="80"/>
      <c r="I845" s="80"/>
    </row>
    <row r="846" spans="1:9" s="117" customFormat="1" ht="15" customHeight="1">
      <c r="A846" s="297"/>
      <c r="B846" s="80"/>
      <c r="C846" s="80"/>
      <c r="D846" s="80"/>
      <c r="F846" s="80"/>
      <c r="G846" s="80"/>
      <c r="H846" s="80"/>
      <c r="I846" s="80"/>
    </row>
    <row r="847" spans="1:9" s="117" customFormat="1" ht="15" customHeight="1">
      <c r="A847" s="297"/>
      <c r="B847" s="80"/>
      <c r="C847" s="80"/>
      <c r="D847" s="80"/>
      <c r="F847" s="80"/>
      <c r="G847" s="80"/>
      <c r="H847" s="80"/>
      <c r="I847" s="80"/>
    </row>
    <row r="848" spans="1:9" s="117" customFormat="1" ht="15" customHeight="1">
      <c r="A848" s="297"/>
      <c r="B848" s="80"/>
      <c r="C848" s="80"/>
      <c r="D848" s="80"/>
      <c r="F848" s="80"/>
      <c r="G848" s="80"/>
      <c r="H848" s="80"/>
      <c r="I848" s="80"/>
    </row>
    <row r="849" spans="1:9" s="117" customFormat="1" ht="15" customHeight="1">
      <c r="A849" s="297"/>
      <c r="B849" s="80"/>
      <c r="C849" s="80"/>
      <c r="D849" s="80"/>
      <c r="F849" s="80"/>
      <c r="G849" s="80"/>
      <c r="H849" s="80"/>
      <c r="I849" s="80"/>
    </row>
    <row r="850" spans="1:9" s="117" customFormat="1" ht="15" customHeight="1">
      <c r="A850" s="297"/>
      <c r="B850" s="80"/>
      <c r="C850" s="80"/>
      <c r="D850" s="80"/>
      <c r="F850" s="80"/>
      <c r="G850" s="80"/>
      <c r="H850" s="80"/>
      <c r="I850" s="80"/>
    </row>
    <row r="851" spans="1:9" s="117" customFormat="1" ht="15" customHeight="1">
      <c r="A851" s="297"/>
      <c r="B851" s="80"/>
      <c r="C851" s="80"/>
      <c r="D851" s="80"/>
      <c r="F851" s="80"/>
      <c r="G851" s="80"/>
      <c r="H851" s="80"/>
      <c r="I851" s="80"/>
    </row>
    <row r="852" spans="1:9" s="117" customFormat="1" ht="15" customHeight="1">
      <c r="A852" s="297"/>
      <c r="B852" s="80"/>
      <c r="C852" s="80"/>
      <c r="D852" s="80"/>
      <c r="F852" s="80"/>
      <c r="G852" s="80"/>
      <c r="H852" s="80"/>
      <c r="I852" s="80"/>
    </row>
    <row r="853" spans="1:9" s="117" customFormat="1" ht="15" customHeight="1">
      <c r="A853" s="297"/>
      <c r="B853" s="80"/>
      <c r="C853" s="80"/>
      <c r="D853" s="80"/>
      <c r="F853" s="80"/>
      <c r="G853" s="80"/>
      <c r="H853" s="80"/>
      <c r="I853" s="80"/>
    </row>
    <row r="854" spans="1:9" s="117" customFormat="1" ht="15" customHeight="1">
      <c r="A854" s="297"/>
      <c r="B854" s="80"/>
      <c r="C854" s="80"/>
      <c r="D854" s="80"/>
      <c r="F854" s="80"/>
      <c r="G854" s="80"/>
      <c r="H854" s="80"/>
      <c r="I854" s="80"/>
    </row>
    <row r="855" spans="1:9" s="117" customFormat="1" ht="15" customHeight="1">
      <c r="A855" s="297"/>
      <c r="B855" s="80"/>
      <c r="C855" s="80"/>
      <c r="D855" s="80"/>
      <c r="F855" s="80"/>
      <c r="G855" s="80"/>
      <c r="H855" s="80"/>
      <c r="I855" s="80"/>
    </row>
    <row r="856" spans="1:9" s="117" customFormat="1" ht="15" customHeight="1">
      <c r="A856" s="297"/>
      <c r="B856" s="80"/>
      <c r="C856" s="80"/>
      <c r="D856" s="80"/>
      <c r="F856" s="80"/>
      <c r="G856" s="80"/>
      <c r="H856" s="80"/>
      <c r="I856" s="80"/>
    </row>
    <row r="857" spans="1:9" s="117" customFormat="1" ht="15" customHeight="1">
      <c r="A857" s="297"/>
      <c r="B857" s="80"/>
      <c r="C857" s="80"/>
      <c r="D857" s="80"/>
      <c r="F857" s="80"/>
      <c r="G857" s="80"/>
      <c r="H857" s="80"/>
      <c r="I857" s="80"/>
    </row>
    <row r="858" spans="1:9" s="117" customFormat="1" ht="15" customHeight="1">
      <c r="A858" s="297"/>
      <c r="B858" s="80"/>
      <c r="C858" s="80"/>
      <c r="D858" s="80"/>
      <c r="F858" s="80"/>
      <c r="G858" s="80"/>
      <c r="H858" s="80"/>
      <c r="I858" s="80"/>
    </row>
    <row r="859" spans="1:9" s="117" customFormat="1" ht="15" customHeight="1">
      <c r="A859" s="297"/>
      <c r="B859" s="80"/>
      <c r="C859" s="80"/>
      <c r="D859" s="80"/>
      <c r="F859" s="80"/>
      <c r="G859" s="80"/>
      <c r="H859" s="80"/>
      <c r="I859" s="80"/>
    </row>
    <row r="860" spans="1:9" s="117" customFormat="1" ht="15" customHeight="1">
      <c r="A860" s="297"/>
      <c r="B860" s="80"/>
      <c r="C860" s="80"/>
      <c r="D860" s="80"/>
      <c r="F860" s="80"/>
      <c r="G860" s="80"/>
      <c r="H860" s="80"/>
      <c r="I860" s="80"/>
    </row>
    <row r="861" spans="1:9" s="117" customFormat="1" ht="15" customHeight="1">
      <c r="A861" s="297"/>
      <c r="B861" s="80"/>
      <c r="C861" s="80"/>
      <c r="D861" s="80"/>
      <c r="F861" s="80"/>
      <c r="G861" s="80"/>
      <c r="H861" s="80"/>
      <c r="I861" s="80"/>
    </row>
    <row r="862" spans="1:9" s="117" customFormat="1" ht="15" customHeight="1">
      <c r="A862" s="297"/>
      <c r="B862" s="80"/>
      <c r="C862" s="80"/>
      <c r="D862" s="80"/>
      <c r="F862" s="80"/>
      <c r="G862" s="80"/>
      <c r="H862" s="80"/>
      <c r="I862" s="80"/>
    </row>
    <row r="863" spans="1:9" s="117" customFormat="1" ht="15" customHeight="1">
      <c r="A863" s="297"/>
      <c r="B863" s="80"/>
      <c r="C863" s="80"/>
      <c r="D863" s="80"/>
      <c r="F863" s="80"/>
      <c r="G863" s="80"/>
      <c r="H863" s="80"/>
      <c r="I863" s="80"/>
    </row>
    <row r="864" spans="1:9" s="117" customFormat="1" ht="15" customHeight="1">
      <c r="A864" s="297"/>
      <c r="B864" s="80"/>
      <c r="C864" s="80"/>
      <c r="D864" s="80"/>
      <c r="F864" s="80"/>
      <c r="G864" s="80"/>
      <c r="H864" s="80"/>
      <c r="I864" s="80"/>
    </row>
    <row r="865" spans="1:9" s="117" customFormat="1" ht="15" customHeight="1">
      <c r="A865" s="297"/>
      <c r="B865" s="80"/>
      <c r="C865" s="80"/>
      <c r="D865" s="80"/>
      <c r="F865" s="80"/>
      <c r="G865" s="80"/>
      <c r="H865" s="80"/>
      <c r="I865" s="80"/>
    </row>
    <row r="866" spans="1:9" s="117" customFormat="1" ht="15" customHeight="1">
      <c r="A866" s="297"/>
      <c r="B866" s="80"/>
      <c r="C866" s="80"/>
      <c r="D866" s="80"/>
      <c r="F866" s="80"/>
      <c r="G866" s="80"/>
      <c r="H866" s="80"/>
      <c r="I866" s="80"/>
    </row>
    <row r="867" spans="1:9" s="117" customFormat="1" ht="15" customHeight="1">
      <c r="A867" s="297"/>
      <c r="B867" s="80"/>
      <c r="C867" s="80"/>
      <c r="D867" s="80"/>
      <c r="F867" s="80"/>
      <c r="G867" s="80"/>
      <c r="H867" s="80"/>
      <c r="I867" s="80"/>
    </row>
    <row r="868" spans="1:9" s="117" customFormat="1" ht="15" customHeight="1">
      <c r="A868" s="297"/>
      <c r="B868" s="80"/>
      <c r="C868" s="80"/>
      <c r="D868" s="80"/>
      <c r="F868" s="80"/>
      <c r="G868" s="80"/>
      <c r="H868" s="80"/>
      <c r="I868" s="80"/>
    </row>
    <row r="869" spans="1:9" s="117" customFormat="1" ht="15" customHeight="1">
      <c r="A869" s="297"/>
      <c r="B869" s="80"/>
      <c r="C869" s="80"/>
      <c r="D869" s="80"/>
      <c r="F869" s="80"/>
      <c r="G869" s="80"/>
      <c r="H869" s="80"/>
      <c r="I869" s="80"/>
    </row>
    <row r="870" spans="1:9" s="117" customFormat="1" ht="15" customHeight="1">
      <c r="A870" s="297"/>
      <c r="B870" s="80"/>
      <c r="C870" s="80"/>
      <c r="D870" s="80"/>
      <c r="F870" s="80"/>
      <c r="G870" s="80"/>
      <c r="H870" s="80"/>
      <c r="I870" s="80"/>
    </row>
    <row r="871" spans="1:9" s="117" customFormat="1" ht="15" customHeight="1">
      <c r="A871" s="297"/>
      <c r="B871" s="80"/>
      <c r="C871" s="80"/>
      <c r="D871" s="80"/>
      <c r="F871" s="80"/>
      <c r="G871" s="80"/>
      <c r="H871" s="80"/>
      <c r="I871" s="80"/>
    </row>
    <row r="872" spans="1:9" s="117" customFormat="1" ht="15" customHeight="1">
      <c r="A872" s="297"/>
      <c r="B872" s="80"/>
      <c r="C872" s="80"/>
      <c r="D872" s="80"/>
      <c r="F872" s="80"/>
      <c r="G872" s="80"/>
      <c r="H872" s="80"/>
      <c r="I872" s="80"/>
    </row>
    <row r="873" spans="1:9" s="117" customFormat="1" ht="15" customHeight="1">
      <c r="A873" s="297"/>
      <c r="B873" s="80"/>
      <c r="C873" s="80"/>
      <c r="D873" s="80"/>
      <c r="F873" s="80"/>
      <c r="G873" s="80"/>
      <c r="H873" s="80"/>
      <c r="I873" s="80"/>
    </row>
    <row r="874" spans="1:9" s="117" customFormat="1" ht="15" customHeight="1">
      <c r="A874" s="297"/>
      <c r="B874" s="80"/>
      <c r="C874" s="80"/>
      <c r="D874" s="80"/>
      <c r="F874" s="80"/>
      <c r="G874" s="80"/>
      <c r="H874" s="80"/>
      <c r="I874" s="80"/>
    </row>
    <row r="875" spans="1:9" s="117" customFormat="1" ht="15" customHeight="1">
      <c r="A875" s="297"/>
      <c r="B875" s="80"/>
      <c r="C875" s="80"/>
      <c r="D875" s="80"/>
      <c r="F875" s="80"/>
      <c r="G875" s="80"/>
      <c r="H875" s="80"/>
      <c r="I875" s="80"/>
    </row>
    <row r="876" spans="1:9" s="117" customFormat="1" ht="15" customHeight="1">
      <c r="A876" s="297"/>
      <c r="B876" s="80"/>
      <c r="C876" s="80"/>
      <c r="D876" s="80"/>
      <c r="F876" s="80"/>
      <c r="G876" s="80"/>
      <c r="H876" s="80"/>
      <c r="I876" s="80"/>
    </row>
    <row r="877" spans="1:9" s="117" customFormat="1" ht="15" customHeight="1">
      <c r="A877" s="297"/>
      <c r="B877" s="80"/>
      <c r="C877" s="80"/>
      <c r="D877" s="80"/>
      <c r="F877" s="80"/>
      <c r="G877" s="80"/>
      <c r="H877" s="80"/>
      <c r="I877" s="80"/>
    </row>
    <row r="878" spans="1:9" s="117" customFormat="1" ht="15" customHeight="1">
      <c r="A878" s="297"/>
      <c r="B878" s="80"/>
      <c r="C878" s="80"/>
      <c r="D878" s="80"/>
      <c r="F878" s="80"/>
      <c r="G878" s="80"/>
      <c r="H878" s="80"/>
      <c r="I878" s="80"/>
    </row>
    <row r="879" spans="1:9" s="117" customFormat="1" ht="15" customHeight="1">
      <c r="A879" s="297"/>
      <c r="B879" s="80"/>
      <c r="C879" s="80"/>
      <c r="D879" s="80"/>
      <c r="F879" s="80"/>
      <c r="G879" s="80"/>
      <c r="H879" s="80"/>
      <c r="I879" s="80"/>
    </row>
    <row r="880" spans="1:9" s="117" customFormat="1" ht="15" customHeight="1">
      <c r="A880" s="297"/>
      <c r="B880" s="80"/>
      <c r="C880" s="80"/>
      <c r="D880" s="80"/>
      <c r="F880" s="80"/>
      <c r="G880" s="80"/>
      <c r="H880" s="80"/>
      <c r="I880" s="80"/>
    </row>
    <row r="881" spans="1:9" s="117" customFormat="1" ht="15" customHeight="1">
      <c r="A881" s="297"/>
      <c r="B881" s="80"/>
      <c r="C881" s="80"/>
      <c r="D881" s="80"/>
      <c r="F881" s="80"/>
      <c r="G881" s="80"/>
      <c r="H881" s="80"/>
      <c r="I881" s="80"/>
    </row>
    <row r="882" spans="1:9" s="117" customFormat="1" ht="15" customHeight="1">
      <c r="A882" s="297"/>
      <c r="B882" s="80"/>
      <c r="C882" s="80"/>
      <c r="D882" s="80"/>
      <c r="F882" s="80"/>
      <c r="G882" s="80"/>
      <c r="H882" s="80"/>
      <c r="I882" s="80"/>
    </row>
    <row r="883" spans="1:9" s="117" customFormat="1" ht="15" customHeight="1">
      <c r="A883" s="297"/>
      <c r="B883" s="80"/>
      <c r="C883" s="80"/>
      <c r="D883" s="80"/>
      <c r="F883" s="80"/>
      <c r="G883" s="80"/>
      <c r="H883" s="80"/>
      <c r="I883" s="80"/>
    </row>
    <row r="884" spans="1:9" s="117" customFormat="1" ht="15" customHeight="1">
      <c r="A884" s="297"/>
      <c r="B884" s="80"/>
      <c r="C884" s="80"/>
      <c r="D884" s="80"/>
      <c r="F884" s="80"/>
      <c r="G884" s="80"/>
      <c r="H884" s="80"/>
      <c r="I884" s="80"/>
    </row>
    <row r="885" spans="1:9" s="117" customFormat="1" ht="15" customHeight="1">
      <c r="A885" s="297"/>
      <c r="B885" s="80"/>
      <c r="C885" s="80"/>
      <c r="D885" s="80"/>
      <c r="F885" s="80"/>
      <c r="G885" s="80"/>
      <c r="H885" s="80"/>
      <c r="I885" s="80"/>
    </row>
    <row r="886" spans="1:9" s="117" customFormat="1" ht="15" customHeight="1">
      <c r="A886" s="297"/>
      <c r="B886" s="80"/>
      <c r="C886" s="80"/>
      <c r="D886" s="80"/>
      <c r="F886" s="80"/>
      <c r="G886" s="80"/>
      <c r="H886" s="80"/>
      <c r="I886" s="80"/>
    </row>
    <row r="887" spans="1:9" s="117" customFormat="1" ht="15" customHeight="1">
      <c r="A887" s="297"/>
      <c r="B887" s="80"/>
      <c r="C887" s="80"/>
      <c r="D887" s="80"/>
      <c r="F887" s="80"/>
      <c r="G887" s="80"/>
      <c r="H887" s="80"/>
      <c r="I887" s="80"/>
    </row>
    <row r="888" spans="1:9" s="117" customFormat="1" ht="15" customHeight="1">
      <c r="A888" s="297"/>
      <c r="B888" s="80"/>
      <c r="C888" s="80"/>
      <c r="D888" s="80"/>
      <c r="F888" s="80"/>
      <c r="G888" s="80"/>
      <c r="H888" s="80"/>
      <c r="I888" s="80"/>
    </row>
    <row r="889" spans="1:9" s="117" customFormat="1" ht="15" customHeight="1">
      <c r="A889" s="297"/>
      <c r="B889" s="80"/>
      <c r="C889" s="80"/>
      <c r="D889" s="80"/>
      <c r="F889" s="80"/>
      <c r="G889" s="80"/>
      <c r="H889" s="80"/>
      <c r="I889" s="80"/>
    </row>
    <row r="890" spans="1:9" s="117" customFormat="1" ht="15" customHeight="1">
      <c r="A890" s="297"/>
      <c r="B890" s="80"/>
      <c r="C890" s="80"/>
      <c r="D890" s="80"/>
      <c r="F890" s="80"/>
      <c r="G890" s="80"/>
      <c r="H890" s="80"/>
      <c r="I890" s="80"/>
    </row>
    <row r="891" spans="1:9" s="117" customFormat="1" ht="15" customHeight="1">
      <c r="A891" s="297"/>
      <c r="B891" s="80"/>
      <c r="C891" s="80"/>
      <c r="D891" s="80"/>
      <c r="F891" s="80"/>
      <c r="G891" s="80"/>
      <c r="H891" s="80"/>
      <c r="I891" s="80"/>
    </row>
    <row r="892" spans="1:9" s="117" customFormat="1" ht="15" customHeight="1">
      <c r="A892" s="297"/>
      <c r="B892" s="80"/>
      <c r="C892" s="80"/>
      <c r="D892" s="80"/>
      <c r="F892" s="80"/>
      <c r="G892" s="80"/>
      <c r="H892" s="80"/>
      <c r="I892" s="80"/>
    </row>
    <row r="893" spans="1:9" s="117" customFormat="1" ht="15" customHeight="1">
      <c r="A893" s="297"/>
      <c r="B893" s="80"/>
      <c r="C893" s="80"/>
      <c r="D893" s="80"/>
      <c r="F893" s="80"/>
      <c r="G893" s="80"/>
      <c r="H893" s="80"/>
      <c r="I893" s="80"/>
    </row>
    <row r="894" spans="1:9" s="117" customFormat="1" ht="15" customHeight="1">
      <c r="A894" s="297"/>
      <c r="B894" s="80"/>
      <c r="C894" s="80"/>
      <c r="D894" s="80"/>
      <c r="F894" s="80"/>
      <c r="G894" s="80"/>
      <c r="H894" s="80"/>
      <c r="I894" s="80"/>
    </row>
    <row r="895" spans="1:9" s="117" customFormat="1" ht="15" customHeight="1">
      <c r="A895" s="297"/>
      <c r="B895" s="80"/>
      <c r="C895" s="80"/>
      <c r="D895" s="80"/>
      <c r="F895" s="80"/>
      <c r="G895" s="80"/>
      <c r="H895" s="80"/>
      <c r="I895" s="80"/>
    </row>
    <row r="896" spans="1:9" s="117" customFormat="1" ht="15" customHeight="1">
      <c r="A896" s="297"/>
      <c r="B896" s="80"/>
      <c r="C896" s="80"/>
      <c r="D896" s="80"/>
      <c r="F896" s="80"/>
      <c r="G896" s="80"/>
      <c r="H896" s="80"/>
      <c r="I896" s="80"/>
    </row>
    <row r="897" spans="1:9" s="117" customFormat="1" ht="15" customHeight="1">
      <c r="A897" s="297"/>
      <c r="B897" s="80"/>
      <c r="C897" s="80"/>
      <c r="D897" s="80"/>
      <c r="F897" s="80"/>
      <c r="G897" s="80"/>
      <c r="H897" s="80"/>
      <c r="I897" s="80"/>
    </row>
    <row r="898" spans="1:9" s="117" customFormat="1" ht="15" customHeight="1">
      <c r="A898" s="297"/>
      <c r="B898" s="80"/>
      <c r="C898" s="80"/>
      <c r="D898" s="80"/>
      <c r="F898" s="80"/>
      <c r="G898" s="80"/>
      <c r="H898" s="80"/>
      <c r="I898" s="80"/>
    </row>
    <row r="899" spans="1:9" s="117" customFormat="1" ht="15" customHeight="1">
      <c r="A899" s="297"/>
      <c r="B899" s="80"/>
      <c r="C899" s="80"/>
      <c r="D899" s="80"/>
      <c r="F899" s="80"/>
      <c r="G899" s="80"/>
      <c r="H899" s="80"/>
      <c r="I899" s="80"/>
    </row>
    <row r="900" spans="1:9" s="117" customFormat="1" ht="15" customHeight="1">
      <c r="A900" s="297"/>
      <c r="B900" s="80"/>
      <c r="C900" s="80"/>
      <c r="D900" s="80"/>
      <c r="F900" s="80"/>
      <c r="G900" s="80"/>
      <c r="H900" s="80"/>
      <c r="I900" s="80"/>
    </row>
    <row r="901" spans="1:9" s="117" customFormat="1" ht="15" customHeight="1">
      <c r="A901" s="297"/>
      <c r="B901" s="80"/>
      <c r="C901" s="80"/>
      <c r="D901" s="80"/>
      <c r="F901" s="80"/>
      <c r="G901" s="80"/>
      <c r="H901" s="80"/>
      <c r="I901" s="80"/>
    </row>
    <row r="902" spans="1:9" s="117" customFormat="1" ht="15" customHeight="1">
      <c r="A902" s="297"/>
      <c r="B902" s="80"/>
      <c r="C902" s="80"/>
      <c r="D902" s="80"/>
      <c r="F902" s="80"/>
      <c r="G902" s="80"/>
      <c r="H902" s="80"/>
      <c r="I902" s="80"/>
    </row>
    <row r="903" spans="1:9" s="117" customFormat="1" ht="15" customHeight="1">
      <c r="A903" s="297"/>
      <c r="B903" s="80"/>
      <c r="C903" s="80"/>
      <c r="D903" s="80"/>
      <c r="F903" s="80"/>
      <c r="G903" s="80"/>
      <c r="H903" s="80"/>
      <c r="I903" s="80"/>
    </row>
    <row r="904" spans="1:9" s="117" customFormat="1" ht="15" customHeight="1">
      <c r="A904" s="297"/>
      <c r="B904" s="80"/>
      <c r="C904" s="80"/>
      <c r="D904" s="80"/>
      <c r="F904" s="80"/>
      <c r="G904" s="80"/>
      <c r="H904" s="80"/>
      <c r="I904" s="80"/>
    </row>
    <row r="905" spans="1:9" s="117" customFormat="1" ht="15" customHeight="1">
      <c r="A905" s="297"/>
      <c r="B905" s="80"/>
      <c r="C905" s="80"/>
      <c r="D905" s="80"/>
      <c r="F905" s="80"/>
      <c r="G905" s="80"/>
      <c r="H905" s="80"/>
      <c r="I905" s="80"/>
    </row>
    <row r="906" spans="1:9" s="117" customFormat="1" ht="15" customHeight="1">
      <c r="A906" s="297"/>
      <c r="B906" s="80"/>
      <c r="C906" s="80"/>
      <c r="D906" s="80"/>
      <c r="F906" s="80"/>
      <c r="G906" s="80"/>
      <c r="H906" s="80"/>
      <c r="I906" s="80"/>
    </row>
    <row r="907" spans="1:9" s="117" customFormat="1" ht="15" customHeight="1">
      <c r="A907" s="297"/>
      <c r="B907" s="80"/>
      <c r="C907" s="80"/>
      <c r="D907" s="80"/>
      <c r="F907" s="80"/>
      <c r="G907" s="80"/>
      <c r="H907" s="80"/>
      <c r="I907" s="80"/>
    </row>
    <row r="908" spans="1:9" s="117" customFormat="1" ht="15" customHeight="1">
      <c r="A908" s="297"/>
      <c r="B908" s="80"/>
      <c r="C908" s="80"/>
      <c r="D908" s="80"/>
      <c r="F908" s="80"/>
      <c r="G908" s="80"/>
      <c r="H908" s="80"/>
      <c r="I908" s="80"/>
    </row>
    <row r="909" spans="1:9" s="117" customFormat="1" ht="15" customHeight="1">
      <c r="A909" s="297"/>
      <c r="B909" s="80"/>
      <c r="C909" s="80"/>
      <c r="D909" s="80"/>
      <c r="F909" s="80"/>
      <c r="G909" s="80"/>
      <c r="H909" s="80"/>
      <c r="I909" s="80"/>
    </row>
    <row r="910" spans="1:9" s="117" customFormat="1" ht="15" customHeight="1">
      <c r="A910" s="297"/>
      <c r="B910" s="80"/>
      <c r="C910" s="80"/>
      <c r="D910" s="80"/>
      <c r="F910" s="80"/>
      <c r="G910" s="80"/>
      <c r="H910" s="80"/>
      <c r="I910" s="80"/>
    </row>
    <row r="911" spans="1:9" s="117" customFormat="1" ht="15" customHeight="1">
      <c r="A911" s="297"/>
      <c r="B911" s="80"/>
      <c r="C911" s="80"/>
      <c r="D911" s="80"/>
      <c r="F911" s="80"/>
      <c r="G911" s="80"/>
      <c r="H911" s="80"/>
      <c r="I911" s="80"/>
    </row>
    <row r="912" spans="1:9" s="117" customFormat="1" ht="15" customHeight="1">
      <c r="A912" s="297"/>
      <c r="B912" s="80"/>
      <c r="C912" s="80"/>
      <c r="D912" s="80"/>
      <c r="F912" s="80"/>
      <c r="G912" s="80"/>
      <c r="H912" s="80"/>
      <c r="I912" s="80"/>
    </row>
    <row r="913" spans="1:9" s="117" customFormat="1" ht="15" customHeight="1">
      <c r="A913" s="297"/>
      <c r="B913" s="80"/>
      <c r="C913" s="80"/>
      <c r="D913" s="80"/>
      <c r="F913" s="80"/>
      <c r="G913" s="80"/>
      <c r="H913" s="80"/>
      <c r="I913" s="80"/>
    </row>
    <row r="914" spans="1:9" s="117" customFormat="1" ht="15" customHeight="1">
      <c r="A914" s="297"/>
      <c r="B914" s="80"/>
      <c r="C914" s="80"/>
      <c r="D914" s="80"/>
      <c r="F914" s="80"/>
      <c r="G914" s="80"/>
      <c r="H914" s="80"/>
      <c r="I914" s="80"/>
    </row>
    <row r="915" spans="1:9" s="117" customFormat="1" ht="15" customHeight="1">
      <c r="A915" s="297"/>
      <c r="B915" s="80"/>
      <c r="C915" s="80"/>
      <c r="D915" s="80"/>
      <c r="F915" s="80"/>
      <c r="G915" s="80"/>
      <c r="H915" s="80"/>
      <c r="I915" s="80"/>
    </row>
    <row r="916" spans="1:9" s="117" customFormat="1" ht="15" customHeight="1">
      <c r="A916" s="297"/>
      <c r="B916" s="80"/>
      <c r="C916" s="80"/>
      <c r="D916" s="80"/>
      <c r="F916" s="80"/>
      <c r="G916" s="80"/>
      <c r="H916" s="80"/>
      <c r="I916" s="80"/>
    </row>
    <row r="917" spans="1:9" s="117" customFormat="1" ht="15" customHeight="1">
      <c r="A917" s="297"/>
      <c r="B917" s="80"/>
      <c r="C917" s="80"/>
      <c r="D917" s="80"/>
      <c r="F917" s="80"/>
      <c r="G917" s="80"/>
      <c r="H917" s="80"/>
      <c r="I917" s="80"/>
    </row>
    <row r="918" spans="1:9" s="117" customFormat="1" ht="15" customHeight="1">
      <c r="A918" s="297"/>
      <c r="B918" s="80"/>
      <c r="C918" s="80"/>
      <c r="D918" s="80"/>
      <c r="F918" s="80"/>
      <c r="G918" s="80"/>
      <c r="H918" s="80"/>
      <c r="I918" s="80"/>
    </row>
    <row r="919" spans="1:9" s="117" customFormat="1" ht="15" customHeight="1">
      <c r="A919" s="297"/>
      <c r="B919" s="80"/>
      <c r="C919" s="80"/>
      <c r="D919" s="80"/>
      <c r="F919" s="80"/>
      <c r="G919" s="80"/>
      <c r="H919" s="80"/>
      <c r="I919" s="80"/>
    </row>
    <row r="920" spans="1:9" s="117" customFormat="1" ht="15" customHeight="1">
      <c r="A920" s="297"/>
      <c r="B920" s="80"/>
      <c r="C920" s="80"/>
      <c r="D920" s="80"/>
      <c r="F920" s="80"/>
      <c r="G920" s="80"/>
      <c r="H920" s="80"/>
      <c r="I920" s="80"/>
    </row>
    <row r="921" spans="1:9" s="117" customFormat="1" ht="15" customHeight="1">
      <c r="A921" s="297"/>
      <c r="B921" s="80"/>
      <c r="C921" s="80"/>
      <c r="D921" s="80"/>
      <c r="F921" s="80"/>
      <c r="G921" s="80"/>
      <c r="H921" s="80"/>
      <c r="I921" s="80"/>
    </row>
    <row r="922" spans="1:9" s="117" customFormat="1" ht="15" customHeight="1">
      <c r="A922" s="297"/>
      <c r="B922" s="80"/>
      <c r="C922" s="80"/>
      <c r="D922" s="80"/>
      <c r="F922" s="80"/>
      <c r="G922" s="80"/>
      <c r="H922" s="80"/>
      <c r="I922" s="80"/>
    </row>
    <row r="923" spans="1:9" s="117" customFormat="1" ht="15" customHeight="1">
      <c r="A923" s="297"/>
      <c r="B923" s="80"/>
      <c r="C923" s="80"/>
      <c r="D923" s="80"/>
      <c r="F923" s="80"/>
      <c r="G923" s="80"/>
      <c r="H923" s="80"/>
      <c r="I923" s="80"/>
    </row>
    <row r="924" spans="1:9" s="117" customFormat="1" ht="15" customHeight="1">
      <c r="A924" s="297"/>
      <c r="B924" s="80"/>
      <c r="C924" s="80"/>
      <c r="D924" s="80"/>
      <c r="F924" s="80"/>
      <c r="G924" s="80"/>
      <c r="H924" s="80"/>
      <c r="I924" s="80"/>
    </row>
    <row r="925" spans="1:9" s="117" customFormat="1" ht="15" customHeight="1">
      <c r="A925" s="297"/>
      <c r="B925" s="80"/>
      <c r="C925" s="80"/>
      <c r="D925" s="80"/>
      <c r="F925" s="80"/>
      <c r="G925" s="80"/>
      <c r="H925" s="80"/>
      <c r="I925" s="80"/>
    </row>
    <row r="926" spans="1:9" s="117" customFormat="1" ht="15" customHeight="1">
      <c r="A926" s="297"/>
      <c r="B926" s="80"/>
      <c r="C926" s="80"/>
      <c r="D926" s="80"/>
      <c r="F926" s="80"/>
      <c r="G926" s="80"/>
      <c r="H926" s="80"/>
      <c r="I926" s="80"/>
    </row>
    <row r="927" spans="1:9" s="117" customFormat="1" ht="15" customHeight="1">
      <c r="A927" s="297"/>
      <c r="B927" s="80"/>
      <c r="C927" s="80"/>
      <c r="D927" s="80"/>
      <c r="F927" s="80"/>
      <c r="G927" s="80"/>
      <c r="H927" s="80"/>
      <c r="I927" s="80"/>
    </row>
    <row r="928" spans="1:9" s="117" customFormat="1" ht="15" customHeight="1">
      <c r="A928" s="297"/>
      <c r="B928" s="80"/>
      <c r="C928" s="80"/>
      <c r="D928" s="80"/>
      <c r="F928" s="80"/>
      <c r="G928" s="80"/>
      <c r="H928" s="80"/>
      <c r="I928" s="80"/>
    </row>
    <row r="929" spans="1:9" s="117" customFormat="1" ht="15" customHeight="1">
      <c r="A929" s="297"/>
      <c r="B929" s="80"/>
      <c r="C929" s="80"/>
      <c r="D929" s="80"/>
      <c r="F929" s="80"/>
      <c r="G929" s="80"/>
      <c r="H929" s="80"/>
      <c r="I929" s="80"/>
    </row>
    <row r="930" spans="1:9" s="117" customFormat="1" ht="15" customHeight="1">
      <c r="A930" s="297"/>
      <c r="B930" s="80"/>
      <c r="C930" s="80"/>
      <c r="D930" s="80"/>
      <c r="F930" s="80"/>
      <c r="G930" s="80"/>
      <c r="H930" s="80"/>
      <c r="I930" s="80"/>
    </row>
    <row r="931" spans="1:9" s="117" customFormat="1" ht="15" customHeight="1">
      <c r="A931" s="297"/>
      <c r="B931" s="80"/>
      <c r="C931" s="80"/>
      <c r="D931" s="80"/>
      <c r="F931" s="80"/>
      <c r="G931" s="80"/>
      <c r="H931" s="80"/>
      <c r="I931" s="80"/>
    </row>
    <row r="932" spans="1:9" s="117" customFormat="1" ht="15" customHeight="1">
      <c r="A932" s="297"/>
      <c r="B932" s="80"/>
      <c r="C932" s="80"/>
      <c r="D932" s="80"/>
      <c r="F932" s="80"/>
      <c r="G932" s="80"/>
      <c r="H932" s="80"/>
      <c r="I932" s="80"/>
    </row>
    <row r="933" spans="1:9" s="117" customFormat="1" ht="15" customHeight="1">
      <c r="A933" s="297"/>
      <c r="B933" s="80"/>
      <c r="C933" s="80"/>
      <c r="D933" s="80"/>
      <c r="F933" s="80"/>
      <c r="G933" s="80"/>
      <c r="H933" s="80"/>
      <c r="I933" s="80"/>
    </row>
    <row r="934" spans="1:9" s="117" customFormat="1" ht="15" customHeight="1">
      <c r="A934" s="297"/>
      <c r="B934" s="80"/>
      <c r="C934" s="80"/>
      <c r="D934" s="80"/>
      <c r="F934" s="80"/>
      <c r="G934" s="80"/>
      <c r="H934" s="80"/>
      <c r="I934" s="80"/>
    </row>
    <row r="935" spans="1:9" s="117" customFormat="1" ht="15" customHeight="1">
      <c r="A935" s="297"/>
      <c r="B935" s="80"/>
      <c r="C935" s="80"/>
      <c r="D935" s="80"/>
      <c r="F935" s="80"/>
      <c r="G935" s="80"/>
      <c r="H935" s="80"/>
      <c r="I935" s="80"/>
    </row>
    <row r="936" spans="1:9" s="117" customFormat="1" ht="15" customHeight="1">
      <c r="A936" s="297"/>
      <c r="B936" s="80"/>
      <c r="C936" s="80"/>
      <c r="D936" s="80"/>
      <c r="F936" s="80"/>
      <c r="G936" s="80"/>
      <c r="H936" s="80"/>
      <c r="I936" s="80"/>
    </row>
    <row r="937" spans="1:9" s="117" customFormat="1" ht="15" customHeight="1">
      <c r="A937" s="297"/>
      <c r="B937" s="80"/>
      <c r="C937" s="80"/>
      <c r="D937" s="80"/>
      <c r="F937" s="80"/>
      <c r="G937" s="80"/>
      <c r="H937" s="80"/>
      <c r="I937" s="80"/>
    </row>
    <row r="938" spans="1:9" s="117" customFormat="1" ht="15" customHeight="1">
      <c r="A938" s="297"/>
      <c r="B938" s="80"/>
      <c r="C938" s="80"/>
      <c r="D938" s="80"/>
      <c r="F938" s="80"/>
      <c r="G938" s="80"/>
      <c r="H938" s="80"/>
      <c r="I938" s="80"/>
    </row>
    <row r="939" spans="1:9" s="117" customFormat="1" ht="15" customHeight="1">
      <c r="A939" s="297"/>
      <c r="B939" s="80"/>
      <c r="C939" s="80"/>
      <c r="D939" s="80"/>
      <c r="F939" s="80"/>
      <c r="G939" s="80"/>
      <c r="H939" s="80"/>
      <c r="I939" s="80"/>
    </row>
    <row r="940" spans="1:9" s="117" customFormat="1" ht="15" customHeight="1">
      <c r="A940" s="297"/>
      <c r="B940" s="80"/>
      <c r="C940" s="80"/>
      <c r="D940" s="80"/>
      <c r="F940" s="80"/>
      <c r="G940" s="80"/>
      <c r="H940" s="80"/>
      <c r="I940" s="80"/>
    </row>
    <row r="941" spans="1:9" s="117" customFormat="1" ht="15" customHeight="1">
      <c r="A941" s="297"/>
      <c r="B941" s="80"/>
      <c r="C941" s="80"/>
      <c r="D941" s="80"/>
      <c r="F941" s="80"/>
      <c r="G941" s="80"/>
      <c r="H941" s="80"/>
      <c r="I941" s="80"/>
    </row>
    <row r="942" spans="1:9" s="117" customFormat="1" ht="15" customHeight="1">
      <c r="A942" s="297"/>
      <c r="B942" s="80"/>
      <c r="C942" s="80"/>
      <c r="D942" s="80"/>
      <c r="F942" s="80"/>
      <c r="G942" s="80"/>
      <c r="H942" s="80"/>
      <c r="I942" s="80"/>
    </row>
    <row r="943" spans="1:9" s="117" customFormat="1" ht="15" customHeight="1">
      <c r="A943" s="297"/>
      <c r="B943" s="80"/>
      <c r="C943" s="80"/>
      <c r="D943" s="80"/>
      <c r="F943" s="80"/>
      <c r="G943" s="80"/>
      <c r="H943" s="80"/>
      <c r="I943" s="80"/>
    </row>
    <row r="944" spans="1:9" s="117" customFormat="1" ht="15" customHeight="1">
      <c r="A944" s="297"/>
      <c r="B944" s="80"/>
      <c r="C944" s="80"/>
      <c r="D944" s="80"/>
      <c r="F944" s="80"/>
      <c r="G944" s="80"/>
      <c r="H944" s="80"/>
      <c r="I944" s="80"/>
    </row>
    <row r="945" spans="1:9" s="117" customFormat="1" ht="15" customHeight="1">
      <c r="A945" s="297"/>
      <c r="B945" s="80"/>
      <c r="C945" s="80"/>
      <c r="D945" s="80"/>
      <c r="F945" s="80"/>
      <c r="G945" s="80"/>
      <c r="H945" s="80"/>
      <c r="I945" s="80"/>
    </row>
    <row r="946" spans="1:9" s="117" customFormat="1" ht="15" customHeight="1">
      <c r="A946" s="297"/>
      <c r="B946" s="80"/>
      <c r="C946" s="80"/>
      <c r="D946" s="80"/>
      <c r="F946" s="80"/>
      <c r="G946" s="80"/>
      <c r="H946" s="80"/>
      <c r="I946" s="80"/>
    </row>
    <row r="947" spans="1:9" s="117" customFormat="1" ht="15" customHeight="1">
      <c r="A947" s="297"/>
      <c r="B947" s="80"/>
      <c r="C947" s="80"/>
      <c r="D947" s="80"/>
      <c r="F947" s="80"/>
      <c r="G947" s="80"/>
      <c r="H947" s="80"/>
      <c r="I947" s="80"/>
    </row>
    <row r="948" spans="1:9" s="117" customFormat="1" ht="15" customHeight="1">
      <c r="A948" s="297"/>
      <c r="B948" s="80"/>
      <c r="C948" s="80"/>
      <c r="D948" s="80"/>
      <c r="F948" s="80"/>
      <c r="G948" s="80"/>
      <c r="H948" s="80"/>
      <c r="I948" s="80"/>
    </row>
    <row r="949" spans="1:9" s="117" customFormat="1" ht="15" customHeight="1">
      <c r="A949" s="297"/>
      <c r="B949" s="80"/>
      <c r="C949" s="80"/>
      <c r="D949" s="80"/>
      <c r="F949" s="80"/>
      <c r="G949" s="80"/>
      <c r="H949" s="80"/>
      <c r="I949" s="80"/>
    </row>
    <row r="950" spans="1:9" s="117" customFormat="1" ht="15" customHeight="1">
      <c r="A950" s="297"/>
      <c r="B950" s="80"/>
      <c r="C950" s="80"/>
      <c r="D950" s="80"/>
      <c r="F950" s="80"/>
      <c r="G950" s="80"/>
      <c r="H950" s="80"/>
      <c r="I950" s="80"/>
    </row>
    <row r="951" spans="1:9" s="117" customFormat="1" ht="15" customHeight="1">
      <c r="A951" s="297"/>
      <c r="B951" s="80"/>
      <c r="C951" s="80"/>
      <c r="D951" s="80"/>
      <c r="F951" s="80"/>
      <c r="G951" s="80"/>
      <c r="H951" s="80"/>
      <c r="I951" s="80"/>
    </row>
    <row r="952" spans="1:9" s="117" customFormat="1" ht="15" customHeight="1">
      <c r="A952" s="297"/>
      <c r="B952" s="80"/>
      <c r="C952" s="80"/>
      <c r="D952" s="80"/>
      <c r="F952" s="80"/>
      <c r="G952" s="80"/>
      <c r="H952" s="80"/>
      <c r="I952" s="80"/>
    </row>
    <row r="953" spans="1:9" s="117" customFormat="1" ht="15" customHeight="1">
      <c r="A953" s="297"/>
      <c r="B953" s="80"/>
      <c r="C953" s="80"/>
      <c r="D953" s="80"/>
      <c r="F953" s="80"/>
      <c r="G953" s="80"/>
      <c r="H953" s="80"/>
      <c r="I953" s="80"/>
    </row>
    <row r="954" spans="1:9" s="117" customFormat="1" ht="15" customHeight="1">
      <c r="A954" s="297"/>
      <c r="B954" s="80"/>
      <c r="C954" s="80"/>
      <c r="D954" s="80"/>
      <c r="F954" s="80"/>
      <c r="G954" s="80"/>
      <c r="H954" s="80"/>
      <c r="I954" s="80"/>
    </row>
    <row r="955" spans="1:9" s="117" customFormat="1" ht="15" customHeight="1">
      <c r="A955" s="297"/>
      <c r="B955" s="80"/>
      <c r="C955" s="80"/>
      <c r="D955" s="80"/>
      <c r="F955" s="80"/>
      <c r="G955" s="80"/>
      <c r="H955" s="80"/>
      <c r="I955" s="80"/>
    </row>
    <row r="956" spans="1:9" s="117" customFormat="1" ht="15" customHeight="1">
      <c r="A956" s="297"/>
      <c r="B956" s="80"/>
      <c r="C956" s="80"/>
      <c r="D956" s="80"/>
      <c r="F956" s="80"/>
      <c r="G956" s="80"/>
      <c r="H956" s="80"/>
      <c r="I956" s="80"/>
    </row>
    <row r="957" spans="1:9" s="117" customFormat="1" ht="15" customHeight="1">
      <c r="A957" s="297"/>
      <c r="B957" s="80"/>
      <c r="C957" s="80"/>
      <c r="D957" s="80"/>
      <c r="F957" s="80"/>
      <c r="G957" s="80"/>
      <c r="H957" s="80"/>
      <c r="I957" s="80"/>
    </row>
    <row r="958" spans="1:9" s="117" customFormat="1" ht="15" customHeight="1">
      <c r="A958" s="297"/>
      <c r="B958" s="80"/>
      <c r="C958" s="80"/>
      <c r="D958" s="80"/>
      <c r="F958" s="80"/>
      <c r="G958" s="80"/>
      <c r="H958" s="80"/>
      <c r="I958" s="80"/>
    </row>
    <row r="959" spans="1:9" s="117" customFormat="1" ht="15" customHeight="1">
      <c r="A959" s="297"/>
      <c r="B959" s="80"/>
      <c r="C959" s="80"/>
      <c r="D959" s="80"/>
      <c r="F959" s="80"/>
      <c r="G959" s="80"/>
      <c r="H959" s="80"/>
      <c r="I959" s="80"/>
    </row>
    <row r="960" spans="1:9" s="117" customFormat="1" ht="15" customHeight="1">
      <c r="A960" s="297"/>
      <c r="B960" s="80"/>
      <c r="C960" s="80"/>
      <c r="D960" s="80"/>
      <c r="F960" s="80"/>
      <c r="G960" s="80"/>
      <c r="H960" s="80"/>
      <c r="I960" s="80"/>
    </row>
    <row r="961" spans="1:9" s="117" customFormat="1" ht="15" customHeight="1">
      <c r="A961" s="297"/>
      <c r="B961" s="80"/>
      <c r="C961" s="80"/>
      <c r="D961" s="80"/>
      <c r="F961" s="80"/>
      <c r="G961" s="80"/>
      <c r="H961" s="80"/>
      <c r="I961" s="80"/>
    </row>
    <row r="962" spans="1:9" s="117" customFormat="1" ht="15" customHeight="1">
      <c r="A962" s="297"/>
      <c r="B962" s="80"/>
      <c r="C962" s="80"/>
      <c r="D962" s="80"/>
      <c r="F962" s="80"/>
      <c r="G962" s="80"/>
      <c r="H962" s="80"/>
      <c r="I962" s="80"/>
    </row>
    <row r="963" spans="1:9" s="117" customFormat="1" ht="15" customHeight="1">
      <c r="A963" s="297"/>
      <c r="B963" s="80"/>
      <c r="C963" s="80"/>
      <c r="D963" s="80"/>
      <c r="F963" s="80"/>
      <c r="G963" s="80"/>
      <c r="H963" s="80"/>
      <c r="I963" s="80"/>
    </row>
    <row r="964" spans="1:9" s="117" customFormat="1" ht="15" customHeight="1">
      <c r="A964" s="297"/>
      <c r="B964" s="80"/>
      <c r="C964" s="80"/>
      <c r="D964" s="80"/>
      <c r="F964" s="80"/>
      <c r="G964" s="80"/>
      <c r="H964" s="80"/>
      <c r="I964" s="80"/>
    </row>
    <row r="965" spans="1:9" s="117" customFormat="1" ht="15" customHeight="1">
      <c r="A965" s="297"/>
      <c r="B965" s="80"/>
      <c r="C965" s="80"/>
      <c r="D965" s="80"/>
      <c r="F965" s="80"/>
      <c r="G965" s="80"/>
      <c r="H965" s="80"/>
      <c r="I965" s="80"/>
    </row>
    <row r="966" spans="1:9" s="117" customFormat="1" ht="15" customHeight="1">
      <c r="A966" s="297"/>
      <c r="B966" s="80"/>
      <c r="C966" s="80"/>
      <c r="D966" s="80"/>
      <c r="F966" s="80"/>
      <c r="G966" s="80"/>
      <c r="H966" s="80"/>
      <c r="I966" s="80"/>
    </row>
    <row r="967" spans="1:9" s="117" customFormat="1" ht="15" customHeight="1">
      <c r="A967" s="297"/>
      <c r="B967" s="80"/>
      <c r="C967" s="80"/>
      <c r="D967" s="80"/>
      <c r="F967" s="80"/>
      <c r="G967" s="80"/>
      <c r="H967" s="80"/>
      <c r="I967" s="80"/>
    </row>
    <row r="968" spans="1:9" s="117" customFormat="1" ht="15" customHeight="1">
      <c r="A968" s="297"/>
      <c r="B968" s="80"/>
      <c r="C968" s="80"/>
      <c r="D968" s="80"/>
      <c r="F968" s="80"/>
      <c r="G968" s="80"/>
      <c r="H968" s="80"/>
      <c r="I968" s="80"/>
    </row>
    <row r="969" spans="1:9" s="117" customFormat="1" ht="15" customHeight="1">
      <c r="A969" s="297"/>
      <c r="B969" s="80"/>
      <c r="C969" s="80"/>
      <c r="D969" s="80"/>
      <c r="F969" s="80"/>
      <c r="G969" s="80"/>
      <c r="H969" s="80"/>
      <c r="I969" s="80"/>
    </row>
    <row r="970" spans="1:9" s="117" customFormat="1" ht="15" customHeight="1">
      <c r="A970" s="297"/>
      <c r="B970" s="80"/>
      <c r="C970" s="80"/>
      <c r="D970" s="80"/>
      <c r="F970" s="80"/>
      <c r="G970" s="80"/>
      <c r="H970" s="80"/>
      <c r="I970" s="80"/>
    </row>
    <row r="971" spans="1:9" s="117" customFormat="1" ht="15" customHeight="1">
      <c r="A971" s="297"/>
      <c r="B971" s="80"/>
      <c r="C971" s="80"/>
      <c r="D971" s="80"/>
      <c r="F971" s="80"/>
      <c r="G971" s="80"/>
      <c r="H971" s="80"/>
      <c r="I971" s="80"/>
    </row>
    <row r="972" spans="1:9" s="117" customFormat="1" ht="15" customHeight="1">
      <c r="A972" s="297"/>
      <c r="B972" s="80"/>
      <c r="C972" s="80"/>
      <c r="D972" s="80"/>
      <c r="F972" s="80"/>
      <c r="G972" s="80"/>
      <c r="H972" s="80"/>
      <c r="I972" s="80"/>
    </row>
    <row r="973" spans="1:9" s="117" customFormat="1" ht="15" customHeight="1">
      <c r="A973" s="297"/>
      <c r="B973" s="80"/>
      <c r="C973" s="80"/>
      <c r="D973" s="80"/>
      <c r="F973" s="80"/>
      <c r="G973" s="80"/>
      <c r="H973" s="80"/>
      <c r="I973" s="80"/>
    </row>
    <row r="974" spans="1:9" s="117" customFormat="1" ht="15" customHeight="1">
      <c r="A974" s="297"/>
      <c r="B974" s="80"/>
      <c r="C974" s="80"/>
      <c r="D974" s="80"/>
      <c r="F974" s="80"/>
      <c r="G974" s="80"/>
      <c r="H974" s="80"/>
      <c r="I974" s="80"/>
    </row>
    <row r="975" spans="1:9" s="117" customFormat="1" ht="15" customHeight="1">
      <c r="A975" s="297"/>
      <c r="B975" s="80"/>
      <c r="C975" s="80"/>
      <c r="D975" s="80"/>
      <c r="F975" s="80"/>
      <c r="G975" s="80"/>
      <c r="H975" s="80"/>
      <c r="I975" s="80"/>
    </row>
    <row r="976" spans="1:9" s="117" customFormat="1" ht="15" customHeight="1">
      <c r="A976" s="297"/>
      <c r="B976" s="80"/>
      <c r="C976" s="80"/>
      <c r="D976" s="80"/>
      <c r="F976" s="80"/>
      <c r="G976" s="80"/>
      <c r="H976" s="80"/>
      <c r="I976" s="80"/>
    </row>
    <row r="977" spans="1:9" s="117" customFormat="1" ht="15" customHeight="1">
      <c r="A977" s="297"/>
      <c r="B977" s="80"/>
      <c r="C977" s="80"/>
      <c r="D977" s="80"/>
      <c r="F977" s="80"/>
      <c r="G977" s="80"/>
      <c r="H977" s="80"/>
      <c r="I977" s="80"/>
    </row>
    <row r="978" spans="1:9" s="117" customFormat="1" ht="15" customHeight="1">
      <c r="A978" s="297"/>
      <c r="B978" s="80"/>
      <c r="C978" s="80"/>
      <c r="D978" s="80"/>
      <c r="F978" s="80"/>
      <c r="G978" s="80"/>
      <c r="H978" s="80"/>
      <c r="I978" s="80"/>
    </row>
    <row r="979" spans="1:9" s="117" customFormat="1" ht="15" customHeight="1">
      <c r="A979" s="297"/>
      <c r="B979" s="80"/>
      <c r="C979" s="80"/>
      <c r="D979" s="80"/>
      <c r="F979" s="80"/>
      <c r="G979" s="80"/>
      <c r="H979" s="80"/>
      <c r="I979" s="80"/>
    </row>
    <row r="980" spans="1:9" s="117" customFormat="1" ht="15" customHeight="1">
      <c r="A980" s="297"/>
      <c r="B980" s="80"/>
      <c r="C980" s="80"/>
      <c r="D980" s="80"/>
      <c r="F980" s="80"/>
      <c r="G980" s="80"/>
      <c r="H980" s="80"/>
      <c r="I980" s="80"/>
    </row>
    <row r="981" spans="1:9" s="117" customFormat="1" ht="15" customHeight="1">
      <c r="A981" s="297"/>
      <c r="B981" s="80"/>
      <c r="C981" s="80"/>
      <c r="D981" s="80"/>
      <c r="F981" s="80"/>
      <c r="G981" s="80"/>
      <c r="H981" s="80"/>
      <c r="I981" s="80"/>
    </row>
    <row r="982" spans="1:9" s="117" customFormat="1" ht="15" customHeight="1">
      <c r="A982" s="297"/>
      <c r="B982" s="80"/>
      <c r="C982" s="80"/>
      <c r="D982" s="80"/>
      <c r="F982" s="80"/>
      <c r="G982" s="80"/>
      <c r="H982" s="80"/>
      <c r="I982" s="80"/>
    </row>
    <row r="983" spans="1:9" s="117" customFormat="1" ht="15" customHeight="1">
      <c r="A983" s="297"/>
      <c r="B983" s="80"/>
      <c r="C983" s="80"/>
      <c r="D983" s="80"/>
      <c r="F983" s="80"/>
      <c r="G983" s="80"/>
      <c r="H983" s="80"/>
      <c r="I983" s="80"/>
    </row>
    <row r="984" spans="1:9" s="117" customFormat="1" ht="15" customHeight="1">
      <c r="A984" s="297"/>
      <c r="B984" s="80"/>
      <c r="C984" s="80"/>
      <c r="D984" s="80"/>
      <c r="F984" s="80"/>
      <c r="G984" s="80"/>
      <c r="H984" s="80"/>
      <c r="I984" s="80"/>
    </row>
    <row r="985" spans="1:9" s="117" customFormat="1" ht="15" customHeight="1">
      <c r="A985" s="297"/>
      <c r="B985" s="80"/>
      <c r="C985" s="80"/>
      <c r="D985" s="80"/>
      <c r="F985" s="80"/>
      <c r="G985" s="80"/>
      <c r="H985" s="80"/>
      <c r="I985" s="80"/>
    </row>
    <row r="986" spans="1:9" s="117" customFormat="1" ht="15" customHeight="1">
      <c r="A986" s="297"/>
      <c r="B986" s="80"/>
      <c r="C986" s="80"/>
      <c r="D986" s="80"/>
      <c r="F986" s="80"/>
      <c r="G986" s="80"/>
      <c r="H986" s="80"/>
      <c r="I986" s="80"/>
    </row>
    <row r="987" spans="1:9" s="117" customFormat="1" ht="15" customHeight="1">
      <c r="A987" s="297"/>
      <c r="B987" s="80"/>
      <c r="C987" s="80"/>
      <c r="D987" s="80"/>
      <c r="F987" s="80"/>
      <c r="G987" s="80"/>
      <c r="H987" s="80"/>
      <c r="I987" s="80"/>
    </row>
    <row r="988" spans="1:9" s="117" customFormat="1" ht="15" customHeight="1">
      <c r="A988" s="297"/>
      <c r="B988" s="80"/>
      <c r="C988" s="80"/>
      <c r="D988" s="80"/>
      <c r="F988" s="80"/>
      <c r="G988" s="80"/>
      <c r="H988" s="80"/>
      <c r="I988" s="80"/>
    </row>
    <row r="989" spans="1:9" s="117" customFormat="1" ht="15" customHeight="1">
      <c r="A989" s="297"/>
      <c r="B989" s="80"/>
      <c r="C989" s="80"/>
      <c r="D989" s="80"/>
      <c r="F989" s="80"/>
      <c r="G989" s="80"/>
      <c r="H989" s="80"/>
      <c r="I989" s="80"/>
    </row>
    <row r="990" spans="1:9" s="117" customFormat="1" ht="15" customHeight="1">
      <c r="A990" s="297"/>
      <c r="B990" s="80"/>
      <c r="C990" s="80"/>
      <c r="D990" s="80"/>
      <c r="F990" s="80"/>
      <c r="G990" s="80"/>
      <c r="H990" s="80"/>
      <c r="I990" s="80"/>
    </row>
    <row r="991" spans="1:9" s="117" customFormat="1" ht="15" customHeight="1">
      <c r="A991" s="297"/>
      <c r="B991" s="80"/>
      <c r="C991" s="80"/>
      <c r="D991" s="80"/>
      <c r="F991" s="80"/>
      <c r="G991" s="80"/>
      <c r="H991" s="80"/>
      <c r="I991" s="80"/>
    </row>
    <row r="992" spans="1:9" s="117" customFormat="1" ht="15" customHeight="1">
      <c r="A992" s="297"/>
      <c r="B992" s="80"/>
      <c r="C992" s="80"/>
      <c r="D992" s="80"/>
      <c r="F992" s="80"/>
      <c r="G992" s="80"/>
      <c r="H992" s="80"/>
      <c r="I992" s="80"/>
    </row>
    <row r="993" spans="1:9" s="117" customFormat="1" ht="15" customHeight="1">
      <c r="A993" s="297"/>
      <c r="B993" s="80"/>
      <c r="C993" s="80"/>
      <c r="D993" s="80"/>
      <c r="F993" s="80"/>
      <c r="G993" s="80"/>
      <c r="H993" s="80"/>
      <c r="I993" s="80"/>
    </row>
    <row r="994" spans="1:9" s="117" customFormat="1" ht="15" customHeight="1">
      <c r="A994" s="297"/>
      <c r="B994" s="80"/>
      <c r="C994" s="80"/>
      <c r="D994" s="80"/>
      <c r="F994" s="80"/>
      <c r="G994" s="80"/>
      <c r="H994" s="80"/>
      <c r="I994" s="80"/>
    </row>
    <row r="995" spans="1:9" s="117" customFormat="1" ht="15" customHeight="1">
      <c r="A995" s="297"/>
      <c r="B995" s="80"/>
      <c r="C995" s="80"/>
      <c r="D995" s="80"/>
      <c r="F995" s="80"/>
      <c r="G995" s="80"/>
      <c r="H995" s="80"/>
      <c r="I995" s="80"/>
    </row>
    <row r="996" spans="1:9" s="117" customFormat="1" ht="15" customHeight="1">
      <c r="A996" s="297"/>
      <c r="B996" s="80"/>
      <c r="C996" s="80"/>
      <c r="D996" s="80"/>
      <c r="F996" s="80"/>
      <c r="G996" s="80"/>
      <c r="H996" s="80"/>
      <c r="I996" s="80"/>
    </row>
    <row r="997" spans="1:9" s="117" customFormat="1" ht="15" customHeight="1">
      <c r="A997" s="297"/>
      <c r="B997" s="80"/>
      <c r="C997" s="80"/>
      <c r="D997" s="80"/>
      <c r="F997" s="80"/>
      <c r="G997" s="80"/>
      <c r="H997" s="80"/>
      <c r="I997" s="80"/>
    </row>
    <row r="998" spans="1:9" s="117" customFormat="1" ht="15" customHeight="1">
      <c r="A998" s="297"/>
      <c r="B998" s="80"/>
      <c r="C998" s="80"/>
      <c r="D998" s="80"/>
      <c r="F998" s="80"/>
      <c r="G998" s="80"/>
      <c r="H998" s="80"/>
      <c r="I998" s="80"/>
    </row>
    <row r="999" spans="1:9" s="117" customFormat="1" ht="15" customHeight="1">
      <c r="A999" s="297"/>
      <c r="B999" s="80"/>
      <c r="C999" s="80"/>
      <c r="D999" s="80"/>
      <c r="F999" s="80"/>
      <c r="G999" s="80"/>
      <c r="H999" s="80"/>
      <c r="I999" s="80"/>
    </row>
    <row r="1000" spans="1:9" s="117" customFormat="1" ht="15" customHeight="1">
      <c r="A1000" s="297"/>
      <c r="B1000" s="80"/>
      <c r="C1000" s="80"/>
      <c r="D1000" s="80"/>
      <c r="F1000" s="80"/>
      <c r="G1000" s="80"/>
      <c r="H1000" s="80"/>
      <c r="I1000" s="80"/>
    </row>
    <row r="1001" spans="1:9" s="117" customFormat="1" ht="15" customHeight="1">
      <c r="A1001" s="297"/>
      <c r="B1001" s="80"/>
      <c r="C1001" s="80"/>
      <c r="D1001" s="80"/>
      <c r="F1001" s="80"/>
      <c r="G1001" s="80"/>
      <c r="H1001" s="80"/>
      <c r="I1001" s="80"/>
    </row>
    <row r="1002" spans="1:9" s="117" customFormat="1" ht="15" customHeight="1">
      <c r="A1002" s="297"/>
      <c r="B1002" s="80"/>
      <c r="C1002" s="80"/>
      <c r="D1002" s="80"/>
      <c r="F1002" s="80"/>
      <c r="G1002" s="80"/>
      <c r="H1002" s="80"/>
      <c r="I1002" s="80"/>
    </row>
    <row r="1003" spans="1:9" s="117" customFormat="1" ht="15" customHeight="1">
      <c r="A1003" s="297"/>
      <c r="B1003" s="80"/>
      <c r="C1003" s="80"/>
      <c r="D1003" s="80"/>
      <c r="F1003" s="80"/>
      <c r="G1003" s="80"/>
      <c r="H1003" s="80"/>
      <c r="I1003" s="80"/>
    </row>
    <row r="1004" spans="1:9" s="117" customFormat="1" ht="15" customHeight="1">
      <c r="A1004" s="297"/>
      <c r="B1004" s="80"/>
      <c r="C1004" s="80"/>
      <c r="D1004" s="80"/>
      <c r="F1004" s="80"/>
      <c r="G1004" s="80"/>
      <c r="H1004" s="80"/>
      <c r="I1004" s="80"/>
    </row>
    <row r="1005" spans="1:9" s="117" customFormat="1" ht="15" customHeight="1">
      <c r="A1005" s="297"/>
      <c r="B1005" s="80"/>
      <c r="C1005" s="80"/>
      <c r="D1005" s="80"/>
      <c r="F1005" s="80"/>
      <c r="G1005" s="80"/>
      <c r="H1005" s="80"/>
      <c r="I1005" s="80"/>
    </row>
    <row r="1006" spans="1:9" s="117" customFormat="1" ht="15" customHeight="1">
      <c r="A1006" s="297"/>
      <c r="B1006" s="80"/>
      <c r="C1006" s="80"/>
      <c r="D1006" s="80"/>
      <c r="F1006" s="80"/>
      <c r="G1006" s="80"/>
      <c r="H1006" s="80"/>
      <c r="I1006" s="80"/>
    </row>
    <row r="1007" spans="1:9" s="117" customFormat="1" ht="15" customHeight="1">
      <c r="A1007" s="297"/>
      <c r="B1007" s="80"/>
      <c r="C1007" s="80"/>
      <c r="D1007" s="80"/>
      <c r="F1007" s="80"/>
      <c r="G1007" s="80"/>
      <c r="H1007" s="80"/>
      <c r="I1007" s="80"/>
    </row>
    <row r="1008" spans="1:9" s="117" customFormat="1" ht="15" customHeight="1">
      <c r="A1008" s="297"/>
      <c r="B1008" s="80"/>
      <c r="C1008" s="80"/>
      <c r="D1008" s="80"/>
      <c r="F1008" s="80"/>
      <c r="G1008" s="80"/>
      <c r="H1008" s="80"/>
      <c r="I1008" s="80"/>
    </row>
    <row r="1009" spans="1:9" s="117" customFormat="1" ht="15" customHeight="1">
      <c r="A1009" s="297"/>
      <c r="B1009" s="80"/>
      <c r="C1009" s="80"/>
      <c r="D1009" s="80"/>
      <c r="F1009" s="80"/>
      <c r="G1009" s="80"/>
      <c r="H1009" s="80"/>
      <c r="I1009" s="80"/>
    </row>
    <row r="1010" spans="1:9" s="117" customFormat="1" ht="15" customHeight="1">
      <c r="A1010" s="297"/>
      <c r="B1010" s="80"/>
      <c r="C1010" s="80"/>
      <c r="D1010" s="80"/>
      <c r="F1010" s="80"/>
      <c r="G1010" s="80"/>
      <c r="H1010" s="80"/>
      <c r="I1010" s="80"/>
    </row>
    <row r="1011" spans="1:9" s="117" customFormat="1" ht="15" customHeight="1">
      <c r="A1011" s="297"/>
      <c r="B1011" s="80"/>
      <c r="C1011" s="80"/>
      <c r="D1011" s="80"/>
      <c r="F1011" s="80"/>
      <c r="G1011" s="80"/>
      <c r="H1011" s="80"/>
      <c r="I1011" s="80"/>
    </row>
    <row r="1012" spans="1:9" s="117" customFormat="1" ht="15" customHeight="1">
      <c r="A1012" s="297"/>
      <c r="B1012" s="80"/>
      <c r="C1012" s="80"/>
      <c r="D1012" s="80"/>
      <c r="F1012" s="80"/>
      <c r="G1012" s="80"/>
      <c r="H1012" s="80"/>
      <c r="I1012" s="80"/>
    </row>
    <row r="1013" spans="1:9" s="117" customFormat="1" ht="15" customHeight="1">
      <c r="A1013" s="297"/>
      <c r="B1013" s="80"/>
      <c r="C1013" s="80"/>
      <c r="D1013" s="80"/>
      <c r="F1013" s="80"/>
      <c r="G1013" s="80"/>
      <c r="H1013" s="80"/>
      <c r="I1013" s="80"/>
    </row>
    <row r="1014" spans="1:9" s="117" customFormat="1" ht="15" customHeight="1">
      <c r="A1014" s="297"/>
      <c r="B1014" s="80"/>
      <c r="C1014" s="80"/>
      <c r="D1014" s="80"/>
      <c r="F1014" s="80"/>
      <c r="G1014" s="80"/>
      <c r="H1014" s="80"/>
      <c r="I1014" s="80"/>
    </row>
    <row r="1015" spans="1:9" s="117" customFormat="1" ht="15" customHeight="1">
      <c r="A1015" s="297"/>
      <c r="B1015" s="80"/>
      <c r="C1015" s="80"/>
      <c r="D1015" s="80"/>
      <c r="F1015" s="80"/>
      <c r="G1015" s="80"/>
      <c r="H1015" s="80"/>
      <c r="I1015" s="80"/>
    </row>
    <row r="1016" spans="1:9" s="117" customFormat="1" ht="15" customHeight="1">
      <c r="A1016" s="297"/>
      <c r="B1016" s="80"/>
      <c r="C1016" s="80"/>
      <c r="D1016" s="80"/>
      <c r="F1016" s="80"/>
      <c r="G1016" s="80"/>
      <c r="H1016" s="80"/>
      <c r="I1016" s="80"/>
    </row>
    <row r="1017" spans="1:9" s="117" customFormat="1" ht="15" customHeight="1">
      <c r="A1017" s="297"/>
      <c r="B1017" s="80"/>
      <c r="C1017" s="80"/>
      <c r="D1017" s="80"/>
      <c r="F1017" s="80"/>
      <c r="G1017" s="80"/>
      <c r="H1017" s="80"/>
      <c r="I1017" s="80"/>
    </row>
    <row r="1018" spans="1:9" s="117" customFormat="1" ht="15" customHeight="1">
      <c r="A1018" s="297"/>
      <c r="B1018" s="80"/>
      <c r="C1018" s="80"/>
      <c r="D1018" s="80"/>
      <c r="F1018" s="80"/>
      <c r="G1018" s="80"/>
      <c r="H1018" s="80"/>
      <c r="I1018" s="80"/>
    </row>
    <row r="1019" spans="1:9" s="117" customFormat="1" ht="15" customHeight="1">
      <c r="A1019" s="297"/>
      <c r="B1019" s="80"/>
      <c r="C1019" s="80"/>
      <c r="D1019" s="80"/>
      <c r="F1019" s="80"/>
      <c r="G1019" s="80"/>
      <c r="H1019" s="80"/>
      <c r="I1019" s="80"/>
    </row>
    <row r="1020" spans="1:9" s="117" customFormat="1" ht="15" customHeight="1">
      <c r="A1020" s="297"/>
      <c r="B1020" s="80"/>
      <c r="C1020" s="80"/>
      <c r="D1020" s="80"/>
      <c r="F1020" s="80"/>
      <c r="G1020" s="80"/>
      <c r="H1020" s="80"/>
      <c r="I1020" s="80"/>
    </row>
    <row r="1021" spans="1:9" s="117" customFormat="1" ht="15" customHeight="1">
      <c r="A1021" s="297"/>
      <c r="B1021" s="80"/>
      <c r="C1021" s="80"/>
      <c r="D1021" s="80"/>
      <c r="F1021" s="80"/>
      <c r="G1021" s="80"/>
      <c r="H1021" s="80"/>
      <c r="I1021" s="80"/>
    </row>
    <row r="1022" spans="1:9" s="117" customFormat="1" ht="15" customHeight="1">
      <c r="A1022" s="297"/>
      <c r="B1022" s="80"/>
      <c r="C1022" s="80"/>
      <c r="D1022" s="80"/>
      <c r="F1022" s="80"/>
      <c r="G1022" s="80"/>
      <c r="H1022" s="80"/>
      <c r="I1022" s="80"/>
    </row>
    <row r="1023" spans="1:9" s="117" customFormat="1" ht="15" customHeight="1">
      <c r="A1023" s="297"/>
      <c r="B1023" s="80"/>
      <c r="C1023" s="80"/>
      <c r="D1023" s="80"/>
      <c r="F1023" s="80"/>
      <c r="G1023" s="80"/>
      <c r="H1023" s="80"/>
      <c r="I1023" s="80"/>
    </row>
    <row r="1024" spans="1:9" s="117" customFormat="1" ht="15" customHeight="1">
      <c r="A1024" s="297"/>
      <c r="B1024" s="80"/>
      <c r="C1024" s="80"/>
      <c r="D1024" s="80"/>
      <c r="F1024" s="80"/>
      <c r="G1024" s="80"/>
      <c r="H1024" s="80"/>
      <c r="I1024" s="80"/>
    </row>
    <row r="1025" spans="1:9" s="117" customFormat="1" ht="15" customHeight="1">
      <c r="A1025" s="297"/>
      <c r="B1025" s="80"/>
      <c r="C1025" s="80"/>
      <c r="D1025" s="80"/>
      <c r="F1025" s="80"/>
      <c r="G1025" s="80"/>
      <c r="H1025" s="80"/>
      <c r="I1025" s="80"/>
    </row>
    <row r="1026" spans="1:9" s="117" customFormat="1" ht="15" customHeight="1">
      <c r="A1026" s="297"/>
      <c r="B1026" s="80"/>
      <c r="C1026" s="80"/>
      <c r="D1026" s="80"/>
      <c r="F1026" s="80"/>
      <c r="G1026" s="80"/>
      <c r="H1026" s="80"/>
      <c r="I1026" s="80"/>
    </row>
    <row r="1027" spans="1:9" s="117" customFormat="1" ht="15" customHeight="1">
      <c r="A1027" s="297"/>
      <c r="B1027" s="80"/>
      <c r="C1027" s="80"/>
      <c r="D1027" s="80"/>
      <c r="F1027" s="80"/>
      <c r="G1027" s="80"/>
      <c r="H1027" s="80"/>
      <c r="I1027" s="80"/>
    </row>
    <row r="1028" spans="1:9" s="117" customFormat="1" ht="15" customHeight="1">
      <c r="A1028" s="297"/>
      <c r="B1028" s="80"/>
      <c r="C1028" s="80"/>
      <c r="D1028" s="80"/>
      <c r="F1028" s="80"/>
      <c r="G1028" s="80"/>
      <c r="H1028" s="80"/>
      <c r="I1028" s="80"/>
    </row>
    <row r="1029" spans="1:9" s="117" customFormat="1" ht="15" customHeight="1">
      <c r="A1029" s="297"/>
      <c r="B1029" s="80"/>
      <c r="C1029" s="80"/>
      <c r="D1029" s="80"/>
      <c r="F1029" s="80"/>
      <c r="G1029" s="80"/>
      <c r="H1029" s="80"/>
      <c r="I1029" s="80"/>
    </row>
    <row r="1030" spans="1:9" s="117" customFormat="1" ht="15" customHeight="1">
      <c r="A1030" s="297"/>
      <c r="B1030" s="80"/>
      <c r="C1030" s="80"/>
      <c r="D1030" s="80"/>
      <c r="F1030" s="80"/>
      <c r="G1030" s="80"/>
      <c r="H1030" s="80"/>
      <c r="I1030" s="80"/>
    </row>
    <row r="1031" spans="1:9" s="117" customFormat="1" ht="15" customHeight="1">
      <c r="A1031" s="297"/>
      <c r="B1031" s="80"/>
      <c r="C1031" s="80"/>
      <c r="D1031" s="80"/>
      <c r="F1031" s="80"/>
      <c r="G1031" s="80"/>
      <c r="H1031" s="80"/>
      <c r="I1031" s="80"/>
    </row>
    <row r="1032" spans="1:9" s="117" customFormat="1" ht="15" customHeight="1">
      <c r="A1032" s="297"/>
      <c r="B1032" s="80"/>
      <c r="C1032" s="80"/>
      <c r="D1032" s="80"/>
      <c r="F1032" s="80"/>
      <c r="G1032" s="80"/>
      <c r="H1032" s="80"/>
      <c r="I1032" s="80"/>
    </row>
    <row r="1033" spans="1:9" s="117" customFormat="1" ht="15" customHeight="1">
      <c r="A1033" s="297"/>
      <c r="B1033" s="80"/>
      <c r="C1033" s="80"/>
      <c r="D1033" s="80"/>
      <c r="F1033" s="80"/>
      <c r="G1033" s="80"/>
      <c r="H1033" s="80"/>
      <c r="I1033" s="80"/>
    </row>
    <row r="1034" spans="1:9" s="117" customFormat="1" ht="15" customHeight="1">
      <c r="A1034" s="297"/>
      <c r="B1034" s="80"/>
      <c r="C1034" s="80"/>
      <c r="D1034" s="80"/>
      <c r="F1034" s="80"/>
      <c r="G1034" s="80"/>
      <c r="H1034" s="80"/>
      <c r="I1034" s="80"/>
    </row>
    <row r="1035" spans="1:9" s="117" customFormat="1" ht="15" customHeight="1">
      <c r="A1035" s="297"/>
      <c r="B1035" s="80"/>
      <c r="C1035" s="80"/>
      <c r="D1035" s="80"/>
      <c r="F1035" s="80"/>
      <c r="G1035" s="80"/>
      <c r="H1035" s="80"/>
      <c r="I1035" s="80"/>
    </row>
    <row r="1036" spans="1:9" s="117" customFormat="1" ht="15" customHeight="1">
      <c r="A1036" s="297"/>
      <c r="B1036" s="80"/>
      <c r="C1036" s="80"/>
      <c r="D1036" s="80"/>
      <c r="F1036" s="80"/>
      <c r="G1036" s="80"/>
      <c r="H1036" s="80"/>
      <c r="I1036" s="80"/>
    </row>
    <row r="1037" spans="1:9" s="117" customFormat="1" ht="15" customHeight="1">
      <c r="A1037" s="297"/>
      <c r="B1037" s="80"/>
      <c r="C1037" s="80"/>
      <c r="D1037" s="80"/>
      <c r="F1037" s="80"/>
      <c r="G1037" s="80"/>
      <c r="H1037" s="80"/>
      <c r="I1037" s="80"/>
    </row>
    <row r="1038" spans="1:9" s="117" customFormat="1" ht="15" customHeight="1">
      <c r="A1038" s="297"/>
      <c r="B1038" s="80"/>
      <c r="C1038" s="80"/>
      <c r="D1038" s="80"/>
      <c r="F1038" s="80"/>
      <c r="G1038" s="80"/>
      <c r="H1038" s="80"/>
      <c r="I1038" s="80"/>
    </row>
    <row r="1039" spans="1:9" s="117" customFormat="1" ht="15" customHeight="1">
      <c r="A1039" s="297"/>
      <c r="B1039" s="80"/>
      <c r="C1039" s="80"/>
      <c r="D1039" s="80"/>
      <c r="F1039" s="80"/>
      <c r="G1039" s="80"/>
      <c r="H1039" s="80"/>
      <c r="I1039" s="80"/>
    </row>
    <row r="1040" spans="1:9" s="117" customFormat="1" ht="15" customHeight="1">
      <c r="A1040" s="297"/>
      <c r="B1040" s="80"/>
      <c r="C1040" s="80"/>
      <c r="D1040" s="80"/>
      <c r="F1040" s="80"/>
      <c r="G1040" s="80"/>
      <c r="H1040" s="80"/>
      <c r="I1040" s="80"/>
    </row>
    <row r="1041" spans="1:9" s="117" customFormat="1" ht="15" customHeight="1">
      <c r="A1041" s="297"/>
      <c r="B1041" s="80"/>
      <c r="C1041" s="80"/>
      <c r="D1041" s="80"/>
      <c r="F1041" s="80"/>
      <c r="G1041" s="80"/>
      <c r="H1041" s="80"/>
      <c r="I1041" s="80"/>
    </row>
    <row r="1042" spans="1:9" s="117" customFormat="1" ht="15" customHeight="1">
      <c r="A1042" s="297"/>
      <c r="B1042" s="80"/>
      <c r="C1042" s="80"/>
      <c r="D1042" s="80"/>
      <c r="F1042" s="80"/>
      <c r="G1042" s="80"/>
      <c r="H1042" s="80"/>
      <c r="I1042" s="80"/>
    </row>
    <row r="1043" spans="1:9" s="117" customFormat="1" ht="15" customHeight="1">
      <c r="A1043" s="297"/>
      <c r="B1043" s="80"/>
      <c r="C1043" s="80"/>
      <c r="D1043" s="80"/>
      <c r="F1043" s="80"/>
      <c r="G1043" s="80"/>
      <c r="H1043" s="80"/>
      <c r="I1043" s="80"/>
    </row>
    <row r="1044" spans="1:9" s="117" customFormat="1" ht="15" customHeight="1">
      <c r="A1044" s="297"/>
      <c r="B1044" s="80"/>
      <c r="C1044" s="80"/>
      <c r="D1044" s="80"/>
      <c r="F1044" s="80"/>
      <c r="G1044" s="80"/>
      <c r="H1044" s="80"/>
      <c r="I1044" s="80"/>
    </row>
    <row r="1045" spans="1:9" s="117" customFormat="1" ht="15" customHeight="1">
      <c r="A1045" s="297"/>
      <c r="B1045" s="80"/>
      <c r="C1045" s="80"/>
      <c r="D1045" s="80"/>
      <c r="F1045" s="80"/>
      <c r="G1045" s="80"/>
      <c r="H1045" s="80"/>
      <c r="I1045" s="80"/>
    </row>
    <row r="1046" spans="1:9" s="117" customFormat="1" ht="15" customHeight="1">
      <c r="A1046" s="297"/>
      <c r="B1046" s="80"/>
      <c r="C1046" s="80"/>
      <c r="D1046" s="80"/>
      <c r="F1046" s="80"/>
      <c r="G1046" s="80"/>
      <c r="H1046" s="80"/>
      <c r="I1046" s="80"/>
    </row>
    <row r="1047" spans="1:9" s="117" customFormat="1" ht="15" customHeight="1">
      <c r="A1047" s="297"/>
      <c r="B1047" s="80"/>
      <c r="C1047" s="80"/>
      <c r="D1047" s="80"/>
      <c r="F1047" s="80"/>
      <c r="G1047" s="80"/>
      <c r="H1047" s="80"/>
      <c r="I1047" s="80"/>
    </row>
    <row r="1048" spans="1:9" s="117" customFormat="1" ht="15" customHeight="1">
      <c r="A1048" s="297"/>
      <c r="B1048" s="80"/>
      <c r="C1048" s="80"/>
      <c r="D1048" s="80"/>
      <c r="F1048" s="80"/>
      <c r="G1048" s="80"/>
      <c r="H1048" s="80"/>
      <c r="I1048" s="80"/>
    </row>
    <row r="1049" spans="1:9" s="117" customFormat="1" ht="15" customHeight="1">
      <c r="A1049" s="297"/>
      <c r="B1049" s="80"/>
      <c r="C1049" s="80"/>
      <c r="D1049" s="80"/>
      <c r="F1049" s="80"/>
      <c r="G1049" s="80"/>
      <c r="H1049" s="80"/>
      <c r="I1049" s="80"/>
    </row>
    <row r="1050" spans="1:9" s="117" customFormat="1" ht="15" customHeight="1">
      <c r="A1050" s="297"/>
      <c r="B1050" s="80"/>
      <c r="C1050" s="80"/>
      <c r="D1050" s="80"/>
      <c r="F1050" s="80"/>
      <c r="G1050" s="80"/>
      <c r="H1050" s="80"/>
      <c r="I1050" s="80"/>
    </row>
    <row r="1051" spans="1:9" s="117" customFormat="1" ht="15" customHeight="1">
      <c r="A1051" s="297"/>
      <c r="B1051" s="80"/>
      <c r="C1051" s="80"/>
      <c r="D1051" s="80"/>
      <c r="F1051" s="80"/>
      <c r="G1051" s="80"/>
      <c r="H1051" s="80"/>
      <c r="I1051" s="80"/>
    </row>
    <row r="1052" spans="1:9" s="117" customFormat="1" ht="15" customHeight="1">
      <c r="A1052" s="297"/>
      <c r="B1052" s="80"/>
      <c r="C1052" s="80"/>
      <c r="D1052" s="80"/>
      <c r="F1052" s="80"/>
      <c r="G1052" s="80"/>
      <c r="H1052" s="80"/>
      <c r="I1052" s="80"/>
    </row>
    <row r="1053" spans="1:9" s="117" customFormat="1" ht="15" customHeight="1">
      <c r="A1053" s="297"/>
      <c r="B1053" s="80"/>
      <c r="C1053" s="80"/>
      <c r="D1053" s="80"/>
      <c r="F1053" s="80"/>
      <c r="G1053" s="80"/>
      <c r="H1053" s="80"/>
      <c r="I1053" s="80"/>
    </row>
    <row r="1054" spans="1:9" s="117" customFormat="1" ht="15" customHeight="1">
      <c r="A1054" s="297"/>
      <c r="B1054" s="80"/>
      <c r="C1054" s="80"/>
      <c r="D1054" s="80"/>
      <c r="F1054" s="80"/>
      <c r="G1054" s="80"/>
      <c r="H1054" s="80"/>
      <c r="I1054" s="80"/>
    </row>
    <row r="1055" spans="1:9" s="117" customFormat="1" ht="15" customHeight="1">
      <c r="A1055" s="297"/>
      <c r="B1055" s="80"/>
      <c r="C1055" s="80"/>
      <c r="D1055" s="80"/>
      <c r="F1055" s="80"/>
      <c r="G1055" s="80"/>
      <c r="H1055" s="80"/>
      <c r="I1055" s="80"/>
    </row>
    <row r="1056" spans="1:9" s="117" customFormat="1" ht="15" customHeight="1">
      <c r="A1056" s="297"/>
      <c r="B1056" s="80"/>
      <c r="C1056" s="80"/>
      <c r="D1056" s="80"/>
      <c r="F1056" s="80"/>
      <c r="G1056" s="80"/>
      <c r="H1056" s="80"/>
      <c r="I1056" s="80"/>
    </row>
    <row r="1057" spans="1:9" s="117" customFormat="1" ht="15" customHeight="1">
      <c r="A1057" s="297"/>
      <c r="B1057" s="80"/>
      <c r="C1057" s="80"/>
      <c r="D1057" s="80"/>
      <c r="F1057" s="80"/>
      <c r="G1057" s="80"/>
      <c r="H1057" s="80"/>
      <c r="I1057" s="80"/>
    </row>
    <row r="1058" spans="1:9" s="117" customFormat="1" ht="15" customHeight="1">
      <c r="A1058" s="297"/>
      <c r="B1058" s="80"/>
      <c r="C1058" s="80"/>
      <c r="D1058" s="80"/>
      <c r="F1058" s="80"/>
      <c r="G1058" s="80"/>
      <c r="H1058" s="80"/>
      <c r="I1058" s="80"/>
    </row>
    <row r="1059" spans="1:9" s="117" customFormat="1" ht="15" customHeight="1">
      <c r="A1059" s="297"/>
      <c r="B1059" s="80"/>
      <c r="C1059" s="80"/>
      <c r="D1059" s="80"/>
      <c r="F1059" s="80"/>
      <c r="G1059" s="80"/>
      <c r="H1059" s="80"/>
      <c r="I1059" s="80"/>
    </row>
    <row r="1060" spans="1:9" s="117" customFormat="1" ht="15" customHeight="1">
      <c r="A1060" s="297"/>
      <c r="B1060" s="80"/>
      <c r="C1060" s="80"/>
      <c r="D1060" s="80"/>
      <c r="F1060" s="80"/>
      <c r="G1060" s="80"/>
      <c r="H1060" s="80"/>
      <c r="I1060" s="80"/>
    </row>
    <row r="1061" spans="1:9" s="117" customFormat="1" ht="15" customHeight="1">
      <c r="A1061" s="297"/>
      <c r="B1061" s="80"/>
      <c r="C1061" s="80"/>
      <c r="D1061" s="80"/>
      <c r="F1061" s="80"/>
      <c r="G1061" s="80"/>
      <c r="H1061" s="80"/>
      <c r="I1061" s="80"/>
    </row>
    <row r="1062" spans="1:9" s="117" customFormat="1" ht="15" customHeight="1">
      <c r="A1062" s="297"/>
      <c r="B1062" s="80"/>
      <c r="C1062" s="80"/>
      <c r="D1062" s="80"/>
      <c r="F1062" s="80"/>
      <c r="G1062" s="80"/>
      <c r="H1062" s="80"/>
      <c r="I1062" s="80"/>
    </row>
    <row r="1063" spans="1:9" s="117" customFormat="1" ht="15" customHeight="1">
      <c r="A1063" s="297"/>
      <c r="B1063" s="80"/>
      <c r="C1063" s="80"/>
      <c r="D1063" s="80"/>
      <c r="F1063" s="80"/>
      <c r="G1063" s="80"/>
      <c r="H1063" s="80"/>
      <c r="I1063" s="80"/>
    </row>
    <row r="1064" spans="1:9" s="117" customFormat="1" ht="15" customHeight="1">
      <c r="A1064" s="297"/>
      <c r="B1064" s="80"/>
      <c r="C1064" s="80"/>
      <c r="D1064" s="80"/>
      <c r="F1064" s="80"/>
      <c r="G1064" s="80"/>
      <c r="H1064" s="80"/>
      <c r="I1064" s="80"/>
    </row>
    <row r="1065" spans="1:9" s="117" customFormat="1" ht="15" customHeight="1">
      <c r="A1065" s="297"/>
      <c r="B1065" s="80"/>
      <c r="C1065" s="80"/>
      <c r="D1065" s="80"/>
      <c r="F1065" s="80"/>
      <c r="G1065" s="80"/>
      <c r="H1065" s="80"/>
      <c r="I1065" s="80"/>
    </row>
    <row r="1066" spans="1:9" s="117" customFormat="1" ht="15" customHeight="1">
      <c r="A1066" s="297"/>
      <c r="B1066" s="80"/>
      <c r="C1066" s="80"/>
      <c r="D1066" s="80"/>
      <c r="F1066" s="80"/>
      <c r="G1066" s="80"/>
      <c r="H1066" s="80"/>
      <c r="I1066" s="80"/>
    </row>
    <row r="1067" spans="1:9" s="117" customFormat="1" ht="15" customHeight="1">
      <c r="A1067" s="297"/>
      <c r="B1067" s="80"/>
      <c r="C1067" s="80"/>
      <c r="D1067" s="80"/>
      <c r="F1067" s="80"/>
      <c r="G1067" s="80"/>
      <c r="H1067" s="80"/>
      <c r="I1067" s="80"/>
    </row>
    <row r="1068" spans="1:9" s="117" customFormat="1" ht="15" customHeight="1">
      <c r="A1068" s="297"/>
      <c r="B1068" s="80"/>
      <c r="C1068" s="80"/>
      <c r="D1068" s="80"/>
      <c r="F1068" s="80"/>
      <c r="G1068" s="80"/>
      <c r="H1068" s="80"/>
      <c r="I1068" s="80"/>
    </row>
    <row r="1069" spans="1:9" s="117" customFormat="1" ht="15" customHeight="1">
      <c r="A1069" s="297"/>
      <c r="B1069" s="80"/>
      <c r="C1069" s="80"/>
      <c r="D1069" s="80"/>
      <c r="F1069" s="80"/>
      <c r="G1069" s="80"/>
      <c r="H1069" s="80"/>
      <c r="I1069" s="80"/>
    </row>
    <row r="1070" spans="1:9" s="117" customFormat="1" ht="15" customHeight="1">
      <c r="A1070" s="297"/>
      <c r="B1070" s="80"/>
      <c r="C1070" s="80"/>
      <c r="D1070" s="80"/>
      <c r="F1070" s="80"/>
      <c r="G1070" s="80"/>
      <c r="H1070" s="80"/>
      <c r="I1070" s="80"/>
    </row>
    <row r="1071" spans="1:9" s="117" customFormat="1" ht="15" customHeight="1">
      <c r="A1071" s="297"/>
      <c r="B1071" s="80"/>
      <c r="C1071" s="80"/>
      <c r="D1071" s="80"/>
      <c r="F1071" s="80"/>
      <c r="G1071" s="80"/>
      <c r="H1071" s="80"/>
      <c r="I1071" s="80"/>
    </row>
    <row r="1072" spans="1:9" s="117" customFormat="1" ht="15" customHeight="1">
      <c r="A1072" s="297"/>
      <c r="B1072" s="80"/>
      <c r="C1072" s="80"/>
      <c r="D1072" s="80"/>
      <c r="F1072" s="80"/>
      <c r="G1072" s="80"/>
      <c r="H1072" s="80"/>
      <c r="I1072" s="80"/>
    </row>
    <row r="1073" spans="1:9" s="117" customFormat="1" ht="15" customHeight="1">
      <c r="A1073" s="297"/>
      <c r="B1073" s="80"/>
      <c r="C1073" s="80"/>
      <c r="D1073" s="80"/>
      <c r="F1073" s="80"/>
      <c r="G1073" s="80"/>
      <c r="H1073" s="80"/>
      <c r="I1073" s="80"/>
    </row>
    <row r="1074" spans="1:9" s="117" customFormat="1" ht="15" customHeight="1">
      <c r="A1074" s="297"/>
      <c r="B1074" s="80"/>
      <c r="C1074" s="80"/>
      <c r="D1074" s="80"/>
      <c r="F1074" s="80"/>
      <c r="G1074" s="80"/>
      <c r="H1074" s="80"/>
      <c r="I1074" s="80"/>
    </row>
    <row r="1075" spans="1:9" s="117" customFormat="1" ht="15" customHeight="1">
      <c r="A1075" s="297"/>
      <c r="B1075" s="80"/>
      <c r="C1075" s="80"/>
      <c r="D1075" s="80"/>
      <c r="F1075" s="80"/>
      <c r="G1075" s="80"/>
      <c r="H1075" s="80"/>
      <c r="I1075" s="80"/>
    </row>
    <row r="1076" spans="1:9" s="117" customFormat="1" ht="15" customHeight="1">
      <c r="A1076" s="297"/>
      <c r="B1076" s="80"/>
      <c r="C1076" s="80"/>
      <c r="D1076" s="80"/>
      <c r="F1076" s="80"/>
      <c r="G1076" s="80"/>
      <c r="H1076" s="80"/>
      <c r="I1076" s="80"/>
    </row>
    <row r="1077" spans="1:9" s="117" customFormat="1" ht="15" customHeight="1">
      <c r="A1077" s="297"/>
      <c r="B1077" s="80"/>
      <c r="C1077" s="80"/>
      <c r="D1077" s="80"/>
      <c r="F1077" s="80"/>
      <c r="G1077" s="80"/>
      <c r="H1077" s="80"/>
      <c r="I1077" s="80"/>
    </row>
    <row r="1078" spans="1:9" s="117" customFormat="1" ht="15" customHeight="1">
      <c r="A1078" s="297"/>
      <c r="B1078" s="80"/>
      <c r="C1078" s="80"/>
      <c r="D1078" s="80"/>
      <c r="F1078" s="80"/>
      <c r="G1078" s="80"/>
      <c r="H1078" s="80"/>
      <c r="I1078" s="80"/>
    </row>
    <row r="1079" spans="1:9" s="117" customFormat="1" ht="15" customHeight="1">
      <c r="A1079" s="297"/>
      <c r="B1079" s="80"/>
      <c r="C1079" s="80"/>
      <c r="D1079" s="80"/>
      <c r="F1079" s="80"/>
      <c r="G1079" s="80"/>
      <c r="H1079" s="80"/>
      <c r="I1079" s="80"/>
    </row>
    <row r="1080" spans="1:9" s="117" customFormat="1" ht="15" customHeight="1">
      <c r="A1080" s="297"/>
      <c r="B1080" s="80"/>
      <c r="C1080" s="80"/>
      <c r="D1080" s="80"/>
      <c r="F1080" s="80"/>
      <c r="G1080" s="80"/>
      <c r="H1080" s="80"/>
      <c r="I1080" s="80"/>
    </row>
    <row r="1081" spans="1:9" s="117" customFormat="1" ht="15" customHeight="1">
      <c r="A1081" s="297"/>
      <c r="B1081" s="80"/>
      <c r="C1081" s="80"/>
      <c r="D1081" s="80"/>
      <c r="F1081" s="80"/>
      <c r="G1081" s="80"/>
      <c r="H1081" s="80"/>
      <c r="I1081" s="80"/>
    </row>
    <row r="1082" spans="1:9" s="117" customFormat="1" ht="15" customHeight="1">
      <c r="A1082" s="297"/>
      <c r="B1082" s="80"/>
      <c r="C1082" s="80"/>
      <c r="D1082" s="80"/>
      <c r="F1082" s="80"/>
      <c r="G1082" s="80"/>
      <c r="H1082" s="80"/>
      <c r="I1082" s="80"/>
    </row>
    <row r="1083" spans="1:9" s="117" customFormat="1" ht="15" customHeight="1">
      <c r="A1083" s="297"/>
      <c r="B1083" s="80"/>
      <c r="C1083" s="80"/>
      <c r="D1083" s="80"/>
      <c r="F1083" s="80"/>
      <c r="G1083" s="80"/>
      <c r="H1083" s="80"/>
      <c r="I1083" s="80"/>
    </row>
    <row r="1084" spans="1:9" s="117" customFormat="1" ht="15" customHeight="1">
      <c r="A1084" s="297"/>
      <c r="B1084" s="80"/>
      <c r="C1084" s="80"/>
      <c r="D1084" s="80"/>
      <c r="F1084" s="80"/>
      <c r="G1084" s="80"/>
      <c r="H1084" s="80"/>
      <c r="I1084" s="80"/>
    </row>
    <row r="1085" spans="1:9" s="117" customFormat="1" ht="15" customHeight="1">
      <c r="A1085" s="297"/>
      <c r="B1085" s="80"/>
      <c r="C1085" s="80"/>
      <c r="D1085" s="80"/>
      <c r="F1085" s="80"/>
      <c r="G1085" s="80"/>
      <c r="H1085" s="80"/>
      <c r="I1085" s="80"/>
    </row>
    <row r="1086" spans="1:9" s="117" customFormat="1" ht="15" customHeight="1">
      <c r="A1086" s="297"/>
      <c r="B1086" s="80"/>
      <c r="C1086" s="80"/>
      <c r="D1086" s="80"/>
      <c r="F1086" s="80"/>
      <c r="G1086" s="80"/>
      <c r="H1086" s="80"/>
      <c r="I1086" s="80"/>
    </row>
    <row r="1087" spans="1:9" s="117" customFormat="1" ht="15" customHeight="1">
      <c r="A1087" s="297"/>
      <c r="B1087" s="80"/>
      <c r="C1087" s="80"/>
      <c r="D1087" s="80"/>
      <c r="F1087" s="80"/>
      <c r="G1087" s="80"/>
      <c r="H1087" s="80"/>
      <c r="I1087" s="80"/>
    </row>
    <row r="1088" spans="1:9" s="117" customFormat="1" ht="15" customHeight="1">
      <c r="A1088" s="297"/>
      <c r="B1088" s="80"/>
      <c r="C1088" s="80"/>
      <c r="D1088" s="80"/>
      <c r="F1088" s="80"/>
      <c r="G1088" s="80"/>
      <c r="H1088" s="80"/>
      <c r="I1088" s="80"/>
    </row>
    <row r="1089" spans="1:9" s="117" customFormat="1" ht="15" customHeight="1">
      <c r="A1089" s="297"/>
      <c r="B1089" s="80"/>
      <c r="C1089" s="80"/>
      <c r="D1089" s="80"/>
      <c r="F1089" s="80"/>
      <c r="G1089" s="80"/>
      <c r="H1089" s="80"/>
      <c r="I1089" s="80"/>
    </row>
    <row r="1090" spans="1:9" s="117" customFormat="1" ht="15" customHeight="1">
      <c r="A1090" s="297"/>
      <c r="B1090" s="80"/>
      <c r="C1090" s="80"/>
      <c r="D1090" s="80"/>
      <c r="F1090" s="80"/>
      <c r="G1090" s="80"/>
      <c r="H1090" s="80"/>
      <c r="I1090" s="80"/>
    </row>
    <row r="1091" spans="1:9" s="117" customFormat="1" ht="15" customHeight="1">
      <c r="A1091" s="297"/>
      <c r="B1091" s="80"/>
      <c r="C1091" s="80"/>
      <c r="D1091" s="80"/>
      <c r="F1091" s="80"/>
      <c r="G1091" s="80"/>
      <c r="H1091" s="80"/>
      <c r="I1091" s="80"/>
    </row>
    <row r="1092" spans="1:9" s="117" customFormat="1" ht="15" customHeight="1">
      <c r="A1092" s="297"/>
      <c r="B1092" s="80"/>
      <c r="C1092" s="80"/>
      <c r="D1092" s="80"/>
      <c r="F1092" s="80"/>
      <c r="G1092" s="80"/>
      <c r="H1092" s="80"/>
      <c r="I1092" s="80"/>
    </row>
    <row r="1093" spans="1:9" s="117" customFormat="1" ht="15" customHeight="1">
      <c r="A1093" s="297"/>
      <c r="B1093" s="80"/>
      <c r="C1093" s="80"/>
      <c r="D1093" s="80"/>
      <c r="F1093" s="80"/>
      <c r="G1093" s="80"/>
      <c r="H1093" s="80"/>
      <c r="I1093" s="80"/>
    </row>
    <row r="1094" spans="1:9" s="117" customFormat="1" ht="15" customHeight="1">
      <c r="A1094" s="297"/>
      <c r="B1094" s="80"/>
      <c r="C1094" s="80"/>
      <c r="D1094" s="80"/>
      <c r="F1094" s="80"/>
      <c r="G1094" s="80"/>
      <c r="H1094" s="80"/>
      <c r="I1094" s="80"/>
    </row>
    <row r="1095" spans="1:9" s="117" customFormat="1" ht="15" customHeight="1">
      <c r="A1095" s="297"/>
      <c r="B1095" s="80"/>
      <c r="C1095" s="80"/>
      <c r="D1095" s="80"/>
      <c r="F1095" s="80"/>
      <c r="G1095" s="80"/>
      <c r="H1095" s="80"/>
      <c r="I1095" s="80"/>
    </row>
    <row r="1096" spans="1:9" s="117" customFormat="1" ht="15" customHeight="1">
      <c r="A1096" s="297"/>
      <c r="B1096" s="80"/>
      <c r="C1096" s="80"/>
      <c r="D1096" s="80"/>
      <c r="F1096" s="80"/>
      <c r="G1096" s="80"/>
      <c r="H1096" s="80"/>
      <c r="I1096" s="80"/>
    </row>
    <row r="1097" spans="1:9" s="117" customFormat="1" ht="15" customHeight="1">
      <c r="A1097" s="297"/>
      <c r="B1097" s="80"/>
      <c r="C1097" s="80"/>
      <c r="D1097" s="80"/>
      <c r="F1097" s="80"/>
      <c r="G1097" s="80"/>
      <c r="H1097" s="80"/>
      <c r="I1097" s="80"/>
    </row>
    <row r="1098" spans="1:9" s="117" customFormat="1" ht="15" customHeight="1">
      <c r="A1098" s="297"/>
      <c r="B1098" s="80"/>
      <c r="C1098" s="80"/>
      <c r="D1098" s="80"/>
      <c r="F1098" s="80"/>
      <c r="G1098" s="80"/>
      <c r="H1098" s="80"/>
      <c r="I1098" s="80"/>
    </row>
    <row r="1099" spans="1:9" s="117" customFormat="1" ht="15" customHeight="1">
      <c r="A1099" s="297"/>
      <c r="B1099" s="80"/>
      <c r="C1099" s="80"/>
      <c r="D1099" s="80"/>
      <c r="F1099" s="80"/>
      <c r="G1099" s="80"/>
      <c r="H1099" s="80"/>
      <c r="I1099" s="80"/>
    </row>
    <row r="1100" spans="1:9" s="117" customFormat="1" ht="15" customHeight="1">
      <c r="A1100" s="297"/>
      <c r="B1100" s="80"/>
      <c r="C1100" s="80"/>
      <c r="D1100" s="80"/>
      <c r="F1100" s="80"/>
      <c r="G1100" s="80"/>
      <c r="H1100" s="80"/>
      <c r="I1100" s="80"/>
    </row>
    <row r="1101" spans="1:9" s="117" customFormat="1" ht="15" customHeight="1">
      <c r="A1101" s="297"/>
      <c r="B1101" s="80"/>
      <c r="C1101" s="80"/>
      <c r="D1101" s="80"/>
      <c r="F1101" s="80"/>
      <c r="G1101" s="80"/>
      <c r="H1101" s="80"/>
      <c r="I1101" s="80"/>
    </row>
    <row r="1102" spans="1:9" s="117" customFormat="1" ht="15" customHeight="1">
      <c r="A1102" s="297"/>
      <c r="B1102" s="80"/>
      <c r="C1102" s="80"/>
      <c r="D1102" s="80"/>
      <c r="F1102" s="80"/>
      <c r="G1102" s="80"/>
      <c r="H1102" s="80"/>
      <c r="I1102" s="80"/>
    </row>
    <row r="1103" spans="1:9" s="117" customFormat="1" ht="15" customHeight="1">
      <c r="A1103" s="297"/>
      <c r="B1103" s="80"/>
      <c r="C1103" s="80"/>
      <c r="D1103" s="80"/>
      <c r="F1103" s="80"/>
      <c r="G1103" s="80"/>
      <c r="H1103" s="80"/>
      <c r="I1103" s="80"/>
    </row>
    <row r="1104" spans="1:9" s="117" customFormat="1" ht="15" customHeight="1">
      <c r="A1104" s="297"/>
      <c r="B1104" s="80"/>
      <c r="C1104" s="80"/>
      <c r="D1104" s="80"/>
      <c r="F1104" s="80"/>
      <c r="G1104" s="80"/>
      <c r="H1104" s="80"/>
      <c r="I1104" s="80"/>
    </row>
    <row r="1105" spans="1:9" s="117" customFormat="1" ht="15" customHeight="1">
      <c r="A1105" s="297"/>
      <c r="B1105" s="80"/>
      <c r="C1105" s="80"/>
      <c r="D1105" s="80"/>
      <c r="F1105" s="80"/>
      <c r="G1105" s="80"/>
      <c r="H1105" s="80"/>
      <c r="I1105" s="80"/>
    </row>
    <row r="1106" spans="1:9" s="117" customFormat="1" ht="15" customHeight="1">
      <c r="A1106" s="297"/>
      <c r="B1106" s="80"/>
      <c r="C1106" s="80"/>
      <c r="D1106" s="80"/>
      <c r="F1106" s="80"/>
      <c r="G1106" s="80"/>
      <c r="H1106" s="80"/>
      <c r="I1106" s="80"/>
    </row>
    <row r="1107" spans="1:9" s="117" customFormat="1" ht="15" customHeight="1">
      <c r="A1107" s="297"/>
      <c r="B1107" s="80"/>
      <c r="C1107" s="80"/>
      <c r="D1107" s="80"/>
      <c r="F1107" s="80"/>
      <c r="G1107" s="80"/>
      <c r="H1107" s="80"/>
      <c r="I1107" s="80"/>
    </row>
    <row r="1108" spans="1:9" s="117" customFormat="1" ht="15" customHeight="1">
      <c r="A1108" s="297"/>
      <c r="B1108" s="80"/>
      <c r="C1108" s="80"/>
      <c r="D1108" s="80"/>
      <c r="F1108" s="80"/>
      <c r="G1108" s="80"/>
      <c r="H1108" s="80"/>
      <c r="I1108" s="80"/>
    </row>
    <row r="1109" spans="1:9" s="117" customFormat="1" ht="15" customHeight="1">
      <c r="A1109" s="297"/>
      <c r="B1109" s="80"/>
      <c r="C1109" s="80"/>
      <c r="D1109" s="80"/>
      <c r="F1109" s="80"/>
      <c r="G1109" s="80"/>
      <c r="H1109" s="80"/>
      <c r="I1109" s="80"/>
    </row>
    <row r="1110" spans="1:9" s="117" customFormat="1" ht="15" customHeight="1">
      <c r="A1110" s="297"/>
      <c r="B1110" s="80"/>
      <c r="C1110" s="80"/>
      <c r="D1110" s="80"/>
      <c r="F1110" s="80"/>
      <c r="G1110" s="80"/>
      <c r="H1110" s="80"/>
      <c r="I1110" s="80"/>
    </row>
    <row r="1111" spans="1:9" s="117" customFormat="1" ht="15" customHeight="1">
      <c r="A1111" s="297"/>
      <c r="B1111" s="80"/>
      <c r="C1111" s="80"/>
      <c r="D1111" s="80"/>
      <c r="F1111" s="80"/>
      <c r="G1111" s="80"/>
      <c r="H1111" s="80"/>
      <c r="I1111" s="80"/>
    </row>
    <row r="1112" spans="1:9" s="117" customFormat="1" ht="15" customHeight="1">
      <c r="A1112" s="297"/>
      <c r="B1112" s="80"/>
      <c r="C1112" s="80"/>
      <c r="D1112" s="80"/>
      <c r="F1112" s="80"/>
      <c r="G1112" s="80"/>
      <c r="H1112" s="80"/>
      <c r="I1112" s="80"/>
    </row>
    <row r="1113" spans="1:9" s="117" customFormat="1" ht="15" customHeight="1">
      <c r="A1113" s="297"/>
      <c r="B1113" s="80"/>
      <c r="C1113" s="80"/>
      <c r="D1113" s="80"/>
      <c r="F1113" s="80"/>
      <c r="G1113" s="80"/>
      <c r="H1113" s="80"/>
      <c r="I1113" s="80"/>
    </row>
    <row r="1114" spans="1:9" s="117" customFormat="1" ht="15" customHeight="1">
      <c r="A1114" s="297"/>
      <c r="B1114" s="80"/>
      <c r="C1114" s="80"/>
      <c r="D1114" s="80"/>
      <c r="F1114" s="80"/>
      <c r="G1114" s="80"/>
      <c r="H1114" s="80"/>
      <c r="I1114" s="80"/>
    </row>
    <row r="1115" spans="1:9" s="117" customFormat="1" ht="15" customHeight="1">
      <c r="A1115" s="297"/>
      <c r="B1115" s="80"/>
      <c r="C1115" s="80"/>
      <c r="D1115" s="80"/>
      <c r="F1115" s="80"/>
      <c r="G1115" s="80"/>
      <c r="H1115" s="80"/>
      <c r="I1115" s="80"/>
    </row>
    <row r="1116" spans="1:9" s="117" customFormat="1" ht="15" customHeight="1">
      <c r="A1116" s="297"/>
      <c r="B1116" s="80"/>
      <c r="C1116" s="80"/>
      <c r="D1116" s="80"/>
      <c r="F1116" s="80"/>
      <c r="G1116" s="80"/>
      <c r="H1116" s="80"/>
      <c r="I1116" s="80"/>
    </row>
    <row r="1117" spans="1:9" s="117" customFormat="1" ht="15" customHeight="1">
      <c r="A1117" s="297"/>
      <c r="B1117" s="80"/>
      <c r="C1117" s="80"/>
      <c r="D1117" s="80"/>
      <c r="F1117" s="80"/>
      <c r="G1117" s="80"/>
      <c r="H1117" s="80"/>
      <c r="I1117" s="80"/>
    </row>
    <row r="1118" spans="1:9" s="117" customFormat="1" ht="15" customHeight="1">
      <c r="A1118" s="297"/>
      <c r="B1118" s="80"/>
      <c r="C1118" s="80"/>
      <c r="D1118" s="80"/>
      <c r="F1118" s="80"/>
      <c r="G1118" s="80"/>
      <c r="H1118" s="80"/>
      <c r="I1118" s="80"/>
    </row>
    <row r="1119" spans="1:9" s="117" customFormat="1" ht="15" customHeight="1">
      <c r="A1119" s="297"/>
      <c r="B1119" s="80"/>
      <c r="C1119" s="80"/>
      <c r="D1119" s="80"/>
      <c r="F1119" s="80"/>
      <c r="G1119" s="80"/>
      <c r="H1119" s="80"/>
      <c r="I1119" s="80"/>
    </row>
    <row r="1120" spans="1:9" s="117" customFormat="1" ht="15" customHeight="1">
      <c r="A1120" s="297"/>
      <c r="B1120" s="80"/>
      <c r="C1120" s="80"/>
      <c r="D1120" s="80"/>
      <c r="F1120" s="80"/>
      <c r="G1120" s="80"/>
      <c r="H1120" s="80"/>
      <c r="I1120" s="80"/>
    </row>
    <row r="1121" spans="1:9" s="117" customFormat="1" ht="15" customHeight="1">
      <c r="A1121" s="297"/>
      <c r="B1121" s="80"/>
      <c r="C1121" s="80"/>
      <c r="D1121" s="80"/>
      <c r="F1121" s="80"/>
      <c r="G1121" s="80"/>
      <c r="H1121" s="80"/>
      <c r="I1121" s="80"/>
    </row>
    <row r="1122" spans="1:9" s="117" customFormat="1" ht="15" customHeight="1">
      <c r="A1122" s="297"/>
      <c r="B1122" s="80"/>
      <c r="C1122" s="80"/>
      <c r="D1122" s="80"/>
      <c r="F1122" s="80"/>
      <c r="G1122" s="80"/>
      <c r="H1122" s="80"/>
      <c r="I1122" s="80"/>
    </row>
    <row r="1123" spans="1:9" s="117" customFormat="1" ht="15" customHeight="1">
      <c r="A1123" s="297"/>
      <c r="B1123" s="80"/>
      <c r="C1123" s="80"/>
      <c r="D1123" s="80"/>
      <c r="F1123" s="80"/>
      <c r="G1123" s="80"/>
      <c r="H1123" s="80"/>
      <c r="I1123" s="80"/>
    </row>
    <row r="1124" spans="1:9" s="117" customFormat="1" ht="15" customHeight="1">
      <c r="A1124" s="297"/>
      <c r="B1124" s="80"/>
      <c r="C1124" s="80"/>
      <c r="D1124" s="80"/>
      <c r="F1124" s="80"/>
      <c r="G1124" s="80"/>
      <c r="H1124" s="80"/>
      <c r="I1124" s="80"/>
    </row>
    <row r="1125" spans="1:9" s="117" customFormat="1" ht="15" customHeight="1">
      <c r="A1125" s="297"/>
      <c r="B1125" s="80"/>
      <c r="C1125" s="80"/>
      <c r="D1125" s="80"/>
      <c r="F1125" s="80"/>
      <c r="G1125" s="80"/>
      <c r="H1125" s="80"/>
      <c r="I1125" s="80"/>
    </row>
    <row r="1126" spans="1:9" s="117" customFormat="1" ht="15" customHeight="1">
      <c r="A1126" s="297"/>
      <c r="B1126" s="80"/>
      <c r="C1126" s="80"/>
      <c r="D1126" s="80"/>
      <c r="F1126" s="80"/>
      <c r="G1126" s="80"/>
      <c r="H1126" s="80"/>
      <c r="I1126" s="80"/>
    </row>
    <row r="1127" spans="1:9" s="117" customFormat="1" ht="15" customHeight="1">
      <c r="A1127" s="297"/>
      <c r="B1127" s="80"/>
      <c r="C1127" s="80"/>
      <c r="D1127" s="80"/>
      <c r="F1127" s="80"/>
      <c r="G1127" s="80"/>
      <c r="H1127" s="80"/>
      <c r="I1127" s="80"/>
    </row>
    <row r="1128" spans="1:9" s="117" customFormat="1" ht="15" customHeight="1">
      <c r="A1128" s="297"/>
      <c r="B1128" s="80"/>
      <c r="C1128" s="80"/>
      <c r="D1128" s="80"/>
      <c r="F1128" s="80"/>
      <c r="G1128" s="80"/>
      <c r="H1128" s="80"/>
      <c r="I1128" s="80"/>
    </row>
    <row r="1129" spans="1:9" s="117" customFormat="1" ht="15" customHeight="1">
      <c r="A1129" s="297"/>
      <c r="B1129" s="80"/>
      <c r="C1129" s="80"/>
      <c r="D1129" s="80"/>
      <c r="F1129" s="80"/>
      <c r="G1129" s="80"/>
      <c r="H1129" s="80"/>
      <c r="I1129" s="80"/>
    </row>
    <row r="1130" spans="1:9" s="117" customFormat="1" ht="15" customHeight="1">
      <c r="A1130" s="297"/>
      <c r="B1130" s="80"/>
      <c r="C1130" s="80"/>
      <c r="D1130" s="80"/>
      <c r="F1130" s="80"/>
      <c r="G1130" s="80"/>
      <c r="H1130" s="80"/>
      <c r="I1130" s="80"/>
    </row>
    <row r="1131" spans="1:9" s="117" customFormat="1" ht="15" customHeight="1">
      <c r="A1131" s="297"/>
      <c r="B1131" s="80"/>
      <c r="C1131" s="80"/>
      <c r="D1131" s="80"/>
      <c r="F1131" s="80"/>
      <c r="G1131" s="80"/>
      <c r="H1131" s="80"/>
      <c r="I1131" s="80"/>
    </row>
    <row r="1132" spans="1:9" s="117" customFormat="1" ht="15" customHeight="1">
      <c r="A1132" s="297"/>
      <c r="B1132" s="80"/>
      <c r="C1132" s="80"/>
      <c r="D1132" s="80"/>
      <c r="F1132" s="80"/>
      <c r="G1132" s="80"/>
      <c r="H1132" s="80"/>
      <c r="I1132" s="80"/>
    </row>
    <row r="1133" spans="1:9" s="117" customFormat="1" ht="15" customHeight="1">
      <c r="A1133" s="297"/>
      <c r="B1133" s="80"/>
      <c r="C1133" s="80"/>
      <c r="D1133" s="80"/>
      <c r="F1133" s="80"/>
      <c r="G1133" s="80"/>
      <c r="H1133" s="80"/>
      <c r="I1133" s="80"/>
    </row>
    <row r="1134" spans="1:9" s="117" customFormat="1" ht="15" customHeight="1">
      <c r="A1134" s="297"/>
      <c r="B1134" s="80"/>
      <c r="C1134" s="80"/>
      <c r="D1134" s="80"/>
      <c r="F1134" s="80"/>
      <c r="G1134" s="80"/>
      <c r="H1134" s="80"/>
      <c r="I1134" s="80"/>
    </row>
    <row r="1135" spans="1:9" s="117" customFormat="1" ht="15" customHeight="1">
      <c r="A1135" s="297"/>
      <c r="B1135" s="80"/>
      <c r="C1135" s="80"/>
      <c r="D1135" s="80"/>
      <c r="F1135" s="80"/>
      <c r="G1135" s="80"/>
      <c r="H1135" s="80"/>
      <c r="I1135" s="80"/>
    </row>
    <row r="1136" spans="1:9" s="117" customFormat="1" ht="15" customHeight="1">
      <c r="A1136" s="297"/>
      <c r="B1136" s="80"/>
      <c r="C1136" s="80"/>
      <c r="D1136" s="80"/>
      <c r="F1136" s="80"/>
      <c r="G1136" s="80"/>
      <c r="H1136" s="80"/>
      <c r="I1136" s="80"/>
    </row>
    <row r="1137" spans="1:9" s="117" customFormat="1" ht="15" customHeight="1">
      <c r="A1137" s="297"/>
      <c r="B1137" s="80"/>
      <c r="C1137" s="80"/>
      <c r="D1137" s="80"/>
      <c r="F1137" s="80"/>
      <c r="G1137" s="80"/>
      <c r="H1137" s="80"/>
      <c r="I1137" s="80"/>
    </row>
    <row r="1138" spans="1:9" s="117" customFormat="1" ht="15" customHeight="1">
      <c r="A1138" s="297"/>
      <c r="B1138" s="80"/>
      <c r="C1138" s="80"/>
      <c r="D1138" s="80"/>
      <c r="F1138" s="80"/>
      <c r="G1138" s="80"/>
      <c r="H1138" s="80"/>
      <c r="I1138" s="80"/>
    </row>
    <row r="1139" spans="1:9" s="117" customFormat="1" ht="15" customHeight="1">
      <c r="A1139" s="297"/>
      <c r="B1139" s="80"/>
      <c r="C1139" s="80"/>
      <c r="D1139" s="80"/>
      <c r="F1139" s="80"/>
      <c r="G1139" s="80"/>
      <c r="H1139" s="80"/>
      <c r="I1139" s="80"/>
    </row>
    <row r="1140" spans="1:9" s="117" customFormat="1" ht="15" customHeight="1">
      <c r="A1140" s="297"/>
      <c r="B1140" s="80"/>
      <c r="C1140" s="80"/>
      <c r="D1140" s="80"/>
      <c r="F1140" s="80"/>
      <c r="G1140" s="80"/>
      <c r="H1140" s="80"/>
      <c r="I1140" s="80"/>
    </row>
    <row r="1141" spans="1:9" s="117" customFormat="1" ht="15" customHeight="1">
      <c r="A1141" s="297"/>
      <c r="B1141" s="80"/>
      <c r="C1141" s="80"/>
      <c r="D1141" s="80"/>
      <c r="F1141" s="80"/>
      <c r="G1141" s="80"/>
      <c r="H1141" s="80"/>
      <c r="I1141" s="80"/>
    </row>
    <row r="1142" spans="1:9" s="117" customFormat="1" ht="15" customHeight="1">
      <c r="A1142" s="297"/>
      <c r="B1142" s="80"/>
      <c r="C1142" s="80"/>
      <c r="D1142" s="80"/>
      <c r="F1142" s="80"/>
      <c r="G1142" s="80"/>
      <c r="H1142" s="80"/>
      <c r="I1142" s="80"/>
    </row>
    <row r="1143" spans="1:9" s="117" customFormat="1" ht="15" customHeight="1">
      <c r="A1143" s="297"/>
      <c r="B1143" s="80"/>
      <c r="C1143" s="80"/>
      <c r="D1143" s="80"/>
      <c r="F1143" s="80"/>
      <c r="G1143" s="80"/>
      <c r="H1143" s="80"/>
      <c r="I1143" s="80"/>
    </row>
    <row r="1144" spans="1:9" s="117" customFormat="1" ht="15" customHeight="1">
      <c r="A1144" s="297"/>
      <c r="B1144" s="80"/>
      <c r="C1144" s="80"/>
      <c r="D1144" s="80"/>
      <c r="F1144" s="80"/>
      <c r="G1144" s="80"/>
      <c r="H1144" s="80"/>
      <c r="I1144" s="80"/>
    </row>
    <row r="1145" spans="1:9" s="117" customFormat="1" ht="15" customHeight="1">
      <c r="A1145" s="297"/>
      <c r="B1145" s="80"/>
      <c r="C1145" s="80"/>
      <c r="D1145" s="80"/>
      <c r="F1145" s="80"/>
      <c r="G1145" s="80"/>
      <c r="H1145" s="80"/>
      <c r="I1145" s="80"/>
    </row>
    <row r="1146" spans="1:9" s="117" customFormat="1" ht="15" customHeight="1">
      <c r="A1146" s="297"/>
      <c r="B1146" s="80"/>
      <c r="C1146" s="80"/>
      <c r="D1146" s="80"/>
      <c r="F1146" s="80"/>
      <c r="G1146" s="80"/>
      <c r="H1146" s="80"/>
      <c r="I1146" s="80"/>
    </row>
    <row r="1147" spans="1:9" s="117" customFormat="1" ht="15" customHeight="1">
      <c r="A1147" s="297"/>
      <c r="B1147" s="80"/>
      <c r="C1147" s="80"/>
      <c r="D1147" s="80"/>
      <c r="F1147" s="80"/>
      <c r="G1147" s="80"/>
      <c r="H1147" s="80"/>
      <c r="I1147" s="80"/>
    </row>
    <row r="1148" spans="1:9" s="117" customFormat="1" ht="15" customHeight="1">
      <c r="A1148" s="297"/>
      <c r="B1148" s="80"/>
      <c r="C1148" s="80"/>
      <c r="D1148" s="80"/>
      <c r="F1148" s="80"/>
      <c r="G1148" s="80"/>
      <c r="H1148" s="80"/>
      <c r="I1148" s="80"/>
    </row>
    <row r="1149" spans="1:9" s="117" customFormat="1" ht="15" customHeight="1">
      <c r="A1149" s="297"/>
      <c r="B1149" s="80"/>
      <c r="C1149" s="80"/>
      <c r="D1149" s="80"/>
      <c r="F1149" s="80"/>
      <c r="G1149" s="80"/>
      <c r="H1149" s="80"/>
      <c r="I1149" s="80"/>
    </row>
    <row r="1150" spans="1:9" s="117" customFormat="1" ht="15" customHeight="1">
      <c r="A1150" s="297"/>
      <c r="B1150" s="80"/>
      <c r="C1150" s="80"/>
      <c r="D1150" s="80"/>
      <c r="F1150" s="80"/>
      <c r="G1150" s="80"/>
      <c r="H1150" s="80"/>
      <c r="I1150" s="80"/>
    </row>
    <row r="1151" spans="1:9" s="117" customFormat="1" ht="15" customHeight="1">
      <c r="A1151" s="297"/>
      <c r="B1151" s="80"/>
      <c r="C1151" s="80"/>
      <c r="D1151" s="80"/>
      <c r="F1151" s="80"/>
      <c r="G1151" s="80"/>
      <c r="H1151" s="80"/>
      <c r="I1151" s="80"/>
    </row>
    <row r="1152" spans="1:9" s="117" customFormat="1" ht="15" customHeight="1">
      <c r="A1152" s="297"/>
      <c r="B1152" s="80"/>
      <c r="C1152" s="80"/>
      <c r="D1152" s="80"/>
      <c r="F1152" s="80"/>
      <c r="G1152" s="80"/>
      <c r="H1152" s="80"/>
      <c r="I1152" s="80"/>
    </row>
    <row r="1153" spans="1:9" s="117" customFormat="1" ht="15" customHeight="1">
      <c r="A1153" s="297"/>
      <c r="B1153" s="80"/>
      <c r="C1153" s="80"/>
      <c r="D1153" s="80"/>
      <c r="F1153" s="80"/>
      <c r="G1153" s="80"/>
      <c r="H1153" s="80"/>
      <c r="I1153" s="80"/>
    </row>
    <row r="1154" spans="1:9" s="117" customFormat="1" ht="15" customHeight="1">
      <c r="A1154" s="297"/>
      <c r="B1154" s="80"/>
      <c r="C1154" s="80"/>
      <c r="D1154" s="80"/>
      <c r="F1154" s="80"/>
      <c r="G1154" s="80"/>
      <c r="H1154" s="80"/>
      <c r="I1154" s="80"/>
    </row>
    <row r="1155" spans="1:9" s="117" customFormat="1" ht="15" customHeight="1">
      <c r="A1155" s="297"/>
      <c r="B1155" s="80"/>
      <c r="C1155" s="80"/>
      <c r="D1155" s="80"/>
      <c r="F1155" s="80"/>
      <c r="G1155" s="80"/>
      <c r="H1155" s="80"/>
      <c r="I1155" s="80"/>
    </row>
    <row r="1156" spans="1:9" s="117" customFormat="1" ht="15" customHeight="1">
      <c r="A1156" s="297"/>
      <c r="B1156" s="80"/>
      <c r="C1156" s="80"/>
      <c r="D1156" s="80"/>
      <c r="F1156" s="80"/>
      <c r="G1156" s="80"/>
      <c r="H1156" s="80"/>
      <c r="I1156" s="80"/>
    </row>
    <row r="1157" spans="1:9" s="117" customFormat="1" ht="15" customHeight="1">
      <c r="A1157" s="297"/>
      <c r="B1157" s="80"/>
      <c r="C1157" s="80"/>
      <c r="D1157" s="80"/>
      <c r="F1157" s="80"/>
      <c r="G1157" s="80"/>
      <c r="H1157" s="80"/>
      <c r="I1157" s="80"/>
    </row>
    <row r="1158" spans="1:9" s="117" customFormat="1" ht="15" customHeight="1">
      <c r="A1158" s="297"/>
      <c r="B1158" s="80"/>
      <c r="C1158" s="80"/>
      <c r="D1158" s="80"/>
      <c r="F1158" s="80"/>
      <c r="G1158" s="80"/>
      <c r="H1158" s="80"/>
      <c r="I1158" s="80"/>
    </row>
    <row r="1159" spans="1:9" s="117" customFormat="1" ht="15" customHeight="1">
      <c r="A1159" s="297"/>
      <c r="B1159" s="80"/>
      <c r="C1159" s="80"/>
      <c r="D1159" s="80"/>
      <c r="F1159" s="80"/>
      <c r="G1159" s="80"/>
      <c r="H1159" s="80"/>
      <c r="I1159" s="80"/>
    </row>
    <row r="1160" spans="1:9" s="117" customFormat="1" ht="15" customHeight="1">
      <c r="A1160" s="297"/>
      <c r="B1160" s="80"/>
      <c r="C1160" s="80"/>
      <c r="D1160" s="80"/>
      <c r="F1160" s="80"/>
      <c r="G1160" s="80"/>
      <c r="H1160" s="80"/>
      <c r="I1160" s="80"/>
    </row>
    <row r="1161" spans="1:9" s="117" customFormat="1" ht="15" customHeight="1">
      <c r="A1161" s="297"/>
      <c r="B1161" s="80"/>
      <c r="C1161" s="80"/>
      <c r="D1161" s="80"/>
      <c r="F1161" s="80"/>
      <c r="G1161" s="80"/>
      <c r="H1161" s="80"/>
      <c r="I1161" s="80"/>
    </row>
    <row r="1162" spans="1:9" s="117" customFormat="1" ht="15" customHeight="1">
      <c r="A1162" s="297"/>
      <c r="B1162" s="80"/>
      <c r="C1162" s="80"/>
      <c r="D1162" s="80"/>
      <c r="F1162" s="80"/>
      <c r="G1162" s="80"/>
      <c r="H1162" s="80"/>
      <c r="I1162" s="80"/>
    </row>
    <row r="1163" spans="1:9" s="117" customFormat="1" ht="15" customHeight="1">
      <c r="A1163" s="297"/>
      <c r="B1163" s="80"/>
      <c r="C1163" s="80"/>
      <c r="D1163" s="80"/>
      <c r="F1163" s="80"/>
      <c r="G1163" s="80"/>
      <c r="H1163" s="80"/>
      <c r="I1163" s="80"/>
    </row>
    <row r="1164" spans="1:9" s="117" customFormat="1" ht="15" customHeight="1">
      <c r="A1164" s="297"/>
      <c r="B1164" s="80"/>
      <c r="C1164" s="80"/>
      <c r="D1164" s="80"/>
      <c r="F1164" s="80"/>
      <c r="G1164" s="80"/>
      <c r="H1164" s="80"/>
      <c r="I1164" s="80"/>
    </row>
    <row r="1165" spans="1:9" s="117" customFormat="1" ht="15" customHeight="1">
      <c r="A1165" s="297"/>
      <c r="B1165" s="80"/>
      <c r="C1165" s="80"/>
      <c r="D1165" s="80"/>
      <c r="F1165" s="80"/>
      <c r="G1165" s="80"/>
      <c r="H1165" s="80"/>
      <c r="I1165" s="80"/>
    </row>
    <row r="1166" spans="1:9" s="117" customFormat="1" ht="15" customHeight="1">
      <c r="A1166" s="297"/>
      <c r="B1166" s="80"/>
      <c r="C1166" s="80"/>
      <c r="D1166" s="80"/>
      <c r="F1166" s="80"/>
      <c r="G1166" s="80"/>
      <c r="H1166" s="80"/>
      <c r="I1166" s="80"/>
    </row>
    <row r="1167" spans="1:9" s="117" customFormat="1" ht="15" customHeight="1">
      <c r="A1167" s="297"/>
      <c r="B1167" s="80"/>
      <c r="C1167" s="80"/>
      <c r="D1167" s="80"/>
      <c r="F1167" s="80"/>
      <c r="G1167" s="80"/>
      <c r="H1167" s="80"/>
      <c r="I1167" s="80"/>
    </row>
    <row r="1168" spans="1:9" s="117" customFormat="1" ht="15" customHeight="1">
      <c r="A1168" s="297"/>
      <c r="B1168" s="80"/>
      <c r="C1168" s="80"/>
      <c r="D1168" s="80"/>
      <c r="F1168" s="80"/>
      <c r="G1168" s="80"/>
      <c r="H1168" s="80"/>
      <c r="I1168" s="80"/>
    </row>
    <row r="1169" spans="1:9" s="117" customFormat="1" ht="15" customHeight="1">
      <c r="A1169" s="297"/>
      <c r="B1169" s="80"/>
      <c r="C1169" s="80"/>
      <c r="D1169" s="80"/>
      <c r="F1169" s="80"/>
      <c r="G1169" s="80"/>
      <c r="H1169" s="80"/>
      <c r="I1169" s="80"/>
    </row>
    <row r="1170" spans="1:9" s="117" customFormat="1" ht="15" customHeight="1">
      <c r="A1170" s="297"/>
      <c r="B1170" s="80"/>
      <c r="C1170" s="80"/>
      <c r="D1170" s="80"/>
      <c r="F1170" s="80"/>
      <c r="G1170" s="80"/>
      <c r="H1170" s="80"/>
      <c r="I1170" s="80"/>
    </row>
    <row r="1171" spans="1:9" s="117" customFormat="1" ht="15" customHeight="1">
      <c r="A1171" s="297"/>
      <c r="B1171" s="80"/>
      <c r="C1171" s="80"/>
      <c r="D1171" s="80"/>
      <c r="F1171" s="80"/>
      <c r="G1171" s="80"/>
      <c r="H1171" s="80"/>
      <c r="I1171" s="80"/>
    </row>
    <row r="1172" spans="1:9" s="117" customFormat="1" ht="15" customHeight="1">
      <c r="A1172" s="297"/>
      <c r="B1172" s="80"/>
      <c r="C1172" s="80"/>
      <c r="D1172" s="80"/>
      <c r="F1172" s="80"/>
      <c r="G1172" s="80"/>
      <c r="H1172" s="80"/>
      <c r="I1172" s="80"/>
    </row>
    <row r="1173" spans="1:9" s="117" customFormat="1" ht="15" customHeight="1">
      <c r="A1173" s="297"/>
      <c r="B1173" s="80"/>
      <c r="C1173" s="80"/>
      <c r="D1173" s="80"/>
      <c r="F1173" s="80"/>
      <c r="G1173" s="80"/>
      <c r="H1173" s="80"/>
      <c r="I1173" s="80"/>
    </row>
    <row r="1174" spans="1:9" s="117" customFormat="1" ht="15" customHeight="1">
      <c r="A1174" s="297"/>
      <c r="B1174" s="80"/>
      <c r="C1174" s="80"/>
      <c r="D1174" s="80"/>
      <c r="F1174" s="80"/>
      <c r="G1174" s="80"/>
      <c r="H1174" s="80"/>
      <c r="I1174" s="80"/>
    </row>
    <row r="1175" spans="1:9" s="117" customFormat="1" ht="15" customHeight="1">
      <c r="A1175" s="297"/>
      <c r="B1175" s="80"/>
      <c r="C1175" s="80"/>
      <c r="D1175" s="80"/>
      <c r="F1175" s="80"/>
      <c r="G1175" s="80"/>
      <c r="H1175" s="80"/>
      <c r="I1175" s="80"/>
    </row>
    <row r="1176" spans="1:9" s="117" customFormat="1" ht="15" customHeight="1">
      <c r="A1176" s="297"/>
      <c r="B1176" s="80"/>
      <c r="C1176" s="80"/>
      <c r="D1176" s="80"/>
      <c r="F1176" s="80"/>
      <c r="G1176" s="80"/>
      <c r="H1176" s="80"/>
      <c r="I1176" s="80"/>
    </row>
    <row r="1177" spans="1:9" s="117" customFormat="1" ht="15" customHeight="1">
      <c r="A1177" s="297"/>
      <c r="B1177" s="80"/>
      <c r="C1177" s="80"/>
      <c r="D1177" s="80"/>
      <c r="F1177" s="80"/>
      <c r="G1177" s="80"/>
      <c r="H1177" s="80"/>
      <c r="I1177" s="80"/>
    </row>
    <row r="1178" spans="1:9" s="117" customFormat="1" ht="15" customHeight="1">
      <c r="A1178" s="297"/>
      <c r="B1178" s="80"/>
      <c r="C1178" s="80"/>
      <c r="D1178" s="80"/>
      <c r="F1178" s="80"/>
      <c r="G1178" s="80"/>
      <c r="H1178" s="80"/>
      <c r="I1178" s="80"/>
    </row>
    <row r="1179" spans="1:9" s="117" customFormat="1" ht="15" customHeight="1">
      <c r="A1179" s="297"/>
      <c r="B1179" s="80"/>
      <c r="C1179" s="80"/>
      <c r="D1179" s="80"/>
      <c r="F1179" s="80"/>
      <c r="G1179" s="80"/>
      <c r="H1179" s="80"/>
      <c r="I1179" s="80"/>
    </row>
    <row r="1180" spans="1:9" s="117" customFormat="1" ht="15" customHeight="1">
      <c r="A1180" s="297"/>
      <c r="B1180" s="80"/>
      <c r="C1180" s="80"/>
      <c r="D1180" s="80"/>
      <c r="F1180" s="80"/>
      <c r="G1180" s="80"/>
      <c r="H1180" s="80"/>
      <c r="I1180" s="80"/>
    </row>
    <row r="1181" spans="1:9" s="117" customFormat="1" ht="15" customHeight="1">
      <c r="A1181" s="297"/>
      <c r="B1181" s="80"/>
      <c r="C1181" s="80"/>
      <c r="D1181" s="80"/>
      <c r="F1181" s="80"/>
      <c r="G1181" s="80"/>
      <c r="H1181" s="80"/>
      <c r="I1181" s="80"/>
    </row>
    <row r="1182" spans="1:9" s="117" customFormat="1" ht="15" customHeight="1">
      <c r="A1182" s="297"/>
      <c r="B1182" s="80"/>
      <c r="C1182" s="80"/>
      <c r="D1182" s="80"/>
      <c r="F1182" s="80"/>
      <c r="G1182" s="80"/>
      <c r="H1182" s="80"/>
      <c r="I1182" s="80"/>
    </row>
    <row r="1183" spans="1:9" s="117" customFormat="1" ht="15" customHeight="1">
      <c r="A1183" s="297"/>
      <c r="B1183" s="80"/>
      <c r="C1183" s="80"/>
      <c r="D1183" s="80"/>
      <c r="F1183" s="80"/>
      <c r="G1183" s="80"/>
      <c r="H1183" s="80"/>
      <c r="I1183" s="80"/>
    </row>
    <row r="1184" spans="1:9" s="117" customFormat="1" ht="15" customHeight="1">
      <c r="A1184" s="297"/>
      <c r="B1184" s="80"/>
      <c r="C1184" s="80"/>
      <c r="D1184" s="80"/>
      <c r="F1184" s="80"/>
      <c r="G1184" s="80"/>
      <c r="H1184" s="80"/>
      <c r="I1184" s="80"/>
    </row>
    <row r="1185" spans="1:9" s="117" customFormat="1" ht="15" customHeight="1">
      <c r="A1185" s="297"/>
      <c r="B1185" s="80"/>
      <c r="C1185" s="80"/>
      <c r="D1185" s="80"/>
      <c r="F1185" s="80"/>
      <c r="G1185" s="80"/>
      <c r="H1185" s="80"/>
      <c r="I1185" s="80"/>
    </row>
    <row r="1186" spans="1:9" s="117" customFormat="1" ht="15" customHeight="1">
      <c r="A1186" s="297"/>
      <c r="B1186" s="80"/>
      <c r="C1186" s="80"/>
      <c r="D1186" s="80"/>
      <c r="F1186" s="80"/>
      <c r="G1186" s="80"/>
      <c r="H1186" s="80"/>
      <c r="I1186" s="80"/>
    </row>
    <row r="1187" spans="1:9" s="117" customFormat="1" ht="15" customHeight="1">
      <c r="A1187" s="297"/>
      <c r="B1187" s="80"/>
      <c r="C1187" s="80"/>
      <c r="D1187" s="80"/>
      <c r="F1187" s="80"/>
      <c r="G1187" s="80"/>
      <c r="H1187" s="80"/>
      <c r="I1187" s="80"/>
    </row>
    <row r="1188" spans="1:9" s="117" customFormat="1" ht="15" customHeight="1">
      <c r="A1188" s="297"/>
      <c r="B1188" s="80"/>
      <c r="C1188" s="80"/>
      <c r="D1188" s="80"/>
      <c r="F1188" s="80"/>
      <c r="G1188" s="80"/>
      <c r="H1188" s="80"/>
      <c r="I1188" s="80"/>
    </row>
    <row r="1189" spans="1:9" s="117" customFormat="1" ht="15" customHeight="1">
      <c r="A1189" s="297"/>
      <c r="B1189" s="80"/>
      <c r="C1189" s="80"/>
      <c r="D1189" s="80"/>
      <c r="F1189" s="80"/>
      <c r="G1189" s="80"/>
      <c r="H1189" s="80"/>
      <c r="I1189" s="80"/>
    </row>
    <row r="1190" spans="1:9" s="117" customFormat="1" ht="15" customHeight="1">
      <c r="A1190" s="297"/>
      <c r="B1190" s="80"/>
      <c r="C1190" s="80"/>
      <c r="D1190" s="80"/>
      <c r="F1190" s="80"/>
      <c r="G1190" s="80"/>
      <c r="H1190" s="80"/>
      <c r="I1190" s="80"/>
    </row>
    <row r="1191" spans="1:9" s="117" customFormat="1" ht="15" customHeight="1">
      <c r="A1191" s="297"/>
      <c r="B1191" s="80"/>
      <c r="C1191" s="80"/>
      <c r="D1191" s="80"/>
      <c r="F1191" s="80"/>
      <c r="G1191" s="80"/>
      <c r="H1191" s="80"/>
      <c r="I1191" s="80"/>
    </row>
    <row r="1192" spans="1:9" s="117" customFormat="1" ht="15" customHeight="1">
      <c r="A1192" s="297"/>
      <c r="B1192" s="80"/>
      <c r="C1192" s="80"/>
      <c r="D1192" s="80"/>
      <c r="F1192" s="80"/>
      <c r="G1192" s="80"/>
      <c r="H1192" s="80"/>
      <c r="I1192" s="80"/>
    </row>
    <row r="1193" spans="1:9" s="117" customFormat="1" ht="15" customHeight="1">
      <c r="A1193" s="297"/>
      <c r="B1193" s="80"/>
      <c r="C1193" s="80"/>
      <c r="D1193" s="80"/>
      <c r="F1193" s="80"/>
      <c r="G1193" s="80"/>
      <c r="H1193" s="80"/>
      <c r="I1193" s="80"/>
    </row>
    <row r="1194" spans="1:9" s="117" customFormat="1" ht="15" customHeight="1">
      <c r="A1194" s="297"/>
      <c r="B1194" s="80"/>
      <c r="C1194" s="80"/>
      <c r="D1194" s="80"/>
      <c r="F1194" s="80"/>
      <c r="G1194" s="80"/>
      <c r="H1194" s="80"/>
      <c r="I1194" s="80"/>
    </row>
    <row r="1195" spans="1:9" s="117" customFormat="1" ht="15" customHeight="1">
      <c r="A1195" s="297"/>
      <c r="B1195" s="80"/>
      <c r="C1195" s="80"/>
      <c r="D1195" s="80"/>
      <c r="F1195" s="80"/>
      <c r="G1195" s="80"/>
      <c r="H1195" s="80"/>
      <c r="I1195" s="80"/>
    </row>
    <row r="1196" spans="1:9" s="117" customFormat="1" ht="15" customHeight="1">
      <c r="A1196" s="297"/>
      <c r="B1196" s="80"/>
      <c r="C1196" s="80"/>
      <c r="D1196" s="80"/>
      <c r="F1196" s="80"/>
      <c r="G1196" s="80"/>
      <c r="H1196" s="80"/>
      <c r="I1196" s="80"/>
    </row>
    <row r="1197" spans="1:9" s="117" customFormat="1" ht="15" customHeight="1">
      <c r="A1197" s="297"/>
      <c r="B1197" s="80"/>
      <c r="C1197" s="80"/>
      <c r="D1197" s="80"/>
      <c r="F1197" s="80"/>
      <c r="G1197" s="80"/>
      <c r="H1197" s="80"/>
      <c r="I1197" s="80"/>
    </row>
    <row r="1198" spans="1:9" s="117" customFormat="1" ht="15" customHeight="1">
      <c r="A1198" s="297"/>
      <c r="B1198" s="80"/>
      <c r="C1198" s="80"/>
      <c r="D1198" s="80"/>
      <c r="F1198" s="80"/>
      <c r="G1198" s="80"/>
      <c r="H1198" s="80"/>
      <c r="I1198" s="80"/>
    </row>
    <row r="1199" spans="1:9" s="117" customFormat="1" ht="15" customHeight="1">
      <c r="A1199" s="297"/>
      <c r="B1199" s="80"/>
      <c r="C1199" s="80"/>
      <c r="D1199" s="80"/>
      <c r="F1199" s="80"/>
      <c r="G1199" s="80"/>
      <c r="H1199" s="80"/>
      <c r="I1199" s="80"/>
    </row>
    <row r="1200" spans="1:9" s="117" customFormat="1" ht="15" customHeight="1">
      <c r="A1200" s="297"/>
      <c r="B1200" s="80"/>
      <c r="C1200" s="80"/>
      <c r="D1200" s="80"/>
      <c r="F1200" s="80"/>
      <c r="G1200" s="80"/>
      <c r="H1200" s="80"/>
      <c r="I1200" s="80"/>
    </row>
    <row r="1201" spans="1:9" s="117" customFormat="1" ht="15" customHeight="1">
      <c r="A1201" s="297"/>
      <c r="B1201" s="80"/>
      <c r="C1201" s="80"/>
      <c r="D1201" s="80"/>
      <c r="F1201" s="80"/>
      <c r="G1201" s="80"/>
      <c r="H1201" s="80"/>
      <c r="I1201" s="80"/>
    </row>
    <row r="1202" spans="1:9" s="117" customFormat="1" ht="15" customHeight="1">
      <c r="A1202" s="297"/>
      <c r="B1202" s="80"/>
      <c r="C1202" s="80"/>
      <c r="D1202" s="80"/>
      <c r="F1202" s="80"/>
      <c r="G1202" s="80"/>
      <c r="H1202" s="80"/>
      <c r="I1202" s="80"/>
    </row>
    <row r="1203" spans="1:9" s="117" customFormat="1" ht="15" customHeight="1">
      <c r="A1203" s="297"/>
      <c r="B1203" s="80"/>
      <c r="C1203" s="80"/>
      <c r="D1203" s="80"/>
      <c r="F1203" s="80"/>
      <c r="G1203" s="80"/>
      <c r="H1203" s="80"/>
      <c r="I1203" s="80"/>
    </row>
    <row r="1204" spans="1:9" s="117" customFormat="1" ht="15" customHeight="1">
      <c r="A1204" s="297"/>
      <c r="B1204" s="80"/>
      <c r="C1204" s="80"/>
      <c r="D1204" s="80"/>
      <c r="F1204" s="80"/>
      <c r="G1204" s="80"/>
      <c r="H1204" s="80"/>
      <c r="I1204" s="80"/>
    </row>
    <row r="1205" spans="1:9" s="117" customFormat="1" ht="15" customHeight="1">
      <c r="A1205" s="297"/>
      <c r="B1205" s="80"/>
      <c r="C1205" s="80"/>
      <c r="D1205" s="80"/>
      <c r="F1205" s="80"/>
      <c r="G1205" s="80"/>
      <c r="H1205" s="80"/>
      <c r="I1205" s="80"/>
    </row>
    <row r="1206" spans="1:9" s="117" customFormat="1" ht="15" customHeight="1">
      <c r="A1206" s="297"/>
      <c r="B1206" s="80"/>
      <c r="C1206" s="80"/>
      <c r="D1206" s="80"/>
      <c r="F1206" s="80"/>
      <c r="G1206" s="80"/>
      <c r="H1206" s="80"/>
      <c r="I1206" s="80"/>
    </row>
    <row r="1207" spans="1:9" s="117" customFormat="1" ht="15" customHeight="1">
      <c r="A1207" s="297"/>
      <c r="B1207" s="80"/>
      <c r="C1207" s="80"/>
      <c r="D1207" s="80"/>
      <c r="F1207" s="80"/>
      <c r="G1207" s="80"/>
      <c r="H1207" s="80"/>
      <c r="I1207" s="80"/>
    </row>
    <row r="1208" spans="1:9" s="117" customFormat="1" ht="15" customHeight="1">
      <c r="A1208" s="297"/>
      <c r="B1208" s="80"/>
      <c r="C1208" s="80"/>
      <c r="D1208" s="80"/>
      <c r="F1208" s="80"/>
      <c r="G1208" s="80"/>
      <c r="H1208" s="80"/>
      <c r="I1208" s="80"/>
    </row>
    <row r="1209" spans="1:9" s="117" customFormat="1" ht="15" customHeight="1">
      <c r="A1209" s="297"/>
      <c r="B1209" s="80"/>
      <c r="C1209" s="80"/>
      <c r="D1209" s="80"/>
      <c r="F1209" s="80"/>
      <c r="G1209" s="80"/>
      <c r="H1209" s="80"/>
      <c r="I1209" s="80"/>
    </row>
    <row r="1210" spans="1:9" s="117" customFormat="1" ht="15" customHeight="1">
      <c r="A1210" s="297"/>
      <c r="B1210" s="80"/>
      <c r="C1210" s="80"/>
      <c r="D1210" s="80"/>
      <c r="F1210" s="80"/>
      <c r="G1210" s="80"/>
      <c r="H1210" s="80"/>
      <c r="I1210" s="80"/>
    </row>
    <row r="1211" spans="1:9" s="117" customFormat="1" ht="15" customHeight="1">
      <c r="A1211" s="297"/>
      <c r="B1211" s="80"/>
      <c r="C1211" s="80"/>
      <c r="D1211" s="80"/>
      <c r="F1211" s="80"/>
      <c r="G1211" s="80"/>
      <c r="H1211" s="80"/>
      <c r="I1211" s="80"/>
    </row>
    <row r="1212" spans="1:9" s="117" customFormat="1" ht="15" customHeight="1">
      <c r="A1212" s="297"/>
      <c r="B1212" s="80"/>
      <c r="C1212" s="80"/>
      <c r="D1212" s="80"/>
      <c r="F1212" s="80"/>
      <c r="G1212" s="80"/>
      <c r="H1212" s="80"/>
      <c r="I1212" s="80"/>
    </row>
    <row r="1213" spans="1:9" s="117" customFormat="1" ht="15" customHeight="1">
      <c r="A1213" s="297"/>
      <c r="B1213" s="80"/>
      <c r="C1213" s="80"/>
      <c r="D1213" s="80"/>
      <c r="F1213" s="80"/>
      <c r="G1213" s="80"/>
      <c r="H1213" s="80"/>
      <c r="I1213" s="80"/>
    </row>
    <row r="1214" spans="1:9" s="117" customFormat="1" ht="15" customHeight="1">
      <c r="A1214" s="297"/>
      <c r="B1214" s="80"/>
      <c r="C1214" s="80"/>
      <c r="D1214" s="80"/>
      <c r="F1214" s="80"/>
      <c r="G1214" s="80"/>
      <c r="H1214" s="80"/>
      <c r="I1214" s="80"/>
    </row>
    <row r="1215" spans="1:9" s="117" customFormat="1" ht="15" customHeight="1">
      <c r="A1215" s="297"/>
      <c r="B1215" s="80"/>
      <c r="C1215" s="80"/>
      <c r="D1215" s="80"/>
      <c r="F1215" s="80"/>
      <c r="G1215" s="80"/>
      <c r="H1215" s="80"/>
      <c r="I1215" s="80"/>
    </row>
    <row r="1216" spans="1:9" s="117" customFormat="1" ht="15" customHeight="1">
      <c r="A1216" s="297"/>
      <c r="B1216" s="80"/>
      <c r="C1216" s="80"/>
      <c r="D1216" s="80"/>
      <c r="F1216" s="80"/>
      <c r="G1216" s="80"/>
      <c r="H1216" s="80"/>
      <c r="I1216" s="80"/>
    </row>
    <row r="1217" spans="1:9" s="117" customFormat="1" ht="15" customHeight="1">
      <c r="A1217" s="297"/>
      <c r="B1217" s="80"/>
      <c r="C1217" s="80"/>
      <c r="D1217" s="80"/>
      <c r="F1217" s="80"/>
      <c r="G1217" s="80"/>
      <c r="H1217" s="80"/>
      <c r="I1217" s="80"/>
    </row>
    <row r="1218" spans="1:9" s="117" customFormat="1" ht="15" customHeight="1">
      <c r="A1218" s="297"/>
      <c r="B1218" s="80"/>
      <c r="C1218" s="80"/>
      <c r="D1218" s="80"/>
      <c r="F1218" s="80"/>
      <c r="G1218" s="80"/>
      <c r="H1218" s="80"/>
      <c r="I1218" s="80"/>
    </row>
    <row r="1219" spans="1:9" s="117" customFormat="1" ht="15" customHeight="1">
      <c r="A1219" s="297"/>
      <c r="B1219" s="80"/>
      <c r="C1219" s="80"/>
      <c r="D1219" s="80"/>
      <c r="F1219" s="80"/>
      <c r="G1219" s="80"/>
      <c r="H1219" s="80"/>
      <c r="I1219" s="80"/>
    </row>
    <row r="1220" spans="1:9" s="117" customFormat="1" ht="15" customHeight="1">
      <c r="A1220" s="297"/>
      <c r="B1220" s="80"/>
      <c r="C1220" s="80"/>
      <c r="D1220" s="80"/>
      <c r="F1220" s="80"/>
      <c r="G1220" s="80"/>
      <c r="H1220" s="80"/>
      <c r="I1220" s="80"/>
    </row>
    <row r="1221" spans="1:9" s="117" customFormat="1" ht="15" customHeight="1">
      <c r="A1221" s="297"/>
      <c r="B1221" s="80"/>
      <c r="C1221" s="80"/>
      <c r="D1221" s="80"/>
      <c r="F1221" s="80"/>
      <c r="G1221" s="80"/>
      <c r="H1221" s="80"/>
      <c r="I1221" s="80"/>
    </row>
    <row r="1222" spans="1:9" s="117" customFormat="1" ht="15" customHeight="1">
      <c r="A1222" s="297"/>
      <c r="B1222" s="80"/>
      <c r="C1222" s="80"/>
      <c r="D1222" s="80"/>
      <c r="F1222" s="80"/>
      <c r="G1222" s="80"/>
      <c r="H1222" s="80"/>
      <c r="I1222" s="80"/>
    </row>
    <row r="1223" spans="1:9" s="117" customFormat="1" ht="15" customHeight="1">
      <c r="A1223" s="297"/>
      <c r="B1223" s="80"/>
      <c r="C1223" s="80"/>
      <c r="D1223" s="80"/>
      <c r="F1223" s="80"/>
      <c r="G1223" s="80"/>
      <c r="H1223" s="80"/>
      <c r="I1223" s="80"/>
    </row>
    <row r="1224" spans="1:9" s="117" customFormat="1" ht="15" customHeight="1">
      <c r="A1224" s="297"/>
      <c r="B1224" s="80"/>
      <c r="C1224" s="80"/>
      <c r="D1224" s="80"/>
      <c r="F1224" s="80"/>
      <c r="G1224" s="80"/>
      <c r="H1224" s="80"/>
      <c r="I1224" s="80"/>
    </row>
    <row r="1225" spans="1:9" s="117" customFormat="1" ht="15" customHeight="1">
      <c r="A1225" s="297"/>
      <c r="B1225" s="80"/>
      <c r="C1225" s="80"/>
      <c r="D1225" s="80"/>
      <c r="F1225" s="80"/>
      <c r="G1225" s="80"/>
      <c r="H1225" s="80"/>
      <c r="I1225" s="80"/>
    </row>
    <row r="1226" spans="1:9" s="117" customFormat="1" ht="15" customHeight="1">
      <c r="A1226" s="297"/>
      <c r="B1226" s="80"/>
      <c r="C1226" s="80"/>
      <c r="D1226" s="80"/>
      <c r="F1226" s="80"/>
      <c r="G1226" s="80"/>
      <c r="H1226" s="80"/>
      <c r="I1226" s="80"/>
    </row>
    <row r="1227" spans="1:9" s="117" customFormat="1" ht="15" customHeight="1">
      <c r="A1227" s="297"/>
      <c r="B1227" s="80"/>
      <c r="C1227" s="80"/>
      <c r="D1227" s="80"/>
      <c r="F1227" s="80"/>
      <c r="G1227" s="80"/>
      <c r="H1227" s="80"/>
      <c r="I1227" s="80"/>
    </row>
    <row r="1228" spans="1:9" s="117" customFormat="1" ht="15" customHeight="1">
      <c r="A1228" s="297"/>
      <c r="B1228" s="80"/>
      <c r="C1228" s="80"/>
      <c r="D1228" s="80"/>
      <c r="F1228" s="80"/>
      <c r="G1228" s="80"/>
      <c r="H1228" s="80"/>
      <c r="I1228" s="80"/>
    </row>
    <row r="1229" spans="1:9" s="117" customFormat="1" ht="15" customHeight="1">
      <c r="A1229" s="297"/>
      <c r="B1229" s="80"/>
      <c r="C1229" s="80"/>
      <c r="D1229" s="80"/>
      <c r="F1229" s="80"/>
      <c r="G1229" s="80"/>
      <c r="H1229" s="80"/>
      <c r="I1229" s="80"/>
    </row>
    <row r="1230" spans="1:9" s="117" customFormat="1" ht="15" customHeight="1">
      <c r="A1230" s="297"/>
      <c r="B1230" s="80"/>
      <c r="C1230" s="80"/>
      <c r="D1230" s="80"/>
      <c r="F1230" s="80"/>
      <c r="G1230" s="80"/>
      <c r="H1230" s="80"/>
      <c r="I1230" s="80"/>
    </row>
    <row r="1231" spans="1:9" s="117" customFormat="1" ht="15" customHeight="1">
      <c r="A1231" s="297"/>
      <c r="B1231" s="80"/>
      <c r="C1231" s="80"/>
      <c r="D1231" s="80"/>
      <c r="F1231" s="80"/>
      <c r="G1231" s="80"/>
      <c r="H1231" s="80"/>
      <c r="I1231" s="80"/>
    </row>
    <row r="1232" spans="1:9" s="117" customFormat="1" ht="15" customHeight="1">
      <c r="A1232" s="297"/>
      <c r="B1232" s="80"/>
      <c r="C1232" s="80"/>
      <c r="D1232" s="80"/>
      <c r="F1232" s="80"/>
      <c r="G1232" s="80"/>
      <c r="H1232" s="80"/>
      <c r="I1232" s="80"/>
    </row>
    <row r="1233" spans="1:9" s="117" customFormat="1" ht="15" customHeight="1">
      <c r="A1233" s="297"/>
      <c r="B1233" s="80"/>
      <c r="C1233" s="80"/>
      <c r="D1233" s="80"/>
      <c r="F1233" s="80"/>
      <c r="G1233" s="80"/>
      <c r="H1233" s="80"/>
      <c r="I1233" s="80"/>
    </row>
    <row r="1234" spans="1:9" s="117" customFormat="1" ht="15" customHeight="1">
      <c r="A1234" s="297"/>
      <c r="B1234" s="80"/>
      <c r="C1234" s="80"/>
      <c r="D1234" s="80"/>
      <c r="F1234" s="80"/>
      <c r="G1234" s="80"/>
      <c r="H1234" s="80"/>
      <c r="I1234" s="80"/>
    </row>
    <row r="1235" spans="1:9" s="117" customFormat="1" ht="15" customHeight="1">
      <c r="A1235" s="297"/>
      <c r="B1235" s="80"/>
      <c r="C1235" s="80"/>
      <c r="D1235" s="80"/>
      <c r="F1235" s="80"/>
      <c r="G1235" s="80"/>
      <c r="H1235" s="80"/>
      <c r="I1235" s="80"/>
    </row>
    <row r="1236" spans="1:9" s="117" customFormat="1" ht="15" customHeight="1">
      <c r="A1236" s="297"/>
      <c r="B1236" s="80"/>
      <c r="C1236" s="80"/>
      <c r="D1236" s="80"/>
      <c r="F1236" s="80"/>
      <c r="G1236" s="80"/>
      <c r="H1236" s="80"/>
      <c r="I1236" s="80"/>
    </row>
    <row r="1237" spans="1:9" s="117" customFormat="1" ht="15" customHeight="1">
      <c r="A1237" s="297"/>
      <c r="B1237" s="80"/>
      <c r="C1237" s="80"/>
      <c r="D1237" s="80"/>
      <c r="F1237" s="80"/>
      <c r="G1237" s="80"/>
      <c r="H1237" s="80"/>
      <c r="I1237" s="80"/>
    </row>
    <row r="1238" spans="1:9" s="117" customFormat="1" ht="15" customHeight="1">
      <c r="A1238" s="297"/>
      <c r="B1238" s="80"/>
      <c r="C1238" s="80"/>
      <c r="D1238" s="80"/>
      <c r="F1238" s="80"/>
      <c r="G1238" s="80"/>
      <c r="H1238" s="80"/>
      <c r="I1238" s="80"/>
    </row>
    <row r="1239" spans="1:9" s="117" customFormat="1" ht="15" customHeight="1">
      <c r="A1239" s="297"/>
      <c r="B1239" s="80"/>
      <c r="C1239" s="80"/>
      <c r="D1239" s="80"/>
      <c r="F1239" s="80"/>
      <c r="G1239" s="80"/>
      <c r="H1239" s="80"/>
      <c r="I1239" s="80"/>
    </row>
    <row r="1240" spans="1:9" s="117" customFormat="1" ht="15" customHeight="1">
      <c r="A1240" s="297"/>
      <c r="B1240" s="80"/>
      <c r="C1240" s="80"/>
      <c r="D1240" s="80"/>
      <c r="F1240" s="80"/>
      <c r="G1240" s="80"/>
      <c r="H1240" s="80"/>
      <c r="I1240" s="80"/>
    </row>
    <row r="1241" spans="1:9" s="117" customFormat="1" ht="15" customHeight="1">
      <c r="A1241" s="297"/>
      <c r="B1241" s="80"/>
      <c r="C1241" s="80"/>
      <c r="D1241" s="80"/>
      <c r="F1241" s="80"/>
      <c r="G1241" s="80"/>
      <c r="H1241" s="80"/>
      <c r="I1241" s="80"/>
    </row>
    <row r="1242" spans="1:9" s="117" customFormat="1" ht="15" customHeight="1">
      <c r="A1242" s="297"/>
      <c r="B1242" s="80"/>
      <c r="C1242" s="80"/>
      <c r="D1242" s="80"/>
      <c r="F1242" s="80"/>
      <c r="G1242" s="80"/>
      <c r="H1242" s="80"/>
      <c r="I1242" s="80"/>
    </row>
    <row r="1243" spans="1:9" s="117" customFormat="1" ht="15" customHeight="1">
      <c r="A1243" s="297"/>
      <c r="B1243" s="80"/>
      <c r="C1243" s="80"/>
      <c r="D1243" s="80"/>
      <c r="F1243" s="80"/>
      <c r="G1243" s="80"/>
      <c r="H1243" s="80"/>
      <c r="I1243" s="80"/>
    </row>
    <row r="1244" spans="1:9" s="117" customFormat="1" ht="15" customHeight="1">
      <c r="A1244" s="297"/>
      <c r="B1244" s="80"/>
      <c r="C1244" s="80"/>
      <c r="D1244" s="80"/>
      <c r="F1244" s="80"/>
      <c r="G1244" s="80"/>
      <c r="H1244" s="80"/>
      <c r="I1244" s="80"/>
    </row>
    <row r="1245" spans="1:9" s="117" customFormat="1" ht="15" customHeight="1">
      <c r="A1245" s="297"/>
      <c r="B1245" s="80"/>
      <c r="C1245" s="80"/>
      <c r="D1245" s="80"/>
      <c r="F1245" s="80"/>
      <c r="G1245" s="80"/>
      <c r="H1245" s="80"/>
      <c r="I1245" s="80"/>
    </row>
    <row r="1246" spans="1:9" s="117" customFormat="1" ht="15" customHeight="1">
      <c r="A1246" s="297"/>
      <c r="B1246" s="80"/>
      <c r="C1246" s="80"/>
      <c r="D1246" s="80"/>
      <c r="F1246" s="80"/>
      <c r="G1246" s="80"/>
      <c r="H1246" s="80"/>
      <c r="I1246" s="80"/>
    </row>
    <row r="1247" spans="1:9" s="117" customFormat="1" ht="15" customHeight="1">
      <c r="A1247" s="297"/>
      <c r="B1247" s="80"/>
      <c r="C1247" s="80"/>
      <c r="D1247" s="80"/>
      <c r="F1247" s="80"/>
      <c r="G1247" s="80"/>
      <c r="H1247" s="80"/>
      <c r="I1247" s="80"/>
    </row>
    <row r="1248" spans="1:9" s="117" customFormat="1" ht="15" customHeight="1">
      <c r="A1248" s="297"/>
      <c r="B1248" s="80"/>
      <c r="C1248" s="80"/>
      <c r="D1248" s="80"/>
      <c r="F1248" s="80"/>
      <c r="G1248" s="80"/>
      <c r="H1248" s="80"/>
      <c r="I1248" s="80"/>
    </row>
    <row r="1249" spans="1:9" s="117" customFormat="1" ht="15" customHeight="1">
      <c r="A1249" s="297"/>
      <c r="B1249" s="80"/>
      <c r="C1249" s="80"/>
      <c r="D1249" s="80"/>
      <c r="F1249" s="80"/>
      <c r="G1249" s="80"/>
      <c r="H1249" s="80"/>
      <c r="I1249" s="80"/>
    </row>
    <row r="1250" spans="1:9" s="117" customFormat="1" ht="15" customHeight="1">
      <c r="A1250" s="297"/>
      <c r="B1250" s="80"/>
      <c r="C1250" s="80"/>
      <c r="D1250" s="80"/>
      <c r="F1250" s="80"/>
      <c r="G1250" s="80"/>
      <c r="H1250" s="80"/>
      <c r="I1250" s="80"/>
    </row>
    <row r="1251" spans="1:9" s="117" customFormat="1" ht="15" customHeight="1">
      <c r="A1251" s="297"/>
      <c r="B1251" s="80"/>
      <c r="C1251" s="80"/>
      <c r="D1251" s="80"/>
      <c r="F1251" s="80"/>
      <c r="G1251" s="80"/>
      <c r="H1251" s="80"/>
      <c r="I1251" s="80"/>
    </row>
    <row r="1252" spans="1:9" s="117" customFormat="1" ht="15" customHeight="1">
      <c r="A1252" s="297"/>
      <c r="B1252" s="80"/>
      <c r="C1252" s="80"/>
      <c r="D1252" s="80"/>
      <c r="F1252" s="80"/>
      <c r="G1252" s="80"/>
      <c r="H1252" s="80"/>
      <c r="I1252" s="80"/>
    </row>
    <row r="1253" spans="1:9" s="117" customFormat="1" ht="15" customHeight="1">
      <c r="A1253" s="297"/>
      <c r="B1253" s="80"/>
      <c r="C1253" s="80"/>
      <c r="D1253" s="80"/>
      <c r="F1253" s="80"/>
      <c r="G1253" s="80"/>
      <c r="H1253" s="80"/>
      <c r="I1253" s="80"/>
    </row>
    <row r="1254" spans="1:9" s="117" customFormat="1" ht="15" customHeight="1">
      <c r="A1254" s="297"/>
      <c r="B1254" s="80"/>
      <c r="C1254" s="80"/>
      <c r="D1254" s="80"/>
      <c r="F1254" s="80"/>
      <c r="G1254" s="80"/>
      <c r="H1254" s="80"/>
      <c r="I1254" s="80"/>
    </row>
    <row r="1255" spans="1:9" s="117" customFormat="1" ht="15" customHeight="1">
      <c r="A1255" s="297"/>
      <c r="B1255" s="80"/>
      <c r="C1255" s="80"/>
      <c r="D1255" s="80"/>
      <c r="F1255" s="80"/>
      <c r="G1255" s="80"/>
      <c r="H1255" s="80"/>
      <c r="I1255" s="80"/>
    </row>
    <row r="1256" spans="1:9" s="117" customFormat="1" ht="15" customHeight="1">
      <c r="A1256" s="297"/>
      <c r="B1256" s="80"/>
      <c r="C1256" s="80"/>
      <c r="D1256" s="80"/>
      <c r="F1256" s="80"/>
      <c r="G1256" s="80"/>
      <c r="H1256" s="80"/>
      <c r="I1256" s="80"/>
    </row>
    <row r="1257" spans="1:9" s="117" customFormat="1" ht="15" customHeight="1">
      <c r="A1257" s="297"/>
      <c r="B1257" s="80"/>
      <c r="C1257" s="80"/>
      <c r="D1257" s="80"/>
      <c r="F1257" s="80"/>
      <c r="G1257" s="80"/>
      <c r="H1257" s="80"/>
      <c r="I1257" s="80"/>
    </row>
    <row r="1258" spans="1:9" s="117" customFormat="1" ht="15" customHeight="1">
      <c r="A1258" s="297"/>
      <c r="B1258" s="80"/>
      <c r="C1258" s="80"/>
      <c r="D1258" s="80"/>
      <c r="F1258" s="80"/>
      <c r="G1258" s="80"/>
      <c r="H1258" s="80"/>
      <c r="I1258" s="80"/>
    </row>
    <row r="1259" spans="1:9" s="117" customFormat="1" ht="15" customHeight="1">
      <c r="A1259" s="297"/>
      <c r="B1259" s="80"/>
      <c r="C1259" s="80"/>
      <c r="D1259" s="80"/>
      <c r="F1259" s="80"/>
      <c r="G1259" s="80"/>
      <c r="H1259" s="80"/>
      <c r="I1259" s="80"/>
    </row>
    <row r="1260" spans="1:9" s="117" customFormat="1" ht="15" customHeight="1">
      <c r="A1260" s="297"/>
      <c r="B1260" s="80"/>
      <c r="C1260" s="80"/>
      <c r="D1260" s="80"/>
      <c r="F1260" s="80"/>
      <c r="G1260" s="80"/>
      <c r="H1260" s="80"/>
      <c r="I1260" s="80"/>
    </row>
    <row r="1261" spans="1:9" s="117" customFormat="1" ht="15" customHeight="1">
      <c r="A1261" s="297"/>
      <c r="B1261" s="80"/>
      <c r="C1261" s="80"/>
      <c r="D1261" s="80"/>
      <c r="F1261" s="80"/>
      <c r="G1261" s="80"/>
      <c r="H1261" s="80"/>
      <c r="I1261" s="80"/>
    </row>
    <row r="1262" spans="1:9" s="117" customFormat="1" ht="15" customHeight="1">
      <c r="A1262" s="297"/>
      <c r="B1262" s="80"/>
      <c r="C1262" s="80"/>
      <c r="D1262" s="80"/>
      <c r="F1262" s="80"/>
      <c r="G1262" s="80"/>
      <c r="H1262" s="80"/>
      <c r="I1262" s="80"/>
    </row>
    <row r="1263" spans="1:9" s="117" customFormat="1" ht="15" customHeight="1">
      <c r="A1263" s="297"/>
      <c r="B1263" s="80"/>
      <c r="C1263" s="80"/>
      <c r="D1263" s="80"/>
      <c r="F1263" s="80"/>
      <c r="G1263" s="80"/>
      <c r="H1263" s="80"/>
      <c r="I1263" s="80"/>
    </row>
    <row r="1264" spans="1:9" s="117" customFormat="1" ht="15" customHeight="1">
      <c r="A1264" s="297"/>
      <c r="B1264" s="80"/>
      <c r="C1264" s="80"/>
      <c r="D1264" s="80"/>
      <c r="F1264" s="80"/>
      <c r="G1264" s="80"/>
      <c r="H1264" s="80"/>
      <c r="I1264" s="80"/>
    </row>
    <row r="1265" spans="1:9" s="117" customFormat="1" ht="15" customHeight="1">
      <c r="A1265" s="297"/>
      <c r="B1265" s="80"/>
      <c r="C1265" s="80"/>
      <c r="D1265" s="80"/>
      <c r="F1265" s="80"/>
      <c r="G1265" s="80"/>
      <c r="H1265" s="80"/>
      <c r="I1265" s="80"/>
    </row>
    <row r="1266" spans="1:9" s="117" customFormat="1" ht="15" customHeight="1">
      <c r="A1266" s="297"/>
      <c r="B1266" s="80"/>
      <c r="C1266" s="80"/>
      <c r="D1266" s="80"/>
      <c r="F1266" s="80"/>
      <c r="G1266" s="80"/>
      <c r="H1266" s="80"/>
      <c r="I1266" s="80"/>
    </row>
    <row r="1267" spans="1:9" s="117" customFormat="1" ht="15" customHeight="1">
      <c r="A1267" s="297"/>
      <c r="B1267" s="80"/>
      <c r="C1267" s="80"/>
      <c r="D1267" s="80"/>
      <c r="F1267" s="80"/>
      <c r="G1267" s="80"/>
      <c r="H1267" s="80"/>
      <c r="I1267" s="80"/>
    </row>
    <row r="1268" spans="1:9" s="117" customFormat="1" ht="15" customHeight="1">
      <c r="A1268" s="297"/>
      <c r="B1268" s="80"/>
      <c r="C1268" s="80"/>
      <c r="D1268" s="80"/>
      <c r="F1268" s="80"/>
      <c r="G1268" s="80"/>
      <c r="H1268" s="80"/>
      <c r="I1268" s="80"/>
    </row>
    <row r="1269" spans="1:9" s="117" customFormat="1" ht="15" customHeight="1">
      <c r="A1269" s="297"/>
      <c r="B1269" s="80"/>
      <c r="C1269" s="80"/>
      <c r="D1269" s="80"/>
      <c r="F1269" s="80"/>
      <c r="G1269" s="80"/>
      <c r="H1269" s="80"/>
      <c r="I1269" s="80"/>
    </row>
    <row r="1270" spans="1:9" s="117" customFormat="1" ht="15" customHeight="1">
      <c r="A1270" s="297"/>
      <c r="B1270" s="80"/>
      <c r="C1270" s="80"/>
      <c r="D1270" s="80"/>
      <c r="F1270" s="80"/>
      <c r="G1270" s="80"/>
      <c r="H1270" s="80"/>
      <c r="I1270" s="80"/>
    </row>
    <row r="1271" spans="1:9" s="117" customFormat="1" ht="15" customHeight="1">
      <c r="A1271" s="297"/>
      <c r="B1271" s="80"/>
      <c r="C1271" s="80"/>
      <c r="D1271" s="80"/>
      <c r="F1271" s="80"/>
      <c r="G1271" s="80"/>
      <c r="H1271" s="80"/>
      <c r="I1271" s="80"/>
    </row>
    <row r="1272" spans="1:9" s="117" customFormat="1" ht="15" customHeight="1">
      <c r="A1272" s="297"/>
      <c r="B1272" s="80"/>
      <c r="C1272" s="80"/>
      <c r="D1272" s="80"/>
      <c r="F1272" s="80"/>
      <c r="G1272" s="80"/>
      <c r="H1272" s="80"/>
      <c r="I1272" s="80"/>
    </row>
    <row r="1273" spans="1:9" s="117" customFormat="1" ht="15" customHeight="1">
      <c r="A1273" s="297"/>
      <c r="B1273" s="80"/>
      <c r="C1273" s="80"/>
      <c r="D1273" s="80"/>
      <c r="F1273" s="80"/>
      <c r="G1273" s="80"/>
      <c r="H1273" s="80"/>
      <c r="I1273" s="80"/>
    </row>
    <row r="1274" spans="1:9" s="117" customFormat="1" ht="15" customHeight="1">
      <c r="A1274" s="297"/>
      <c r="B1274" s="80"/>
      <c r="C1274" s="80"/>
      <c r="D1274" s="80"/>
      <c r="F1274" s="80"/>
      <c r="G1274" s="80"/>
      <c r="H1274" s="80"/>
      <c r="I1274" s="80"/>
    </row>
    <row r="1275" spans="1:9" s="117" customFormat="1" ht="15" customHeight="1">
      <c r="A1275" s="297"/>
      <c r="B1275" s="80"/>
      <c r="C1275" s="80"/>
      <c r="D1275" s="80"/>
      <c r="F1275" s="80"/>
      <c r="G1275" s="80"/>
      <c r="H1275" s="80"/>
      <c r="I1275" s="80"/>
    </row>
    <row r="1276" spans="1:9" s="117" customFormat="1" ht="15" customHeight="1">
      <c r="A1276" s="297"/>
      <c r="B1276" s="80"/>
      <c r="C1276" s="80"/>
      <c r="D1276" s="80"/>
      <c r="F1276" s="80"/>
      <c r="G1276" s="80"/>
      <c r="H1276" s="80"/>
      <c r="I1276" s="80"/>
    </row>
    <row r="1277" spans="1:9" s="117" customFormat="1" ht="15" customHeight="1">
      <c r="A1277" s="297"/>
      <c r="B1277" s="80"/>
      <c r="C1277" s="80"/>
      <c r="D1277" s="80"/>
      <c r="F1277" s="80"/>
      <c r="G1277" s="80"/>
      <c r="H1277" s="80"/>
      <c r="I1277" s="80"/>
    </row>
    <row r="1278" spans="1:9" s="117" customFormat="1" ht="15" customHeight="1">
      <c r="A1278" s="297"/>
      <c r="B1278" s="80"/>
      <c r="C1278" s="80"/>
      <c r="D1278" s="80"/>
      <c r="F1278" s="80"/>
      <c r="G1278" s="80"/>
      <c r="H1278" s="80"/>
      <c r="I1278" s="80"/>
    </row>
    <row r="1279" spans="1:9" s="117" customFormat="1" ht="15" customHeight="1">
      <c r="A1279" s="297"/>
      <c r="B1279" s="80"/>
      <c r="C1279" s="80"/>
      <c r="D1279" s="80"/>
      <c r="F1279" s="80"/>
      <c r="G1279" s="80"/>
      <c r="H1279" s="80"/>
      <c r="I1279" s="80"/>
    </row>
    <row r="1280" spans="1:9" s="117" customFormat="1" ht="15" customHeight="1">
      <c r="A1280" s="297"/>
      <c r="B1280" s="80"/>
      <c r="C1280" s="80"/>
      <c r="D1280" s="80"/>
      <c r="F1280" s="80"/>
      <c r="G1280" s="80"/>
      <c r="H1280" s="80"/>
      <c r="I1280" s="80"/>
    </row>
    <row r="1281" spans="1:9" s="117" customFormat="1" ht="15" customHeight="1">
      <c r="A1281" s="297"/>
      <c r="B1281" s="80"/>
      <c r="C1281" s="80"/>
      <c r="D1281" s="80"/>
      <c r="F1281" s="80"/>
      <c r="G1281" s="80"/>
      <c r="H1281" s="80"/>
      <c r="I1281" s="80"/>
    </row>
    <row r="1282" spans="1:9" s="117" customFormat="1" ht="15" customHeight="1">
      <c r="A1282" s="297"/>
      <c r="B1282" s="80"/>
      <c r="C1282" s="80"/>
      <c r="D1282" s="80"/>
      <c r="F1282" s="80"/>
      <c r="G1282" s="80"/>
      <c r="H1282" s="80"/>
      <c r="I1282" s="80"/>
    </row>
    <row r="1283" spans="1:9" s="117" customFormat="1" ht="15" customHeight="1">
      <c r="A1283" s="297"/>
      <c r="B1283" s="80"/>
      <c r="C1283" s="80"/>
      <c r="D1283" s="80"/>
      <c r="F1283" s="80"/>
      <c r="G1283" s="80"/>
      <c r="H1283" s="80"/>
      <c r="I1283" s="80"/>
    </row>
    <row r="1284" spans="1:9" s="117" customFormat="1" ht="15" customHeight="1">
      <c r="A1284" s="297"/>
      <c r="B1284" s="80"/>
      <c r="C1284" s="80"/>
      <c r="D1284" s="80"/>
      <c r="F1284" s="80"/>
      <c r="G1284" s="80"/>
      <c r="H1284" s="80"/>
      <c r="I1284" s="80"/>
    </row>
    <row r="1285" spans="1:9" s="117" customFormat="1" ht="15" customHeight="1">
      <c r="A1285" s="297"/>
      <c r="B1285" s="80"/>
      <c r="C1285" s="80"/>
      <c r="D1285" s="80"/>
      <c r="F1285" s="80"/>
      <c r="G1285" s="80"/>
      <c r="H1285" s="80"/>
      <c r="I1285" s="80"/>
    </row>
    <row r="1286" spans="1:9" s="117" customFormat="1" ht="15" customHeight="1">
      <c r="A1286" s="297"/>
      <c r="B1286" s="80"/>
      <c r="C1286" s="80"/>
      <c r="D1286" s="80"/>
      <c r="F1286" s="80"/>
      <c r="G1286" s="80"/>
      <c r="H1286" s="80"/>
      <c r="I1286" s="80"/>
    </row>
    <row r="1287" spans="1:9" s="117" customFormat="1" ht="15" customHeight="1">
      <c r="A1287" s="297"/>
      <c r="B1287" s="80"/>
      <c r="C1287" s="80"/>
      <c r="D1287" s="80"/>
      <c r="F1287" s="80"/>
      <c r="G1287" s="80"/>
      <c r="H1287" s="80"/>
      <c r="I1287" s="80"/>
    </row>
    <row r="1288" spans="1:9" s="117" customFormat="1" ht="15" customHeight="1">
      <c r="A1288" s="297"/>
      <c r="B1288" s="80"/>
      <c r="C1288" s="80"/>
      <c r="D1288" s="80"/>
      <c r="F1288" s="80"/>
      <c r="G1288" s="80"/>
      <c r="H1288" s="80"/>
      <c r="I1288" s="80"/>
    </row>
    <row r="1289" spans="1:9" s="117" customFormat="1" ht="15" customHeight="1">
      <c r="A1289" s="297"/>
      <c r="B1289" s="80"/>
      <c r="C1289" s="80"/>
      <c r="D1289" s="80"/>
      <c r="F1289" s="80"/>
      <c r="G1289" s="80"/>
      <c r="H1289" s="80"/>
      <c r="I1289" s="80"/>
    </row>
    <row r="1290" spans="1:9" s="117" customFormat="1" ht="15" customHeight="1">
      <c r="A1290" s="297"/>
      <c r="B1290" s="80"/>
      <c r="C1290" s="80"/>
      <c r="D1290" s="80"/>
      <c r="F1290" s="80"/>
      <c r="G1290" s="80"/>
      <c r="H1290" s="80"/>
      <c r="I1290" s="80"/>
    </row>
    <row r="1291" spans="1:9" s="117" customFormat="1" ht="15" customHeight="1">
      <c r="A1291" s="297"/>
      <c r="B1291" s="80"/>
      <c r="C1291" s="80"/>
      <c r="D1291" s="80"/>
      <c r="F1291" s="80"/>
      <c r="G1291" s="80"/>
      <c r="H1291" s="80"/>
      <c r="I1291" s="80"/>
    </row>
    <row r="1292" spans="1:9" s="117" customFormat="1" ht="15" customHeight="1">
      <c r="A1292" s="297"/>
      <c r="B1292" s="80"/>
      <c r="C1292" s="80"/>
      <c r="D1292" s="80"/>
      <c r="F1292" s="80"/>
      <c r="G1292" s="80"/>
      <c r="H1292" s="80"/>
      <c r="I1292" s="80"/>
    </row>
    <row r="1293" spans="1:9" s="117" customFormat="1" ht="15" customHeight="1">
      <c r="A1293" s="297"/>
      <c r="B1293" s="80"/>
      <c r="C1293" s="80"/>
      <c r="D1293" s="80"/>
      <c r="F1293" s="80"/>
      <c r="G1293" s="80"/>
      <c r="H1293" s="80"/>
      <c r="I1293" s="80"/>
    </row>
    <row r="1294" spans="1:9" s="117" customFormat="1" ht="15" customHeight="1">
      <c r="A1294" s="297"/>
      <c r="B1294" s="80"/>
      <c r="C1294" s="80"/>
      <c r="D1294" s="80"/>
      <c r="F1294" s="80"/>
      <c r="G1294" s="80"/>
      <c r="H1294" s="80"/>
      <c r="I1294" s="80"/>
    </row>
    <row r="1295" spans="1:9" s="117" customFormat="1" ht="15" customHeight="1">
      <c r="A1295" s="297"/>
      <c r="B1295" s="80"/>
      <c r="C1295" s="80"/>
      <c r="D1295" s="80"/>
      <c r="F1295" s="80"/>
      <c r="G1295" s="80"/>
      <c r="H1295" s="80"/>
      <c r="I1295" s="80"/>
    </row>
    <row r="1296" spans="1:9" s="117" customFormat="1" ht="15" customHeight="1">
      <c r="A1296" s="297"/>
      <c r="B1296" s="80"/>
      <c r="C1296" s="80"/>
      <c r="D1296" s="80"/>
      <c r="F1296" s="80"/>
      <c r="G1296" s="80"/>
      <c r="H1296" s="80"/>
      <c r="I1296" s="80"/>
    </row>
    <row r="1297" spans="1:9" s="117" customFormat="1" ht="15" customHeight="1">
      <c r="A1297" s="297"/>
      <c r="B1297" s="80"/>
      <c r="C1297" s="80"/>
      <c r="D1297" s="80"/>
      <c r="F1297" s="80"/>
      <c r="G1297" s="80"/>
      <c r="H1297" s="80"/>
      <c r="I1297" s="80"/>
    </row>
    <row r="1298" spans="1:9" s="117" customFormat="1" ht="15" customHeight="1">
      <c r="A1298" s="297"/>
      <c r="B1298" s="80"/>
      <c r="C1298" s="80"/>
      <c r="D1298" s="80"/>
      <c r="F1298" s="80"/>
      <c r="G1298" s="80"/>
      <c r="H1298" s="80"/>
      <c r="I1298" s="80"/>
    </row>
    <row r="1299" spans="1:9" s="117" customFormat="1" ht="15" customHeight="1">
      <c r="A1299" s="297"/>
      <c r="B1299" s="80"/>
      <c r="C1299" s="80"/>
      <c r="D1299" s="80"/>
      <c r="F1299" s="80"/>
      <c r="G1299" s="80"/>
      <c r="H1299" s="80"/>
      <c r="I1299" s="80"/>
    </row>
    <row r="1300" spans="1:9" s="117" customFormat="1" ht="15" customHeight="1">
      <c r="A1300" s="297"/>
      <c r="B1300" s="80"/>
      <c r="C1300" s="80"/>
      <c r="D1300" s="80"/>
      <c r="F1300" s="80"/>
      <c r="G1300" s="80"/>
      <c r="H1300" s="80"/>
      <c r="I1300" s="80"/>
    </row>
    <row r="1301" spans="1:9" s="117" customFormat="1" ht="15" customHeight="1">
      <c r="A1301" s="297"/>
      <c r="B1301" s="80"/>
      <c r="C1301" s="80"/>
      <c r="D1301" s="80"/>
      <c r="F1301" s="80"/>
      <c r="G1301" s="80"/>
      <c r="H1301" s="80"/>
      <c r="I1301" s="80"/>
    </row>
    <row r="1302" spans="1:9" s="117" customFormat="1" ht="15" customHeight="1">
      <c r="A1302" s="297"/>
      <c r="B1302" s="80"/>
      <c r="C1302" s="80"/>
      <c r="D1302" s="80"/>
      <c r="F1302" s="80"/>
      <c r="G1302" s="80"/>
      <c r="H1302" s="80"/>
      <c r="I1302" s="80"/>
    </row>
    <row r="1303" spans="1:9" s="117" customFormat="1" ht="15" customHeight="1">
      <c r="A1303" s="297"/>
      <c r="B1303" s="80"/>
      <c r="C1303" s="80"/>
      <c r="D1303" s="80"/>
      <c r="F1303" s="80"/>
      <c r="G1303" s="80"/>
      <c r="H1303" s="80"/>
      <c r="I1303" s="80"/>
    </row>
    <row r="1304" spans="1:9" s="117" customFormat="1" ht="15" customHeight="1">
      <c r="A1304" s="297"/>
      <c r="B1304" s="80"/>
      <c r="C1304" s="80"/>
      <c r="D1304" s="80"/>
      <c r="F1304" s="80"/>
      <c r="G1304" s="80"/>
      <c r="H1304" s="80"/>
      <c r="I1304" s="80"/>
    </row>
    <row r="1305" spans="1:9" s="117" customFormat="1" ht="15" customHeight="1">
      <c r="A1305" s="297"/>
      <c r="B1305" s="80"/>
      <c r="C1305" s="80"/>
      <c r="D1305" s="80"/>
      <c r="F1305" s="80"/>
      <c r="G1305" s="80"/>
      <c r="H1305" s="80"/>
      <c r="I1305" s="80"/>
    </row>
    <row r="1306" spans="1:9" s="117" customFormat="1" ht="15" customHeight="1">
      <c r="A1306" s="297"/>
      <c r="B1306" s="80"/>
      <c r="C1306" s="80"/>
      <c r="D1306" s="80"/>
      <c r="F1306" s="80"/>
      <c r="G1306" s="80"/>
      <c r="H1306" s="80"/>
      <c r="I1306" s="80"/>
    </row>
    <row r="1307" spans="1:9" s="117" customFormat="1" ht="15" customHeight="1">
      <c r="A1307" s="297"/>
      <c r="B1307" s="80"/>
      <c r="C1307" s="80"/>
      <c r="D1307" s="80"/>
      <c r="F1307" s="80"/>
      <c r="G1307" s="80"/>
      <c r="H1307" s="80"/>
      <c r="I1307" s="80"/>
    </row>
    <row r="1308" spans="1:9" s="117" customFormat="1" ht="15" customHeight="1">
      <c r="A1308" s="297"/>
      <c r="B1308" s="80"/>
      <c r="C1308" s="80"/>
      <c r="D1308" s="80"/>
      <c r="F1308" s="80"/>
      <c r="G1308" s="80"/>
      <c r="H1308" s="80"/>
      <c r="I1308" s="80"/>
    </row>
    <row r="1309" spans="1:9" s="117" customFormat="1" ht="15" customHeight="1">
      <c r="A1309" s="297"/>
      <c r="B1309" s="80"/>
      <c r="C1309" s="80"/>
      <c r="D1309" s="80"/>
      <c r="F1309" s="80"/>
      <c r="G1309" s="80"/>
      <c r="H1309" s="80"/>
      <c r="I1309" s="80"/>
    </row>
    <row r="1310" spans="1:9" s="117" customFormat="1" ht="15" customHeight="1">
      <c r="A1310" s="297"/>
      <c r="B1310" s="80"/>
      <c r="C1310" s="80"/>
      <c r="D1310" s="80"/>
      <c r="F1310" s="80"/>
      <c r="G1310" s="80"/>
      <c r="H1310" s="80"/>
      <c r="I1310" s="80"/>
    </row>
    <row r="1311" spans="1:9" s="117" customFormat="1" ht="15" customHeight="1">
      <c r="A1311" s="297"/>
      <c r="B1311" s="80"/>
      <c r="C1311" s="80"/>
      <c r="D1311" s="80"/>
      <c r="F1311" s="80"/>
      <c r="G1311" s="80"/>
      <c r="H1311" s="80"/>
      <c r="I1311" s="80"/>
    </row>
    <row r="1312" spans="1:9" s="117" customFormat="1" ht="15" customHeight="1">
      <c r="A1312" s="297"/>
      <c r="B1312" s="80"/>
      <c r="C1312" s="80"/>
      <c r="D1312" s="80"/>
      <c r="F1312" s="80"/>
      <c r="G1312" s="80"/>
      <c r="H1312" s="80"/>
      <c r="I1312" s="80"/>
    </row>
    <row r="1313" spans="1:9" s="117" customFormat="1" ht="15" customHeight="1">
      <c r="A1313" s="297"/>
      <c r="B1313" s="80"/>
      <c r="C1313" s="80"/>
      <c r="D1313" s="80"/>
      <c r="F1313" s="80"/>
      <c r="G1313" s="80"/>
      <c r="H1313" s="80"/>
      <c r="I1313" s="80"/>
    </row>
    <row r="1314" spans="1:9" s="117" customFormat="1" ht="15" customHeight="1">
      <c r="A1314" s="297"/>
      <c r="B1314" s="80"/>
      <c r="C1314" s="80"/>
      <c r="D1314" s="80"/>
      <c r="F1314" s="80"/>
      <c r="G1314" s="80"/>
      <c r="H1314" s="80"/>
      <c r="I1314" s="80"/>
    </row>
    <row r="1315" spans="1:9" s="117" customFormat="1" ht="15" customHeight="1">
      <c r="A1315" s="297"/>
      <c r="B1315" s="80"/>
      <c r="C1315" s="80"/>
      <c r="D1315" s="80"/>
      <c r="F1315" s="80"/>
      <c r="G1315" s="80"/>
      <c r="H1315" s="80"/>
      <c r="I1315" s="80"/>
    </row>
    <row r="1316" spans="1:9" s="117" customFormat="1" ht="15" customHeight="1">
      <c r="A1316" s="297"/>
      <c r="B1316" s="80"/>
      <c r="C1316" s="80"/>
      <c r="D1316" s="80"/>
      <c r="F1316" s="80"/>
      <c r="G1316" s="80"/>
      <c r="H1316" s="80"/>
      <c r="I1316" s="80"/>
    </row>
    <row r="1317" spans="1:9" s="117" customFormat="1" ht="15" customHeight="1">
      <c r="A1317" s="297"/>
      <c r="B1317" s="80"/>
      <c r="C1317" s="80"/>
      <c r="D1317" s="80"/>
      <c r="F1317" s="80"/>
      <c r="G1317" s="80"/>
      <c r="H1317" s="80"/>
      <c r="I1317" s="80"/>
    </row>
    <row r="1318" spans="1:9" s="117" customFormat="1" ht="15" customHeight="1">
      <c r="A1318" s="297"/>
      <c r="B1318" s="80"/>
      <c r="C1318" s="80"/>
      <c r="D1318" s="80"/>
      <c r="F1318" s="80"/>
      <c r="G1318" s="80"/>
      <c r="H1318" s="80"/>
      <c r="I1318" s="80"/>
    </row>
    <row r="1319" spans="1:9" s="117" customFormat="1" ht="15" customHeight="1">
      <c r="A1319" s="297"/>
      <c r="B1319" s="80"/>
      <c r="C1319" s="80"/>
      <c r="D1319" s="80"/>
      <c r="F1319" s="80"/>
      <c r="G1319" s="80"/>
      <c r="H1319" s="80"/>
      <c r="I1319" s="80"/>
    </row>
    <row r="1320" spans="1:9" s="117" customFormat="1" ht="15" customHeight="1">
      <c r="A1320" s="297"/>
      <c r="B1320" s="80"/>
      <c r="C1320" s="80"/>
      <c r="D1320" s="80"/>
      <c r="F1320" s="80"/>
      <c r="G1320" s="80"/>
      <c r="H1320" s="80"/>
      <c r="I1320" s="80"/>
    </row>
    <row r="1321" spans="1:9" s="117" customFormat="1" ht="15" customHeight="1">
      <c r="A1321" s="297"/>
      <c r="B1321" s="80"/>
      <c r="C1321" s="80"/>
      <c r="D1321" s="80"/>
      <c r="F1321" s="80"/>
      <c r="G1321" s="80"/>
      <c r="H1321" s="80"/>
      <c r="I1321" s="80"/>
    </row>
    <row r="1322" spans="1:9" s="117" customFormat="1" ht="15" customHeight="1">
      <c r="A1322" s="297"/>
      <c r="B1322" s="80"/>
      <c r="C1322" s="80"/>
      <c r="D1322" s="80"/>
      <c r="F1322" s="80"/>
      <c r="G1322" s="80"/>
      <c r="H1322" s="80"/>
      <c r="I1322" s="80"/>
    </row>
    <row r="1323" spans="1:9" s="117" customFormat="1" ht="15" customHeight="1">
      <c r="A1323" s="297"/>
      <c r="B1323" s="80"/>
      <c r="C1323" s="80"/>
      <c r="D1323" s="80"/>
      <c r="F1323" s="80"/>
      <c r="G1323" s="80"/>
      <c r="H1323" s="80"/>
      <c r="I1323" s="80"/>
    </row>
    <row r="1324" spans="1:9" s="117" customFormat="1" ht="15" customHeight="1">
      <c r="A1324" s="297"/>
      <c r="B1324" s="80"/>
      <c r="C1324" s="80"/>
      <c r="D1324" s="80"/>
      <c r="F1324" s="80"/>
      <c r="G1324" s="80"/>
      <c r="H1324" s="80"/>
      <c r="I1324" s="80"/>
    </row>
    <row r="1325" spans="1:9" s="117" customFormat="1" ht="15" customHeight="1">
      <c r="A1325" s="297"/>
      <c r="B1325" s="80"/>
      <c r="C1325" s="80"/>
      <c r="D1325" s="80"/>
      <c r="F1325" s="80"/>
      <c r="G1325" s="80"/>
      <c r="H1325" s="80"/>
      <c r="I1325" s="80"/>
    </row>
    <row r="1326" spans="1:9" s="117" customFormat="1" ht="15" customHeight="1">
      <c r="A1326" s="297"/>
      <c r="B1326" s="80"/>
      <c r="C1326" s="80"/>
      <c r="D1326" s="80"/>
      <c r="F1326" s="80"/>
      <c r="G1326" s="80"/>
      <c r="H1326" s="80"/>
      <c r="I1326" s="80"/>
    </row>
    <row r="1327" spans="1:9" s="117" customFormat="1" ht="15" customHeight="1">
      <c r="A1327" s="297"/>
      <c r="B1327" s="80"/>
      <c r="C1327" s="80"/>
      <c r="D1327" s="80"/>
      <c r="F1327" s="80"/>
      <c r="G1327" s="80"/>
      <c r="H1327" s="80"/>
      <c r="I1327" s="80"/>
    </row>
    <row r="1328" spans="1:9" s="117" customFormat="1" ht="15" customHeight="1">
      <c r="A1328" s="297"/>
      <c r="B1328" s="80"/>
      <c r="C1328" s="80"/>
      <c r="D1328" s="80"/>
      <c r="F1328" s="80"/>
      <c r="G1328" s="80"/>
      <c r="H1328" s="80"/>
      <c r="I1328" s="80"/>
    </row>
    <row r="1329" spans="1:9" s="117" customFormat="1" ht="15" customHeight="1">
      <c r="A1329" s="297"/>
      <c r="B1329" s="80"/>
      <c r="C1329" s="80"/>
      <c r="D1329" s="80"/>
      <c r="F1329" s="80"/>
      <c r="G1329" s="80"/>
      <c r="H1329" s="80"/>
      <c r="I1329" s="80"/>
    </row>
    <row r="1330" spans="1:9" s="117" customFormat="1" ht="15" customHeight="1">
      <c r="A1330" s="297"/>
      <c r="B1330" s="80"/>
      <c r="C1330" s="80"/>
      <c r="D1330" s="80"/>
      <c r="F1330" s="80"/>
      <c r="G1330" s="80"/>
      <c r="H1330" s="80"/>
      <c r="I1330" s="80"/>
    </row>
    <row r="1331" spans="1:9" s="117" customFormat="1" ht="15" customHeight="1">
      <c r="A1331" s="297"/>
      <c r="B1331" s="80"/>
      <c r="C1331" s="80"/>
      <c r="D1331" s="80"/>
      <c r="F1331" s="80"/>
      <c r="G1331" s="80"/>
      <c r="H1331" s="80"/>
      <c r="I1331" s="80"/>
    </row>
    <row r="1332" spans="1:9" s="117" customFormat="1" ht="15" customHeight="1">
      <c r="A1332" s="297"/>
      <c r="B1332" s="80"/>
      <c r="C1332" s="80"/>
      <c r="D1332" s="80"/>
      <c r="F1332" s="80"/>
      <c r="G1332" s="80"/>
      <c r="H1332" s="80"/>
      <c r="I1332" s="80"/>
    </row>
    <row r="1333" spans="1:9" s="117" customFormat="1" ht="15" customHeight="1">
      <c r="A1333" s="297"/>
      <c r="B1333" s="80"/>
      <c r="C1333" s="80"/>
      <c r="D1333" s="80"/>
      <c r="F1333" s="80"/>
      <c r="G1333" s="80"/>
      <c r="H1333" s="80"/>
      <c r="I1333" s="80"/>
    </row>
    <row r="1334" spans="1:9" s="117" customFormat="1" ht="15" customHeight="1">
      <c r="A1334" s="297"/>
      <c r="B1334" s="80"/>
      <c r="C1334" s="80"/>
      <c r="D1334" s="80"/>
      <c r="F1334" s="80"/>
      <c r="G1334" s="80"/>
      <c r="H1334" s="80"/>
      <c r="I1334" s="80"/>
    </row>
    <row r="1335" spans="1:9" s="117" customFormat="1" ht="15" customHeight="1">
      <c r="A1335" s="297"/>
      <c r="B1335" s="80"/>
      <c r="C1335" s="80"/>
      <c r="D1335" s="80"/>
      <c r="F1335" s="80"/>
      <c r="G1335" s="80"/>
      <c r="H1335" s="80"/>
      <c r="I1335" s="80"/>
    </row>
    <row r="1336" spans="1:9" s="117" customFormat="1" ht="15" customHeight="1">
      <c r="A1336" s="297"/>
      <c r="B1336" s="80"/>
      <c r="C1336" s="80"/>
      <c r="D1336" s="80"/>
      <c r="F1336" s="80"/>
      <c r="G1336" s="80"/>
      <c r="H1336" s="80"/>
      <c r="I1336" s="80"/>
    </row>
    <row r="1337" spans="1:9" s="117" customFormat="1" ht="15" customHeight="1">
      <c r="A1337" s="297"/>
      <c r="B1337" s="80"/>
      <c r="C1337" s="80"/>
      <c r="D1337" s="80"/>
      <c r="F1337" s="80"/>
      <c r="G1337" s="80"/>
      <c r="H1337" s="80"/>
      <c r="I1337" s="80"/>
    </row>
    <row r="1338" spans="1:9" s="117" customFormat="1" ht="15" customHeight="1">
      <c r="A1338" s="297"/>
      <c r="B1338" s="80"/>
      <c r="C1338" s="80"/>
      <c r="D1338" s="80"/>
      <c r="F1338" s="80"/>
      <c r="G1338" s="80"/>
      <c r="H1338" s="80"/>
      <c r="I1338" s="80"/>
    </row>
    <row r="1339" spans="1:9" s="117" customFormat="1" ht="15" customHeight="1">
      <c r="A1339" s="297"/>
      <c r="B1339" s="80"/>
      <c r="C1339" s="80"/>
      <c r="D1339" s="80"/>
      <c r="F1339" s="80"/>
      <c r="G1339" s="80"/>
      <c r="H1339" s="80"/>
      <c r="I1339" s="80"/>
    </row>
    <row r="1340" spans="1:9" s="117" customFormat="1" ht="15" customHeight="1">
      <c r="A1340" s="297"/>
      <c r="B1340" s="80"/>
      <c r="C1340" s="80"/>
      <c r="D1340" s="80"/>
      <c r="F1340" s="80"/>
      <c r="G1340" s="80"/>
      <c r="H1340" s="80"/>
      <c r="I1340" s="80"/>
    </row>
    <row r="1341" spans="1:9" s="117" customFormat="1" ht="15" customHeight="1">
      <c r="A1341" s="297"/>
      <c r="B1341" s="80"/>
      <c r="C1341" s="80"/>
      <c r="D1341" s="80"/>
      <c r="F1341" s="80"/>
      <c r="G1341" s="80"/>
      <c r="H1341" s="80"/>
      <c r="I1341" s="80"/>
    </row>
    <row r="1342" spans="1:9" s="117" customFormat="1" ht="15" customHeight="1">
      <c r="A1342" s="297"/>
      <c r="B1342" s="80"/>
      <c r="C1342" s="80"/>
      <c r="D1342" s="80"/>
      <c r="F1342" s="80"/>
      <c r="G1342" s="80"/>
      <c r="H1342" s="80"/>
      <c r="I1342" s="80"/>
    </row>
    <row r="1343" spans="1:9" s="117" customFormat="1" ht="15" customHeight="1">
      <c r="A1343" s="297"/>
      <c r="B1343" s="80"/>
      <c r="C1343" s="80"/>
      <c r="D1343" s="80"/>
      <c r="F1343" s="80"/>
      <c r="G1343" s="80"/>
      <c r="H1343" s="80"/>
      <c r="I1343" s="80"/>
    </row>
    <row r="1344" spans="1:9" s="117" customFormat="1" ht="15" customHeight="1">
      <c r="A1344" s="297"/>
      <c r="B1344" s="80"/>
      <c r="C1344" s="80"/>
      <c r="D1344" s="80"/>
      <c r="F1344" s="80"/>
      <c r="G1344" s="80"/>
      <c r="H1344" s="80"/>
      <c r="I1344" s="80"/>
    </row>
    <row r="1345" spans="1:9" s="117" customFormat="1" ht="15" customHeight="1">
      <c r="A1345" s="297"/>
      <c r="B1345" s="80"/>
      <c r="C1345" s="80"/>
      <c r="D1345" s="80"/>
      <c r="F1345" s="80"/>
      <c r="G1345" s="80"/>
      <c r="H1345" s="80"/>
      <c r="I1345" s="80"/>
    </row>
    <row r="1346" spans="1:9" s="117" customFormat="1" ht="15" customHeight="1">
      <c r="A1346" s="297"/>
      <c r="B1346" s="80"/>
      <c r="C1346" s="80"/>
      <c r="D1346" s="80"/>
      <c r="F1346" s="80"/>
      <c r="G1346" s="80"/>
      <c r="H1346" s="80"/>
      <c r="I1346" s="80"/>
    </row>
    <row r="1347" spans="1:9" s="117" customFormat="1" ht="15" customHeight="1">
      <c r="A1347" s="297"/>
      <c r="B1347" s="80"/>
      <c r="C1347" s="80"/>
      <c r="D1347" s="80"/>
      <c r="F1347" s="80"/>
      <c r="G1347" s="80"/>
      <c r="H1347" s="80"/>
      <c r="I1347" s="80"/>
    </row>
    <row r="1348" spans="1:9" s="117" customFormat="1" ht="15" customHeight="1">
      <c r="A1348" s="297"/>
      <c r="B1348" s="80"/>
      <c r="C1348" s="80"/>
      <c r="D1348" s="80"/>
      <c r="F1348" s="80"/>
      <c r="G1348" s="80"/>
      <c r="H1348" s="80"/>
      <c r="I1348" s="80"/>
    </row>
    <row r="1349" spans="1:9" s="117" customFormat="1" ht="15" customHeight="1">
      <c r="A1349" s="297"/>
      <c r="B1349" s="80"/>
      <c r="C1349" s="80"/>
      <c r="D1349" s="80"/>
      <c r="F1349" s="80"/>
      <c r="G1349" s="80"/>
      <c r="H1349" s="80"/>
      <c r="I1349" s="80"/>
    </row>
    <row r="1350" spans="1:9" s="117" customFormat="1" ht="15" customHeight="1">
      <c r="A1350" s="297"/>
      <c r="B1350" s="80"/>
      <c r="C1350" s="80"/>
      <c r="D1350" s="80"/>
      <c r="F1350" s="80"/>
      <c r="G1350" s="80"/>
      <c r="H1350" s="80"/>
      <c r="I1350" s="80"/>
    </row>
    <row r="1351" spans="1:9" s="117" customFormat="1" ht="15" customHeight="1">
      <c r="A1351" s="297"/>
      <c r="B1351" s="80"/>
      <c r="C1351" s="80"/>
      <c r="D1351" s="80"/>
      <c r="F1351" s="80"/>
      <c r="G1351" s="80"/>
      <c r="H1351" s="80"/>
      <c r="I1351" s="80"/>
    </row>
    <row r="1352" spans="1:9" s="117" customFormat="1" ht="15" customHeight="1">
      <c r="A1352" s="297"/>
      <c r="B1352" s="80"/>
      <c r="C1352" s="80"/>
      <c r="D1352" s="80"/>
      <c r="F1352" s="80"/>
      <c r="G1352" s="80"/>
      <c r="H1352" s="80"/>
      <c r="I1352" s="80"/>
    </row>
    <row r="1353" spans="1:9" s="117" customFormat="1" ht="15" customHeight="1">
      <c r="A1353" s="297"/>
      <c r="B1353" s="80"/>
      <c r="C1353" s="80"/>
      <c r="D1353" s="80"/>
      <c r="F1353" s="80"/>
      <c r="G1353" s="80"/>
      <c r="H1353" s="80"/>
      <c r="I1353" s="80"/>
    </row>
    <row r="1354" spans="1:9" s="117" customFormat="1" ht="15" customHeight="1">
      <c r="A1354" s="297"/>
      <c r="B1354" s="80"/>
      <c r="C1354" s="80"/>
      <c r="D1354" s="80"/>
      <c r="F1354" s="80"/>
      <c r="G1354" s="80"/>
      <c r="H1354" s="80"/>
      <c r="I1354" s="80"/>
    </row>
    <row r="1355" spans="1:9" s="117" customFormat="1" ht="15" customHeight="1">
      <c r="A1355" s="297"/>
      <c r="B1355" s="80"/>
      <c r="C1355" s="80"/>
      <c r="D1355" s="80"/>
      <c r="F1355" s="80"/>
      <c r="G1355" s="80"/>
      <c r="H1355" s="80"/>
      <c r="I1355" s="80"/>
    </row>
    <row r="1356" spans="1:9" s="117" customFormat="1" ht="15" customHeight="1">
      <c r="A1356" s="297"/>
      <c r="B1356" s="80"/>
      <c r="C1356" s="80"/>
      <c r="D1356" s="80"/>
      <c r="F1356" s="80"/>
      <c r="G1356" s="80"/>
      <c r="H1356" s="80"/>
      <c r="I1356" s="80"/>
    </row>
    <row r="1357" spans="1:9" s="117" customFormat="1" ht="15" customHeight="1">
      <c r="A1357" s="297"/>
      <c r="B1357" s="80"/>
      <c r="C1357" s="80"/>
      <c r="D1357" s="80"/>
      <c r="F1357" s="80"/>
      <c r="G1357" s="80"/>
      <c r="H1357" s="80"/>
      <c r="I1357" s="80"/>
    </row>
    <row r="1358" spans="1:9" s="117" customFormat="1" ht="15" customHeight="1">
      <c r="A1358" s="297"/>
      <c r="B1358" s="80"/>
      <c r="C1358" s="80"/>
      <c r="D1358" s="80"/>
      <c r="F1358" s="80"/>
      <c r="G1358" s="80"/>
      <c r="H1358" s="80"/>
      <c r="I1358" s="80"/>
    </row>
    <row r="1359" spans="1:9" s="117" customFormat="1" ht="15" customHeight="1">
      <c r="A1359" s="297"/>
      <c r="B1359" s="80"/>
      <c r="C1359" s="80"/>
      <c r="D1359" s="80"/>
      <c r="F1359" s="80"/>
      <c r="G1359" s="80"/>
      <c r="H1359" s="80"/>
      <c r="I1359" s="80"/>
    </row>
    <row r="1360" spans="1:9" s="117" customFormat="1" ht="15" customHeight="1">
      <c r="A1360" s="297"/>
      <c r="B1360" s="80"/>
      <c r="C1360" s="80"/>
      <c r="D1360" s="80"/>
      <c r="F1360" s="80"/>
      <c r="G1360" s="80"/>
      <c r="H1360" s="80"/>
      <c r="I1360" s="80"/>
    </row>
    <row r="1361" spans="1:9" s="117" customFormat="1" ht="15" customHeight="1">
      <c r="A1361" s="297"/>
      <c r="B1361" s="80"/>
      <c r="C1361" s="80"/>
      <c r="D1361" s="80"/>
      <c r="F1361" s="80"/>
      <c r="G1361" s="80"/>
      <c r="H1361" s="80"/>
      <c r="I1361" s="80"/>
    </row>
    <row r="1362" spans="1:9" s="117" customFormat="1" ht="15" customHeight="1">
      <c r="A1362" s="297"/>
      <c r="B1362" s="80"/>
      <c r="C1362" s="80"/>
      <c r="D1362" s="80"/>
      <c r="F1362" s="80"/>
      <c r="G1362" s="80"/>
      <c r="H1362" s="80"/>
      <c r="I1362" s="80"/>
    </row>
    <row r="1363" spans="1:9" s="117" customFormat="1" ht="15" customHeight="1">
      <c r="A1363" s="297"/>
      <c r="B1363" s="80"/>
      <c r="C1363" s="80"/>
      <c r="D1363" s="80"/>
      <c r="F1363" s="80"/>
      <c r="G1363" s="80"/>
      <c r="H1363" s="80"/>
      <c r="I1363" s="80"/>
    </row>
    <row r="1364" spans="1:9" s="117" customFormat="1" ht="15" customHeight="1">
      <c r="A1364" s="297"/>
      <c r="B1364" s="80"/>
      <c r="C1364" s="80"/>
      <c r="D1364" s="80"/>
      <c r="F1364" s="80"/>
      <c r="G1364" s="80"/>
      <c r="H1364" s="80"/>
      <c r="I1364" s="80"/>
    </row>
    <row r="1365" spans="1:9" s="117" customFormat="1" ht="15" customHeight="1">
      <c r="A1365" s="297"/>
      <c r="B1365" s="80"/>
      <c r="C1365" s="80"/>
      <c r="D1365" s="80"/>
      <c r="F1365" s="80"/>
      <c r="G1365" s="80"/>
      <c r="H1365" s="80"/>
      <c r="I1365" s="80"/>
    </row>
    <row r="1366" spans="1:9" s="117" customFormat="1" ht="15" customHeight="1">
      <c r="A1366" s="297"/>
      <c r="B1366" s="80"/>
      <c r="C1366" s="80"/>
      <c r="D1366" s="80"/>
      <c r="F1366" s="80"/>
      <c r="G1366" s="80"/>
      <c r="H1366" s="80"/>
      <c r="I1366" s="80"/>
    </row>
    <row r="1367" spans="1:9" s="117" customFormat="1" ht="15" customHeight="1">
      <c r="A1367" s="297"/>
      <c r="B1367" s="80"/>
      <c r="C1367" s="80"/>
      <c r="D1367" s="80"/>
      <c r="F1367" s="80"/>
      <c r="G1367" s="80"/>
      <c r="H1367" s="80"/>
      <c r="I1367" s="80"/>
    </row>
    <row r="1368" spans="1:9" s="117" customFormat="1" ht="15" customHeight="1">
      <c r="A1368" s="297"/>
      <c r="B1368" s="80"/>
      <c r="C1368" s="80"/>
      <c r="D1368" s="80"/>
      <c r="F1368" s="80"/>
      <c r="G1368" s="80"/>
      <c r="H1368" s="80"/>
      <c r="I1368" s="80"/>
    </row>
    <row r="1369" spans="1:9" s="117" customFormat="1" ht="15" customHeight="1">
      <c r="A1369" s="297"/>
      <c r="B1369" s="80"/>
      <c r="C1369" s="80"/>
      <c r="D1369" s="80"/>
      <c r="F1369" s="80"/>
      <c r="G1369" s="80"/>
      <c r="H1369" s="80"/>
      <c r="I1369" s="80"/>
    </row>
    <row r="1370" spans="1:9" s="117" customFormat="1" ht="15" customHeight="1">
      <c r="A1370" s="297"/>
      <c r="B1370" s="80"/>
      <c r="C1370" s="80"/>
      <c r="D1370" s="80"/>
      <c r="F1370" s="80"/>
      <c r="G1370" s="80"/>
      <c r="H1370" s="80"/>
      <c r="I1370" s="80"/>
    </row>
    <row r="1371" spans="1:9" s="117" customFormat="1" ht="15" customHeight="1">
      <c r="A1371" s="297"/>
      <c r="B1371" s="80"/>
      <c r="C1371" s="80"/>
      <c r="D1371" s="80"/>
      <c r="F1371" s="80"/>
      <c r="G1371" s="80"/>
      <c r="H1371" s="80"/>
      <c r="I1371" s="80"/>
    </row>
    <row r="1372" spans="1:9" s="117" customFormat="1" ht="15" customHeight="1">
      <c r="A1372" s="297"/>
      <c r="B1372" s="80"/>
      <c r="C1372" s="80"/>
      <c r="D1372" s="80"/>
      <c r="F1372" s="80"/>
      <c r="G1372" s="80"/>
      <c r="H1372" s="80"/>
      <c r="I1372" s="80"/>
    </row>
    <row r="1373" spans="1:9" s="117" customFormat="1" ht="15" customHeight="1">
      <c r="A1373" s="297"/>
      <c r="B1373" s="80"/>
      <c r="C1373" s="80"/>
      <c r="D1373" s="80"/>
      <c r="F1373" s="80"/>
      <c r="G1373" s="80"/>
      <c r="H1373" s="80"/>
      <c r="I1373" s="80"/>
    </row>
    <row r="1374" spans="1:9" s="117" customFormat="1" ht="15" customHeight="1">
      <c r="A1374" s="297"/>
      <c r="B1374" s="80"/>
      <c r="C1374" s="80"/>
      <c r="D1374" s="80"/>
      <c r="F1374" s="80"/>
      <c r="G1374" s="80"/>
      <c r="H1374" s="80"/>
      <c r="I1374" s="80"/>
    </row>
    <row r="1375" spans="1:9" s="117" customFormat="1" ht="15" customHeight="1">
      <c r="A1375" s="297"/>
      <c r="B1375" s="80"/>
      <c r="C1375" s="80"/>
      <c r="D1375" s="80"/>
      <c r="F1375" s="80"/>
      <c r="G1375" s="80"/>
      <c r="H1375" s="80"/>
      <c r="I1375" s="80"/>
    </row>
    <row r="1376" spans="1:9" s="117" customFormat="1" ht="15" customHeight="1">
      <c r="A1376" s="297"/>
      <c r="B1376" s="80"/>
      <c r="C1376" s="80"/>
      <c r="D1376" s="80"/>
      <c r="F1376" s="80"/>
      <c r="G1376" s="80"/>
      <c r="H1376" s="80"/>
      <c r="I1376" s="80"/>
    </row>
    <row r="1377" spans="1:9" s="117" customFormat="1" ht="15" customHeight="1">
      <c r="A1377" s="297"/>
      <c r="B1377" s="80"/>
      <c r="C1377" s="80"/>
      <c r="D1377" s="80"/>
      <c r="F1377" s="80"/>
      <c r="G1377" s="80"/>
      <c r="H1377" s="80"/>
      <c r="I1377" s="80"/>
    </row>
    <row r="1378" spans="1:9" s="117" customFormat="1" ht="15" customHeight="1">
      <c r="A1378" s="297"/>
      <c r="B1378" s="80"/>
      <c r="C1378" s="80"/>
      <c r="D1378" s="80"/>
      <c r="F1378" s="80"/>
      <c r="G1378" s="80"/>
      <c r="H1378" s="80"/>
      <c r="I1378" s="80"/>
    </row>
    <row r="1379" spans="1:9" s="117" customFormat="1" ht="15" customHeight="1">
      <c r="A1379" s="297"/>
      <c r="B1379" s="80"/>
      <c r="C1379" s="80"/>
      <c r="D1379" s="80"/>
      <c r="F1379" s="80"/>
      <c r="G1379" s="80"/>
      <c r="H1379" s="80"/>
      <c r="I1379" s="80"/>
    </row>
    <row r="1380" spans="1:9" s="117" customFormat="1" ht="15" customHeight="1">
      <c r="A1380" s="297"/>
      <c r="B1380" s="80"/>
      <c r="C1380" s="80"/>
      <c r="D1380" s="80"/>
      <c r="F1380" s="80"/>
      <c r="G1380" s="80"/>
      <c r="H1380" s="80"/>
      <c r="I1380" s="80"/>
    </row>
    <row r="1381" spans="1:9" s="117" customFormat="1" ht="15" customHeight="1">
      <c r="A1381" s="297"/>
      <c r="B1381" s="80"/>
      <c r="C1381" s="80"/>
      <c r="D1381" s="80"/>
      <c r="F1381" s="80"/>
      <c r="G1381" s="80"/>
      <c r="H1381" s="80"/>
      <c r="I1381" s="80"/>
    </row>
    <row r="1382" spans="1:9" s="117" customFormat="1" ht="15" customHeight="1">
      <c r="A1382" s="297"/>
      <c r="B1382" s="80"/>
      <c r="C1382" s="80"/>
      <c r="D1382" s="80"/>
      <c r="F1382" s="80"/>
      <c r="G1382" s="80"/>
      <c r="H1382" s="80"/>
      <c r="I1382" s="80"/>
    </row>
    <row r="1383" spans="1:9" s="117" customFormat="1" ht="15" customHeight="1">
      <c r="A1383" s="297"/>
      <c r="B1383" s="80"/>
      <c r="C1383" s="80"/>
      <c r="D1383" s="80"/>
      <c r="F1383" s="80"/>
      <c r="G1383" s="80"/>
      <c r="H1383" s="80"/>
      <c r="I1383" s="80"/>
    </row>
    <row r="1384" spans="1:9" s="117" customFormat="1" ht="15" customHeight="1">
      <c r="A1384" s="297"/>
      <c r="B1384" s="80"/>
      <c r="C1384" s="80"/>
      <c r="D1384" s="80"/>
      <c r="F1384" s="80"/>
      <c r="G1384" s="80"/>
      <c r="H1384" s="80"/>
      <c r="I1384" s="80"/>
    </row>
    <row r="1385" spans="1:9" s="117" customFormat="1" ht="15" customHeight="1">
      <c r="A1385" s="297"/>
      <c r="B1385" s="80"/>
      <c r="C1385" s="80"/>
      <c r="D1385" s="80"/>
      <c r="F1385" s="80"/>
      <c r="G1385" s="80"/>
      <c r="H1385" s="80"/>
      <c r="I1385" s="80"/>
    </row>
    <row r="1386" spans="1:9" s="117" customFormat="1" ht="15" customHeight="1">
      <c r="A1386" s="297"/>
      <c r="B1386" s="80"/>
      <c r="C1386" s="80"/>
      <c r="D1386" s="80"/>
      <c r="F1386" s="80"/>
      <c r="G1386" s="80"/>
      <c r="H1386" s="80"/>
      <c r="I1386" s="80"/>
    </row>
    <row r="1387" spans="1:9" s="117" customFormat="1" ht="15" customHeight="1">
      <c r="A1387" s="297"/>
      <c r="B1387" s="80"/>
      <c r="C1387" s="80"/>
      <c r="D1387" s="80"/>
      <c r="F1387" s="80"/>
      <c r="G1387" s="80"/>
      <c r="H1387" s="80"/>
      <c r="I1387" s="80"/>
    </row>
    <row r="1388" spans="1:9" s="117" customFormat="1" ht="15" customHeight="1">
      <c r="A1388" s="297"/>
      <c r="B1388" s="80"/>
      <c r="C1388" s="80"/>
      <c r="D1388" s="80"/>
      <c r="F1388" s="80"/>
      <c r="G1388" s="80"/>
      <c r="H1388" s="80"/>
      <c r="I1388" s="80"/>
    </row>
    <row r="1389" spans="1:9" s="117" customFormat="1" ht="15" customHeight="1">
      <c r="A1389" s="297"/>
      <c r="B1389" s="80"/>
      <c r="C1389" s="80"/>
      <c r="D1389" s="80"/>
      <c r="F1389" s="80"/>
      <c r="G1389" s="80"/>
      <c r="H1389" s="80"/>
      <c r="I1389" s="80"/>
    </row>
    <row r="1390" spans="1:9" s="117" customFormat="1" ht="15" customHeight="1">
      <c r="A1390" s="297"/>
      <c r="B1390" s="80"/>
      <c r="C1390" s="80"/>
      <c r="D1390" s="80"/>
      <c r="F1390" s="80"/>
      <c r="G1390" s="80"/>
      <c r="H1390" s="80"/>
      <c r="I1390" s="80"/>
    </row>
    <row r="1391" spans="1:9" s="117" customFormat="1" ht="15" customHeight="1">
      <c r="A1391" s="297"/>
      <c r="B1391" s="80"/>
      <c r="C1391" s="80"/>
      <c r="D1391" s="80"/>
      <c r="F1391" s="80"/>
      <c r="G1391" s="80"/>
      <c r="H1391" s="80"/>
      <c r="I1391" s="80"/>
    </row>
    <row r="1392" spans="1:9" s="117" customFormat="1" ht="15" customHeight="1">
      <c r="A1392" s="297"/>
      <c r="B1392" s="80"/>
      <c r="C1392" s="80"/>
      <c r="D1392" s="80"/>
      <c r="F1392" s="80"/>
      <c r="G1392" s="80"/>
      <c r="H1392" s="80"/>
      <c r="I1392" s="80"/>
    </row>
    <row r="1393" spans="1:9" s="117" customFormat="1" ht="15" customHeight="1">
      <c r="A1393" s="297"/>
      <c r="B1393" s="80"/>
      <c r="C1393" s="80"/>
      <c r="D1393" s="80"/>
      <c r="F1393" s="80"/>
      <c r="G1393" s="80"/>
      <c r="H1393" s="80"/>
      <c r="I1393" s="80"/>
    </row>
    <row r="1394" spans="1:9" s="117" customFormat="1" ht="15" customHeight="1">
      <c r="A1394" s="297"/>
      <c r="B1394" s="80"/>
      <c r="C1394" s="80"/>
      <c r="D1394" s="80"/>
      <c r="F1394" s="80"/>
      <c r="G1394" s="80"/>
      <c r="H1394" s="80"/>
      <c r="I1394" s="80"/>
    </row>
    <row r="1395" spans="1:9" s="117" customFormat="1" ht="15" customHeight="1">
      <c r="A1395" s="297"/>
      <c r="B1395" s="80"/>
      <c r="C1395" s="80"/>
      <c r="D1395" s="80"/>
      <c r="F1395" s="80"/>
      <c r="G1395" s="80"/>
      <c r="H1395" s="80"/>
      <c r="I1395" s="80"/>
    </row>
    <row r="1396" spans="1:9" s="117" customFormat="1" ht="15" customHeight="1">
      <c r="A1396" s="297"/>
      <c r="B1396" s="80"/>
      <c r="C1396" s="80"/>
      <c r="D1396" s="80"/>
      <c r="F1396" s="80"/>
      <c r="G1396" s="80"/>
      <c r="H1396" s="80"/>
      <c r="I1396" s="80"/>
    </row>
    <row r="1397" spans="1:9" s="117" customFormat="1" ht="15" customHeight="1">
      <c r="A1397" s="297"/>
      <c r="B1397" s="80"/>
      <c r="C1397" s="80"/>
      <c r="D1397" s="80"/>
      <c r="F1397" s="80"/>
      <c r="G1397" s="80"/>
      <c r="H1397" s="80"/>
      <c r="I1397" s="80"/>
    </row>
    <row r="1398" spans="1:9" s="117" customFormat="1" ht="15" customHeight="1">
      <c r="A1398" s="297"/>
      <c r="B1398" s="80"/>
      <c r="C1398" s="80"/>
      <c r="D1398" s="80"/>
      <c r="F1398" s="80"/>
      <c r="G1398" s="80"/>
      <c r="H1398" s="80"/>
      <c r="I1398" s="80"/>
    </row>
    <row r="1399" spans="1:9" s="117" customFormat="1" ht="15" customHeight="1">
      <c r="A1399" s="297"/>
      <c r="B1399" s="80"/>
      <c r="C1399" s="80"/>
      <c r="D1399" s="80"/>
      <c r="F1399" s="80"/>
      <c r="G1399" s="80"/>
      <c r="H1399" s="80"/>
      <c r="I1399" s="80"/>
    </row>
    <row r="1400" spans="1:9" s="117" customFormat="1" ht="15" customHeight="1">
      <c r="A1400" s="297"/>
      <c r="B1400" s="80"/>
      <c r="C1400" s="80"/>
      <c r="D1400" s="80"/>
      <c r="F1400" s="80"/>
      <c r="G1400" s="80"/>
      <c r="H1400" s="80"/>
      <c r="I1400" s="80"/>
    </row>
    <row r="1401" spans="1:9" s="117" customFormat="1" ht="15" customHeight="1">
      <c r="A1401" s="297"/>
      <c r="B1401" s="80"/>
      <c r="C1401" s="80"/>
      <c r="D1401" s="80"/>
      <c r="F1401" s="80"/>
      <c r="G1401" s="80"/>
      <c r="H1401" s="80"/>
      <c r="I1401" s="80"/>
    </row>
    <row r="1402" spans="1:9" s="117" customFormat="1" ht="15" customHeight="1">
      <c r="A1402" s="297"/>
      <c r="B1402" s="80"/>
      <c r="C1402" s="80"/>
      <c r="D1402" s="80"/>
      <c r="F1402" s="80"/>
      <c r="G1402" s="80"/>
      <c r="H1402" s="80"/>
      <c r="I1402" s="80"/>
    </row>
    <row r="1403" spans="1:9" s="117" customFormat="1" ht="15" customHeight="1">
      <c r="A1403" s="297"/>
      <c r="B1403" s="80"/>
      <c r="C1403" s="80"/>
      <c r="D1403" s="80"/>
      <c r="F1403" s="80"/>
      <c r="G1403" s="80"/>
      <c r="H1403" s="80"/>
      <c r="I1403" s="80"/>
    </row>
    <row r="1404" spans="1:9" s="117" customFormat="1" ht="15" customHeight="1">
      <c r="A1404" s="297"/>
      <c r="B1404" s="80"/>
      <c r="C1404" s="80"/>
      <c r="D1404" s="80"/>
      <c r="F1404" s="80"/>
      <c r="G1404" s="80"/>
      <c r="H1404" s="80"/>
      <c r="I1404" s="80"/>
    </row>
    <row r="1405" spans="1:9" s="117" customFormat="1" ht="15" customHeight="1">
      <c r="A1405" s="297"/>
      <c r="B1405" s="80"/>
      <c r="C1405" s="80"/>
      <c r="D1405" s="80"/>
      <c r="F1405" s="80"/>
      <c r="G1405" s="80"/>
      <c r="H1405" s="80"/>
      <c r="I1405" s="80"/>
    </row>
    <row r="1406" spans="1:9" s="117" customFormat="1" ht="15" customHeight="1">
      <c r="A1406" s="297"/>
      <c r="B1406" s="80"/>
      <c r="C1406" s="80"/>
      <c r="D1406" s="80"/>
      <c r="F1406" s="80"/>
      <c r="G1406" s="80"/>
      <c r="H1406" s="80"/>
      <c r="I1406" s="80"/>
    </row>
    <row r="1407" spans="1:9" s="117" customFormat="1" ht="15" customHeight="1">
      <c r="A1407" s="297"/>
      <c r="B1407" s="80"/>
      <c r="C1407" s="80"/>
      <c r="D1407" s="80"/>
      <c r="F1407" s="80"/>
      <c r="G1407" s="80"/>
      <c r="H1407" s="80"/>
      <c r="I1407" s="80"/>
    </row>
    <row r="1408" spans="1:9" s="117" customFormat="1" ht="15" customHeight="1">
      <c r="A1408" s="297"/>
      <c r="B1408" s="80"/>
      <c r="C1408" s="80"/>
      <c r="D1408" s="80"/>
      <c r="F1408" s="80"/>
      <c r="G1408" s="80"/>
      <c r="H1408" s="80"/>
      <c r="I1408" s="80"/>
    </row>
    <row r="1409" spans="1:9" s="117" customFormat="1" ht="15" customHeight="1">
      <c r="A1409" s="297"/>
      <c r="B1409" s="80"/>
      <c r="C1409" s="80"/>
      <c r="D1409" s="80"/>
      <c r="F1409" s="80"/>
      <c r="G1409" s="80"/>
      <c r="H1409" s="80"/>
      <c r="I1409" s="80"/>
    </row>
    <row r="1410" spans="1:9" s="117" customFormat="1" ht="15" customHeight="1">
      <c r="A1410" s="297"/>
      <c r="B1410" s="80"/>
      <c r="C1410" s="80"/>
      <c r="D1410" s="80"/>
      <c r="F1410" s="80"/>
      <c r="G1410" s="80"/>
      <c r="H1410" s="80"/>
      <c r="I1410" s="80"/>
    </row>
    <row r="1411" spans="1:9" s="117" customFormat="1" ht="15" customHeight="1">
      <c r="A1411" s="297"/>
      <c r="B1411" s="80"/>
      <c r="C1411" s="80"/>
      <c r="D1411" s="80"/>
      <c r="F1411" s="80"/>
      <c r="G1411" s="80"/>
      <c r="H1411" s="80"/>
      <c r="I1411" s="80"/>
    </row>
    <row r="1412" spans="1:9" s="117" customFormat="1" ht="15" customHeight="1">
      <c r="A1412" s="297"/>
      <c r="B1412" s="80"/>
      <c r="C1412" s="80"/>
      <c r="D1412" s="80"/>
      <c r="F1412" s="80"/>
      <c r="G1412" s="80"/>
      <c r="H1412" s="80"/>
      <c r="I1412" s="80"/>
    </row>
    <row r="1413" spans="1:9" s="117" customFormat="1" ht="15" customHeight="1">
      <c r="A1413" s="297"/>
      <c r="B1413" s="80"/>
      <c r="C1413" s="80"/>
      <c r="D1413" s="80"/>
      <c r="F1413" s="80"/>
      <c r="G1413" s="80"/>
      <c r="H1413" s="80"/>
      <c r="I1413" s="80"/>
    </row>
    <row r="1414" spans="1:9" s="117" customFormat="1" ht="15" customHeight="1">
      <c r="A1414" s="297"/>
      <c r="B1414" s="80"/>
      <c r="C1414" s="80"/>
      <c r="D1414" s="80"/>
      <c r="F1414" s="80"/>
      <c r="G1414" s="80"/>
      <c r="H1414" s="80"/>
      <c r="I1414" s="80"/>
    </row>
    <row r="1415" spans="1:9" s="117" customFormat="1" ht="15" customHeight="1">
      <c r="A1415" s="297"/>
      <c r="B1415" s="80"/>
      <c r="C1415" s="80"/>
      <c r="D1415" s="80"/>
      <c r="F1415" s="80"/>
      <c r="G1415" s="80"/>
      <c r="H1415" s="80"/>
      <c r="I1415" s="80"/>
    </row>
    <row r="1416" spans="1:9" s="117" customFormat="1" ht="15" customHeight="1">
      <c r="A1416" s="297"/>
      <c r="B1416" s="80"/>
      <c r="C1416" s="80"/>
      <c r="D1416" s="80"/>
      <c r="F1416" s="80"/>
      <c r="G1416" s="80"/>
      <c r="H1416" s="80"/>
      <c r="I1416" s="80"/>
    </row>
    <row r="1417" spans="1:9" s="117" customFormat="1" ht="15" customHeight="1">
      <c r="A1417" s="297"/>
      <c r="B1417" s="80"/>
      <c r="C1417" s="80"/>
      <c r="D1417" s="80"/>
      <c r="F1417" s="80"/>
      <c r="G1417" s="80"/>
      <c r="H1417" s="80"/>
      <c r="I1417" s="80"/>
    </row>
    <row r="1418" spans="1:9" s="117" customFormat="1" ht="15" customHeight="1">
      <c r="A1418" s="297"/>
      <c r="B1418" s="80"/>
      <c r="C1418" s="80"/>
      <c r="D1418" s="80"/>
      <c r="F1418" s="80"/>
      <c r="G1418" s="80"/>
      <c r="H1418" s="80"/>
      <c r="I1418" s="80"/>
    </row>
    <row r="1419" spans="1:9" s="117" customFormat="1" ht="15" customHeight="1">
      <c r="A1419" s="297"/>
      <c r="B1419" s="80"/>
      <c r="C1419" s="80"/>
      <c r="D1419" s="80"/>
      <c r="F1419" s="80"/>
      <c r="G1419" s="80"/>
      <c r="H1419" s="80"/>
      <c r="I1419" s="80"/>
    </row>
    <row r="1420" spans="1:9" s="117" customFormat="1" ht="15" customHeight="1">
      <c r="A1420" s="297"/>
      <c r="B1420" s="80"/>
      <c r="C1420" s="80"/>
      <c r="D1420" s="80"/>
      <c r="F1420" s="80"/>
      <c r="G1420" s="80"/>
      <c r="H1420" s="80"/>
      <c r="I1420" s="80"/>
    </row>
    <row r="1421" spans="1:9" s="117" customFormat="1" ht="15" customHeight="1">
      <c r="A1421" s="297"/>
      <c r="B1421" s="80"/>
      <c r="C1421" s="80"/>
      <c r="D1421" s="80"/>
      <c r="F1421" s="80"/>
      <c r="G1421" s="80"/>
      <c r="H1421" s="80"/>
      <c r="I1421" s="80"/>
    </row>
    <row r="1422" spans="1:9" s="117" customFormat="1" ht="15" customHeight="1">
      <c r="A1422" s="297"/>
      <c r="B1422" s="80"/>
      <c r="C1422" s="80"/>
      <c r="D1422" s="80"/>
      <c r="F1422" s="80"/>
      <c r="G1422" s="80"/>
      <c r="H1422" s="80"/>
      <c r="I1422" s="80"/>
    </row>
    <row r="1423" spans="1:9" s="117" customFormat="1" ht="15" customHeight="1">
      <c r="A1423" s="297"/>
      <c r="B1423" s="80"/>
      <c r="C1423" s="80"/>
      <c r="D1423" s="80"/>
      <c r="F1423" s="80"/>
      <c r="G1423" s="80"/>
      <c r="H1423" s="80"/>
      <c r="I1423" s="80"/>
    </row>
    <row r="1424" spans="1:9" s="117" customFormat="1" ht="15" customHeight="1">
      <c r="A1424" s="297"/>
      <c r="B1424" s="80"/>
      <c r="C1424" s="80"/>
      <c r="D1424" s="80"/>
      <c r="F1424" s="80"/>
      <c r="G1424" s="80"/>
      <c r="H1424" s="80"/>
      <c r="I1424" s="80"/>
    </row>
    <row r="1425" spans="1:9" s="117" customFormat="1" ht="15" customHeight="1">
      <c r="A1425" s="297"/>
      <c r="B1425" s="80"/>
      <c r="C1425" s="80"/>
      <c r="D1425" s="80"/>
      <c r="F1425" s="80"/>
      <c r="G1425" s="80"/>
      <c r="H1425" s="80"/>
      <c r="I1425" s="80"/>
    </row>
    <row r="1426" spans="1:9" s="117" customFormat="1" ht="15" customHeight="1">
      <c r="A1426" s="297"/>
      <c r="B1426" s="80"/>
      <c r="C1426" s="80"/>
      <c r="D1426" s="80"/>
      <c r="F1426" s="80"/>
      <c r="G1426" s="80"/>
      <c r="H1426" s="80"/>
      <c r="I1426" s="80"/>
    </row>
    <row r="1427" spans="1:9" s="117" customFormat="1" ht="15" customHeight="1">
      <c r="A1427" s="297"/>
      <c r="B1427" s="80"/>
      <c r="C1427" s="80"/>
      <c r="D1427" s="80"/>
      <c r="F1427" s="80"/>
      <c r="G1427" s="80"/>
      <c r="H1427" s="80"/>
      <c r="I1427" s="80"/>
    </row>
    <row r="1428" spans="1:9" s="117" customFormat="1" ht="15" customHeight="1">
      <c r="A1428" s="297"/>
      <c r="B1428" s="80"/>
      <c r="C1428" s="80"/>
      <c r="D1428" s="80"/>
      <c r="F1428" s="80"/>
      <c r="G1428" s="80"/>
      <c r="H1428" s="80"/>
      <c r="I1428" s="80"/>
    </row>
    <row r="1429" spans="1:9" s="117" customFormat="1" ht="15" customHeight="1">
      <c r="A1429" s="297"/>
      <c r="B1429" s="80"/>
      <c r="C1429" s="80"/>
      <c r="D1429" s="80"/>
      <c r="F1429" s="80"/>
      <c r="G1429" s="80"/>
      <c r="H1429" s="80"/>
      <c r="I1429" s="80"/>
    </row>
    <row r="1430" spans="1:9" s="117" customFormat="1" ht="15" customHeight="1">
      <c r="A1430" s="297"/>
      <c r="B1430" s="80"/>
      <c r="C1430" s="80"/>
      <c r="D1430" s="80"/>
      <c r="F1430" s="80"/>
      <c r="G1430" s="80"/>
      <c r="H1430" s="80"/>
      <c r="I1430" s="80"/>
    </row>
    <row r="1431" spans="1:9" s="117" customFormat="1" ht="15" customHeight="1">
      <c r="A1431" s="297"/>
      <c r="B1431" s="80"/>
      <c r="C1431" s="80"/>
      <c r="D1431" s="80"/>
      <c r="F1431" s="80"/>
      <c r="G1431" s="80"/>
      <c r="H1431" s="80"/>
      <c r="I1431" s="80"/>
    </row>
    <row r="1432" spans="1:9" s="117" customFormat="1" ht="15" customHeight="1">
      <c r="A1432" s="297"/>
      <c r="B1432" s="80"/>
      <c r="C1432" s="80"/>
      <c r="D1432" s="80"/>
      <c r="F1432" s="80"/>
      <c r="G1432" s="80"/>
      <c r="H1432" s="80"/>
      <c r="I1432" s="80"/>
    </row>
    <row r="1433" spans="1:9" s="117" customFormat="1" ht="15" customHeight="1">
      <c r="A1433" s="297"/>
      <c r="B1433" s="80"/>
      <c r="C1433" s="80"/>
      <c r="D1433" s="80"/>
      <c r="F1433" s="80"/>
      <c r="G1433" s="80"/>
      <c r="H1433" s="80"/>
      <c r="I1433" s="80"/>
    </row>
    <row r="1434" spans="1:9" s="117" customFormat="1" ht="15" customHeight="1">
      <c r="A1434" s="297"/>
      <c r="B1434" s="80"/>
      <c r="C1434" s="80"/>
      <c r="D1434" s="80"/>
      <c r="F1434" s="80"/>
      <c r="G1434" s="80"/>
      <c r="H1434" s="80"/>
      <c r="I1434" s="80"/>
    </row>
    <row r="1435" spans="1:9" s="117" customFormat="1" ht="15" customHeight="1">
      <c r="A1435" s="297"/>
      <c r="B1435" s="80"/>
      <c r="C1435" s="80"/>
      <c r="D1435" s="80"/>
      <c r="F1435" s="80"/>
      <c r="G1435" s="80"/>
      <c r="H1435" s="80"/>
      <c r="I1435" s="80"/>
    </row>
    <row r="1436" spans="1:9" s="117" customFormat="1" ht="15" customHeight="1">
      <c r="A1436" s="297"/>
      <c r="B1436" s="80"/>
      <c r="C1436" s="80"/>
      <c r="D1436" s="80"/>
      <c r="F1436" s="80"/>
      <c r="G1436" s="80"/>
      <c r="H1436" s="80"/>
      <c r="I1436" s="80"/>
    </row>
    <row r="1437" spans="1:9" s="117" customFormat="1" ht="15" customHeight="1">
      <c r="A1437" s="297"/>
      <c r="B1437" s="80"/>
      <c r="C1437" s="80"/>
      <c r="D1437" s="80"/>
      <c r="F1437" s="80"/>
      <c r="G1437" s="80"/>
      <c r="H1437" s="80"/>
      <c r="I1437" s="80"/>
    </row>
    <row r="1438" spans="1:9" s="117" customFormat="1" ht="15" customHeight="1">
      <c r="A1438" s="297"/>
      <c r="B1438" s="80"/>
      <c r="C1438" s="80"/>
      <c r="D1438" s="80"/>
      <c r="F1438" s="80"/>
      <c r="G1438" s="80"/>
      <c r="H1438" s="80"/>
      <c r="I1438" s="80"/>
    </row>
    <row r="1439" spans="1:9" s="117" customFormat="1" ht="15" customHeight="1">
      <c r="A1439" s="297"/>
      <c r="B1439" s="80"/>
      <c r="C1439" s="80"/>
      <c r="D1439" s="80"/>
      <c r="F1439" s="80"/>
      <c r="G1439" s="80"/>
      <c r="H1439" s="80"/>
      <c r="I1439" s="80"/>
    </row>
    <row r="1440" spans="1:9" s="117" customFormat="1" ht="15" customHeight="1">
      <c r="A1440" s="297"/>
      <c r="B1440" s="80"/>
      <c r="C1440" s="80"/>
      <c r="D1440" s="80"/>
      <c r="F1440" s="80"/>
      <c r="G1440" s="80"/>
      <c r="H1440" s="80"/>
      <c r="I1440" s="80"/>
    </row>
    <row r="1441" spans="1:9" s="117" customFormat="1" ht="15" customHeight="1">
      <c r="A1441" s="297"/>
      <c r="B1441" s="80"/>
      <c r="C1441" s="80"/>
      <c r="D1441" s="80"/>
      <c r="F1441" s="80"/>
      <c r="G1441" s="80"/>
      <c r="H1441" s="80"/>
      <c r="I1441" s="80"/>
    </row>
    <row r="1442" spans="1:9" s="117" customFormat="1" ht="15" customHeight="1">
      <c r="A1442" s="297"/>
      <c r="B1442" s="80"/>
      <c r="C1442" s="80"/>
      <c r="D1442" s="80"/>
      <c r="F1442" s="80"/>
      <c r="G1442" s="80"/>
      <c r="H1442" s="80"/>
      <c r="I1442" s="80"/>
    </row>
    <row r="1443" spans="1:9" s="117" customFormat="1" ht="15" customHeight="1">
      <c r="A1443" s="297"/>
      <c r="B1443" s="80"/>
      <c r="C1443" s="80"/>
      <c r="D1443" s="80"/>
      <c r="F1443" s="80"/>
      <c r="G1443" s="80"/>
      <c r="H1443" s="80"/>
      <c r="I1443" s="80"/>
    </row>
    <row r="1444" spans="1:9" s="117" customFormat="1" ht="15" customHeight="1">
      <c r="A1444" s="297"/>
      <c r="B1444" s="80"/>
      <c r="C1444" s="80"/>
      <c r="D1444" s="80"/>
      <c r="F1444" s="80"/>
      <c r="G1444" s="80"/>
      <c r="H1444" s="80"/>
      <c r="I1444" s="80"/>
    </row>
    <row r="1445" spans="1:9" s="117" customFormat="1" ht="15" customHeight="1">
      <c r="A1445" s="297"/>
      <c r="B1445" s="80"/>
      <c r="C1445" s="80"/>
      <c r="D1445" s="80"/>
      <c r="F1445" s="80"/>
      <c r="G1445" s="80"/>
      <c r="H1445" s="80"/>
      <c r="I1445" s="80"/>
    </row>
    <row r="1446" spans="1:9" s="117" customFormat="1" ht="15" customHeight="1">
      <c r="A1446" s="297"/>
      <c r="B1446" s="80"/>
      <c r="C1446" s="80"/>
      <c r="D1446" s="80"/>
      <c r="F1446" s="80"/>
      <c r="G1446" s="80"/>
      <c r="H1446" s="80"/>
      <c r="I1446" s="80"/>
    </row>
    <row r="1447" spans="1:9" s="117" customFormat="1" ht="15" customHeight="1">
      <c r="A1447" s="297"/>
      <c r="B1447" s="80"/>
      <c r="C1447" s="80"/>
      <c r="D1447" s="80"/>
      <c r="F1447" s="80"/>
      <c r="G1447" s="80"/>
      <c r="H1447" s="80"/>
      <c r="I1447" s="80"/>
    </row>
    <row r="1448" spans="1:9" s="117" customFormat="1" ht="15" customHeight="1">
      <c r="A1448" s="297"/>
      <c r="B1448" s="80"/>
      <c r="C1448" s="80"/>
      <c r="D1448" s="80"/>
      <c r="F1448" s="80"/>
      <c r="G1448" s="80"/>
      <c r="H1448" s="80"/>
      <c r="I1448" s="80"/>
    </row>
    <row r="1449" spans="1:9" s="117" customFormat="1" ht="15" customHeight="1">
      <c r="A1449" s="297"/>
      <c r="B1449" s="80"/>
      <c r="C1449" s="80"/>
      <c r="D1449" s="80"/>
      <c r="F1449" s="80"/>
      <c r="G1449" s="80"/>
      <c r="H1449" s="80"/>
      <c r="I1449" s="80"/>
    </row>
    <row r="1450" spans="1:9" s="117" customFormat="1" ht="15" customHeight="1">
      <c r="A1450" s="297"/>
      <c r="B1450" s="80"/>
      <c r="C1450" s="80"/>
      <c r="D1450" s="80"/>
      <c r="F1450" s="80"/>
      <c r="G1450" s="80"/>
      <c r="H1450" s="80"/>
      <c r="I1450" s="80"/>
    </row>
    <row r="1451" spans="1:9" s="117" customFormat="1" ht="15" customHeight="1">
      <c r="A1451" s="297"/>
      <c r="B1451" s="80"/>
      <c r="C1451" s="80"/>
      <c r="D1451" s="80"/>
      <c r="F1451" s="80"/>
      <c r="G1451" s="80"/>
      <c r="H1451" s="80"/>
      <c r="I1451" s="80"/>
    </row>
    <row r="1452" spans="1:9" s="117" customFormat="1" ht="15" customHeight="1">
      <c r="A1452" s="297"/>
      <c r="B1452" s="80"/>
      <c r="C1452" s="80"/>
      <c r="D1452" s="80"/>
      <c r="F1452" s="80"/>
      <c r="G1452" s="80"/>
      <c r="H1452" s="80"/>
      <c r="I1452" s="80"/>
    </row>
    <row r="1453" spans="1:9" s="117" customFormat="1" ht="15" customHeight="1">
      <c r="A1453" s="297"/>
      <c r="B1453" s="80"/>
      <c r="C1453" s="80"/>
      <c r="D1453" s="80"/>
      <c r="F1453" s="80"/>
      <c r="G1453" s="80"/>
      <c r="H1453" s="80"/>
      <c r="I1453" s="80"/>
    </row>
    <row r="1454" spans="1:9" s="117" customFormat="1" ht="15" customHeight="1">
      <c r="A1454" s="297"/>
      <c r="B1454" s="80"/>
      <c r="C1454" s="80"/>
      <c r="D1454" s="80"/>
      <c r="F1454" s="80"/>
      <c r="G1454" s="80"/>
      <c r="H1454" s="80"/>
      <c r="I1454" s="80"/>
    </row>
    <row r="1455" spans="1:9" s="117" customFormat="1" ht="15" customHeight="1">
      <c r="A1455" s="297"/>
      <c r="B1455" s="80"/>
      <c r="C1455" s="80"/>
      <c r="D1455" s="80"/>
      <c r="F1455" s="80"/>
      <c r="G1455" s="80"/>
      <c r="H1455" s="80"/>
      <c r="I1455" s="80"/>
    </row>
    <row r="1456" spans="1:9" s="117" customFormat="1" ht="15" customHeight="1">
      <c r="A1456" s="297"/>
      <c r="B1456" s="80"/>
      <c r="C1456" s="80"/>
      <c r="D1456" s="80"/>
      <c r="F1456" s="80"/>
      <c r="G1456" s="80"/>
      <c r="H1456" s="80"/>
      <c r="I1456" s="80"/>
    </row>
    <row r="1457" spans="1:9" s="117" customFormat="1" ht="15" customHeight="1">
      <c r="A1457" s="297"/>
      <c r="B1457" s="80"/>
      <c r="C1457" s="80"/>
      <c r="D1457" s="80"/>
      <c r="F1457" s="80"/>
      <c r="G1457" s="80"/>
      <c r="H1457" s="80"/>
      <c r="I1457" s="80"/>
    </row>
    <row r="1458" spans="1:9" s="117" customFormat="1" ht="15" customHeight="1">
      <c r="A1458" s="297"/>
      <c r="B1458" s="80"/>
      <c r="C1458" s="80"/>
      <c r="D1458" s="80"/>
      <c r="F1458" s="80"/>
      <c r="G1458" s="80"/>
      <c r="H1458" s="80"/>
      <c r="I1458" s="80"/>
    </row>
    <row r="1459" spans="1:9" s="117" customFormat="1" ht="15" customHeight="1">
      <c r="A1459" s="297"/>
      <c r="B1459" s="80"/>
      <c r="C1459" s="80"/>
      <c r="D1459" s="80"/>
      <c r="F1459" s="80"/>
      <c r="G1459" s="80"/>
      <c r="H1459" s="80"/>
      <c r="I1459" s="80"/>
    </row>
    <row r="1460" spans="1:9" s="117" customFormat="1" ht="15" customHeight="1">
      <c r="A1460" s="297"/>
      <c r="B1460" s="80"/>
      <c r="C1460" s="80"/>
      <c r="D1460" s="80"/>
      <c r="F1460" s="80"/>
      <c r="G1460" s="80"/>
      <c r="H1460" s="80"/>
      <c r="I1460" s="80"/>
    </row>
    <row r="1461" spans="1:9" s="117" customFormat="1" ht="15" customHeight="1">
      <c r="A1461" s="297"/>
      <c r="B1461" s="80"/>
      <c r="C1461" s="80"/>
      <c r="D1461" s="80"/>
      <c r="F1461" s="80"/>
      <c r="G1461" s="80"/>
      <c r="H1461" s="80"/>
      <c r="I1461" s="80"/>
    </row>
    <row r="1462" spans="1:9" s="117" customFormat="1" ht="15" customHeight="1">
      <c r="A1462" s="297"/>
      <c r="B1462" s="80"/>
      <c r="C1462" s="80"/>
      <c r="D1462" s="80"/>
      <c r="F1462" s="80"/>
      <c r="G1462" s="80"/>
      <c r="H1462" s="80"/>
      <c r="I1462" s="80"/>
    </row>
    <row r="1463" spans="1:9" s="117" customFormat="1" ht="15" customHeight="1">
      <c r="A1463" s="297"/>
      <c r="B1463" s="80"/>
      <c r="C1463" s="80"/>
      <c r="D1463" s="80"/>
      <c r="F1463" s="80"/>
      <c r="G1463" s="80"/>
      <c r="H1463" s="80"/>
      <c r="I1463" s="80"/>
    </row>
    <row r="1464" spans="1:9" s="117" customFormat="1" ht="15" customHeight="1">
      <c r="A1464" s="297"/>
      <c r="B1464" s="80"/>
      <c r="C1464" s="80"/>
      <c r="D1464" s="80"/>
      <c r="F1464" s="80"/>
      <c r="G1464" s="80"/>
      <c r="H1464" s="80"/>
      <c r="I1464" s="80"/>
    </row>
    <row r="1465" spans="1:9" s="117" customFormat="1" ht="15" customHeight="1">
      <c r="A1465" s="297"/>
      <c r="B1465" s="80"/>
      <c r="C1465" s="80"/>
      <c r="D1465" s="80"/>
      <c r="F1465" s="80"/>
      <c r="G1465" s="80"/>
      <c r="H1465" s="80"/>
      <c r="I1465" s="80"/>
    </row>
    <row r="1466" spans="1:9" s="117" customFormat="1" ht="15" customHeight="1">
      <c r="A1466" s="297"/>
      <c r="B1466" s="80"/>
      <c r="C1466" s="80"/>
      <c r="D1466" s="80"/>
      <c r="F1466" s="80"/>
      <c r="G1466" s="80"/>
      <c r="H1466" s="80"/>
      <c r="I1466" s="80"/>
    </row>
    <row r="1467" spans="1:9" s="117" customFormat="1" ht="15" customHeight="1">
      <c r="A1467" s="297"/>
      <c r="B1467" s="80"/>
      <c r="C1467" s="80"/>
      <c r="D1467" s="80"/>
      <c r="F1467" s="80"/>
      <c r="G1467" s="80"/>
      <c r="H1467" s="80"/>
      <c r="I1467" s="80"/>
    </row>
    <row r="1468" spans="1:9" s="117" customFormat="1" ht="15" customHeight="1">
      <c r="A1468" s="297"/>
      <c r="B1468" s="80"/>
      <c r="C1468" s="80"/>
      <c r="D1468" s="80"/>
      <c r="F1468" s="80"/>
      <c r="G1468" s="80"/>
      <c r="H1468" s="80"/>
      <c r="I1468" s="80"/>
    </row>
    <row r="1469" spans="1:9" s="117" customFormat="1" ht="15" customHeight="1">
      <c r="A1469" s="297"/>
      <c r="B1469" s="80"/>
      <c r="C1469" s="80"/>
      <c r="D1469" s="80"/>
      <c r="F1469" s="80"/>
      <c r="G1469" s="80"/>
      <c r="H1469" s="80"/>
      <c r="I1469" s="80"/>
    </row>
    <row r="1470" spans="1:9" s="117" customFormat="1" ht="15" customHeight="1">
      <c r="A1470" s="297"/>
      <c r="B1470" s="80"/>
      <c r="C1470" s="80"/>
      <c r="D1470" s="80"/>
      <c r="F1470" s="80"/>
      <c r="G1470" s="80"/>
      <c r="H1470" s="80"/>
      <c r="I1470" s="80"/>
    </row>
    <row r="1471" spans="1:9" s="117" customFormat="1" ht="15" customHeight="1">
      <c r="A1471" s="297"/>
      <c r="B1471" s="80"/>
      <c r="C1471" s="80"/>
      <c r="D1471" s="80"/>
      <c r="F1471" s="80"/>
      <c r="G1471" s="80"/>
      <c r="H1471" s="80"/>
      <c r="I1471" s="80"/>
    </row>
    <row r="1472" spans="1:9" s="117" customFormat="1" ht="15" customHeight="1">
      <c r="A1472" s="297"/>
      <c r="B1472" s="80"/>
      <c r="C1472" s="80"/>
      <c r="D1472" s="80"/>
      <c r="F1472" s="80"/>
      <c r="G1472" s="80"/>
      <c r="H1472" s="80"/>
      <c r="I1472" s="80"/>
    </row>
    <row r="1473" spans="1:9" s="117" customFormat="1" ht="15" customHeight="1">
      <c r="A1473" s="297"/>
      <c r="B1473" s="80"/>
      <c r="C1473" s="80"/>
      <c r="D1473" s="80"/>
      <c r="F1473" s="80"/>
      <c r="G1473" s="80"/>
      <c r="H1473" s="80"/>
      <c r="I1473" s="80"/>
    </row>
    <row r="1474" spans="1:9" s="117" customFormat="1" ht="15" customHeight="1">
      <c r="A1474" s="297"/>
      <c r="B1474" s="80"/>
      <c r="C1474" s="80"/>
      <c r="D1474" s="80"/>
      <c r="F1474" s="80"/>
      <c r="G1474" s="80"/>
      <c r="H1474" s="80"/>
      <c r="I1474" s="80"/>
    </row>
    <row r="1475" spans="1:9" s="117" customFormat="1" ht="15" customHeight="1">
      <c r="A1475" s="297"/>
      <c r="B1475" s="80"/>
      <c r="C1475" s="80"/>
      <c r="D1475" s="80"/>
      <c r="F1475" s="80"/>
      <c r="G1475" s="80"/>
      <c r="H1475" s="80"/>
      <c r="I1475" s="80"/>
    </row>
    <row r="1476" spans="1:9" s="117" customFormat="1" ht="15" customHeight="1">
      <c r="A1476" s="297"/>
      <c r="B1476" s="80"/>
      <c r="C1476" s="80"/>
      <c r="D1476" s="80"/>
      <c r="F1476" s="80"/>
      <c r="G1476" s="80"/>
      <c r="H1476" s="80"/>
      <c r="I1476" s="80"/>
    </row>
    <row r="1477" spans="1:9" s="117" customFormat="1" ht="15" customHeight="1">
      <c r="A1477" s="297"/>
      <c r="B1477" s="80"/>
      <c r="C1477" s="80"/>
      <c r="D1477" s="80"/>
      <c r="F1477" s="80"/>
      <c r="G1477" s="80"/>
      <c r="H1477" s="80"/>
      <c r="I1477" s="80"/>
    </row>
    <row r="1478" spans="1:9" s="117" customFormat="1" ht="15" customHeight="1">
      <c r="A1478" s="297"/>
      <c r="B1478" s="80"/>
      <c r="C1478" s="80"/>
      <c r="D1478" s="80"/>
      <c r="F1478" s="80"/>
      <c r="G1478" s="80"/>
      <c r="H1478" s="80"/>
      <c r="I1478" s="80"/>
    </row>
    <row r="1479" spans="1:9" s="117" customFormat="1" ht="15" customHeight="1">
      <c r="A1479" s="297"/>
      <c r="B1479" s="80"/>
      <c r="C1479" s="80"/>
      <c r="D1479" s="80"/>
      <c r="F1479" s="80"/>
      <c r="G1479" s="80"/>
      <c r="H1479" s="80"/>
      <c r="I1479" s="80"/>
    </row>
    <row r="1480" spans="1:9" s="117" customFormat="1" ht="15" customHeight="1">
      <c r="A1480" s="297"/>
      <c r="B1480" s="80"/>
      <c r="C1480" s="80"/>
      <c r="D1480" s="80"/>
      <c r="F1480" s="80"/>
      <c r="G1480" s="80"/>
      <c r="H1480" s="80"/>
      <c r="I1480" s="80"/>
    </row>
    <row r="1481" spans="1:9" s="117" customFormat="1" ht="15" customHeight="1">
      <c r="A1481" s="297"/>
      <c r="B1481" s="80"/>
      <c r="C1481" s="80"/>
      <c r="D1481" s="80"/>
      <c r="F1481" s="80"/>
      <c r="G1481" s="80"/>
      <c r="H1481" s="80"/>
      <c r="I1481" s="80"/>
    </row>
    <row r="1482" spans="1:9" s="117" customFormat="1" ht="15" customHeight="1">
      <c r="A1482" s="297"/>
      <c r="B1482" s="80"/>
      <c r="C1482" s="80"/>
      <c r="D1482" s="80"/>
      <c r="F1482" s="80"/>
      <c r="G1482" s="80"/>
      <c r="H1482" s="80"/>
      <c r="I1482" s="80"/>
    </row>
    <row r="1483" spans="1:9" s="117" customFormat="1" ht="15" customHeight="1">
      <c r="A1483" s="297"/>
      <c r="B1483" s="80"/>
      <c r="C1483" s="80"/>
      <c r="D1483" s="80"/>
      <c r="F1483" s="80"/>
      <c r="G1483" s="80"/>
      <c r="H1483" s="80"/>
      <c r="I1483" s="80"/>
    </row>
    <row r="1484" spans="1:9" s="117" customFormat="1" ht="15" customHeight="1">
      <c r="A1484" s="297"/>
      <c r="B1484" s="80"/>
      <c r="C1484" s="80"/>
      <c r="D1484" s="80"/>
      <c r="F1484" s="80"/>
      <c r="G1484" s="80"/>
      <c r="H1484" s="80"/>
      <c r="I1484" s="80"/>
    </row>
    <row r="1485" spans="1:9" s="117" customFormat="1" ht="15" customHeight="1">
      <c r="A1485" s="297"/>
      <c r="B1485" s="80"/>
      <c r="C1485" s="80"/>
      <c r="D1485" s="80"/>
      <c r="F1485" s="80"/>
      <c r="G1485" s="80"/>
      <c r="H1485" s="80"/>
      <c r="I1485" s="80"/>
    </row>
    <row r="1486" spans="1:9" s="117" customFormat="1" ht="15" customHeight="1">
      <c r="A1486" s="297"/>
      <c r="B1486" s="80"/>
      <c r="C1486" s="80"/>
      <c r="D1486" s="80"/>
      <c r="F1486" s="80"/>
      <c r="G1486" s="80"/>
      <c r="H1486" s="80"/>
      <c r="I1486" s="80"/>
    </row>
    <row r="1487" spans="1:9" s="117" customFormat="1" ht="15" customHeight="1">
      <c r="A1487" s="297"/>
      <c r="B1487" s="80"/>
      <c r="C1487" s="80"/>
      <c r="D1487" s="80"/>
      <c r="F1487" s="80"/>
      <c r="G1487" s="80"/>
      <c r="H1487" s="80"/>
      <c r="I1487" s="80"/>
    </row>
    <row r="1488" spans="1:9" s="117" customFormat="1" ht="15" customHeight="1">
      <c r="A1488" s="297"/>
      <c r="B1488" s="80"/>
      <c r="C1488" s="80"/>
      <c r="D1488" s="80"/>
      <c r="F1488" s="80"/>
      <c r="G1488" s="80"/>
      <c r="H1488" s="80"/>
      <c r="I1488" s="80"/>
    </row>
    <row r="1489" spans="1:9" s="117" customFormat="1" ht="15" customHeight="1">
      <c r="A1489" s="297"/>
      <c r="B1489" s="80"/>
      <c r="C1489" s="80"/>
      <c r="D1489" s="80"/>
      <c r="F1489" s="80"/>
      <c r="G1489" s="80"/>
      <c r="H1489" s="80"/>
      <c r="I1489" s="80"/>
    </row>
    <row r="1490" spans="1:9" s="117" customFormat="1" ht="15" customHeight="1">
      <c r="A1490" s="297"/>
      <c r="B1490" s="80"/>
      <c r="C1490" s="80"/>
      <c r="D1490" s="80"/>
      <c r="F1490" s="80"/>
      <c r="G1490" s="80"/>
      <c r="H1490" s="80"/>
      <c r="I1490" s="80"/>
    </row>
    <row r="1491" spans="1:9" s="117" customFormat="1" ht="15" customHeight="1">
      <c r="A1491" s="297"/>
      <c r="B1491" s="80"/>
      <c r="C1491" s="80"/>
      <c r="D1491" s="80"/>
      <c r="F1491" s="80"/>
      <c r="G1491" s="80"/>
      <c r="H1491" s="80"/>
      <c r="I1491" s="80"/>
    </row>
    <row r="1492" spans="1:9" s="117" customFormat="1" ht="15" customHeight="1">
      <c r="A1492" s="297"/>
      <c r="B1492" s="80"/>
      <c r="C1492" s="80"/>
      <c r="D1492" s="80"/>
      <c r="F1492" s="80"/>
      <c r="G1492" s="80"/>
      <c r="H1492" s="80"/>
      <c r="I1492" s="80"/>
    </row>
    <row r="1493" spans="1:9" s="117" customFormat="1" ht="15" customHeight="1">
      <c r="A1493" s="297"/>
      <c r="B1493" s="80"/>
      <c r="C1493" s="80"/>
      <c r="D1493" s="80"/>
      <c r="F1493" s="80"/>
      <c r="G1493" s="80"/>
      <c r="H1493" s="80"/>
      <c r="I1493" s="80"/>
    </row>
    <row r="1494" spans="1:9" s="117" customFormat="1" ht="15" customHeight="1">
      <c r="A1494" s="297"/>
      <c r="B1494" s="80"/>
      <c r="C1494" s="80"/>
      <c r="D1494" s="80"/>
      <c r="F1494" s="80"/>
      <c r="G1494" s="80"/>
      <c r="H1494" s="80"/>
      <c r="I1494" s="80"/>
    </row>
    <row r="1495" spans="1:9" s="117" customFormat="1" ht="15" customHeight="1">
      <c r="A1495" s="297"/>
      <c r="B1495" s="80"/>
      <c r="C1495" s="80"/>
      <c r="D1495" s="80"/>
      <c r="F1495" s="80"/>
      <c r="G1495" s="80"/>
      <c r="H1495" s="80"/>
      <c r="I1495" s="80"/>
    </row>
    <row r="1496" spans="1:9" s="117" customFormat="1" ht="15" customHeight="1">
      <c r="A1496" s="297"/>
      <c r="B1496" s="80"/>
      <c r="C1496" s="80"/>
      <c r="D1496" s="80"/>
      <c r="F1496" s="80"/>
      <c r="G1496" s="80"/>
      <c r="H1496" s="80"/>
      <c r="I1496" s="80"/>
    </row>
    <row r="1497" spans="1:9" s="117" customFormat="1" ht="15" customHeight="1">
      <c r="A1497" s="297"/>
      <c r="B1497" s="80"/>
      <c r="C1497" s="80"/>
      <c r="D1497" s="80"/>
      <c r="F1497" s="80"/>
      <c r="G1497" s="80"/>
      <c r="H1497" s="80"/>
      <c r="I1497" s="80"/>
    </row>
    <row r="1498" spans="1:9" s="117" customFormat="1" ht="15" customHeight="1">
      <c r="A1498" s="297"/>
      <c r="B1498" s="80"/>
      <c r="C1498" s="80"/>
      <c r="D1498" s="80"/>
      <c r="F1498" s="80"/>
      <c r="G1498" s="80"/>
      <c r="H1498" s="80"/>
      <c r="I1498" s="80"/>
    </row>
    <row r="1499" spans="1:9" s="117" customFormat="1" ht="15" customHeight="1">
      <c r="A1499" s="297"/>
      <c r="B1499" s="80"/>
      <c r="C1499" s="80"/>
      <c r="D1499" s="80"/>
      <c r="F1499" s="80"/>
      <c r="G1499" s="80"/>
      <c r="H1499" s="80"/>
      <c r="I1499" s="80"/>
    </row>
    <row r="1500" spans="1:9" s="117" customFormat="1" ht="15" customHeight="1">
      <c r="A1500" s="297"/>
      <c r="B1500" s="80"/>
      <c r="C1500" s="80"/>
      <c r="D1500" s="80"/>
      <c r="F1500" s="80"/>
      <c r="G1500" s="80"/>
      <c r="H1500" s="80"/>
      <c r="I1500" s="80"/>
    </row>
    <row r="1501" spans="1:9" s="117" customFormat="1" ht="15" customHeight="1">
      <c r="A1501" s="297"/>
      <c r="B1501" s="80"/>
      <c r="C1501" s="80"/>
      <c r="D1501" s="80"/>
      <c r="F1501" s="80"/>
      <c r="G1501" s="80"/>
      <c r="H1501" s="80"/>
      <c r="I1501" s="80"/>
    </row>
    <row r="1502" spans="1:9" s="117" customFormat="1" ht="15" customHeight="1">
      <c r="A1502" s="297"/>
      <c r="B1502" s="80"/>
      <c r="C1502" s="80"/>
      <c r="D1502" s="80"/>
      <c r="F1502" s="80"/>
      <c r="G1502" s="80"/>
      <c r="H1502" s="80"/>
      <c r="I1502" s="80"/>
    </row>
    <row r="1503" spans="1:9" s="117" customFormat="1" ht="15" customHeight="1">
      <c r="A1503" s="297"/>
      <c r="B1503" s="80"/>
      <c r="C1503" s="80"/>
      <c r="D1503" s="80"/>
      <c r="F1503" s="80"/>
      <c r="G1503" s="80"/>
      <c r="H1503" s="80"/>
      <c r="I1503" s="80"/>
    </row>
    <row r="1504" spans="1:9" s="117" customFormat="1" ht="15" customHeight="1">
      <c r="A1504" s="297"/>
      <c r="B1504" s="80"/>
      <c r="C1504" s="80"/>
      <c r="D1504" s="80"/>
      <c r="F1504" s="80"/>
      <c r="G1504" s="80"/>
      <c r="H1504" s="80"/>
      <c r="I1504" s="80"/>
    </row>
    <row r="1505" spans="1:9" s="117" customFormat="1" ht="15" customHeight="1">
      <c r="A1505" s="297"/>
      <c r="B1505" s="80"/>
      <c r="C1505" s="80"/>
      <c r="D1505" s="80"/>
      <c r="F1505" s="80"/>
      <c r="G1505" s="80"/>
      <c r="H1505" s="80"/>
      <c r="I1505" s="80"/>
    </row>
    <row r="1506" spans="1:9" s="117" customFormat="1" ht="15" customHeight="1">
      <c r="A1506" s="297"/>
      <c r="B1506" s="80"/>
      <c r="C1506" s="80"/>
      <c r="D1506" s="80"/>
      <c r="F1506" s="80"/>
      <c r="G1506" s="80"/>
      <c r="H1506" s="80"/>
      <c r="I1506" s="80"/>
    </row>
    <row r="1507" spans="1:9" s="117" customFormat="1" ht="15" customHeight="1">
      <c r="A1507" s="297"/>
      <c r="B1507" s="80"/>
      <c r="C1507" s="80"/>
      <c r="D1507" s="80"/>
      <c r="F1507" s="80"/>
      <c r="G1507" s="80"/>
      <c r="H1507" s="80"/>
      <c r="I1507" s="80"/>
    </row>
    <row r="1508" spans="1:9" s="117" customFormat="1" ht="15" customHeight="1">
      <c r="A1508" s="297"/>
      <c r="B1508" s="80"/>
      <c r="C1508" s="80"/>
      <c r="D1508" s="80"/>
      <c r="F1508" s="80"/>
      <c r="G1508" s="80"/>
      <c r="H1508" s="80"/>
      <c r="I1508" s="80"/>
    </row>
    <row r="1509" spans="1:9" s="117" customFormat="1" ht="15" customHeight="1">
      <c r="A1509" s="297"/>
      <c r="B1509" s="80"/>
      <c r="C1509" s="80"/>
      <c r="D1509" s="80"/>
      <c r="F1509" s="80"/>
      <c r="G1509" s="80"/>
      <c r="H1509" s="80"/>
      <c r="I1509" s="80"/>
    </row>
    <row r="1510" spans="1:9" s="117" customFormat="1" ht="15" customHeight="1">
      <c r="A1510" s="297"/>
      <c r="B1510" s="80"/>
      <c r="C1510" s="80"/>
      <c r="D1510" s="80"/>
      <c r="F1510" s="80"/>
      <c r="G1510" s="80"/>
      <c r="H1510" s="80"/>
      <c r="I1510" s="80"/>
    </row>
    <row r="1511" spans="1:9" s="117" customFormat="1" ht="15" customHeight="1">
      <c r="A1511" s="297"/>
      <c r="B1511" s="80"/>
      <c r="C1511" s="80"/>
      <c r="D1511" s="80"/>
      <c r="F1511" s="80"/>
      <c r="G1511" s="80"/>
      <c r="H1511" s="80"/>
      <c r="I1511" s="80"/>
    </row>
    <row r="1512" spans="1:9" s="117" customFormat="1" ht="15" customHeight="1">
      <c r="A1512" s="297"/>
      <c r="B1512" s="80"/>
      <c r="C1512" s="80"/>
      <c r="D1512" s="80"/>
      <c r="F1512" s="80"/>
      <c r="G1512" s="80"/>
      <c r="H1512" s="80"/>
      <c r="I1512" s="80"/>
    </row>
    <row r="1513" spans="1:9" s="117" customFormat="1" ht="15" customHeight="1">
      <c r="A1513" s="297"/>
      <c r="B1513" s="80"/>
      <c r="C1513" s="80"/>
      <c r="D1513" s="80"/>
      <c r="F1513" s="80"/>
      <c r="G1513" s="80"/>
      <c r="H1513" s="80"/>
      <c r="I1513" s="80"/>
    </row>
    <row r="1514" spans="1:9" s="117" customFormat="1" ht="15" customHeight="1">
      <c r="A1514" s="297"/>
      <c r="B1514" s="80"/>
      <c r="C1514" s="80"/>
      <c r="D1514" s="80"/>
      <c r="F1514" s="80"/>
      <c r="G1514" s="80"/>
      <c r="H1514" s="80"/>
      <c r="I1514" s="80"/>
    </row>
    <row r="1515" spans="1:9" s="117" customFormat="1" ht="15" customHeight="1">
      <c r="A1515" s="297"/>
      <c r="B1515" s="80"/>
      <c r="C1515" s="80"/>
      <c r="D1515" s="80"/>
      <c r="F1515" s="80"/>
      <c r="G1515" s="80"/>
      <c r="H1515" s="80"/>
      <c r="I1515" s="80"/>
    </row>
    <row r="1516" spans="1:9" s="117" customFormat="1" ht="15" customHeight="1">
      <c r="A1516" s="297"/>
      <c r="B1516" s="80"/>
      <c r="C1516" s="80"/>
      <c r="D1516" s="80"/>
      <c r="F1516" s="80"/>
      <c r="G1516" s="80"/>
      <c r="H1516" s="80"/>
      <c r="I1516" s="80"/>
    </row>
    <row r="1517" spans="1:9" s="117" customFormat="1" ht="15" customHeight="1">
      <c r="A1517" s="297"/>
      <c r="B1517" s="80"/>
      <c r="C1517" s="80"/>
      <c r="D1517" s="80"/>
      <c r="F1517" s="80"/>
      <c r="G1517" s="80"/>
      <c r="H1517" s="80"/>
      <c r="I1517" s="80"/>
    </row>
    <row r="1518" spans="1:9" s="117" customFormat="1" ht="15" customHeight="1">
      <c r="A1518" s="297"/>
      <c r="B1518" s="80"/>
      <c r="C1518" s="80"/>
      <c r="D1518" s="80"/>
      <c r="F1518" s="80"/>
      <c r="G1518" s="80"/>
      <c r="H1518" s="80"/>
      <c r="I1518" s="80"/>
    </row>
    <row r="1519" spans="1:9" s="117" customFormat="1" ht="15" customHeight="1">
      <c r="A1519" s="297"/>
      <c r="B1519" s="80"/>
      <c r="C1519" s="80"/>
      <c r="D1519" s="80"/>
      <c r="F1519" s="80"/>
      <c r="G1519" s="80"/>
      <c r="H1519" s="80"/>
      <c r="I1519" s="80"/>
    </row>
    <row r="1520" spans="1:9" s="117" customFormat="1" ht="15" customHeight="1">
      <c r="A1520" s="297"/>
      <c r="B1520" s="80"/>
      <c r="C1520" s="80"/>
      <c r="D1520" s="80"/>
      <c r="F1520" s="80"/>
      <c r="G1520" s="80"/>
      <c r="H1520" s="80"/>
      <c r="I1520" s="80"/>
    </row>
    <row r="1521" spans="1:9" s="117" customFormat="1" ht="15" customHeight="1">
      <c r="A1521" s="297"/>
      <c r="B1521" s="80"/>
      <c r="C1521" s="80"/>
      <c r="D1521" s="80"/>
      <c r="F1521" s="80"/>
      <c r="G1521" s="80"/>
      <c r="H1521" s="80"/>
      <c r="I1521" s="80"/>
    </row>
    <row r="1522" spans="1:9" s="117" customFormat="1" ht="15" customHeight="1">
      <c r="A1522" s="297"/>
      <c r="B1522" s="80"/>
      <c r="C1522" s="80"/>
      <c r="D1522" s="80"/>
      <c r="F1522" s="80"/>
      <c r="G1522" s="80"/>
      <c r="H1522" s="80"/>
      <c r="I1522" s="80"/>
    </row>
    <row r="1523" spans="1:9" s="117" customFormat="1" ht="15" customHeight="1">
      <c r="A1523" s="297"/>
      <c r="B1523" s="80"/>
      <c r="C1523" s="80"/>
      <c r="D1523" s="80"/>
      <c r="F1523" s="80"/>
      <c r="G1523" s="80"/>
      <c r="H1523" s="80"/>
      <c r="I1523" s="80"/>
    </row>
    <row r="1524" spans="1:9" s="117" customFormat="1" ht="15" customHeight="1">
      <c r="A1524" s="297"/>
      <c r="B1524" s="80"/>
      <c r="C1524" s="80"/>
      <c r="D1524" s="80"/>
      <c r="F1524" s="80"/>
      <c r="G1524" s="80"/>
      <c r="H1524" s="80"/>
      <c r="I1524" s="80"/>
    </row>
    <row r="1525" spans="1:9" s="117" customFormat="1" ht="15" customHeight="1">
      <c r="A1525" s="297"/>
      <c r="B1525" s="80"/>
      <c r="C1525" s="80"/>
      <c r="D1525" s="80"/>
      <c r="F1525" s="80"/>
      <c r="G1525" s="80"/>
      <c r="H1525" s="80"/>
      <c r="I1525" s="80"/>
    </row>
    <row r="1526" spans="1:9" s="117" customFormat="1" ht="15" customHeight="1">
      <c r="A1526" s="297"/>
      <c r="B1526" s="80"/>
      <c r="C1526" s="80"/>
      <c r="D1526" s="80"/>
      <c r="F1526" s="80"/>
      <c r="G1526" s="80"/>
      <c r="H1526" s="80"/>
      <c r="I1526" s="80"/>
    </row>
    <row r="1527" spans="1:9" s="117" customFormat="1" ht="15" customHeight="1">
      <c r="A1527" s="297"/>
      <c r="B1527" s="80"/>
      <c r="C1527" s="80"/>
      <c r="D1527" s="80"/>
      <c r="F1527" s="80"/>
      <c r="G1527" s="80"/>
      <c r="H1527" s="80"/>
      <c r="I1527" s="80"/>
    </row>
    <row r="1528" spans="1:9" s="117" customFormat="1" ht="15" customHeight="1">
      <c r="A1528" s="297"/>
      <c r="B1528" s="80"/>
      <c r="C1528" s="80"/>
      <c r="D1528" s="80"/>
      <c r="F1528" s="80"/>
      <c r="G1528" s="80"/>
      <c r="H1528" s="80"/>
      <c r="I1528" s="80"/>
    </row>
    <row r="1529" spans="1:9" s="117" customFormat="1" ht="15" customHeight="1">
      <c r="A1529" s="297"/>
      <c r="B1529" s="80"/>
      <c r="C1529" s="80"/>
      <c r="D1529" s="80"/>
      <c r="F1529" s="80"/>
      <c r="G1529" s="80"/>
      <c r="H1529" s="80"/>
      <c r="I1529" s="80"/>
    </row>
    <row r="1530" spans="1:9" s="117" customFormat="1" ht="15" customHeight="1">
      <c r="A1530" s="297"/>
      <c r="B1530" s="80"/>
      <c r="C1530" s="80"/>
      <c r="D1530" s="80"/>
      <c r="F1530" s="80"/>
      <c r="G1530" s="80"/>
      <c r="H1530" s="80"/>
      <c r="I1530" s="80"/>
    </row>
    <row r="1531" spans="1:9" s="117" customFormat="1" ht="15" customHeight="1">
      <c r="A1531" s="297"/>
      <c r="B1531" s="80"/>
      <c r="C1531" s="80"/>
      <c r="D1531" s="80"/>
      <c r="F1531" s="80"/>
      <c r="G1531" s="80"/>
      <c r="H1531" s="80"/>
      <c r="I1531" s="80"/>
    </row>
    <row r="1532" spans="1:9" s="117" customFormat="1" ht="15" customHeight="1">
      <c r="A1532" s="297"/>
      <c r="B1532" s="80"/>
      <c r="C1532" s="80"/>
      <c r="D1532" s="80"/>
      <c r="F1532" s="80"/>
      <c r="G1532" s="80"/>
      <c r="H1532" s="80"/>
      <c r="I1532" s="80"/>
    </row>
    <row r="1533" spans="1:9" s="117" customFormat="1" ht="15" customHeight="1">
      <c r="A1533" s="297"/>
      <c r="B1533" s="80"/>
      <c r="C1533" s="80"/>
      <c r="D1533" s="80"/>
      <c r="F1533" s="80"/>
      <c r="G1533" s="80"/>
      <c r="H1533" s="80"/>
      <c r="I1533" s="80"/>
    </row>
    <row r="1534" spans="1:9" s="117" customFormat="1" ht="15" customHeight="1">
      <c r="A1534" s="297"/>
      <c r="B1534" s="80"/>
      <c r="C1534" s="80"/>
      <c r="D1534" s="80"/>
      <c r="F1534" s="80"/>
      <c r="G1534" s="80"/>
      <c r="H1534" s="80"/>
      <c r="I1534" s="80"/>
    </row>
    <row r="1535" spans="1:9" s="117" customFormat="1" ht="15" customHeight="1">
      <c r="A1535" s="297"/>
      <c r="B1535" s="80"/>
      <c r="C1535" s="80"/>
      <c r="D1535" s="80"/>
      <c r="F1535" s="80"/>
      <c r="G1535" s="80"/>
      <c r="H1535" s="80"/>
      <c r="I1535" s="80"/>
    </row>
    <row r="1536" spans="1:9" s="117" customFormat="1" ht="15" customHeight="1">
      <c r="A1536" s="297"/>
      <c r="B1536" s="80"/>
      <c r="C1536" s="80"/>
      <c r="D1536" s="80"/>
      <c r="F1536" s="80"/>
      <c r="G1536" s="80"/>
      <c r="H1536" s="80"/>
      <c r="I1536" s="80"/>
    </row>
    <row r="1537" spans="1:9" s="117" customFormat="1" ht="15" customHeight="1">
      <c r="A1537" s="297"/>
      <c r="B1537" s="80"/>
      <c r="C1537" s="80"/>
      <c r="D1537" s="80"/>
      <c r="F1537" s="80"/>
      <c r="G1537" s="80"/>
      <c r="H1537" s="80"/>
      <c r="I1537" s="80"/>
    </row>
    <row r="1538" spans="1:9" s="117" customFormat="1" ht="15" customHeight="1">
      <c r="A1538" s="297"/>
      <c r="B1538" s="80"/>
      <c r="C1538" s="80"/>
      <c r="D1538" s="80"/>
      <c r="F1538" s="80"/>
      <c r="G1538" s="80"/>
      <c r="H1538" s="80"/>
      <c r="I1538" s="80"/>
    </row>
    <row r="1539" spans="1:9" s="117" customFormat="1" ht="15" customHeight="1">
      <c r="A1539" s="297"/>
      <c r="B1539" s="80"/>
      <c r="C1539" s="80"/>
      <c r="D1539" s="80"/>
      <c r="F1539" s="80"/>
      <c r="G1539" s="80"/>
      <c r="H1539" s="80"/>
      <c r="I1539" s="80"/>
    </row>
    <row r="1540" spans="1:9" s="117" customFormat="1" ht="15" customHeight="1">
      <c r="A1540" s="297"/>
      <c r="B1540" s="80"/>
      <c r="C1540" s="80"/>
      <c r="D1540" s="80"/>
      <c r="F1540" s="80"/>
      <c r="G1540" s="80"/>
      <c r="H1540" s="80"/>
      <c r="I1540" s="80"/>
    </row>
    <row r="1541" spans="1:9" s="117" customFormat="1" ht="15" customHeight="1">
      <c r="A1541" s="297"/>
      <c r="B1541" s="80"/>
      <c r="C1541" s="80"/>
      <c r="D1541" s="80"/>
      <c r="F1541" s="80"/>
      <c r="G1541" s="80"/>
      <c r="H1541" s="80"/>
      <c r="I1541" s="80"/>
    </row>
    <row r="1542" spans="1:9" s="117" customFormat="1" ht="15" customHeight="1">
      <c r="A1542" s="297"/>
      <c r="B1542" s="80"/>
      <c r="C1542" s="80"/>
      <c r="D1542" s="80"/>
      <c r="F1542" s="80"/>
      <c r="G1542" s="80"/>
      <c r="H1542" s="80"/>
      <c r="I1542" s="80"/>
    </row>
    <row r="1543" spans="1:9" s="117" customFormat="1" ht="15" customHeight="1">
      <c r="A1543" s="297"/>
      <c r="B1543" s="80"/>
      <c r="C1543" s="80"/>
      <c r="D1543" s="80"/>
      <c r="F1543" s="80"/>
      <c r="G1543" s="80"/>
      <c r="H1543" s="80"/>
      <c r="I1543" s="80"/>
    </row>
    <row r="1544" spans="1:9" s="117" customFormat="1" ht="15" customHeight="1">
      <c r="A1544" s="297"/>
      <c r="B1544" s="80"/>
      <c r="C1544" s="80"/>
      <c r="D1544" s="80"/>
      <c r="F1544" s="80"/>
      <c r="G1544" s="80"/>
      <c r="H1544" s="80"/>
      <c r="I1544" s="80"/>
    </row>
    <row r="1545" spans="1:9" s="117" customFormat="1" ht="15" customHeight="1">
      <c r="A1545" s="297"/>
      <c r="B1545" s="80"/>
      <c r="C1545" s="80"/>
      <c r="D1545" s="80"/>
      <c r="F1545" s="80"/>
      <c r="G1545" s="80"/>
      <c r="H1545" s="80"/>
      <c r="I1545" s="80"/>
    </row>
    <row r="1546" spans="1:9" s="117" customFormat="1" ht="15" customHeight="1">
      <c r="A1546" s="297"/>
      <c r="B1546" s="80"/>
      <c r="C1546" s="80"/>
      <c r="D1546" s="80"/>
      <c r="F1546" s="80"/>
      <c r="G1546" s="80"/>
      <c r="H1546" s="80"/>
      <c r="I1546" s="80"/>
    </row>
    <row r="1547" spans="1:9" s="117" customFormat="1" ht="15" customHeight="1">
      <c r="A1547" s="297"/>
      <c r="B1547" s="80"/>
      <c r="C1547" s="80"/>
      <c r="D1547" s="80"/>
      <c r="F1547" s="80"/>
      <c r="G1547" s="80"/>
      <c r="H1547" s="80"/>
      <c r="I1547" s="80"/>
    </row>
    <row r="1548" spans="1:9" s="117" customFormat="1" ht="15" customHeight="1">
      <c r="A1548" s="297"/>
      <c r="B1548" s="80"/>
      <c r="C1548" s="80"/>
      <c r="D1548" s="80"/>
      <c r="F1548" s="80"/>
      <c r="G1548" s="80"/>
      <c r="H1548" s="80"/>
      <c r="I1548" s="80"/>
    </row>
    <row r="1549" spans="1:9" s="117" customFormat="1" ht="15" customHeight="1">
      <c r="A1549" s="297"/>
      <c r="B1549" s="80"/>
      <c r="C1549" s="80"/>
      <c r="D1549" s="80"/>
      <c r="F1549" s="80"/>
      <c r="G1549" s="80"/>
      <c r="H1549" s="80"/>
      <c r="I1549" s="80"/>
    </row>
    <row r="1550" spans="1:9" s="117" customFormat="1" ht="15" customHeight="1">
      <c r="A1550" s="297"/>
      <c r="B1550" s="80"/>
      <c r="C1550" s="80"/>
      <c r="D1550" s="80"/>
      <c r="F1550" s="80"/>
      <c r="G1550" s="80"/>
      <c r="H1550" s="80"/>
      <c r="I1550" s="80"/>
    </row>
    <row r="1551" spans="1:9" s="117" customFormat="1" ht="15" customHeight="1">
      <c r="A1551" s="297"/>
      <c r="B1551" s="80"/>
      <c r="C1551" s="80"/>
      <c r="D1551" s="80"/>
      <c r="F1551" s="80"/>
      <c r="G1551" s="80"/>
      <c r="H1551" s="80"/>
      <c r="I1551" s="80"/>
    </row>
    <row r="1552" spans="1:9" s="117" customFormat="1" ht="15" customHeight="1">
      <c r="A1552" s="297"/>
      <c r="B1552" s="80"/>
      <c r="C1552" s="80"/>
      <c r="D1552" s="80"/>
      <c r="F1552" s="80"/>
      <c r="G1552" s="80"/>
      <c r="H1552" s="80"/>
      <c r="I1552" s="80"/>
    </row>
    <row r="1553" spans="1:9" s="117" customFormat="1" ht="15" customHeight="1">
      <c r="A1553" s="297"/>
      <c r="B1553" s="80"/>
      <c r="C1553" s="80"/>
      <c r="D1553" s="80"/>
      <c r="F1553" s="80"/>
      <c r="G1553" s="80"/>
      <c r="H1553" s="80"/>
      <c r="I1553" s="80"/>
    </row>
    <row r="1554" spans="1:9" s="117" customFormat="1" ht="15" customHeight="1">
      <c r="A1554" s="297"/>
      <c r="B1554" s="80"/>
      <c r="C1554" s="80"/>
      <c r="D1554" s="80"/>
      <c r="F1554" s="80"/>
      <c r="G1554" s="80"/>
      <c r="H1554" s="80"/>
      <c r="I1554" s="80"/>
    </row>
    <row r="1555" spans="1:9" s="117" customFormat="1" ht="15" customHeight="1">
      <c r="A1555" s="297"/>
      <c r="B1555" s="80"/>
      <c r="C1555" s="80"/>
      <c r="D1555" s="80"/>
      <c r="F1555" s="80"/>
      <c r="G1555" s="80"/>
      <c r="H1555" s="80"/>
      <c r="I1555" s="80"/>
    </row>
    <row r="1556" spans="1:9" s="117" customFormat="1" ht="15" customHeight="1">
      <c r="A1556" s="297"/>
      <c r="B1556" s="80"/>
      <c r="C1556" s="80"/>
      <c r="D1556" s="80"/>
      <c r="F1556" s="80"/>
      <c r="G1556" s="80"/>
      <c r="H1556" s="80"/>
      <c r="I1556" s="80"/>
    </row>
    <row r="1557" spans="1:9" s="117" customFormat="1" ht="15" customHeight="1">
      <c r="A1557" s="297"/>
      <c r="B1557" s="80"/>
      <c r="C1557" s="80"/>
      <c r="D1557" s="80"/>
      <c r="F1557" s="80"/>
      <c r="G1557" s="80"/>
      <c r="H1557" s="80"/>
      <c r="I1557" s="80"/>
    </row>
    <row r="1558" spans="1:9" s="117" customFormat="1" ht="15" customHeight="1">
      <c r="A1558" s="297"/>
      <c r="B1558" s="80"/>
      <c r="C1558" s="80"/>
      <c r="D1558" s="80"/>
      <c r="F1558" s="80"/>
      <c r="G1558" s="80"/>
      <c r="H1558" s="80"/>
      <c r="I1558" s="80"/>
    </row>
    <row r="1559" spans="1:9" s="117" customFormat="1" ht="15" customHeight="1">
      <c r="A1559" s="297"/>
      <c r="B1559" s="80"/>
      <c r="C1559" s="80"/>
      <c r="D1559" s="80"/>
      <c r="F1559" s="80"/>
      <c r="G1559" s="80"/>
      <c r="H1559" s="80"/>
      <c r="I1559" s="80"/>
    </row>
    <row r="1560" spans="1:9" s="117" customFormat="1" ht="15" customHeight="1">
      <c r="A1560" s="297"/>
      <c r="B1560" s="80"/>
      <c r="C1560" s="80"/>
      <c r="D1560" s="80"/>
      <c r="F1560" s="80"/>
      <c r="G1560" s="80"/>
      <c r="H1560" s="80"/>
      <c r="I1560" s="80"/>
    </row>
    <row r="1561" spans="1:9" s="117" customFormat="1" ht="15" customHeight="1">
      <c r="A1561" s="297"/>
      <c r="B1561" s="80"/>
      <c r="C1561" s="80"/>
      <c r="D1561" s="80"/>
      <c r="F1561" s="80"/>
      <c r="G1561" s="80"/>
      <c r="H1561" s="80"/>
      <c r="I1561" s="80"/>
    </row>
    <row r="1562" spans="1:9" s="117" customFormat="1" ht="15" customHeight="1">
      <c r="A1562" s="297"/>
      <c r="B1562" s="80"/>
      <c r="C1562" s="80"/>
      <c r="D1562" s="80"/>
      <c r="F1562" s="80"/>
      <c r="G1562" s="80"/>
      <c r="H1562" s="80"/>
      <c r="I1562" s="80"/>
    </row>
    <row r="1563" spans="1:9" s="117" customFormat="1" ht="15" customHeight="1">
      <c r="A1563" s="297"/>
      <c r="B1563" s="80"/>
      <c r="C1563" s="80"/>
      <c r="D1563" s="80"/>
      <c r="F1563" s="80"/>
      <c r="G1563" s="80"/>
      <c r="H1563" s="80"/>
      <c r="I1563" s="80"/>
    </row>
    <row r="1564" spans="1:9" s="117" customFormat="1" ht="15" customHeight="1">
      <c r="A1564" s="297"/>
      <c r="B1564" s="80"/>
      <c r="C1564" s="80"/>
      <c r="D1564" s="80"/>
      <c r="F1564" s="80"/>
      <c r="G1564" s="80"/>
      <c r="H1564" s="80"/>
      <c r="I1564" s="80"/>
    </row>
    <row r="1565" spans="1:9" s="117" customFormat="1" ht="15" customHeight="1">
      <c r="A1565" s="297"/>
      <c r="B1565" s="80"/>
      <c r="C1565" s="80"/>
      <c r="D1565" s="80"/>
      <c r="F1565" s="80"/>
      <c r="G1565" s="80"/>
      <c r="H1565" s="80"/>
      <c r="I1565" s="80"/>
    </row>
    <row r="1566" spans="1:9" s="117" customFormat="1" ht="15" customHeight="1">
      <c r="A1566" s="297"/>
      <c r="B1566" s="80"/>
      <c r="C1566" s="80"/>
      <c r="D1566" s="80"/>
      <c r="F1566" s="80"/>
      <c r="G1566" s="80"/>
      <c r="H1566" s="80"/>
      <c r="I1566" s="80"/>
    </row>
    <row r="1567" spans="1:9" s="117" customFormat="1" ht="15" customHeight="1">
      <c r="A1567" s="297"/>
      <c r="B1567" s="80"/>
      <c r="C1567" s="80"/>
      <c r="D1567" s="80"/>
      <c r="F1567" s="80"/>
      <c r="G1567" s="80"/>
      <c r="H1567" s="80"/>
      <c r="I1567" s="80"/>
    </row>
    <row r="1568" spans="1:9" s="117" customFormat="1" ht="15" customHeight="1">
      <c r="A1568" s="297"/>
      <c r="B1568" s="80"/>
      <c r="C1568" s="80"/>
      <c r="D1568" s="80"/>
      <c r="F1568" s="80"/>
      <c r="G1568" s="80"/>
      <c r="H1568" s="80"/>
      <c r="I1568" s="80"/>
    </row>
    <row r="1569" spans="1:9" s="117" customFormat="1" ht="15" customHeight="1">
      <c r="A1569" s="297"/>
      <c r="B1569" s="80"/>
      <c r="C1569" s="80"/>
      <c r="D1569" s="80"/>
      <c r="F1569" s="80"/>
      <c r="G1569" s="80"/>
      <c r="H1569" s="80"/>
      <c r="I1569" s="80"/>
    </row>
    <row r="1570" spans="1:9" s="117" customFormat="1" ht="15" customHeight="1">
      <c r="A1570" s="297"/>
      <c r="B1570" s="80"/>
      <c r="C1570" s="80"/>
      <c r="D1570" s="80"/>
      <c r="F1570" s="80"/>
      <c r="G1570" s="80"/>
      <c r="H1570" s="80"/>
      <c r="I1570" s="80"/>
    </row>
    <row r="1571" spans="1:9" s="117" customFormat="1" ht="15" customHeight="1">
      <c r="A1571" s="297"/>
      <c r="B1571" s="80"/>
      <c r="C1571" s="80"/>
      <c r="D1571" s="80"/>
      <c r="F1571" s="80"/>
      <c r="G1571" s="80"/>
      <c r="H1571" s="80"/>
      <c r="I1571" s="80"/>
    </row>
    <row r="1572" spans="1:9" s="117" customFormat="1" ht="15" customHeight="1">
      <c r="A1572" s="297"/>
      <c r="B1572" s="80"/>
      <c r="C1572" s="80"/>
      <c r="D1572" s="80"/>
      <c r="F1572" s="80"/>
      <c r="G1572" s="80"/>
      <c r="H1572" s="80"/>
      <c r="I1572" s="80"/>
    </row>
    <row r="1573" spans="1:9" s="117" customFormat="1" ht="15" customHeight="1">
      <c r="A1573" s="297"/>
      <c r="B1573" s="80"/>
      <c r="C1573" s="80"/>
      <c r="D1573" s="80"/>
      <c r="F1573" s="80"/>
      <c r="G1573" s="80"/>
      <c r="H1573" s="80"/>
      <c r="I1573" s="80"/>
    </row>
    <row r="1574" spans="1:9" s="117" customFormat="1" ht="15" customHeight="1">
      <c r="A1574" s="297"/>
      <c r="B1574" s="80"/>
      <c r="C1574" s="80"/>
      <c r="D1574" s="80"/>
      <c r="F1574" s="80"/>
      <c r="G1574" s="80"/>
      <c r="H1574" s="80"/>
      <c r="I1574" s="80"/>
    </row>
    <row r="1575" spans="1:9" s="117" customFormat="1" ht="15" customHeight="1">
      <c r="A1575" s="297"/>
      <c r="B1575" s="80"/>
      <c r="C1575" s="80"/>
      <c r="D1575" s="80"/>
      <c r="F1575" s="80"/>
      <c r="G1575" s="80"/>
      <c r="H1575" s="80"/>
      <c r="I1575" s="80"/>
    </row>
    <row r="1576" spans="1:9" s="117" customFormat="1" ht="15" customHeight="1">
      <c r="A1576" s="297"/>
      <c r="B1576" s="80"/>
      <c r="C1576" s="80"/>
      <c r="D1576" s="80"/>
      <c r="F1576" s="80"/>
      <c r="G1576" s="80"/>
      <c r="H1576" s="80"/>
      <c r="I1576" s="80"/>
    </row>
    <row r="1577" spans="1:9" s="117" customFormat="1" ht="15" customHeight="1">
      <c r="A1577" s="297"/>
      <c r="B1577" s="80"/>
      <c r="C1577" s="80"/>
      <c r="D1577" s="80"/>
      <c r="F1577" s="80"/>
      <c r="G1577" s="80"/>
      <c r="H1577" s="80"/>
      <c r="I1577" s="80"/>
    </row>
    <row r="1578" spans="1:9" s="117" customFormat="1" ht="15" customHeight="1">
      <c r="A1578" s="297"/>
      <c r="B1578" s="80"/>
      <c r="C1578" s="80"/>
      <c r="D1578" s="80"/>
      <c r="F1578" s="80"/>
      <c r="G1578" s="80"/>
      <c r="H1578" s="80"/>
      <c r="I1578" s="80"/>
    </row>
    <row r="1579" spans="1:9" s="117" customFormat="1" ht="15" customHeight="1">
      <c r="A1579" s="297"/>
      <c r="B1579" s="80"/>
      <c r="C1579" s="80"/>
      <c r="D1579" s="80"/>
      <c r="F1579" s="80"/>
      <c r="G1579" s="80"/>
      <c r="H1579" s="80"/>
      <c r="I1579" s="80"/>
    </row>
    <row r="1580" spans="1:9" s="117" customFormat="1" ht="15" customHeight="1">
      <c r="A1580" s="297"/>
      <c r="B1580" s="80"/>
      <c r="C1580" s="80"/>
      <c r="D1580" s="80"/>
      <c r="F1580" s="80"/>
      <c r="G1580" s="80"/>
      <c r="H1580" s="80"/>
      <c r="I1580" s="80"/>
    </row>
    <row r="1581" spans="1:9" s="117" customFormat="1" ht="15" customHeight="1">
      <c r="A1581" s="297"/>
      <c r="B1581" s="80"/>
      <c r="C1581" s="80"/>
      <c r="D1581" s="80"/>
      <c r="F1581" s="80"/>
      <c r="G1581" s="80"/>
      <c r="H1581" s="80"/>
      <c r="I1581" s="80"/>
    </row>
    <row r="1582" spans="1:9" s="117" customFormat="1" ht="15" customHeight="1">
      <c r="A1582" s="297"/>
      <c r="B1582" s="80"/>
      <c r="C1582" s="80"/>
      <c r="D1582" s="80"/>
      <c r="F1582" s="80"/>
      <c r="G1582" s="80"/>
      <c r="H1582" s="80"/>
      <c r="I1582" s="80"/>
    </row>
    <row r="1583" spans="1:9" s="117" customFormat="1" ht="15" customHeight="1">
      <c r="A1583" s="297"/>
      <c r="B1583" s="80"/>
      <c r="C1583" s="80"/>
      <c r="D1583" s="80"/>
      <c r="F1583" s="80"/>
      <c r="G1583" s="80"/>
      <c r="H1583" s="80"/>
      <c r="I1583" s="80"/>
    </row>
    <row r="1584" spans="1:9" s="117" customFormat="1" ht="15" customHeight="1">
      <c r="A1584" s="297"/>
      <c r="B1584" s="80"/>
      <c r="C1584" s="80"/>
      <c r="D1584" s="80"/>
      <c r="F1584" s="80"/>
      <c r="G1584" s="80"/>
      <c r="H1584" s="80"/>
      <c r="I1584" s="80"/>
    </row>
    <row r="1585" spans="1:9" s="117" customFormat="1" ht="15" customHeight="1">
      <c r="A1585" s="297"/>
      <c r="B1585" s="80"/>
      <c r="C1585" s="80"/>
      <c r="D1585" s="80"/>
      <c r="F1585" s="80"/>
      <c r="G1585" s="80"/>
      <c r="H1585" s="80"/>
      <c r="I1585" s="80"/>
    </row>
    <row r="1586" spans="1:9" s="117" customFormat="1" ht="15" customHeight="1">
      <c r="A1586" s="297"/>
      <c r="B1586" s="80"/>
      <c r="C1586" s="80"/>
      <c r="D1586" s="80"/>
      <c r="F1586" s="80"/>
      <c r="G1586" s="80"/>
      <c r="H1586" s="80"/>
      <c r="I1586" s="80"/>
    </row>
    <row r="1587" spans="1:9" s="117" customFormat="1" ht="15" customHeight="1">
      <c r="A1587" s="297"/>
      <c r="B1587" s="80"/>
      <c r="C1587" s="80"/>
      <c r="D1587" s="80"/>
      <c r="F1587" s="80"/>
      <c r="G1587" s="80"/>
      <c r="H1587" s="80"/>
      <c r="I1587" s="80"/>
    </row>
    <row r="1588" spans="1:9" s="117" customFormat="1" ht="15" customHeight="1">
      <c r="A1588" s="297"/>
      <c r="B1588" s="80"/>
      <c r="C1588" s="80"/>
      <c r="D1588" s="80"/>
      <c r="F1588" s="80"/>
      <c r="G1588" s="80"/>
      <c r="H1588" s="80"/>
      <c r="I1588" s="80"/>
    </row>
    <row r="1589" spans="1:9" s="117" customFormat="1" ht="15" customHeight="1">
      <c r="A1589" s="297"/>
      <c r="B1589" s="80"/>
      <c r="C1589" s="80"/>
      <c r="D1589" s="80"/>
      <c r="F1589" s="80"/>
      <c r="G1589" s="80"/>
      <c r="H1589" s="80"/>
      <c r="I1589" s="80"/>
    </row>
    <row r="1590" spans="1:9" s="117" customFormat="1" ht="15" customHeight="1">
      <c r="A1590" s="297"/>
      <c r="B1590" s="80"/>
      <c r="C1590" s="80"/>
      <c r="D1590" s="80"/>
      <c r="F1590" s="80"/>
      <c r="G1590" s="80"/>
      <c r="H1590" s="80"/>
      <c r="I1590" s="80"/>
    </row>
    <row r="1591" spans="1:9" s="117" customFormat="1" ht="15" customHeight="1">
      <c r="A1591" s="297"/>
      <c r="B1591" s="80"/>
      <c r="C1591" s="80"/>
      <c r="D1591" s="80"/>
      <c r="F1591" s="80"/>
      <c r="G1591" s="80"/>
      <c r="H1591" s="80"/>
      <c r="I1591" s="80"/>
    </row>
    <row r="1592" spans="1:9" s="117" customFormat="1" ht="15" customHeight="1">
      <c r="A1592" s="297"/>
      <c r="B1592" s="80"/>
      <c r="C1592" s="80"/>
      <c r="D1592" s="80"/>
      <c r="F1592" s="80"/>
      <c r="G1592" s="80"/>
      <c r="H1592" s="80"/>
      <c r="I1592" s="80"/>
    </row>
    <row r="1593" spans="1:9" s="117" customFormat="1" ht="15" customHeight="1">
      <c r="A1593" s="297"/>
      <c r="B1593" s="80"/>
      <c r="C1593" s="80"/>
      <c r="D1593" s="80"/>
      <c r="F1593" s="80"/>
      <c r="G1593" s="80"/>
      <c r="H1593" s="80"/>
      <c r="I1593" s="80"/>
    </row>
    <row r="1594" spans="1:9" s="117" customFormat="1" ht="15" customHeight="1">
      <c r="A1594" s="297"/>
      <c r="B1594" s="80"/>
      <c r="C1594" s="80"/>
      <c r="D1594" s="80"/>
      <c r="F1594" s="80"/>
      <c r="G1594" s="80"/>
      <c r="H1594" s="80"/>
      <c r="I1594" s="80"/>
    </row>
    <row r="1595" spans="1:9" s="117" customFormat="1" ht="15" customHeight="1">
      <c r="A1595" s="297"/>
      <c r="B1595" s="80"/>
      <c r="C1595" s="80"/>
      <c r="D1595" s="80"/>
      <c r="F1595" s="80"/>
      <c r="G1595" s="80"/>
      <c r="H1595" s="80"/>
      <c r="I1595" s="80"/>
    </row>
    <row r="1596" spans="1:9" s="117" customFormat="1" ht="15" customHeight="1">
      <c r="A1596" s="297"/>
      <c r="B1596" s="80"/>
      <c r="C1596" s="80"/>
      <c r="D1596" s="80"/>
      <c r="F1596" s="80"/>
      <c r="G1596" s="80"/>
      <c r="H1596" s="80"/>
      <c r="I1596" s="80"/>
    </row>
    <row r="1597" spans="1:9" s="117" customFormat="1" ht="15" customHeight="1">
      <c r="A1597" s="297"/>
      <c r="B1597" s="80"/>
      <c r="C1597" s="80"/>
      <c r="D1597" s="80"/>
      <c r="F1597" s="80"/>
      <c r="G1597" s="80"/>
      <c r="H1597" s="80"/>
      <c r="I1597" s="80"/>
    </row>
    <row r="1598" spans="1:9" s="117" customFormat="1" ht="15" customHeight="1">
      <c r="A1598" s="297"/>
      <c r="B1598" s="80"/>
      <c r="C1598" s="80"/>
      <c r="D1598" s="80"/>
      <c r="F1598" s="80"/>
      <c r="G1598" s="80"/>
      <c r="H1598" s="80"/>
      <c r="I1598" s="80"/>
    </row>
    <row r="1599" spans="1:9" s="117" customFormat="1" ht="15" customHeight="1">
      <c r="A1599" s="297"/>
      <c r="B1599" s="80"/>
      <c r="C1599" s="80"/>
      <c r="D1599" s="80"/>
      <c r="F1599" s="80"/>
      <c r="G1599" s="80"/>
      <c r="H1599" s="80"/>
      <c r="I1599" s="80"/>
    </row>
    <row r="1600" spans="1:9" s="117" customFormat="1" ht="15" customHeight="1">
      <c r="A1600" s="297"/>
      <c r="B1600" s="80"/>
      <c r="C1600" s="80"/>
      <c r="D1600" s="80"/>
      <c r="F1600" s="80"/>
      <c r="G1600" s="80"/>
      <c r="H1600" s="80"/>
      <c r="I1600" s="80"/>
    </row>
    <row r="1601" spans="1:9" s="117" customFormat="1" ht="15" customHeight="1">
      <c r="A1601" s="297"/>
      <c r="B1601" s="80"/>
      <c r="C1601" s="80"/>
      <c r="D1601" s="80"/>
      <c r="F1601" s="80"/>
      <c r="G1601" s="80"/>
      <c r="H1601" s="80"/>
      <c r="I1601" s="80"/>
    </row>
    <row r="1602" spans="1:9" s="117" customFormat="1" ht="15" customHeight="1">
      <c r="A1602" s="297"/>
      <c r="B1602" s="80"/>
      <c r="C1602" s="80"/>
      <c r="D1602" s="80"/>
      <c r="F1602" s="80"/>
      <c r="G1602" s="80"/>
      <c r="H1602" s="80"/>
      <c r="I1602" s="80"/>
    </row>
    <row r="1603" spans="1:9" s="117" customFormat="1" ht="15" customHeight="1">
      <c r="A1603" s="297"/>
      <c r="B1603" s="80"/>
      <c r="C1603" s="80"/>
      <c r="D1603" s="80"/>
      <c r="F1603" s="80"/>
      <c r="G1603" s="80"/>
      <c r="H1603" s="80"/>
      <c r="I1603" s="80"/>
    </row>
    <row r="1604" spans="1:9" s="117" customFormat="1" ht="15" customHeight="1">
      <c r="A1604" s="297"/>
      <c r="B1604" s="80"/>
      <c r="C1604" s="80"/>
      <c r="D1604" s="80"/>
      <c r="F1604" s="80"/>
      <c r="G1604" s="80"/>
      <c r="H1604" s="80"/>
      <c r="I1604" s="80"/>
    </row>
    <row r="1605" spans="1:9" s="117" customFormat="1" ht="15" customHeight="1">
      <c r="A1605" s="297"/>
      <c r="B1605" s="80"/>
      <c r="C1605" s="80"/>
      <c r="D1605" s="80"/>
      <c r="F1605" s="80"/>
      <c r="G1605" s="80"/>
      <c r="H1605" s="80"/>
      <c r="I1605" s="80"/>
    </row>
    <row r="1606" spans="1:9" s="117" customFormat="1" ht="15" customHeight="1">
      <c r="A1606" s="297"/>
      <c r="B1606" s="80"/>
      <c r="C1606" s="80"/>
      <c r="D1606" s="80"/>
      <c r="F1606" s="80"/>
      <c r="G1606" s="80"/>
      <c r="H1606" s="80"/>
      <c r="I1606" s="80"/>
    </row>
    <row r="1607" spans="1:9" s="117" customFormat="1" ht="15" customHeight="1">
      <c r="A1607" s="297"/>
      <c r="B1607" s="80"/>
      <c r="C1607" s="80"/>
      <c r="D1607" s="80"/>
      <c r="F1607" s="80"/>
      <c r="G1607" s="80"/>
      <c r="H1607" s="80"/>
      <c r="I1607" s="80"/>
    </row>
    <row r="1608" spans="1:9" s="117" customFormat="1" ht="15" customHeight="1">
      <c r="A1608" s="297"/>
      <c r="B1608" s="80"/>
      <c r="C1608" s="80"/>
      <c r="D1608" s="80"/>
      <c r="F1608" s="80"/>
      <c r="G1608" s="80"/>
      <c r="H1608" s="80"/>
      <c r="I1608" s="80"/>
    </row>
    <row r="1609" spans="1:9" s="117" customFormat="1" ht="15" customHeight="1">
      <c r="A1609" s="297"/>
      <c r="B1609" s="80"/>
      <c r="C1609" s="80"/>
      <c r="D1609" s="80"/>
      <c r="F1609" s="80"/>
      <c r="G1609" s="80"/>
      <c r="H1609" s="80"/>
      <c r="I1609" s="80"/>
    </row>
    <row r="1610" spans="1:9" s="117" customFormat="1" ht="15" customHeight="1">
      <c r="A1610" s="297"/>
      <c r="B1610" s="80"/>
      <c r="C1610" s="80"/>
      <c r="D1610" s="80"/>
      <c r="F1610" s="80"/>
      <c r="G1610" s="80"/>
      <c r="H1610" s="80"/>
      <c r="I1610" s="80"/>
    </row>
    <row r="1611" spans="1:9" s="117" customFormat="1" ht="15" customHeight="1">
      <c r="A1611" s="297"/>
      <c r="B1611" s="80"/>
      <c r="C1611" s="80"/>
      <c r="D1611" s="80"/>
      <c r="F1611" s="80"/>
      <c r="G1611" s="80"/>
      <c r="H1611" s="80"/>
      <c r="I1611" s="80"/>
    </row>
    <row r="1612" spans="1:9" s="117" customFormat="1" ht="15" customHeight="1">
      <c r="A1612" s="297"/>
      <c r="B1612" s="80"/>
      <c r="C1612" s="80"/>
      <c r="D1612" s="80"/>
      <c r="F1612" s="80"/>
      <c r="G1612" s="80"/>
      <c r="H1612" s="80"/>
      <c r="I1612" s="80"/>
    </row>
    <row r="1613" spans="1:9" s="117" customFormat="1" ht="15" customHeight="1">
      <c r="A1613" s="297"/>
      <c r="B1613" s="80"/>
      <c r="C1613" s="80"/>
      <c r="D1613" s="80"/>
      <c r="F1613" s="80"/>
      <c r="G1613" s="80"/>
      <c r="H1613" s="80"/>
      <c r="I1613" s="80"/>
    </row>
    <row r="1614" spans="1:9" s="117" customFormat="1" ht="15" customHeight="1">
      <c r="A1614" s="297"/>
      <c r="B1614" s="80"/>
      <c r="C1614" s="80"/>
      <c r="D1614" s="80"/>
      <c r="F1614" s="80"/>
      <c r="G1614" s="80"/>
      <c r="H1614" s="80"/>
      <c r="I1614" s="80"/>
    </row>
    <row r="1615" spans="1:9" s="117" customFormat="1" ht="15" customHeight="1">
      <c r="A1615" s="297"/>
      <c r="B1615" s="80"/>
      <c r="C1615" s="80"/>
      <c r="D1615" s="80"/>
      <c r="F1615" s="80"/>
      <c r="G1615" s="80"/>
      <c r="H1615" s="80"/>
      <c r="I1615" s="80"/>
    </row>
    <row r="1616" spans="1:9" s="117" customFormat="1" ht="15" customHeight="1">
      <c r="A1616" s="297"/>
      <c r="B1616" s="80"/>
      <c r="C1616" s="80"/>
      <c r="D1616" s="80"/>
      <c r="F1616" s="80"/>
      <c r="G1616" s="80"/>
      <c r="H1616" s="80"/>
      <c r="I1616" s="80"/>
    </row>
    <row r="1617" spans="1:9" s="117" customFormat="1" ht="15" customHeight="1">
      <c r="A1617" s="297"/>
      <c r="B1617" s="80"/>
      <c r="C1617" s="80"/>
      <c r="D1617" s="80"/>
      <c r="F1617" s="80"/>
      <c r="G1617" s="80"/>
      <c r="H1617" s="80"/>
      <c r="I1617" s="80"/>
    </row>
    <row r="1618" spans="1:9" s="117" customFormat="1" ht="15" customHeight="1">
      <c r="A1618" s="297"/>
      <c r="B1618" s="80"/>
      <c r="C1618" s="80"/>
      <c r="D1618" s="80"/>
      <c r="F1618" s="80"/>
      <c r="G1618" s="80"/>
      <c r="H1618" s="80"/>
      <c r="I1618" s="80"/>
    </row>
    <row r="1619" spans="1:9" s="117" customFormat="1" ht="15" customHeight="1">
      <c r="A1619" s="297"/>
      <c r="B1619" s="80"/>
      <c r="C1619" s="80"/>
      <c r="D1619" s="80"/>
      <c r="F1619" s="80"/>
      <c r="G1619" s="80"/>
      <c r="H1619" s="80"/>
      <c r="I1619" s="80"/>
    </row>
    <row r="1620" spans="1:9" s="117" customFormat="1" ht="15" customHeight="1">
      <c r="A1620" s="297"/>
      <c r="B1620" s="80"/>
      <c r="C1620" s="80"/>
      <c r="D1620" s="80"/>
      <c r="F1620" s="80"/>
      <c r="G1620" s="80"/>
      <c r="H1620" s="80"/>
      <c r="I1620" s="80"/>
    </row>
    <row r="1621" spans="1:9" s="117" customFormat="1" ht="15" customHeight="1">
      <c r="A1621" s="297"/>
      <c r="B1621" s="80"/>
      <c r="C1621" s="80"/>
      <c r="D1621" s="80"/>
      <c r="F1621" s="80"/>
      <c r="G1621" s="80"/>
      <c r="H1621" s="80"/>
      <c r="I1621" s="80"/>
    </row>
    <row r="1622" spans="1:9" s="117" customFormat="1" ht="15" customHeight="1">
      <c r="A1622" s="297"/>
      <c r="B1622" s="80"/>
      <c r="C1622" s="80"/>
      <c r="D1622" s="80"/>
      <c r="F1622" s="80"/>
      <c r="G1622" s="80"/>
      <c r="H1622" s="80"/>
      <c r="I1622" s="80"/>
    </row>
    <row r="1623" spans="1:9" s="117" customFormat="1" ht="15" customHeight="1">
      <c r="A1623" s="297"/>
      <c r="B1623" s="80"/>
      <c r="C1623" s="80"/>
      <c r="D1623" s="80"/>
      <c r="F1623" s="80"/>
      <c r="G1623" s="80"/>
      <c r="H1623" s="80"/>
      <c r="I1623" s="80"/>
    </row>
    <row r="1624" spans="1:9" s="117" customFormat="1" ht="15" customHeight="1">
      <c r="A1624" s="297"/>
      <c r="B1624" s="80"/>
      <c r="C1624" s="80"/>
      <c r="D1624" s="80"/>
      <c r="F1624" s="80"/>
      <c r="G1624" s="80"/>
      <c r="H1624" s="80"/>
      <c r="I1624" s="80"/>
    </row>
    <row r="1625" spans="1:9" s="117" customFormat="1" ht="15" customHeight="1">
      <c r="A1625" s="297"/>
      <c r="B1625" s="80"/>
      <c r="C1625" s="80"/>
      <c r="D1625" s="80"/>
      <c r="F1625" s="80"/>
      <c r="G1625" s="80"/>
      <c r="H1625" s="80"/>
      <c r="I1625" s="80"/>
    </row>
    <row r="1626" spans="1:9" s="117" customFormat="1" ht="15" customHeight="1">
      <c r="A1626" s="297"/>
      <c r="B1626" s="80"/>
      <c r="C1626" s="80"/>
      <c r="D1626" s="80"/>
      <c r="F1626" s="80"/>
      <c r="G1626" s="80"/>
      <c r="H1626" s="80"/>
      <c r="I1626" s="80"/>
    </row>
    <row r="1627" spans="1:9" s="117" customFormat="1" ht="15" customHeight="1">
      <c r="A1627" s="297"/>
      <c r="B1627" s="80"/>
      <c r="C1627" s="80"/>
      <c r="D1627" s="80"/>
      <c r="F1627" s="80"/>
      <c r="G1627" s="80"/>
      <c r="H1627" s="80"/>
      <c r="I1627" s="80"/>
    </row>
    <row r="1628" spans="1:9" s="117" customFormat="1" ht="15" customHeight="1">
      <c r="A1628" s="297"/>
      <c r="B1628" s="80"/>
      <c r="C1628" s="80"/>
      <c r="D1628" s="80"/>
      <c r="F1628" s="80"/>
      <c r="G1628" s="80"/>
      <c r="H1628" s="80"/>
      <c r="I1628" s="80"/>
    </row>
    <row r="1629" spans="1:9" s="117" customFormat="1" ht="15" customHeight="1">
      <c r="A1629" s="297"/>
      <c r="B1629" s="80"/>
      <c r="C1629" s="80"/>
      <c r="D1629" s="80"/>
      <c r="F1629" s="80"/>
      <c r="G1629" s="80"/>
      <c r="H1629" s="80"/>
      <c r="I1629" s="80"/>
    </row>
    <row r="1630" spans="1:9" s="117" customFormat="1" ht="15" customHeight="1">
      <c r="A1630" s="297"/>
      <c r="B1630" s="80"/>
      <c r="C1630" s="80"/>
      <c r="D1630" s="80"/>
      <c r="F1630" s="80"/>
      <c r="G1630" s="80"/>
      <c r="H1630" s="80"/>
      <c r="I1630" s="80"/>
    </row>
    <row r="1631" spans="1:9" s="117" customFormat="1" ht="15" customHeight="1">
      <c r="A1631" s="297"/>
      <c r="B1631" s="80"/>
      <c r="C1631" s="80"/>
      <c r="D1631" s="80"/>
      <c r="F1631" s="80"/>
      <c r="G1631" s="80"/>
      <c r="H1631" s="80"/>
      <c r="I1631" s="80"/>
    </row>
    <row r="1632" spans="1:9" s="117" customFormat="1" ht="15" customHeight="1">
      <c r="A1632" s="297"/>
      <c r="B1632" s="80"/>
      <c r="C1632" s="80"/>
      <c r="D1632" s="80"/>
      <c r="F1632" s="80"/>
      <c r="G1632" s="80"/>
      <c r="H1632" s="80"/>
      <c r="I1632" s="80"/>
    </row>
    <row r="1633" spans="1:9" s="117" customFormat="1" ht="15" customHeight="1">
      <c r="A1633" s="297"/>
      <c r="B1633" s="80"/>
      <c r="C1633" s="80"/>
      <c r="D1633" s="80"/>
      <c r="F1633" s="80"/>
      <c r="G1633" s="80"/>
      <c r="H1633" s="80"/>
      <c r="I1633" s="80"/>
    </row>
    <row r="1634" spans="1:9" s="117" customFormat="1" ht="15" customHeight="1">
      <c r="A1634" s="297"/>
      <c r="B1634" s="80"/>
      <c r="C1634" s="80"/>
      <c r="D1634" s="80"/>
      <c r="F1634" s="80"/>
      <c r="G1634" s="80"/>
      <c r="H1634" s="80"/>
      <c r="I1634" s="80"/>
    </row>
    <row r="1635" spans="1:9" s="117" customFormat="1" ht="15" customHeight="1">
      <c r="A1635" s="297"/>
      <c r="B1635" s="80"/>
      <c r="C1635" s="80"/>
      <c r="D1635" s="80"/>
      <c r="F1635" s="80"/>
      <c r="G1635" s="80"/>
      <c r="H1635" s="80"/>
      <c r="I1635" s="80"/>
    </row>
    <row r="1636" spans="1:9" s="117" customFormat="1" ht="15" customHeight="1">
      <c r="A1636" s="297"/>
      <c r="B1636" s="80"/>
      <c r="C1636" s="80"/>
      <c r="D1636" s="80"/>
      <c r="F1636" s="80"/>
      <c r="G1636" s="80"/>
      <c r="H1636" s="80"/>
      <c r="I1636" s="80"/>
    </row>
    <row r="1637" spans="1:9" s="117" customFormat="1" ht="15" customHeight="1">
      <c r="A1637" s="297"/>
      <c r="B1637" s="80"/>
      <c r="C1637" s="80"/>
      <c r="D1637" s="80"/>
      <c r="F1637" s="80"/>
      <c r="G1637" s="80"/>
      <c r="H1637" s="80"/>
      <c r="I1637" s="80"/>
    </row>
    <row r="1638" spans="1:9" s="117" customFormat="1" ht="15" customHeight="1">
      <c r="A1638" s="297"/>
      <c r="B1638" s="80"/>
      <c r="C1638" s="80"/>
      <c r="D1638" s="80"/>
      <c r="F1638" s="80"/>
      <c r="G1638" s="80"/>
      <c r="H1638" s="80"/>
      <c r="I1638" s="80"/>
    </row>
    <row r="1639" spans="1:9" s="117" customFormat="1" ht="15" customHeight="1">
      <c r="A1639" s="297"/>
      <c r="B1639" s="80"/>
      <c r="C1639" s="80"/>
      <c r="D1639" s="80"/>
      <c r="F1639" s="80"/>
      <c r="G1639" s="80"/>
      <c r="H1639" s="80"/>
      <c r="I1639" s="80"/>
    </row>
    <row r="1640" spans="1:9" s="117" customFormat="1" ht="15" customHeight="1">
      <c r="A1640" s="297"/>
      <c r="B1640" s="80"/>
      <c r="C1640" s="80"/>
      <c r="D1640" s="80"/>
      <c r="F1640" s="80"/>
      <c r="G1640" s="80"/>
      <c r="H1640" s="80"/>
      <c r="I1640" s="80"/>
    </row>
    <row r="1641" spans="1:9" s="117" customFormat="1" ht="15" customHeight="1">
      <c r="A1641" s="297"/>
      <c r="B1641" s="80"/>
      <c r="C1641" s="80"/>
      <c r="D1641" s="80"/>
      <c r="F1641" s="80"/>
      <c r="G1641" s="80"/>
      <c r="H1641" s="80"/>
      <c r="I1641" s="80"/>
    </row>
    <row r="1642" spans="1:9" s="117" customFormat="1" ht="15" customHeight="1">
      <c r="A1642" s="297"/>
      <c r="B1642" s="80"/>
      <c r="C1642" s="80"/>
      <c r="D1642" s="80"/>
      <c r="F1642" s="80"/>
      <c r="G1642" s="80"/>
      <c r="H1642" s="80"/>
      <c r="I1642" s="80"/>
    </row>
    <row r="1643" spans="1:9" s="117" customFormat="1" ht="15" customHeight="1">
      <c r="A1643" s="297"/>
      <c r="B1643" s="80"/>
      <c r="C1643" s="80"/>
      <c r="D1643" s="80"/>
      <c r="F1643" s="80"/>
      <c r="G1643" s="80"/>
      <c r="H1643" s="80"/>
      <c r="I1643" s="80"/>
    </row>
    <row r="1644" spans="1:9" s="117" customFormat="1" ht="15" customHeight="1">
      <c r="A1644" s="297"/>
      <c r="B1644" s="80"/>
      <c r="C1644" s="80"/>
      <c r="D1644" s="80"/>
      <c r="F1644" s="80"/>
      <c r="G1644" s="80"/>
      <c r="H1644" s="80"/>
      <c r="I1644" s="80"/>
    </row>
    <row r="1645" spans="1:9" s="117" customFormat="1" ht="15" customHeight="1">
      <c r="A1645" s="297"/>
      <c r="B1645" s="80"/>
      <c r="C1645" s="80"/>
      <c r="D1645" s="80"/>
      <c r="F1645" s="80"/>
      <c r="G1645" s="80"/>
      <c r="H1645" s="80"/>
      <c r="I1645" s="80"/>
    </row>
    <row r="1646" spans="1:9" s="117" customFormat="1" ht="15" customHeight="1">
      <c r="A1646" s="297"/>
      <c r="B1646" s="80"/>
      <c r="C1646" s="80"/>
      <c r="D1646" s="80"/>
      <c r="F1646" s="80"/>
      <c r="G1646" s="80"/>
      <c r="H1646" s="80"/>
      <c r="I1646" s="80"/>
    </row>
    <row r="1647" spans="1:9" s="117" customFormat="1" ht="15" customHeight="1">
      <c r="A1647" s="297"/>
      <c r="B1647" s="80"/>
      <c r="C1647" s="80"/>
      <c r="D1647" s="80"/>
      <c r="F1647" s="80"/>
      <c r="G1647" s="80"/>
      <c r="H1647" s="80"/>
      <c r="I1647" s="80"/>
    </row>
    <row r="1648" spans="1:9" s="117" customFormat="1" ht="15" customHeight="1">
      <c r="A1648" s="297"/>
      <c r="B1648" s="80"/>
      <c r="C1648" s="80"/>
      <c r="D1648" s="80"/>
      <c r="F1648" s="80"/>
      <c r="G1648" s="80"/>
      <c r="H1648" s="80"/>
      <c r="I1648" s="80"/>
    </row>
    <row r="1649" spans="1:9" s="117" customFormat="1" ht="15" customHeight="1">
      <c r="A1649" s="297"/>
      <c r="B1649" s="80"/>
      <c r="C1649" s="80"/>
      <c r="D1649" s="80"/>
      <c r="F1649" s="80"/>
      <c r="G1649" s="80"/>
      <c r="H1649" s="80"/>
      <c r="I1649" s="80"/>
    </row>
    <row r="1650" spans="1:9" s="117" customFormat="1" ht="15" customHeight="1">
      <c r="A1650" s="297"/>
      <c r="B1650" s="80"/>
      <c r="C1650" s="80"/>
      <c r="D1650" s="80"/>
      <c r="F1650" s="80"/>
      <c r="G1650" s="80"/>
      <c r="H1650" s="80"/>
      <c r="I1650" s="80"/>
    </row>
    <row r="1651" spans="1:9" s="117" customFormat="1" ht="15" customHeight="1">
      <c r="A1651" s="297"/>
      <c r="B1651" s="80"/>
      <c r="C1651" s="80"/>
      <c r="D1651" s="80"/>
      <c r="F1651" s="80"/>
      <c r="G1651" s="80"/>
      <c r="H1651" s="80"/>
      <c r="I1651" s="80"/>
    </row>
    <row r="1652" spans="1:9" s="117" customFormat="1" ht="15" customHeight="1">
      <c r="A1652" s="297"/>
      <c r="B1652" s="80"/>
      <c r="C1652" s="80"/>
      <c r="D1652" s="80"/>
      <c r="F1652" s="80"/>
      <c r="G1652" s="80"/>
      <c r="H1652" s="80"/>
      <c r="I1652" s="80"/>
    </row>
    <row r="1653" spans="1:9" s="117" customFormat="1" ht="15" customHeight="1">
      <c r="A1653" s="297"/>
      <c r="B1653" s="80"/>
      <c r="C1653" s="80"/>
      <c r="D1653" s="80"/>
      <c r="F1653" s="80"/>
      <c r="G1653" s="80"/>
      <c r="H1653" s="80"/>
      <c r="I1653" s="80"/>
    </row>
    <row r="1654" spans="1:9" s="117" customFormat="1" ht="15" customHeight="1">
      <c r="A1654" s="297"/>
      <c r="B1654" s="80"/>
      <c r="C1654" s="80"/>
      <c r="D1654" s="80"/>
      <c r="F1654" s="80"/>
      <c r="G1654" s="80"/>
      <c r="H1654" s="80"/>
      <c r="I1654" s="80"/>
    </row>
    <row r="1655" spans="1:9" s="117" customFormat="1" ht="15" customHeight="1">
      <c r="A1655" s="297"/>
      <c r="B1655" s="80"/>
      <c r="C1655" s="80"/>
      <c r="D1655" s="80"/>
      <c r="F1655" s="80"/>
      <c r="G1655" s="80"/>
      <c r="H1655" s="80"/>
      <c r="I1655" s="80"/>
    </row>
    <row r="1656" spans="1:9" s="117" customFormat="1" ht="15" customHeight="1">
      <c r="A1656" s="297"/>
      <c r="B1656" s="80"/>
      <c r="C1656" s="80"/>
      <c r="D1656" s="80"/>
      <c r="F1656" s="80"/>
      <c r="G1656" s="80"/>
      <c r="H1656" s="80"/>
      <c r="I1656" s="80"/>
    </row>
    <row r="1657" spans="1:9" s="117" customFormat="1" ht="15" customHeight="1">
      <c r="A1657" s="297"/>
      <c r="B1657" s="80"/>
      <c r="C1657" s="80"/>
      <c r="D1657" s="80"/>
      <c r="F1657" s="80"/>
      <c r="G1657" s="80"/>
      <c r="H1657" s="80"/>
      <c r="I1657" s="80"/>
    </row>
    <row r="1658" spans="1:9" s="117" customFormat="1" ht="15" customHeight="1">
      <c r="A1658" s="297"/>
      <c r="B1658" s="80"/>
      <c r="C1658" s="80"/>
      <c r="D1658" s="80"/>
      <c r="F1658" s="80"/>
      <c r="G1658" s="80"/>
      <c r="H1658" s="80"/>
      <c r="I1658" s="80"/>
    </row>
    <row r="1659" spans="1:9" s="117" customFormat="1" ht="15" customHeight="1">
      <c r="A1659" s="297"/>
      <c r="B1659" s="80"/>
      <c r="C1659" s="80"/>
      <c r="D1659" s="80"/>
      <c r="F1659" s="80"/>
      <c r="G1659" s="80"/>
      <c r="H1659" s="80"/>
      <c r="I1659" s="80"/>
    </row>
    <row r="1660" spans="1:9" s="117" customFormat="1" ht="15" customHeight="1">
      <c r="A1660" s="297"/>
      <c r="B1660" s="80"/>
      <c r="C1660" s="80"/>
      <c r="D1660" s="80"/>
      <c r="F1660" s="80"/>
      <c r="G1660" s="80"/>
      <c r="H1660" s="80"/>
      <c r="I1660" s="80"/>
    </row>
    <row r="1661" spans="1:9" s="117" customFormat="1" ht="15" customHeight="1">
      <c r="A1661" s="297"/>
      <c r="B1661" s="80"/>
      <c r="C1661" s="80"/>
      <c r="D1661" s="80"/>
      <c r="F1661" s="80"/>
      <c r="G1661" s="80"/>
      <c r="H1661" s="80"/>
      <c r="I1661" s="80"/>
    </row>
    <row r="1662" spans="1:9" s="117" customFormat="1" ht="15" customHeight="1">
      <c r="A1662" s="297"/>
      <c r="B1662" s="80"/>
      <c r="C1662" s="80"/>
      <c r="D1662" s="80"/>
      <c r="F1662" s="80"/>
      <c r="G1662" s="80"/>
      <c r="H1662" s="80"/>
      <c r="I1662" s="80"/>
    </row>
    <row r="1663" spans="1:9" s="117" customFormat="1" ht="15" customHeight="1">
      <c r="A1663" s="297"/>
      <c r="B1663" s="80"/>
      <c r="C1663" s="80"/>
      <c r="D1663" s="80"/>
      <c r="F1663" s="80"/>
      <c r="G1663" s="80"/>
      <c r="H1663" s="80"/>
      <c r="I1663" s="80"/>
    </row>
    <row r="1664" spans="1:9" s="117" customFormat="1" ht="15" customHeight="1">
      <c r="A1664" s="297"/>
      <c r="B1664" s="80"/>
      <c r="C1664" s="80"/>
      <c r="D1664" s="80"/>
      <c r="F1664" s="80"/>
      <c r="G1664" s="80"/>
      <c r="H1664" s="80"/>
      <c r="I1664" s="80"/>
    </row>
    <row r="1665" spans="1:9" s="117" customFormat="1" ht="15" customHeight="1">
      <c r="A1665" s="297"/>
      <c r="B1665" s="80"/>
      <c r="C1665" s="80"/>
      <c r="D1665" s="80"/>
      <c r="F1665" s="80"/>
      <c r="G1665" s="80"/>
      <c r="H1665" s="80"/>
      <c r="I1665" s="80"/>
    </row>
    <row r="1666" spans="1:9" s="117" customFormat="1" ht="15" customHeight="1">
      <c r="A1666" s="297"/>
      <c r="B1666" s="80"/>
      <c r="C1666" s="80"/>
      <c r="D1666" s="80"/>
      <c r="F1666" s="80"/>
      <c r="G1666" s="80"/>
      <c r="H1666" s="80"/>
      <c r="I1666" s="80"/>
    </row>
    <row r="1667" spans="1:9" s="117" customFormat="1" ht="15" customHeight="1">
      <c r="A1667" s="297"/>
      <c r="B1667" s="80"/>
      <c r="C1667" s="80"/>
      <c r="D1667" s="80"/>
      <c r="F1667" s="80"/>
      <c r="G1667" s="80"/>
      <c r="H1667" s="80"/>
      <c r="I1667" s="80"/>
    </row>
    <row r="1668" spans="1:9" s="117" customFormat="1" ht="15" customHeight="1">
      <c r="A1668" s="297"/>
      <c r="B1668" s="80"/>
      <c r="C1668" s="80"/>
      <c r="D1668" s="80"/>
      <c r="F1668" s="80"/>
      <c r="G1668" s="80"/>
      <c r="H1668" s="80"/>
      <c r="I1668" s="80"/>
    </row>
    <row r="1669" spans="1:9" s="117" customFormat="1" ht="15" customHeight="1">
      <c r="A1669" s="297"/>
      <c r="B1669" s="80"/>
      <c r="C1669" s="80"/>
      <c r="D1669" s="80"/>
      <c r="F1669" s="80"/>
      <c r="G1669" s="80"/>
      <c r="H1669" s="80"/>
      <c r="I1669" s="80"/>
    </row>
    <row r="1670" spans="1:9" s="117" customFormat="1" ht="15" customHeight="1">
      <c r="A1670" s="297"/>
      <c r="B1670" s="80"/>
      <c r="C1670" s="80"/>
      <c r="D1670" s="80"/>
      <c r="F1670" s="80"/>
      <c r="G1670" s="80"/>
      <c r="H1670" s="80"/>
      <c r="I1670" s="80"/>
    </row>
    <row r="1671" spans="1:9" s="117" customFormat="1" ht="15" customHeight="1">
      <c r="A1671" s="297"/>
      <c r="B1671" s="80"/>
      <c r="C1671" s="80"/>
      <c r="D1671" s="80"/>
      <c r="F1671" s="80"/>
      <c r="G1671" s="80"/>
      <c r="H1671" s="80"/>
      <c r="I1671" s="80"/>
    </row>
    <row r="1672" spans="1:9" s="117" customFormat="1" ht="15" customHeight="1">
      <c r="A1672" s="297"/>
      <c r="B1672" s="80"/>
      <c r="C1672" s="80"/>
      <c r="D1672" s="80"/>
      <c r="F1672" s="80"/>
      <c r="G1672" s="80"/>
      <c r="H1672" s="80"/>
      <c r="I1672" s="80"/>
    </row>
    <row r="1673" spans="1:9" s="117" customFormat="1" ht="15" customHeight="1">
      <c r="A1673" s="297"/>
      <c r="B1673" s="80"/>
      <c r="C1673" s="80"/>
      <c r="D1673" s="80"/>
      <c r="F1673" s="80"/>
      <c r="G1673" s="80"/>
      <c r="H1673" s="80"/>
      <c r="I1673" s="80"/>
    </row>
    <row r="1674" spans="1:9" s="117" customFormat="1" ht="15" customHeight="1">
      <c r="A1674" s="297"/>
      <c r="B1674" s="80"/>
      <c r="C1674" s="80"/>
      <c r="D1674" s="80"/>
      <c r="F1674" s="80"/>
      <c r="G1674" s="80"/>
      <c r="H1674" s="80"/>
      <c r="I1674" s="80"/>
    </row>
    <row r="1675" spans="1:9" s="117" customFormat="1" ht="15" customHeight="1">
      <c r="A1675" s="297"/>
      <c r="B1675" s="80"/>
      <c r="C1675" s="80"/>
      <c r="D1675" s="80"/>
      <c r="F1675" s="80"/>
      <c r="G1675" s="80"/>
      <c r="H1675" s="80"/>
      <c r="I1675" s="80"/>
    </row>
    <row r="1676" spans="1:9" s="117" customFormat="1" ht="15" customHeight="1">
      <c r="A1676" s="297"/>
      <c r="B1676" s="80"/>
      <c r="C1676" s="80"/>
      <c r="D1676" s="80"/>
      <c r="F1676" s="80"/>
      <c r="G1676" s="80"/>
      <c r="H1676" s="80"/>
      <c r="I1676" s="80"/>
    </row>
    <row r="1677" spans="1:9" s="117" customFormat="1" ht="15" customHeight="1">
      <c r="A1677" s="297"/>
      <c r="B1677" s="80"/>
      <c r="C1677" s="80"/>
      <c r="D1677" s="80"/>
      <c r="F1677" s="80"/>
      <c r="G1677" s="80"/>
      <c r="H1677" s="80"/>
      <c r="I1677" s="80"/>
    </row>
    <row r="1678" spans="1:9" s="117" customFormat="1" ht="15" customHeight="1">
      <c r="A1678" s="297"/>
      <c r="B1678" s="80"/>
      <c r="C1678" s="80"/>
      <c r="D1678" s="80"/>
      <c r="F1678" s="80"/>
      <c r="G1678" s="80"/>
      <c r="H1678" s="80"/>
      <c r="I1678" s="80"/>
    </row>
    <row r="1679" spans="1:9" s="117" customFormat="1" ht="15" customHeight="1">
      <c r="A1679" s="297"/>
      <c r="B1679" s="80"/>
      <c r="C1679" s="80"/>
      <c r="D1679" s="80"/>
      <c r="F1679" s="80"/>
      <c r="G1679" s="80"/>
      <c r="H1679" s="80"/>
      <c r="I1679" s="80"/>
    </row>
    <row r="1680" spans="1:9" s="117" customFormat="1" ht="15" customHeight="1">
      <c r="A1680" s="297"/>
      <c r="B1680" s="80"/>
      <c r="C1680" s="80"/>
      <c r="D1680" s="80"/>
      <c r="F1680" s="80"/>
      <c r="G1680" s="80"/>
      <c r="H1680" s="80"/>
      <c r="I1680" s="80"/>
    </row>
    <row r="1681" spans="1:9" s="117" customFormat="1" ht="15" customHeight="1">
      <c r="A1681" s="297"/>
      <c r="B1681" s="80"/>
      <c r="C1681" s="80"/>
      <c r="D1681" s="80"/>
      <c r="F1681" s="80"/>
      <c r="G1681" s="80"/>
      <c r="H1681" s="80"/>
      <c r="I1681" s="80"/>
    </row>
    <row r="1682" spans="1:9" s="117" customFormat="1" ht="15" customHeight="1">
      <c r="A1682" s="297"/>
      <c r="B1682" s="80"/>
      <c r="C1682" s="80"/>
      <c r="D1682" s="80"/>
      <c r="F1682" s="80"/>
      <c r="G1682" s="80"/>
      <c r="H1682" s="80"/>
      <c r="I1682" s="80"/>
    </row>
    <row r="1683" spans="1:9" s="117" customFormat="1" ht="15" customHeight="1">
      <c r="A1683" s="297"/>
      <c r="B1683" s="80"/>
      <c r="C1683" s="80"/>
      <c r="D1683" s="80"/>
      <c r="F1683" s="80"/>
      <c r="G1683" s="80"/>
      <c r="H1683" s="80"/>
      <c r="I1683" s="80"/>
    </row>
    <row r="1684" spans="1:9" s="117" customFormat="1" ht="15" customHeight="1">
      <c r="A1684" s="297"/>
      <c r="B1684" s="80"/>
      <c r="C1684" s="80"/>
      <c r="D1684" s="80"/>
      <c r="F1684" s="80"/>
      <c r="G1684" s="80"/>
      <c r="H1684" s="80"/>
      <c r="I1684" s="80"/>
    </row>
    <row r="1685" spans="1:9" s="117" customFormat="1" ht="15" customHeight="1">
      <c r="A1685" s="297"/>
      <c r="B1685" s="80"/>
      <c r="C1685" s="80"/>
      <c r="D1685" s="80"/>
      <c r="F1685" s="80"/>
      <c r="G1685" s="80"/>
      <c r="H1685" s="80"/>
      <c r="I1685" s="80"/>
    </row>
    <row r="1686" spans="1:9" s="117" customFormat="1" ht="15" customHeight="1">
      <c r="A1686" s="297"/>
      <c r="B1686" s="80"/>
      <c r="C1686" s="80"/>
      <c r="D1686" s="80"/>
      <c r="F1686" s="80"/>
      <c r="G1686" s="80"/>
      <c r="H1686" s="80"/>
      <c r="I1686" s="80"/>
    </row>
    <row r="1687" spans="1:9" s="117" customFormat="1" ht="15" customHeight="1">
      <c r="A1687" s="297"/>
      <c r="B1687" s="80"/>
      <c r="C1687" s="80"/>
      <c r="D1687" s="80"/>
      <c r="F1687" s="80"/>
      <c r="G1687" s="80"/>
      <c r="H1687" s="80"/>
      <c r="I1687" s="80"/>
    </row>
    <row r="1688" spans="1:9" s="117" customFormat="1" ht="15" customHeight="1">
      <c r="A1688" s="297"/>
      <c r="B1688" s="80"/>
      <c r="C1688" s="80"/>
      <c r="D1688" s="80"/>
      <c r="F1688" s="80"/>
      <c r="G1688" s="80"/>
      <c r="H1688" s="80"/>
      <c r="I1688" s="80"/>
    </row>
    <row r="1689" spans="1:9" s="117" customFormat="1" ht="15" customHeight="1">
      <c r="A1689" s="297"/>
      <c r="B1689" s="80"/>
      <c r="C1689" s="80"/>
      <c r="D1689" s="80"/>
      <c r="F1689" s="80"/>
      <c r="G1689" s="80"/>
      <c r="H1689" s="80"/>
      <c r="I1689" s="80"/>
    </row>
    <row r="1690" spans="1:9" s="117" customFormat="1" ht="15" customHeight="1">
      <c r="A1690" s="297"/>
      <c r="B1690" s="80"/>
      <c r="C1690" s="80"/>
      <c r="D1690" s="80"/>
      <c r="F1690" s="80"/>
      <c r="G1690" s="80"/>
      <c r="H1690" s="80"/>
      <c r="I1690" s="80"/>
    </row>
    <row r="1691" spans="1:9" s="117" customFormat="1" ht="15" customHeight="1">
      <c r="A1691" s="297"/>
      <c r="B1691" s="80"/>
      <c r="C1691" s="80"/>
      <c r="D1691" s="80"/>
      <c r="F1691" s="80"/>
      <c r="G1691" s="80"/>
      <c r="H1691" s="80"/>
      <c r="I1691" s="80"/>
    </row>
    <row r="1692" spans="1:9" s="117" customFormat="1" ht="15" customHeight="1">
      <c r="A1692" s="297"/>
      <c r="B1692" s="80"/>
      <c r="C1692" s="80"/>
      <c r="D1692" s="80"/>
      <c r="F1692" s="80"/>
      <c r="G1692" s="80"/>
      <c r="H1692" s="80"/>
      <c r="I1692" s="80"/>
    </row>
    <row r="1693" spans="1:9" s="117" customFormat="1" ht="15" customHeight="1">
      <c r="A1693" s="297"/>
      <c r="B1693" s="80"/>
      <c r="C1693" s="80"/>
      <c r="D1693" s="80"/>
      <c r="F1693" s="80"/>
      <c r="G1693" s="80"/>
      <c r="H1693" s="80"/>
      <c r="I1693" s="80"/>
    </row>
    <row r="1694" spans="1:9" s="117" customFormat="1" ht="15" customHeight="1">
      <c r="A1694" s="297"/>
      <c r="B1694" s="80"/>
      <c r="C1694" s="80"/>
      <c r="D1694" s="80"/>
      <c r="F1694" s="80"/>
      <c r="G1694" s="80"/>
      <c r="H1694" s="80"/>
      <c r="I1694" s="80"/>
    </row>
    <row r="1695" spans="1:9" s="117" customFormat="1" ht="15" customHeight="1">
      <c r="A1695" s="297"/>
      <c r="B1695" s="80"/>
      <c r="C1695" s="80"/>
      <c r="D1695" s="80"/>
      <c r="F1695" s="80"/>
      <c r="G1695" s="80"/>
      <c r="H1695" s="80"/>
      <c r="I1695" s="80"/>
    </row>
    <row r="1696" spans="1:9" s="117" customFormat="1" ht="15" customHeight="1">
      <c r="A1696" s="297"/>
      <c r="B1696" s="80"/>
      <c r="C1696" s="80"/>
      <c r="D1696" s="80"/>
      <c r="F1696" s="80"/>
      <c r="G1696" s="80"/>
      <c r="H1696" s="80"/>
      <c r="I1696" s="80"/>
    </row>
    <row r="1697" spans="1:9" s="117" customFormat="1" ht="15" customHeight="1">
      <c r="A1697" s="297"/>
      <c r="B1697" s="80"/>
      <c r="C1697" s="80"/>
      <c r="D1697" s="80"/>
      <c r="F1697" s="80"/>
      <c r="G1697" s="80"/>
      <c r="H1697" s="80"/>
      <c r="I1697" s="80"/>
    </row>
    <row r="1698" spans="1:9" s="117" customFormat="1" ht="15" customHeight="1">
      <c r="A1698" s="297"/>
      <c r="B1698" s="80"/>
      <c r="C1698" s="80"/>
      <c r="D1698" s="80"/>
      <c r="F1698" s="80"/>
      <c r="G1698" s="80"/>
      <c r="H1698" s="80"/>
      <c r="I1698" s="80"/>
    </row>
    <row r="1699" spans="1:9" s="117" customFormat="1" ht="15" customHeight="1">
      <c r="A1699" s="297"/>
      <c r="B1699" s="80"/>
      <c r="C1699" s="80"/>
      <c r="D1699" s="80"/>
      <c r="F1699" s="80"/>
      <c r="G1699" s="80"/>
      <c r="H1699" s="80"/>
      <c r="I1699" s="80"/>
    </row>
    <row r="1700" spans="1:9" s="117" customFormat="1" ht="15" customHeight="1">
      <c r="A1700" s="297"/>
      <c r="B1700" s="80"/>
      <c r="C1700" s="80"/>
      <c r="D1700" s="80"/>
      <c r="F1700" s="80"/>
      <c r="G1700" s="80"/>
      <c r="H1700" s="80"/>
      <c r="I1700" s="80"/>
    </row>
    <row r="1701" spans="1:9" s="117" customFormat="1" ht="15" customHeight="1">
      <c r="A1701" s="297"/>
      <c r="B1701" s="80"/>
      <c r="C1701" s="80"/>
      <c r="D1701" s="80"/>
      <c r="F1701" s="80"/>
      <c r="G1701" s="80"/>
      <c r="H1701" s="80"/>
      <c r="I1701" s="80"/>
    </row>
    <row r="1702" spans="1:9" s="117" customFormat="1" ht="15" customHeight="1">
      <c r="A1702" s="297"/>
      <c r="B1702" s="80"/>
      <c r="C1702" s="80"/>
      <c r="D1702" s="80"/>
      <c r="F1702" s="80"/>
      <c r="G1702" s="80"/>
      <c r="H1702" s="80"/>
      <c r="I1702" s="80"/>
    </row>
    <row r="1703" spans="1:9" s="117" customFormat="1" ht="15" customHeight="1">
      <c r="A1703" s="297"/>
      <c r="B1703" s="80"/>
      <c r="C1703" s="80"/>
      <c r="D1703" s="80"/>
      <c r="F1703" s="80"/>
      <c r="G1703" s="80"/>
      <c r="H1703" s="80"/>
      <c r="I1703" s="80"/>
    </row>
    <row r="1704" spans="1:9" s="117" customFormat="1" ht="15" customHeight="1">
      <c r="A1704" s="297"/>
      <c r="B1704" s="80"/>
      <c r="C1704" s="80"/>
      <c r="D1704" s="80"/>
      <c r="F1704" s="80"/>
      <c r="G1704" s="80"/>
      <c r="H1704" s="80"/>
      <c r="I1704" s="80"/>
    </row>
    <row r="1705" spans="1:9" s="117" customFormat="1" ht="15" customHeight="1">
      <c r="A1705" s="297"/>
      <c r="B1705" s="80"/>
      <c r="C1705" s="80"/>
      <c r="D1705" s="80"/>
      <c r="F1705" s="80"/>
      <c r="G1705" s="80"/>
      <c r="H1705" s="80"/>
      <c r="I1705" s="80"/>
    </row>
    <row r="1706" spans="1:9" s="117" customFormat="1" ht="15" customHeight="1">
      <c r="A1706" s="297"/>
      <c r="B1706" s="80"/>
      <c r="C1706" s="80"/>
      <c r="D1706" s="80"/>
      <c r="F1706" s="80"/>
      <c r="G1706" s="80"/>
      <c r="H1706" s="80"/>
      <c r="I1706" s="80"/>
    </row>
    <row r="1707" spans="1:9" s="117" customFormat="1" ht="15" customHeight="1">
      <c r="A1707" s="297"/>
      <c r="B1707" s="80"/>
      <c r="C1707" s="80"/>
      <c r="D1707" s="80"/>
      <c r="F1707" s="80"/>
      <c r="G1707" s="80"/>
      <c r="H1707" s="80"/>
      <c r="I1707" s="80"/>
    </row>
    <row r="1708" spans="1:9" s="117" customFormat="1" ht="15" customHeight="1">
      <c r="A1708" s="297"/>
      <c r="B1708" s="80"/>
      <c r="C1708" s="80"/>
      <c r="D1708" s="80"/>
      <c r="F1708" s="80"/>
      <c r="G1708" s="80"/>
      <c r="H1708" s="80"/>
      <c r="I1708" s="80"/>
    </row>
    <row r="1709" spans="1:9" s="117" customFormat="1" ht="15" customHeight="1">
      <c r="A1709" s="297"/>
      <c r="B1709" s="80"/>
      <c r="C1709" s="80"/>
      <c r="D1709" s="80"/>
      <c r="F1709" s="80"/>
      <c r="G1709" s="80"/>
      <c r="H1709" s="80"/>
      <c r="I1709" s="80"/>
    </row>
    <row r="1710" spans="1:9" s="117" customFormat="1" ht="15" customHeight="1">
      <c r="A1710" s="297"/>
      <c r="B1710" s="80"/>
      <c r="C1710" s="80"/>
      <c r="D1710" s="80"/>
      <c r="F1710" s="80"/>
      <c r="G1710" s="80"/>
      <c r="H1710" s="80"/>
      <c r="I1710" s="80"/>
    </row>
    <row r="1711" spans="1:9" s="117" customFormat="1" ht="15" customHeight="1">
      <c r="A1711" s="297"/>
      <c r="B1711" s="80"/>
      <c r="C1711" s="80"/>
      <c r="D1711" s="80"/>
      <c r="F1711" s="80"/>
      <c r="G1711" s="80"/>
      <c r="H1711" s="80"/>
      <c r="I1711" s="80"/>
    </row>
    <row r="1712" spans="1:9" s="117" customFormat="1" ht="15" customHeight="1">
      <c r="A1712" s="297"/>
      <c r="B1712" s="80"/>
      <c r="C1712" s="80"/>
      <c r="D1712" s="80"/>
      <c r="F1712" s="80"/>
      <c r="G1712" s="80"/>
      <c r="H1712" s="80"/>
      <c r="I1712" s="80"/>
    </row>
    <row r="1713" spans="1:9" s="117" customFormat="1" ht="15" customHeight="1">
      <c r="A1713" s="297"/>
      <c r="B1713" s="80"/>
      <c r="C1713" s="80"/>
      <c r="D1713" s="80"/>
      <c r="F1713" s="80"/>
      <c r="G1713" s="80"/>
      <c r="H1713" s="80"/>
      <c r="I1713" s="80"/>
    </row>
    <row r="1714" spans="1:9" s="117" customFormat="1" ht="15" customHeight="1">
      <c r="A1714" s="297"/>
      <c r="B1714" s="80"/>
      <c r="C1714" s="80"/>
      <c r="D1714" s="80"/>
      <c r="F1714" s="80"/>
      <c r="G1714" s="80"/>
      <c r="H1714" s="80"/>
      <c r="I1714" s="80"/>
    </row>
    <row r="1715" spans="1:9" s="117" customFormat="1" ht="15" customHeight="1">
      <c r="A1715" s="297"/>
      <c r="B1715" s="80"/>
      <c r="C1715" s="80"/>
      <c r="D1715" s="80"/>
      <c r="F1715" s="80"/>
      <c r="G1715" s="80"/>
      <c r="H1715" s="80"/>
      <c r="I1715" s="80"/>
    </row>
    <row r="1716" spans="1:9" s="117" customFormat="1" ht="15" customHeight="1">
      <c r="A1716" s="297"/>
      <c r="B1716" s="80"/>
      <c r="C1716" s="80"/>
      <c r="D1716" s="80"/>
      <c r="F1716" s="80"/>
      <c r="G1716" s="80"/>
      <c r="H1716" s="80"/>
      <c r="I1716" s="80"/>
    </row>
    <row r="1717" spans="1:9" s="117" customFormat="1" ht="15" customHeight="1">
      <c r="A1717" s="297"/>
      <c r="B1717" s="80"/>
      <c r="C1717" s="80"/>
      <c r="D1717" s="80"/>
      <c r="F1717" s="80"/>
      <c r="G1717" s="80"/>
      <c r="H1717" s="80"/>
      <c r="I1717" s="80"/>
    </row>
    <row r="1718" spans="1:9" s="117" customFormat="1" ht="15" customHeight="1">
      <c r="A1718" s="297"/>
      <c r="B1718" s="80"/>
      <c r="C1718" s="80"/>
      <c r="D1718" s="80"/>
      <c r="F1718" s="80"/>
      <c r="G1718" s="80"/>
      <c r="H1718" s="80"/>
      <c r="I1718" s="80"/>
    </row>
    <row r="1719" spans="1:9" s="117" customFormat="1" ht="15" customHeight="1">
      <c r="A1719" s="297"/>
      <c r="B1719" s="80"/>
      <c r="C1719" s="80"/>
      <c r="D1719" s="80"/>
      <c r="F1719" s="80"/>
      <c r="G1719" s="80"/>
      <c r="H1719" s="80"/>
      <c r="I1719" s="80"/>
    </row>
    <row r="1720" spans="1:9" s="117" customFormat="1" ht="15" customHeight="1">
      <c r="A1720" s="297"/>
      <c r="B1720" s="80"/>
      <c r="C1720" s="80"/>
      <c r="D1720" s="80"/>
      <c r="F1720" s="80"/>
      <c r="G1720" s="80"/>
      <c r="H1720" s="80"/>
      <c r="I1720" s="80"/>
    </row>
    <row r="1721" spans="1:9" s="117" customFormat="1" ht="15" customHeight="1">
      <c r="A1721" s="297"/>
      <c r="B1721" s="80"/>
      <c r="C1721" s="80"/>
      <c r="D1721" s="80"/>
      <c r="F1721" s="80"/>
      <c r="G1721" s="80"/>
      <c r="H1721" s="80"/>
      <c r="I1721" s="80"/>
    </row>
    <row r="1722" spans="1:9" s="117" customFormat="1" ht="15" customHeight="1">
      <c r="A1722" s="297"/>
      <c r="B1722" s="80"/>
      <c r="C1722" s="80"/>
      <c r="D1722" s="80"/>
      <c r="F1722" s="80"/>
      <c r="G1722" s="80"/>
      <c r="H1722" s="80"/>
      <c r="I1722" s="80"/>
    </row>
    <row r="1723" spans="1:9" s="117" customFormat="1" ht="15" customHeight="1">
      <c r="A1723" s="297"/>
      <c r="B1723" s="80"/>
      <c r="C1723" s="80"/>
      <c r="D1723" s="80"/>
      <c r="F1723" s="80"/>
      <c r="G1723" s="80"/>
      <c r="H1723" s="80"/>
      <c r="I1723" s="80"/>
    </row>
    <row r="1724" spans="1:9" s="117" customFormat="1" ht="15" customHeight="1">
      <c r="A1724" s="297"/>
      <c r="B1724" s="80"/>
      <c r="C1724" s="80"/>
      <c r="D1724" s="80"/>
      <c r="F1724" s="80"/>
      <c r="G1724" s="80"/>
      <c r="H1724" s="80"/>
      <c r="I1724" s="80"/>
    </row>
    <row r="1725" spans="1:9" s="117" customFormat="1" ht="15" customHeight="1">
      <c r="A1725" s="297"/>
      <c r="B1725" s="80"/>
      <c r="C1725" s="80"/>
      <c r="D1725" s="80"/>
      <c r="F1725" s="80"/>
      <c r="G1725" s="80"/>
      <c r="H1725" s="80"/>
      <c r="I1725" s="80"/>
    </row>
    <row r="1726" spans="1:9" s="117" customFormat="1" ht="15" customHeight="1">
      <c r="A1726" s="297"/>
      <c r="B1726" s="80"/>
      <c r="C1726" s="80"/>
      <c r="D1726" s="80"/>
      <c r="F1726" s="80"/>
      <c r="G1726" s="80"/>
      <c r="H1726" s="80"/>
      <c r="I1726" s="80"/>
    </row>
    <row r="1727" spans="1:9" s="117" customFormat="1" ht="15" customHeight="1">
      <c r="A1727" s="297"/>
      <c r="B1727" s="80"/>
      <c r="C1727" s="80"/>
      <c r="D1727" s="80"/>
      <c r="F1727" s="80"/>
      <c r="G1727" s="80"/>
      <c r="H1727" s="80"/>
      <c r="I1727" s="80"/>
    </row>
    <row r="1728" spans="1:9" s="117" customFormat="1" ht="15" customHeight="1">
      <c r="A1728" s="297"/>
      <c r="B1728" s="80"/>
      <c r="C1728" s="80"/>
      <c r="D1728" s="80"/>
      <c r="F1728" s="80"/>
      <c r="G1728" s="80"/>
      <c r="H1728" s="80"/>
      <c r="I1728" s="80"/>
    </row>
    <row r="1729" spans="1:9" s="117" customFormat="1" ht="15" customHeight="1">
      <c r="A1729" s="297"/>
      <c r="B1729" s="80"/>
      <c r="C1729" s="80"/>
      <c r="D1729" s="80"/>
      <c r="F1729" s="80"/>
      <c r="G1729" s="80"/>
      <c r="H1729" s="80"/>
      <c r="I1729" s="80"/>
    </row>
    <row r="1730" spans="1:9" s="117" customFormat="1" ht="15" customHeight="1">
      <c r="A1730" s="297"/>
      <c r="B1730" s="80"/>
      <c r="C1730" s="80"/>
      <c r="D1730" s="80"/>
      <c r="F1730" s="80"/>
      <c r="G1730" s="80"/>
      <c r="H1730" s="80"/>
      <c r="I1730" s="80"/>
    </row>
    <row r="1731" spans="1:9" s="117" customFormat="1" ht="15" customHeight="1">
      <c r="A1731" s="297"/>
      <c r="B1731" s="80"/>
      <c r="C1731" s="80"/>
      <c r="D1731" s="80"/>
      <c r="F1731" s="80"/>
      <c r="G1731" s="80"/>
      <c r="H1731" s="80"/>
      <c r="I1731" s="80"/>
    </row>
    <row r="1732" spans="1:9" s="117" customFormat="1" ht="15" customHeight="1">
      <c r="A1732" s="297"/>
      <c r="B1732" s="80"/>
      <c r="C1732" s="80"/>
      <c r="D1732" s="80"/>
      <c r="F1732" s="80"/>
      <c r="G1732" s="80"/>
      <c r="H1732" s="80"/>
      <c r="I1732" s="80"/>
    </row>
    <row r="1733" spans="1:9" s="117" customFormat="1" ht="15" customHeight="1">
      <c r="A1733" s="297"/>
      <c r="B1733" s="80"/>
      <c r="C1733" s="80"/>
      <c r="D1733" s="80"/>
      <c r="F1733" s="80"/>
      <c r="G1733" s="80"/>
      <c r="H1733" s="80"/>
      <c r="I1733" s="80"/>
    </row>
    <row r="1734" spans="1:9" s="117" customFormat="1" ht="15" customHeight="1">
      <c r="A1734" s="297"/>
      <c r="B1734" s="80"/>
      <c r="C1734" s="80"/>
      <c r="D1734" s="80"/>
      <c r="F1734" s="80"/>
      <c r="G1734" s="80"/>
      <c r="H1734" s="80"/>
      <c r="I1734" s="80"/>
    </row>
    <row r="1735" spans="1:9" s="117" customFormat="1" ht="15" customHeight="1">
      <c r="A1735" s="297"/>
      <c r="B1735" s="80"/>
      <c r="C1735" s="80"/>
      <c r="D1735" s="80"/>
      <c r="F1735" s="80"/>
      <c r="G1735" s="80"/>
      <c r="H1735" s="80"/>
      <c r="I1735" s="80"/>
    </row>
    <row r="1736" spans="1:9" s="117" customFormat="1" ht="15" customHeight="1">
      <c r="A1736" s="297"/>
      <c r="B1736" s="80"/>
      <c r="C1736" s="80"/>
      <c r="D1736" s="80"/>
      <c r="F1736" s="80"/>
      <c r="G1736" s="80"/>
      <c r="H1736" s="80"/>
      <c r="I1736" s="80"/>
    </row>
    <row r="1737" spans="1:9" s="117" customFormat="1" ht="15" customHeight="1">
      <c r="A1737" s="297"/>
      <c r="B1737" s="80"/>
      <c r="C1737" s="80"/>
      <c r="D1737" s="80"/>
      <c r="F1737" s="80"/>
      <c r="G1737" s="80"/>
      <c r="H1737" s="80"/>
      <c r="I1737" s="80"/>
    </row>
    <row r="1738" spans="1:9" s="117" customFormat="1" ht="15" customHeight="1">
      <c r="A1738" s="297"/>
      <c r="B1738" s="80"/>
      <c r="C1738" s="80"/>
      <c r="D1738" s="80"/>
      <c r="F1738" s="80"/>
      <c r="G1738" s="80"/>
      <c r="H1738" s="80"/>
      <c r="I1738" s="80"/>
    </row>
    <row r="1739" spans="1:9" s="117" customFormat="1" ht="15" customHeight="1">
      <c r="A1739" s="297"/>
      <c r="B1739" s="80"/>
      <c r="C1739" s="80"/>
      <c r="D1739" s="80"/>
      <c r="F1739" s="80"/>
      <c r="G1739" s="80"/>
      <c r="H1739" s="80"/>
      <c r="I1739" s="80"/>
    </row>
    <row r="1740" spans="1:9" s="117" customFormat="1" ht="15" customHeight="1">
      <c r="A1740" s="297"/>
      <c r="B1740" s="80"/>
      <c r="C1740" s="80"/>
      <c r="D1740" s="80"/>
      <c r="F1740" s="80"/>
      <c r="G1740" s="80"/>
      <c r="H1740" s="80"/>
      <c r="I1740" s="80"/>
    </row>
    <row r="1741" spans="1:9" s="117" customFormat="1" ht="15" customHeight="1">
      <c r="A1741" s="297"/>
      <c r="B1741" s="80"/>
      <c r="C1741" s="80"/>
      <c r="D1741" s="80"/>
      <c r="F1741" s="80"/>
      <c r="G1741" s="80"/>
      <c r="H1741" s="80"/>
      <c r="I1741" s="80"/>
    </row>
    <row r="1742" spans="1:9" s="117" customFormat="1" ht="15" customHeight="1">
      <c r="A1742" s="297"/>
      <c r="B1742" s="80"/>
      <c r="C1742" s="80"/>
      <c r="D1742" s="80"/>
      <c r="F1742" s="80"/>
      <c r="G1742" s="80"/>
      <c r="H1742" s="80"/>
      <c r="I1742" s="80"/>
    </row>
    <row r="1743" spans="1:9" s="117" customFormat="1" ht="15" customHeight="1">
      <c r="A1743" s="297"/>
      <c r="B1743" s="80"/>
      <c r="C1743" s="80"/>
      <c r="D1743" s="80"/>
      <c r="F1743" s="80"/>
      <c r="G1743" s="80"/>
      <c r="H1743" s="80"/>
      <c r="I1743" s="80"/>
    </row>
    <row r="1744" spans="1:9" s="117" customFormat="1" ht="15" customHeight="1">
      <c r="A1744" s="297"/>
      <c r="B1744" s="80"/>
      <c r="C1744" s="80"/>
      <c r="D1744" s="80"/>
      <c r="F1744" s="80"/>
      <c r="G1744" s="80"/>
      <c r="H1744" s="80"/>
      <c r="I1744" s="80"/>
    </row>
    <row r="1745" spans="1:9" s="117" customFormat="1" ht="15" customHeight="1">
      <c r="A1745" s="297"/>
      <c r="B1745" s="80"/>
      <c r="C1745" s="80"/>
      <c r="D1745" s="80"/>
      <c r="F1745" s="80"/>
      <c r="G1745" s="80"/>
      <c r="H1745" s="80"/>
      <c r="I1745" s="80"/>
    </row>
    <row r="1746" spans="1:9" s="117" customFormat="1" ht="15" customHeight="1">
      <c r="A1746" s="297"/>
      <c r="B1746" s="80"/>
      <c r="C1746" s="80"/>
      <c r="D1746" s="80"/>
      <c r="F1746" s="80"/>
      <c r="G1746" s="80"/>
      <c r="H1746" s="80"/>
      <c r="I1746" s="80"/>
    </row>
    <row r="1747" spans="1:9" s="117" customFormat="1" ht="15" customHeight="1">
      <c r="A1747" s="297"/>
      <c r="B1747" s="80"/>
      <c r="C1747" s="80"/>
      <c r="D1747" s="80"/>
      <c r="F1747" s="80"/>
      <c r="G1747" s="80"/>
      <c r="H1747" s="80"/>
      <c r="I1747" s="80"/>
    </row>
    <row r="1748" spans="1:9" s="117" customFormat="1" ht="15" customHeight="1">
      <c r="A1748" s="297"/>
      <c r="B1748" s="80"/>
      <c r="C1748" s="80"/>
      <c r="D1748" s="80"/>
      <c r="F1748" s="80"/>
      <c r="G1748" s="80"/>
      <c r="H1748" s="80"/>
      <c r="I1748" s="80"/>
    </row>
    <row r="1749" spans="1:9" s="117" customFormat="1" ht="15" customHeight="1">
      <c r="A1749" s="297"/>
      <c r="B1749" s="80"/>
      <c r="C1749" s="80"/>
      <c r="D1749" s="80"/>
      <c r="F1749" s="80"/>
      <c r="G1749" s="80"/>
      <c r="H1749" s="80"/>
      <c r="I1749" s="80"/>
    </row>
    <row r="1750" spans="1:9" s="117" customFormat="1" ht="15" customHeight="1">
      <c r="A1750" s="297"/>
      <c r="B1750" s="80"/>
      <c r="C1750" s="80"/>
      <c r="D1750" s="80"/>
      <c r="F1750" s="80"/>
      <c r="G1750" s="80"/>
      <c r="H1750" s="80"/>
      <c r="I1750" s="80"/>
    </row>
    <row r="1751" spans="1:9" s="117" customFormat="1" ht="15" customHeight="1">
      <c r="A1751" s="297"/>
      <c r="B1751" s="80"/>
      <c r="C1751" s="80"/>
      <c r="D1751" s="80"/>
      <c r="F1751" s="80"/>
      <c r="G1751" s="80"/>
      <c r="H1751" s="80"/>
      <c r="I1751" s="80"/>
    </row>
    <row r="1752" spans="1:9" s="117" customFormat="1" ht="15" customHeight="1">
      <c r="A1752" s="297"/>
      <c r="B1752" s="80"/>
      <c r="C1752" s="80"/>
      <c r="D1752" s="80"/>
      <c r="F1752" s="80"/>
      <c r="G1752" s="80"/>
      <c r="H1752" s="80"/>
      <c r="I1752" s="80"/>
    </row>
    <row r="1753" spans="1:9" s="117" customFormat="1" ht="15" customHeight="1">
      <c r="A1753" s="297"/>
      <c r="B1753" s="80"/>
      <c r="C1753" s="80"/>
      <c r="D1753" s="80"/>
      <c r="F1753" s="80"/>
      <c r="G1753" s="80"/>
      <c r="H1753" s="80"/>
      <c r="I1753" s="80"/>
    </row>
    <row r="1754" spans="1:9" s="117" customFormat="1" ht="15" customHeight="1">
      <c r="A1754" s="297"/>
      <c r="B1754" s="80"/>
      <c r="C1754" s="80"/>
      <c r="D1754" s="80"/>
      <c r="F1754" s="80"/>
      <c r="G1754" s="80"/>
      <c r="H1754" s="80"/>
      <c r="I1754" s="80"/>
    </row>
    <row r="1755" spans="1:9" s="117" customFormat="1" ht="15" customHeight="1">
      <c r="A1755" s="297"/>
      <c r="B1755" s="80"/>
      <c r="C1755" s="80"/>
      <c r="D1755" s="80"/>
      <c r="F1755" s="80"/>
      <c r="G1755" s="80"/>
      <c r="H1755" s="80"/>
      <c r="I1755" s="80"/>
    </row>
    <row r="1756" spans="1:9" s="117" customFormat="1" ht="15" customHeight="1">
      <c r="A1756" s="297"/>
      <c r="B1756" s="80"/>
      <c r="C1756" s="80"/>
      <c r="D1756" s="80"/>
      <c r="F1756" s="80"/>
      <c r="G1756" s="80"/>
      <c r="H1756" s="80"/>
      <c r="I1756" s="80"/>
    </row>
    <row r="1757" spans="1:9" s="117" customFormat="1" ht="15" customHeight="1">
      <c r="A1757" s="297"/>
      <c r="B1757" s="80"/>
      <c r="C1757" s="80"/>
      <c r="D1757" s="80"/>
      <c r="F1757" s="80"/>
      <c r="G1757" s="80"/>
      <c r="H1757" s="80"/>
      <c r="I1757" s="80"/>
    </row>
    <row r="1758" spans="1:9" s="117" customFormat="1" ht="15" customHeight="1">
      <c r="A1758" s="297"/>
      <c r="B1758" s="80"/>
      <c r="C1758" s="80"/>
      <c r="D1758" s="80"/>
      <c r="F1758" s="80"/>
      <c r="G1758" s="80"/>
      <c r="H1758" s="80"/>
      <c r="I1758" s="80"/>
    </row>
    <row r="1759" spans="1:9" s="117" customFormat="1" ht="15" customHeight="1">
      <c r="A1759" s="297"/>
      <c r="B1759" s="80"/>
      <c r="C1759" s="80"/>
      <c r="D1759" s="80"/>
      <c r="F1759" s="80"/>
      <c r="G1759" s="80"/>
      <c r="H1759" s="80"/>
      <c r="I1759" s="80"/>
    </row>
    <row r="1760" spans="1:9" s="117" customFormat="1" ht="15" customHeight="1">
      <c r="A1760" s="297"/>
      <c r="B1760" s="80"/>
      <c r="C1760" s="80"/>
      <c r="D1760" s="80"/>
      <c r="F1760" s="80"/>
      <c r="G1760" s="80"/>
      <c r="H1760" s="80"/>
      <c r="I1760" s="80"/>
    </row>
    <row r="1761" spans="1:9" s="117" customFormat="1" ht="15" customHeight="1">
      <c r="A1761" s="297"/>
      <c r="B1761" s="80"/>
      <c r="C1761" s="80"/>
      <c r="D1761" s="80"/>
      <c r="F1761" s="80"/>
      <c r="G1761" s="80"/>
      <c r="H1761" s="80"/>
      <c r="I1761" s="80"/>
    </row>
    <row r="1762" spans="1:9" s="117" customFormat="1" ht="15" customHeight="1">
      <c r="A1762" s="297"/>
      <c r="B1762" s="80"/>
      <c r="C1762" s="80"/>
      <c r="D1762" s="80"/>
      <c r="F1762" s="80"/>
      <c r="G1762" s="80"/>
      <c r="H1762" s="80"/>
      <c r="I1762" s="80"/>
    </row>
    <row r="1763" spans="1:9" s="117" customFormat="1" ht="15" customHeight="1">
      <c r="A1763" s="297"/>
      <c r="B1763" s="80"/>
      <c r="C1763" s="80"/>
      <c r="D1763" s="80"/>
      <c r="F1763" s="80"/>
      <c r="G1763" s="80"/>
      <c r="H1763" s="80"/>
      <c r="I1763" s="80"/>
    </row>
    <row r="1764" spans="1:9" s="117" customFormat="1" ht="15" customHeight="1">
      <c r="A1764" s="297"/>
      <c r="B1764" s="80"/>
      <c r="C1764" s="80"/>
      <c r="D1764" s="80"/>
      <c r="F1764" s="80"/>
      <c r="G1764" s="80"/>
      <c r="H1764" s="80"/>
      <c r="I1764" s="80"/>
    </row>
    <row r="1765" spans="1:9" s="117" customFormat="1" ht="15" customHeight="1">
      <c r="A1765" s="297"/>
      <c r="B1765" s="80"/>
      <c r="C1765" s="80"/>
      <c r="D1765" s="80"/>
      <c r="F1765" s="80"/>
      <c r="G1765" s="80"/>
      <c r="H1765" s="80"/>
      <c r="I1765" s="80"/>
    </row>
    <row r="1766" spans="1:9" s="117" customFormat="1" ht="15" customHeight="1">
      <c r="A1766" s="297"/>
      <c r="B1766" s="80"/>
      <c r="C1766" s="80"/>
      <c r="D1766" s="80"/>
      <c r="F1766" s="80"/>
      <c r="G1766" s="80"/>
      <c r="H1766" s="80"/>
      <c r="I1766" s="80"/>
    </row>
    <row r="1767" spans="1:9" s="117" customFormat="1" ht="15" customHeight="1">
      <c r="A1767" s="297"/>
      <c r="B1767" s="80"/>
      <c r="C1767" s="80"/>
      <c r="D1767" s="80"/>
      <c r="F1767" s="80"/>
      <c r="G1767" s="80"/>
      <c r="H1767" s="80"/>
      <c r="I1767" s="80"/>
    </row>
    <row r="1768" spans="1:9" s="117" customFormat="1" ht="15" customHeight="1">
      <c r="A1768" s="297"/>
      <c r="B1768" s="80"/>
      <c r="C1768" s="80"/>
      <c r="D1768" s="80"/>
      <c r="F1768" s="80"/>
      <c r="G1768" s="80"/>
      <c r="H1768" s="80"/>
      <c r="I1768" s="80"/>
    </row>
    <row r="1769" spans="1:9" s="117" customFormat="1" ht="15" customHeight="1">
      <c r="A1769" s="297"/>
      <c r="B1769" s="80"/>
      <c r="C1769" s="80"/>
      <c r="D1769" s="80"/>
      <c r="F1769" s="80"/>
      <c r="G1769" s="80"/>
      <c r="H1769" s="80"/>
      <c r="I1769" s="80"/>
    </row>
    <row r="1770" spans="1:9" s="117" customFormat="1" ht="15" customHeight="1">
      <c r="A1770" s="297"/>
      <c r="B1770" s="80"/>
      <c r="C1770" s="80"/>
      <c r="D1770" s="80"/>
      <c r="F1770" s="80"/>
      <c r="G1770" s="80"/>
      <c r="H1770" s="80"/>
      <c r="I1770" s="80"/>
    </row>
    <row r="1771" spans="1:9" s="117" customFormat="1" ht="15" customHeight="1">
      <c r="A1771" s="297"/>
      <c r="B1771" s="80"/>
      <c r="C1771" s="80"/>
      <c r="D1771" s="80"/>
      <c r="F1771" s="80"/>
      <c r="G1771" s="80"/>
      <c r="H1771" s="80"/>
      <c r="I1771" s="80"/>
    </row>
    <row r="1772" spans="1:9" s="117" customFormat="1" ht="15" customHeight="1">
      <c r="A1772" s="297"/>
      <c r="B1772" s="80"/>
      <c r="C1772" s="80"/>
      <c r="D1772" s="80"/>
      <c r="F1772" s="80"/>
      <c r="G1772" s="80"/>
      <c r="H1772" s="80"/>
      <c r="I1772" s="80"/>
    </row>
    <row r="1773" spans="1:9" s="117" customFormat="1" ht="15" customHeight="1">
      <c r="A1773" s="297"/>
      <c r="B1773" s="80"/>
      <c r="C1773" s="80"/>
      <c r="D1773" s="80"/>
      <c r="F1773" s="80"/>
      <c r="G1773" s="80"/>
      <c r="H1773" s="80"/>
      <c r="I1773" s="80"/>
    </row>
    <row r="1774" spans="1:9" s="117" customFormat="1" ht="15" customHeight="1">
      <c r="A1774" s="297"/>
      <c r="B1774" s="80"/>
      <c r="C1774" s="80"/>
      <c r="D1774" s="80"/>
      <c r="F1774" s="80"/>
      <c r="G1774" s="80"/>
      <c r="H1774" s="80"/>
      <c r="I1774" s="80"/>
    </row>
    <row r="1775" spans="1:9" s="117" customFormat="1" ht="15" customHeight="1">
      <c r="A1775" s="297"/>
      <c r="B1775" s="80"/>
      <c r="C1775" s="80"/>
      <c r="D1775" s="80"/>
      <c r="F1775" s="80"/>
      <c r="G1775" s="80"/>
      <c r="H1775" s="80"/>
      <c r="I1775" s="80"/>
    </row>
    <row r="1776" spans="1:9" s="117" customFormat="1" ht="15" customHeight="1">
      <c r="A1776" s="297"/>
      <c r="B1776" s="80"/>
      <c r="C1776" s="80"/>
      <c r="D1776" s="80"/>
      <c r="F1776" s="80"/>
      <c r="G1776" s="80"/>
      <c r="H1776" s="80"/>
      <c r="I1776" s="80"/>
    </row>
    <row r="1777" spans="1:9" s="117" customFormat="1" ht="15" customHeight="1">
      <c r="A1777" s="297"/>
      <c r="B1777" s="80"/>
      <c r="C1777" s="80"/>
      <c r="D1777" s="80"/>
      <c r="F1777" s="80"/>
      <c r="G1777" s="80"/>
      <c r="H1777" s="80"/>
      <c r="I1777" s="80"/>
    </row>
    <row r="1778" spans="1:9" s="117" customFormat="1" ht="15" customHeight="1">
      <c r="A1778" s="297"/>
      <c r="B1778" s="80"/>
      <c r="C1778" s="80"/>
      <c r="D1778" s="80"/>
      <c r="F1778" s="80"/>
      <c r="G1778" s="80"/>
      <c r="H1778" s="80"/>
      <c r="I1778" s="80"/>
    </row>
    <row r="1779" spans="1:9" s="117" customFormat="1" ht="15" customHeight="1">
      <c r="A1779" s="297"/>
      <c r="B1779" s="80"/>
      <c r="C1779" s="80"/>
      <c r="D1779" s="80"/>
      <c r="F1779" s="80"/>
      <c r="G1779" s="80"/>
      <c r="H1779" s="80"/>
      <c r="I1779" s="80"/>
    </row>
    <row r="1780" spans="1:9" s="117" customFormat="1" ht="15" customHeight="1">
      <c r="A1780" s="297"/>
      <c r="B1780" s="80"/>
      <c r="C1780" s="80"/>
      <c r="D1780" s="80"/>
      <c r="F1780" s="80"/>
      <c r="G1780" s="80"/>
      <c r="H1780" s="80"/>
      <c r="I1780" s="80"/>
    </row>
    <row r="1781" spans="1:9" s="117" customFormat="1" ht="15" customHeight="1">
      <c r="A1781" s="297"/>
      <c r="B1781" s="80"/>
      <c r="C1781" s="80"/>
      <c r="D1781" s="80"/>
      <c r="F1781" s="80"/>
      <c r="G1781" s="80"/>
      <c r="H1781" s="80"/>
      <c r="I1781" s="80"/>
    </row>
    <row r="1782" spans="1:9" s="117" customFormat="1" ht="15" customHeight="1">
      <c r="A1782" s="297"/>
      <c r="B1782" s="80"/>
      <c r="C1782" s="80"/>
      <c r="D1782" s="80"/>
      <c r="F1782" s="80"/>
      <c r="G1782" s="80"/>
      <c r="H1782" s="80"/>
      <c r="I1782" s="80"/>
    </row>
    <row r="1783" spans="1:9" s="117" customFormat="1" ht="15" customHeight="1">
      <c r="A1783" s="297"/>
      <c r="B1783" s="80"/>
      <c r="C1783" s="80"/>
      <c r="D1783" s="80"/>
      <c r="F1783" s="80"/>
      <c r="G1783" s="80"/>
      <c r="H1783" s="80"/>
      <c r="I1783" s="80"/>
    </row>
    <row r="1784" spans="1:9" s="117" customFormat="1" ht="15" customHeight="1">
      <c r="A1784" s="297"/>
      <c r="B1784" s="80"/>
      <c r="C1784" s="80"/>
      <c r="D1784" s="80"/>
      <c r="F1784" s="80"/>
      <c r="G1784" s="80"/>
      <c r="H1784" s="80"/>
      <c r="I1784" s="80"/>
    </row>
    <row r="1785" spans="1:9" s="117" customFormat="1" ht="15" customHeight="1">
      <c r="A1785" s="297"/>
      <c r="B1785" s="80"/>
      <c r="C1785" s="80"/>
      <c r="D1785" s="80"/>
      <c r="F1785" s="80"/>
      <c r="G1785" s="80"/>
      <c r="H1785" s="80"/>
      <c r="I1785" s="80"/>
    </row>
    <row r="1786" spans="1:9" s="117" customFormat="1" ht="15" customHeight="1">
      <c r="A1786" s="297"/>
      <c r="B1786" s="80"/>
      <c r="C1786" s="80"/>
      <c r="D1786" s="80"/>
      <c r="F1786" s="80"/>
      <c r="G1786" s="80"/>
      <c r="H1786" s="80"/>
      <c r="I1786" s="80"/>
    </row>
    <row r="1787" spans="1:9" s="117" customFormat="1" ht="15" customHeight="1">
      <c r="A1787" s="297"/>
      <c r="B1787" s="80"/>
      <c r="C1787" s="80"/>
      <c r="D1787" s="80"/>
      <c r="F1787" s="80"/>
      <c r="G1787" s="80"/>
      <c r="H1787" s="80"/>
      <c r="I1787" s="80"/>
    </row>
    <row r="1788" spans="1:9" s="117" customFormat="1" ht="15" customHeight="1">
      <c r="A1788" s="297"/>
      <c r="B1788" s="80"/>
      <c r="C1788" s="80"/>
      <c r="D1788" s="80"/>
      <c r="F1788" s="80"/>
      <c r="G1788" s="80"/>
      <c r="H1788" s="80"/>
      <c r="I1788" s="80"/>
    </row>
    <row r="1789" spans="1:9" s="117" customFormat="1" ht="15" customHeight="1">
      <c r="A1789" s="297"/>
      <c r="B1789" s="80"/>
      <c r="C1789" s="80"/>
      <c r="D1789" s="80"/>
      <c r="F1789" s="80"/>
      <c r="G1789" s="80"/>
      <c r="H1789" s="80"/>
      <c r="I1789" s="80"/>
    </row>
    <row r="1790" spans="1:9" s="117" customFormat="1" ht="15" customHeight="1">
      <c r="A1790" s="297"/>
      <c r="B1790" s="80"/>
      <c r="C1790" s="80"/>
      <c r="D1790" s="80"/>
      <c r="F1790" s="80"/>
      <c r="G1790" s="80"/>
      <c r="H1790" s="80"/>
      <c r="I1790" s="80"/>
    </row>
    <row r="1791" spans="1:9" s="117" customFormat="1" ht="15" customHeight="1">
      <c r="A1791" s="297"/>
      <c r="B1791" s="80"/>
      <c r="C1791" s="80"/>
      <c r="D1791" s="80"/>
      <c r="F1791" s="80"/>
      <c r="G1791" s="80"/>
      <c r="H1791" s="80"/>
      <c r="I1791" s="80"/>
    </row>
    <row r="1792" spans="1:9" s="117" customFormat="1" ht="15" customHeight="1">
      <c r="A1792" s="297"/>
      <c r="B1792" s="80"/>
      <c r="C1792" s="80"/>
      <c r="D1792" s="80"/>
      <c r="F1792" s="80"/>
      <c r="G1792" s="80"/>
      <c r="H1792" s="80"/>
      <c r="I1792" s="80"/>
    </row>
    <row r="1793" spans="1:9" s="117" customFormat="1" ht="15" customHeight="1">
      <c r="A1793" s="297"/>
      <c r="B1793" s="80"/>
      <c r="C1793" s="80"/>
      <c r="D1793" s="80"/>
      <c r="F1793" s="80"/>
      <c r="G1793" s="80"/>
      <c r="H1793" s="80"/>
      <c r="I1793" s="80"/>
    </row>
    <row r="1794" spans="1:9" s="117" customFormat="1" ht="15" customHeight="1">
      <c r="A1794" s="297"/>
      <c r="B1794" s="80"/>
      <c r="C1794" s="80"/>
      <c r="D1794" s="80"/>
      <c r="F1794" s="80"/>
      <c r="G1794" s="80"/>
      <c r="H1794" s="80"/>
      <c r="I1794" s="80"/>
    </row>
    <row r="1795" spans="1:9" s="117" customFormat="1" ht="15" customHeight="1">
      <c r="A1795" s="297"/>
      <c r="B1795" s="80"/>
      <c r="C1795" s="80"/>
      <c r="D1795" s="80"/>
      <c r="F1795" s="80"/>
      <c r="G1795" s="80"/>
      <c r="H1795" s="80"/>
      <c r="I1795" s="80"/>
    </row>
    <row r="1796" spans="1:9" s="117" customFormat="1" ht="15" customHeight="1">
      <c r="A1796" s="297"/>
      <c r="B1796" s="80"/>
      <c r="C1796" s="80"/>
      <c r="D1796" s="80"/>
      <c r="F1796" s="80"/>
      <c r="G1796" s="80"/>
      <c r="H1796" s="80"/>
      <c r="I1796" s="80"/>
    </row>
    <row r="1797" spans="1:9" s="117" customFormat="1" ht="15" customHeight="1">
      <c r="A1797" s="297"/>
      <c r="B1797" s="80"/>
      <c r="C1797" s="80"/>
      <c r="D1797" s="80"/>
      <c r="F1797" s="80"/>
      <c r="G1797" s="80"/>
      <c r="H1797" s="80"/>
      <c r="I1797" s="80"/>
    </row>
    <row r="1798" spans="1:9" s="117" customFormat="1" ht="15" customHeight="1">
      <c r="A1798" s="297"/>
      <c r="B1798" s="80"/>
      <c r="C1798" s="80"/>
      <c r="D1798" s="80"/>
      <c r="F1798" s="80"/>
      <c r="G1798" s="80"/>
      <c r="H1798" s="80"/>
      <c r="I1798" s="80"/>
    </row>
    <row r="1799" spans="1:9" s="117" customFormat="1" ht="15" customHeight="1">
      <c r="A1799" s="297"/>
      <c r="B1799" s="80"/>
      <c r="C1799" s="80"/>
      <c r="D1799" s="80"/>
      <c r="F1799" s="80"/>
      <c r="G1799" s="80"/>
      <c r="H1799" s="80"/>
      <c r="I1799" s="80"/>
    </row>
    <row r="1800" spans="1:9" s="117" customFormat="1" ht="15" customHeight="1">
      <c r="A1800" s="297"/>
      <c r="B1800" s="80"/>
      <c r="C1800" s="80"/>
      <c r="D1800" s="80"/>
      <c r="F1800" s="80"/>
      <c r="G1800" s="80"/>
      <c r="H1800" s="80"/>
      <c r="I1800" s="80"/>
    </row>
    <row r="1801" spans="1:9" s="117" customFormat="1" ht="15" customHeight="1">
      <c r="A1801" s="297"/>
      <c r="B1801" s="80"/>
      <c r="C1801" s="80"/>
      <c r="D1801" s="80"/>
      <c r="F1801" s="80"/>
      <c r="G1801" s="80"/>
      <c r="H1801" s="80"/>
      <c r="I1801" s="80"/>
    </row>
    <row r="1802" spans="1:9" s="117" customFormat="1" ht="15" customHeight="1">
      <c r="A1802" s="297"/>
      <c r="B1802" s="80"/>
      <c r="C1802" s="80"/>
      <c r="D1802" s="80"/>
      <c r="F1802" s="80"/>
      <c r="G1802" s="80"/>
      <c r="H1802" s="80"/>
      <c r="I1802" s="80"/>
    </row>
    <row r="1803" spans="1:9" s="117" customFormat="1" ht="15" customHeight="1">
      <c r="A1803" s="297"/>
      <c r="B1803" s="80"/>
      <c r="C1803" s="80"/>
      <c r="D1803" s="80"/>
      <c r="F1803" s="80"/>
      <c r="G1803" s="80"/>
      <c r="H1803" s="80"/>
      <c r="I1803" s="80"/>
    </row>
    <row r="1804" spans="1:9" s="117" customFormat="1" ht="15" customHeight="1">
      <c r="A1804" s="297"/>
      <c r="B1804" s="80"/>
      <c r="C1804" s="80"/>
      <c r="D1804" s="80"/>
      <c r="F1804" s="80"/>
      <c r="G1804" s="80"/>
      <c r="H1804" s="80"/>
      <c r="I1804" s="80"/>
    </row>
    <row r="1805" spans="1:9" s="117" customFormat="1" ht="15" customHeight="1">
      <c r="A1805" s="297"/>
      <c r="B1805" s="80"/>
      <c r="C1805" s="80"/>
      <c r="D1805" s="80"/>
      <c r="F1805" s="80"/>
      <c r="G1805" s="80"/>
      <c r="H1805" s="80"/>
      <c r="I1805" s="80"/>
    </row>
    <row r="1806" spans="1:9" s="117" customFormat="1" ht="15" customHeight="1">
      <c r="A1806" s="297"/>
      <c r="B1806" s="80"/>
      <c r="C1806" s="80"/>
      <c r="D1806" s="80"/>
      <c r="F1806" s="80"/>
      <c r="G1806" s="80"/>
      <c r="H1806" s="80"/>
      <c r="I1806" s="80"/>
    </row>
    <row r="1807" spans="1:9" s="117" customFormat="1" ht="15" customHeight="1">
      <c r="A1807" s="297"/>
      <c r="B1807" s="80"/>
      <c r="C1807" s="80"/>
      <c r="D1807" s="80"/>
      <c r="F1807" s="80"/>
      <c r="G1807" s="80"/>
      <c r="H1807" s="80"/>
      <c r="I1807" s="80"/>
    </row>
    <row r="1808" spans="1:9" s="117" customFormat="1" ht="15" customHeight="1">
      <c r="A1808" s="297"/>
      <c r="B1808" s="80"/>
      <c r="C1808" s="80"/>
      <c r="D1808" s="80"/>
      <c r="F1808" s="80"/>
      <c r="G1808" s="80"/>
      <c r="H1808" s="80"/>
      <c r="I1808" s="80"/>
    </row>
    <row r="1809" spans="1:9" s="117" customFormat="1" ht="15" customHeight="1">
      <c r="A1809" s="297"/>
      <c r="B1809" s="80"/>
      <c r="C1809" s="80"/>
      <c r="D1809" s="80"/>
      <c r="F1809" s="80"/>
      <c r="G1809" s="80"/>
      <c r="H1809" s="80"/>
      <c r="I1809" s="80"/>
    </row>
    <row r="1810" spans="1:9" s="117" customFormat="1" ht="15" customHeight="1">
      <c r="A1810" s="297"/>
      <c r="B1810" s="80"/>
      <c r="C1810" s="80"/>
      <c r="D1810" s="80"/>
      <c r="F1810" s="80"/>
      <c r="G1810" s="80"/>
      <c r="H1810" s="80"/>
      <c r="I1810" s="80"/>
    </row>
    <row r="1811" spans="1:9" s="117" customFormat="1" ht="15" customHeight="1">
      <c r="A1811" s="297"/>
      <c r="B1811" s="80"/>
      <c r="C1811" s="80"/>
      <c r="D1811" s="80"/>
      <c r="F1811" s="80"/>
      <c r="G1811" s="80"/>
      <c r="H1811" s="80"/>
      <c r="I1811" s="80"/>
    </row>
    <row r="1812" spans="1:9" s="117" customFormat="1" ht="15" customHeight="1">
      <c r="A1812" s="297"/>
      <c r="B1812" s="80"/>
      <c r="C1812" s="80"/>
      <c r="D1812" s="80"/>
      <c r="F1812" s="80"/>
      <c r="G1812" s="80"/>
      <c r="H1812" s="80"/>
      <c r="I1812" s="80"/>
    </row>
    <row r="1813" spans="1:9" s="117" customFormat="1" ht="15" customHeight="1">
      <c r="A1813" s="297"/>
      <c r="B1813" s="80"/>
      <c r="C1813" s="80"/>
      <c r="D1813" s="80"/>
      <c r="F1813" s="80"/>
      <c r="G1813" s="80"/>
      <c r="H1813" s="80"/>
      <c r="I1813" s="80"/>
    </row>
    <row r="1814" spans="1:9" s="117" customFormat="1" ht="15" customHeight="1">
      <c r="A1814" s="297"/>
      <c r="B1814" s="80"/>
      <c r="C1814" s="80"/>
      <c r="D1814" s="80"/>
      <c r="F1814" s="80"/>
      <c r="G1814" s="80"/>
      <c r="H1814" s="80"/>
      <c r="I1814" s="80"/>
    </row>
    <row r="1815" spans="1:9" s="117" customFormat="1" ht="15" customHeight="1">
      <c r="A1815" s="297"/>
      <c r="B1815" s="80"/>
      <c r="C1815" s="80"/>
      <c r="D1815" s="80"/>
      <c r="F1815" s="80"/>
      <c r="G1815" s="80"/>
      <c r="H1815" s="80"/>
      <c r="I1815" s="80"/>
    </row>
    <row r="1816" spans="1:9" s="117" customFormat="1" ht="15" customHeight="1">
      <c r="A1816" s="297"/>
      <c r="B1816" s="80"/>
      <c r="C1816" s="80"/>
      <c r="D1816" s="80"/>
      <c r="F1816" s="80"/>
      <c r="G1816" s="80"/>
      <c r="H1816" s="80"/>
      <c r="I1816" s="80"/>
    </row>
    <row r="1817" spans="1:9" s="117" customFormat="1" ht="15" customHeight="1">
      <c r="A1817" s="297"/>
      <c r="B1817" s="80"/>
      <c r="C1817" s="80"/>
      <c r="D1817" s="80"/>
      <c r="F1817" s="80"/>
      <c r="G1817" s="80"/>
      <c r="H1817" s="80"/>
      <c r="I1817" s="80"/>
    </row>
    <row r="1818" spans="1:9" s="117" customFormat="1" ht="15" customHeight="1">
      <c r="A1818" s="297"/>
      <c r="B1818" s="80"/>
      <c r="C1818" s="80"/>
      <c r="D1818" s="80"/>
      <c r="F1818" s="80"/>
      <c r="G1818" s="80"/>
      <c r="H1818" s="80"/>
      <c r="I1818" s="80"/>
    </row>
    <row r="1819" spans="1:9" s="117" customFormat="1" ht="15" customHeight="1">
      <c r="A1819" s="297"/>
      <c r="B1819" s="80"/>
      <c r="C1819" s="80"/>
      <c r="D1819" s="80"/>
      <c r="F1819" s="80"/>
      <c r="G1819" s="80"/>
      <c r="H1819" s="80"/>
      <c r="I1819" s="80"/>
    </row>
    <row r="1820" spans="1:9" s="117" customFormat="1" ht="15" customHeight="1">
      <c r="A1820" s="297"/>
      <c r="B1820" s="80"/>
      <c r="C1820" s="80"/>
      <c r="D1820" s="80"/>
      <c r="F1820" s="80"/>
      <c r="G1820" s="80"/>
      <c r="H1820" s="80"/>
      <c r="I1820" s="80"/>
    </row>
    <row r="1821" spans="1:9" s="117" customFormat="1" ht="15" customHeight="1">
      <c r="A1821" s="297"/>
      <c r="B1821" s="80"/>
      <c r="C1821" s="80"/>
      <c r="D1821" s="80"/>
      <c r="F1821" s="80"/>
      <c r="G1821" s="80"/>
      <c r="H1821" s="80"/>
      <c r="I1821" s="80"/>
    </row>
    <row r="1822" spans="1:9" s="117" customFormat="1" ht="15" customHeight="1">
      <c r="A1822" s="297"/>
      <c r="B1822" s="80"/>
      <c r="C1822" s="80"/>
      <c r="D1822" s="80"/>
      <c r="F1822" s="80"/>
      <c r="G1822" s="80"/>
      <c r="H1822" s="80"/>
      <c r="I1822" s="80"/>
    </row>
    <row r="1823" spans="1:9" s="117" customFormat="1" ht="15" customHeight="1">
      <c r="A1823" s="297"/>
      <c r="B1823" s="80"/>
      <c r="C1823" s="80"/>
      <c r="D1823" s="80"/>
      <c r="F1823" s="80"/>
      <c r="G1823" s="80"/>
      <c r="H1823" s="80"/>
      <c r="I1823" s="80"/>
    </row>
    <row r="1824" spans="1:9" s="117" customFormat="1" ht="15" customHeight="1">
      <c r="A1824" s="297"/>
      <c r="B1824" s="80"/>
      <c r="C1824" s="80"/>
      <c r="D1824" s="80"/>
      <c r="F1824" s="80"/>
      <c r="G1824" s="80"/>
      <c r="H1824" s="80"/>
      <c r="I1824" s="80"/>
    </row>
    <row r="1825" spans="1:9" s="117" customFormat="1" ht="15" customHeight="1">
      <c r="A1825" s="297"/>
      <c r="B1825" s="80"/>
      <c r="C1825" s="80"/>
      <c r="D1825" s="80"/>
      <c r="F1825" s="80"/>
      <c r="G1825" s="80"/>
      <c r="H1825" s="80"/>
      <c r="I1825" s="80"/>
    </row>
    <row r="1826" spans="1:9" s="117" customFormat="1" ht="15" customHeight="1">
      <c r="A1826" s="297"/>
      <c r="B1826" s="80"/>
      <c r="C1826" s="80"/>
      <c r="D1826" s="80"/>
      <c r="F1826" s="80"/>
      <c r="G1826" s="80"/>
      <c r="H1826" s="80"/>
      <c r="I1826" s="80"/>
    </row>
    <row r="1827" spans="1:9" s="117" customFormat="1" ht="15" customHeight="1">
      <c r="A1827" s="297"/>
      <c r="B1827" s="80"/>
      <c r="C1827" s="80"/>
      <c r="D1827" s="80"/>
      <c r="F1827" s="80"/>
      <c r="G1827" s="80"/>
      <c r="H1827" s="80"/>
      <c r="I1827" s="80"/>
    </row>
    <row r="1828" spans="1:9" s="117" customFormat="1" ht="15" customHeight="1">
      <c r="A1828" s="297"/>
      <c r="B1828" s="80"/>
      <c r="C1828" s="80"/>
      <c r="D1828" s="80"/>
      <c r="F1828" s="80"/>
      <c r="G1828" s="80"/>
      <c r="H1828" s="80"/>
      <c r="I1828" s="80"/>
    </row>
    <row r="1829" spans="1:9" s="117" customFormat="1" ht="15" customHeight="1">
      <c r="A1829" s="297"/>
      <c r="B1829" s="80"/>
      <c r="C1829" s="80"/>
      <c r="D1829" s="80"/>
      <c r="F1829" s="80"/>
      <c r="G1829" s="80"/>
      <c r="H1829" s="80"/>
      <c r="I1829" s="80"/>
    </row>
    <row r="1830" spans="1:9" s="117" customFormat="1" ht="15" customHeight="1">
      <c r="A1830" s="297"/>
      <c r="B1830" s="80"/>
      <c r="C1830" s="80"/>
      <c r="D1830" s="80"/>
      <c r="F1830" s="80"/>
      <c r="G1830" s="80"/>
      <c r="H1830" s="80"/>
      <c r="I1830" s="80"/>
    </row>
    <row r="1831" spans="1:9" s="117" customFormat="1" ht="15" customHeight="1">
      <c r="A1831" s="297"/>
      <c r="B1831" s="80"/>
      <c r="C1831" s="80"/>
      <c r="D1831" s="80"/>
      <c r="F1831" s="80"/>
      <c r="G1831" s="80"/>
      <c r="H1831" s="80"/>
      <c r="I1831" s="80"/>
    </row>
    <row r="1832" spans="1:9" s="117" customFormat="1" ht="15" customHeight="1">
      <c r="A1832" s="297"/>
      <c r="B1832" s="80"/>
      <c r="C1832" s="80"/>
      <c r="D1832" s="80"/>
      <c r="F1832" s="80"/>
      <c r="G1832" s="80"/>
      <c r="H1832" s="80"/>
      <c r="I1832" s="80"/>
    </row>
    <row r="1833" spans="1:9" s="117" customFormat="1" ht="15" customHeight="1">
      <c r="A1833" s="297"/>
      <c r="B1833" s="80"/>
      <c r="C1833" s="80"/>
      <c r="D1833" s="80"/>
      <c r="F1833" s="80"/>
      <c r="G1833" s="80"/>
      <c r="H1833" s="80"/>
      <c r="I1833" s="80"/>
    </row>
    <row r="1834" spans="1:9" s="117" customFormat="1" ht="15" customHeight="1">
      <c r="A1834" s="297"/>
      <c r="B1834" s="80"/>
      <c r="C1834" s="80"/>
      <c r="D1834" s="80"/>
      <c r="F1834" s="80"/>
      <c r="G1834" s="80"/>
      <c r="H1834" s="80"/>
      <c r="I1834" s="80"/>
    </row>
    <row r="1835" spans="1:9" s="117" customFormat="1" ht="15" customHeight="1">
      <c r="A1835" s="297"/>
      <c r="B1835" s="80"/>
      <c r="C1835" s="80"/>
      <c r="D1835" s="80"/>
      <c r="F1835" s="80"/>
      <c r="G1835" s="80"/>
      <c r="H1835" s="80"/>
      <c r="I1835" s="80"/>
    </row>
    <row r="1836" spans="1:9" s="117" customFormat="1" ht="15" customHeight="1">
      <c r="A1836" s="297"/>
      <c r="B1836" s="80"/>
      <c r="C1836" s="80"/>
      <c r="D1836" s="80"/>
      <c r="F1836" s="80"/>
      <c r="G1836" s="80"/>
      <c r="H1836" s="80"/>
      <c r="I1836" s="80"/>
    </row>
    <row r="1837" spans="1:9" s="117" customFormat="1" ht="15" customHeight="1">
      <c r="A1837" s="297"/>
      <c r="B1837" s="80"/>
      <c r="C1837" s="80"/>
      <c r="D1837" s="80"/>
      <c r="F1837" s="80"/>
      <c r="G1837" s="80"/>
      <c r="H1837" s="80"/>
      <c r="I1837" s="80"/>
    </row>
    <row r="1838" spans="1:9" s="117" customFormat="1" ht="15" customHeight="1">
      <c r="A1838" s="297"/>
      <c r="B1838" s="80"/>
      <c r="C1838" s="80"/>
      <c r="D1838" s="80"/>
      <c r="F1838" s="80"/>
      <c r="G1838" s="80"/>
      <c r="H1838" s="80"/>
      <c r="I1838" s="80"/>
    </row>
    <row r="1839" spans="1:9" s="117" customFormat="1" ht="15" customHeight="1">
      <c r="A1839" s="297"/>
      <c r="B1839" s="80"/>
      <c r="C1839" s="80"/>
      <c r="D1839" s="80"/>
      <c r="F1839" s="80"/>
      <c r="G1839" s="80"/>
      <c r="H1839" s="80"/>
      <c r="I1839" s="80"/>
    </row>
    <row r="1840" spans="1:9" s="117" customFormat="1" ht="15" customHeight="1">
      <c r="A1840" s="297"/>
      <c r="B1840" s="80"/>
      <c r="C1840" s="80"/>
      <c r="D1840" s="80"/>
      <c r="F1840" s="80"/>
      <c r="G1840" s="80"/>
      <c r="H1840" s="80"/>
      <c r="I1840" s="80"/>
    </row>
    <row r="1841" spans="1:9" s="117" customFormat="1" ht="15" customHeight="1">
      <c r="A1841" s="297"/>
      <c r="B1841" s="80"/>
      <c r="C1841" s="80"/>
      <c r="D1841" s="80"/>
      <c r="F1841" s="80"/>
      <c r="G1841" s="80"/>
      <c r="H1841" s="80"/>
      <c r="I1841" s="80"/>
    </row>
    <row r="1842" spans="1:9" s="117" customFormat="1" ht="15" customHeight="1">
      <c r="A1842" s="297"/>
      <c r="B1842" s="80"/>
      <c r="C1842" s="80"/>
      <c r="D1842" s="80"/>
      <c r="F1842" s="80"/>
      <c r="G1842" s="80"/>
      <c r="H1842" s="80"/>
      <c r="I1842" s="80"/>
    </row>
    <row r="1843" spans="1:9" s="117" customFormat="1" ht="15" customHeight="1">
      <c r="A1843" s="297"/>
      <c r="B1843" s="80"/>
      <c r="C1843" s="80"/>
      <c r="D1843" s="80"/>
      <c r="F1843" s="80"/>
      <c r="G1843" s="80"/>
      <c r="H1843" s="80"/>
      <c r="I1843" s="80"/>
    </row>
    <row r="1844" spans="1:9" s="117" customFormat="1" ht="15" customHeight="1">
      <c r="A1844" s="297"/>
      <c r="B1844" s="80"/>
      <c r="C1844" s="80"/>
      <c r="D1844" s="80"/>
      <c r="F1844" s="80"/>
      <c r="G1844" s="80"/>
      <c r="H1844" s="80"/>
      <c r="I1844" s="80"/>
    </row>
    <row r="1845" spans="1:9" s="117" customFormat="1" ht="15" customHeight="1">
      <c r="A1845" s="297"/>
      <c r="B1845" s="80"/>
      <c r="C1845" s="80"/>
      <c r="D1845" s="80"/>
      <c r="F1845" s="80"/>
      <c r="G1845" s="80"/>
      <c r="H1845" s="80"/>
      <c r="I1845" s="80"/>
    </row>
    <row r="1846" spans="1:9" s="117" customFormat="1" ht="15" customHeight="1">
      <c r="A1846" s="297"/>
      <c r="B1846" s="80"/>
      <c r="C1846" s="80"/>
      <c r="D1846" s="80"/>
      <c r="F1846" s="80"/>
      <c r="G1846" s="80"/>
      <c r="H1846" s="80"/>
      <c r="I1846" s="80"/>
    </row>
    <row r="1847" spans="1:9" s="117" customFormat="1" ht="15" customHeight="1">
      <c r="A1847" s="297"/>
      <c r="B1847" s="80"/>
      <c r="C1847" s="80"/>
      <c r="D1847" s="80"/>
      <c r="F1847" s="80"/>
      <c r="G1847" s="80"/>
      <c r="H1847" s="80"/>
      <c r="I1847" s="80"/>
    </row>
    <row r="1848" spans="1:9" s="117" customFormat="1" ht="15" customHeight="1">
      <c r="A1848" s="297"/>
      <c r="B1848" s="80"/>
      <c r="C1848" s="80"/>
      <c r="D1848" s="80"/>
      <c r="F1848" s="80"/>
      <c r="G1848" s="80"/>
      <c r="H1848" s="80"/>
      <c r="I1848" s="80"/>
    </row>
    <row r="1849" spans="1:9" s="117" customFormat="1" ht="15" customHeight="1">
      <c r="A1849" s="297"/>
      <c r="B1849" s="80"/>
      <c r="C1849" s="80"/>
      <c r="D1849" s="80"/>
      <c r="F1849" s="80"/>
      <c r="G1849" s="80"/>
      <c r="H1849" s="80"/>
      <c r="I1849" s="80"/>
    </row>
    <row r="1850" spans="1:9" s="117" customFormat="1" ht="15" customHeight="1">
      <c r="A1850" s="297"/>
      <c r="B1850" s="80"/>
      <c r="C1850" s="80"/>
      <c r="D1850" s="80"/>
      <c r="F1850" s="80"/>
      <c r="G1850" s="80"/>
      <c r="H1850" s="80"/>
      <c r="I1850" s="80"/>
    </row>
    <row r="1851" spans="1:9" s="117" customFormat="1" ht="15" customHeight="1">
      <c r="A1851" s="297"/>
      <c r="B1851" s="80"/>
      <c r="C1851" s="80"/>
      <c r="D1851" s="80"/>
      <c r="F1851" s="80"/>
      <c r="G1851" s="80"/>
      <c r="H1851" s="80"/>
      <c r="I1851" s="80"/>
    </row>
    <row r="1852" spans="1:9" s="117" customFormat="1" ht="15" customHeight="1">
      <c r="A1852" s="297"/>
      <c r="B1852" s="80"/>
      <c r="C1852" s="80"/>
      <c r="D1852" s="80"/>
      <c r="F1852" s="80"/>
      <c r="G1852" s="80"/>
      <c r="H1852" s="80"/>
      <c r="I1852" s="80"/>
    </row>
    <row r="1853" spans="1:9" s="117" customFormat="1" ht="15" customHeight="1">
      <c r="A1853" s="297"/>
      <c r="B1853" s="80"/>
      <c r="C1853" s="80"/>
      <c r="D1853" s="80"/>
      <c r="F1853" s="80"/>
      <c r="G1853" s="80"/>
      <c r="H1853" s="80"/>
      <c r="I1853" s="80"/>
    </row>
    <row r="1854" spans="1:9" s="117" customFormat="1" ht="15" customHeight="1">
      <c r="A1854" s="297"/>
      <c r="B1854" s="80"/>
      <c r="C1854" s="80"/>
      <c r="D1854" s="80"/>
      <c r="F1854" s="80"/>
      <c r="G1854" s="80"/>
      <c r="H1854" s="80"/>
      <c r="I1854" s="80"/>
    </row>
    <row r="1855" spans="1:9" s="117" customFormat="1" ht="15" customHeight="1">
      <c r="A1855" s="297"/>
      <c r="B1855" s="80"/>
      <c r="C1855" s="80"/>
      <c r="D1855" s="80"/>
      <c r="F1855" s="80"/>
      <c r="G1855" s="80"/>
      <c r="H1855" s="80"/>
      <c r="I1855" s="80"/>
    </row>
    <row r="1856" spans="1:9" s="117" customFormat="1" ht="15" customHeight="1">
      <c r="A1856" s="297"/>
      <c r="B1856" s="80"/>
      <c r="C1856" s="80"/>
      <c r="D1856" s="80"/>
      <c r="F1856" s="80"/>
      <c r="G1856" s="80"/>
      <c r="H1856" s="80"/>
      <c r="I1856" s="80"/>
    </row>
    <row r="1857" spans="1:9" s="117" customFormat="1" ht="15" customHeight="1">
      <c r="A1857" s="297"/>
      <c r="B1857" s="80"/>
      <c r="C1857" s="80"/>
      <c r="D1857" s="80"/>
      <c r="F1857" s="80"/>
      <c r="G1857" s="80"/>
      <c r="H1857" s="80"/>
      <c r="I1857" s="80"/>
    </row>
    <row r="1858" spans="1:9" s="117" customFormat="1" ht="15" customHeight="1">
      <c r="A1858" s="297"/>
      <c r="B1858" s="80"/>
      <c r="C1858" s="80"/>
      <c r="D1858" s="80"/>
      <c r="F1858" s="80"/>
      <c r="G1858" s="80"/>
      <c r="H1858" s="80"/>
      <c r="I1858" s="80"/>
    </row>
    <row r="1859" spans="1:9" s="117" customFormat="1" ht="15" customHeight="1">
      <c r="A1859" s="297"/>
      <c r="B1859" s="80"/>
      <c r="C1859" s="80"/>
      <c r="D1859" s="80"/>
      <c r="F1859" s="80"/>
      <c r="G1859" s="80"/>
      <c r="H1859" s="80"/>
      <c r="I1859" s="80"/>
    </row>
    <row r="1860" spans="1:9" s="117" customFormat="1" ht="15" customHeight="1">
      <c r="A1860" s="297"/>
      <c r="B1860" s="80"/>
      <c r="C1860" s="80"/>
      <c r="D1860" s="80"/>
      <c r="F1860" s="80"/>
      <c r="G1860" s="80"/>
      <c r="H1860" s="80"/>
      <c r="I1860" s="80"/>
    </row>
    <row r="1861" spans="1:9" s="117" customFormat="1" ht="15" customHeight="1">
      <c r="A1861" s="297"/>
      <c r="B1861" s="80"/>
      <c r="C1861" s="80"/>
      <c r="D1861" s="80"/>
      <c r="F1861" s="80"/>
      <c r="G1861" s="80"/>
      <c r="H1861" s="80"/>
      <c r="I1861" s="80"/>
    </row>
    <row r="1862" spans="1:9" s="117" customFormat="1" ht="15" customHeight="1">
      <c r="A1862" s="297"/>
      <c r="B1862" s="80"/>
      <c r="C1862" s="80"/>
      <c r="D1862" s="80"/>
      <c r="F1862" s="80"/>
      <c r="G1862" s="80"/>
      <c r="H1862" s="80"/>
      <c r="I1862" s="80"/>
    </row>
    <row r="1863" spans="1:9" s="117" customFormat="1" ht="15" customHeight="1">
      <c r="A1863" s="297"/>
      <c r="B1863" s="80"/>
      <c r="C1863" s="80"/>
      <c r="D1863" s="80"/>
      <c r="F1863" s="80"/>
      <c r="G1863" s="80"/>
      <c r="H1863" s="80"/>
      <c r="I1863" s="80"/>
    </row>
    <row r="1864" spans="1:9" s="117" customFormat="1" ht="15" customHeight="1">
      <c r="A1864" s="297"/>
      <c r="B1864" s="80"/>
      <c r="C1864" s="80"/>
      <c r="D1864" s="80"/>
      <c r="F1864" s="80"/>
      <c r="G1864" s="80"/>
      <c r="H1864" s="80"/>
      <c r="I1864" s="80"/>
    </row>
    <row r="1865" spans="1:9" s="117" customFormat="1" ht="15" customHeight="1">
      <c r="A1865" s="297"/>
      <c r="B1865" s="80"/>
      <c r="C1865" s="80"/>
      <c r="D1865" s="80"/>
      <c r="F1865" s="80"/>
      <c r="G1865" s="80"/>
      <c r="H1865" s="80"/>
      <c r="I1865" s="80"/>
    </row>
    <row r="1866" spans="1:9" s="117" customFormat="1" ht="15" customHeight="1">
      <c r="A1866" s="297"/>
      <c r="B1866" s="80"/>
      <c r="C1866" s="80"/>
      <c r="D1866" s="80"/>
      <c r="F1866" s="80"/>
      <c r="G1866" s="80"/>
      <c r="H1866" s="80"/>
      <c r="I1866" s="80"/>
    </row>
    <row r="1867" spans="1:9" s="117" customFormat="1" ht="15" customHeight="1">
      <c r="A1867" s="297"/>
      <c r="B1867" s="80"/>
      <c r="C1867" s="80"/>
      <c r="D1867" s="80"/>
      <c r="F1867" s="80"/>
      <c r="G1867" s="80"/>
      <c r="H1867" s="80"/>
      <c r="I1867" s="80"/>
    </row>
    <row r="1868" spans="1:9" s="117" customFormat="1" ht="15" customHeight="1">
      <c r="A1868" s="297"/>
      <c r="B1868" s="80"/>
      <c r="C1868" s="80"/>
      <c r="D1868" s="80"/>
      <c r="F1868" s="80"/>
      <c r="G1868" s="80"/>
      <c r="H1868" s="80"/>
      <c r="I1868" s="80"/>
    </row>
    <row r="1869" spans="1:9" s="117" customFormat="1" ht="15" customHeight="1">
      <c r="A1869" s="297"/>
      <c r="B1869" s="80"/>
      <c r="C1869" s="80"/>
      <c r="D1869" s="80"/>
      <c r="F1869" s="80"/>
      <c r="G1869" s="80"/>
      <c r="H1869" s="80"/>
      <c r="I1869" s="80"/>
    </row>
    <row r="1870" spans="1:9" s="117" customFormat="1" ht="15" customHeight="1">
      <c r="A1870" s="297"/>
      <c r="B1870" s="80"/>
      <c r="C1870" s="80"/>
      <c r="D1870" s="80"/>
      <c r="F1870" s="80"/>
      <c r="G1870" s="80"/>
      <c r="H1870" s="80"/>
      <c r="I1870" s="80"/>
    </row>
    <row r="1871" spans="1:9" s="117" customFormat="1" ht="15" customHeight="1">
      <c r="A1871" s="297"/>
      <c r="B1871" s="80"/>
      <c r="C1871" s="80"/>
      <c r="D1871" s="80"/>
      <c r="F1871" s="80"/>
      <c r="G1871" s="80"/>
      <c r="H1871" s="80"/>
      <c r="I1871" s="80"/>
    </row>
    <row r="1872" spans="1:9" s="117" customFormat="1" ht="15" customHeight="1">
      <c r="A1872" s="297"/>
      <c r="B1872" s="80"/>
      <c r="C1872" s="80"/>
      <c r="D1872" s="80"/>
      <c r="F1872" s="80"/>
      <c r="G1872" s="80"/>
      <c r="H1872" s="80"/>
      <c r="I1872" s="80"/>
    </row>
    <row r="1873" spans="1:9" s="117" customFormat="1" ht="15" customHeight="1">
      <c r="A1873" s="297"/>
      <c r="B1873" s="80"/>
      <c r="C1873" s="80"/>
      <c r="D1873" s="80"/>
      <c r="F1873" s="80"/>
      <c r="G1873" s="80"/>
      <c r="H1873" s="80"/>
      <c r="I1873" s="80"/>
    </row>
    <row r="1874" spans="1:9" s="117" customFormat="1" ht="15" customHeight="1">
      <c r="A1874" s="297"/>
      <c r="B1874" s="80"/>
      <c r="C1874" s="80"/>
      <c r="D1874" s="80"/>
      <c r="F1874" s="80"/>
      <c r="G1874" s="80"/>
      <c r="H1874" s="80"/>
      <c r="I1874" s="80"/>
    </row>
    <row r="1875" spans="1:9" s="117" customFormat="1" ht="15" customHeight="1">
      <c r="A1875" s="297"/>
      <c r="B1875" s="80"/>
      <c r="C1875" s="80"/>
      <c r="D1875" s="80"/>
      <c r="F1875" s="80"/>
      <c r="G1875" s="80"/>
      <c r="H1875" s="80"/>
      <c r="I1875" s="80"/>
    </row>
    <row r="1876" spans="1:9" s="117" customFormat="1" ht="15" customHeight="1">
      <c r="A1876" s="297"/>
      <c r="B1876" s="80"/>
      <c r="C1876" s="80"/>
      <c r="D1876" s="80"/>
      <c r="F1876" s="80"/>
      <c r="G1876" s="80"/>
      <c r="H1876" s="80"/>
      <c r="I1876" s="80"/>
    </row>
    <row r="1877" spans="1:9" s="117" customFormat="1" ht="15" customHeight="1">
      <c r="A1877" s="297"/>
      <c r="B1877" s="80"/>
      <c r="C1877" s="80"/>
      <c r="D1877" s="80"/>
      <c r="F1877" s="80"/>
      <c r="G1877" s="80"/>
      <c r="H1877" s="80"/>
      <c r="I1877" s="80"/>
    </row>
    <row r="1878" spans="1:9" s="117" customFormat="1" ht="15" customHeight="1">
      <c r="A1878" s="297"/>
      <c r="B1878" s="80"/>
      <c r="C1878" s="80"/>
      <c r="D1878" s="80"/>
      <c r="F1878" s="80"/>
      <c r="G1878" s="80"/>
      <c r="H1878" s="80"/>
      <c r="I1878" s="80"/>
    </row>
    <row r="1879" spans="1:9" s="117" customFormat="1" ht="15" customHeight="1">
      <c r="A1879" s="297"/>
      <c r="B1879" s="80"/>
      <c r="C1879" s="80"/>
      <c r="D1879" s="80"/>
      <c r="F1879" s="80"/>
      <c r="G1879" s="80"/>
      <c r="H1879" s="80"/>
      <c r="I1879" s="80"/>
    </row>
    <row r="1880" spans="1:9" s="117" customFormat="1" ht="15" customHeight="1">
      <c r="A1880" s="297"/>
      <c r="B1880" s="80"/>
      <c r="C1880" s="80"/>
      <c r="D1880" s="80"/>
      <c r="F1880" s="80"/>
      <c r="G1880" s="80"/>
      <c r="H1880" s="80"/>
      <c r="I1880" s="80"/>
    </row>
    <row r="1881" spans="1:9" s="117" customFormat="1" ht="15" customHeight="1">
      <c r="A1881" s="297"/>
      <c r="B1881" s="80"/>
      <c r="C1881" s="80"/>
      <c r="D1881" s="80"/>
      <c r="F1881" s="80"/>
      <c r="G1881" s="80"/>
      <c r="H1881" s="80"/>
      <c r="I1881" s="80"/>
    </row>
    <row r="1882" spans="1:9" s="117" customFormat="1" ht="15" customHeight="1">
      <c r="A1882" s="297"/>
      <c r="B1882" s="80"/>
      <c r="C1882" s="80"/>
      <c r="D1882" s="80"/>
      <c r="F1882" s="80"/>
      <c r="G1882" s="80"/>
      <c r="H1882" s="80"/>
      <c r="I1882" s="80"/>
    </row>
    <row r="1883" spans="1:9" s="117" customFormat="1" ht="15" customHeight="1">
      <c r="A1883" s="297"/>
      <c r="B1883" s="80"/>
      <c r="C1883" s="80"/>
      <c r="D1883" s="80"/>
      <c r="F1883" s="80"/>
      <c r="G1883" s="80"/>
      <c r="H1883" s="80"/>
      <c r="I1883" s="80"/>
    </row>
    <row r="1884" spans="1:9" s="117" customFormat="1" ht="15" customHeight="1">
      <c r="A1884" s="297"/>
      <c r="B1884" s="80"/>
      <c r="C1884" s="80"/>
      <c r="D1884" s="80"/>
      <c r="F1884" s="80"/>
      <c r="G1884" s="80"/>
      <c r="H1884" s="80"/>
      <c r="I1884" s="80"/>
    </row>
    <row r="1885" spans="1:9" s="117" customFormat="1" ht="15" customHeight="1">
      <c r="A1885" s="297"/>
      <c r="B1885" s="80"/>
      <c r="C1885" s="80"/>
      <c r="D1885" s="80"/>
      <c r="F1885" s="80"/>
      <c r="G1885" s="80"/>
      <c r="H1885" s="80"/>
      <c r="I1885" s="80"/>
    </row>
    <row r="1886" spans="1:9" s="117" customFormat="1" ht="15" customHeight="1">
      <c r="A1886" s="297"/>
      <c r="B1886" s="80"/>
      <c r="C1886" s="80"/>
      <c r="D1886" s="80"/>
      <c r="F1886" s="80"/>
      <c r="G1886" s="80"/>
      <c r="H1886" s="80"/>
      <c r="I1886" s="80"/>
    </row>
    <row r="1887" spans="1:9" s="117" customFormat="1" ht="15" customHeight="1">
      <c r="A1887" s="297"/>
      <c r="B1887" s="80"/>
      <c r="C1887" s="80"/>
      <c r="D1887" s="80"/>
      <c r="F1887" s="80"/>
      <c r="G1887" s="80"/>
      <c r="H1887" s="80"/>
      <c r="I1887" s="80"/>
    </row>
    <row r="1888" spans="1:9" s="117" customFormat="1" ht="15" customHeight="1">
      <c r="A1888" s="297"/>
      <c r="B1888" s="80"/>
      <c r="C1888" s="80"/>
      <c r="D1888" s="80"/>
      <c r="F1888" s="80"/>
      <c r="G1888" s="80"/>
      <c r="H1888" s="80"/>
      <c r="I1888" s="80"/>
    </row>
    <row r="1889" spans="1:9" s="117" customFormat="1" ht="15" customHeight="1">
      <c r="A1889" s="297"/>
      <c r="B1889" s="80"/>
      <c r="C1889" s="80"/>
      <c r="D1889" s="80"/>
      <c r="F1889" s="80"/>
      <c r="G1889" s="80"/>
      <c r="H1889" s="80"/>
      <c r="I1889" s="80"/>
    </row>
    <row r="1890" spans="1:9" s="117" customFormat="1" ht="15" customHeight="1">
      <c r="A1890" s="297"/>
      <c r="B1890" s="80"/>
      <c r="C1890" s="80"/>
      <c r="D1890" s="80"/>
      <c r="F1890" s="80"/>
      <c r="G1890" s="80"/>
      <c r="H1890" s="80"/>
      <c r="I1890" s="80"/>
    </row>
    <row r="1891" spans="1:9" s="117" customFormat="1" ht="15" customHeight="1">
      <c r="A1891" s="297"/>
      <c r="B1891" s="80"/>
      <c r="C1891" s="80"/>
      <c r="D1891" s="80"/>
      <c r="F1891" s="80"/>
      <c r="G1891" s="80"/>
      <c r="H1891" s="80"/>
      <c r="I1891" s="80"/>
    </row>
    <row r="1892" spans="1:9" s="117" customFormat="1" ht="15" customHeight="1">
      <c r="A1892" s="297"/>
      <c r="B1892" s="80"/>
      <c r="C1892" s="80"/>
      <c r="D1892" s="80"/>
      <c r="F1892" s="80"/>
      <c r="G1892" s="80"/>
      <c r="H1892" s="80"/>
      <c r="I1892" s="80"/>
    </row>
    <row r="1893" spans="1:9" s="117" customFormat="1" ht="15" customHeight="1">
      <c r="A1893" s="297"/>
      <c r="B1893" s="80"/>
      <c r="C1893" s="80"/>
      <c r="D1893" s="80"/>
      <c r="F1893" s="80"/>
      <c r="G1893" s="80"/>
      <c r="H1893" s="80"/>
      <c r="I1893" s="80"/>
    </row>
    <row r="1894" spans="1:9" s="117" customFormat="1" ht="15" customHeight="1">
      <c r="A1894" s="297"/>
      <c r="B1894" s="80"/>
      <c r="C1894" s="80"/>
      <c r="D1894" s="80"/>
      <c r="F1894" s="80"/>
      <c r="G1894" s="80"/>
      <c r="H1894" s="80"/>
      <c r="I1894" s="80"/>
    </row>
    <row r="1895" spans="1:9" s="117" customFormat="1" ht="15" customHeight="1">
      <c r="A1895" s="297"/>
      <c r="B1895" s="80"/>
      <c r="C1895" s="80"/>
      <c r="D1895" s="80"/>
      <c r="F1895" s="80"/>
      <c r="G1895" s="80"/>
      <c r="H1895" s="80"/>
      <c r="I1895" s="80"/>
    </row>
    <row r="1896" spans="1:9" s="117" customFormat="1" ht="15" customHeight="1">
      <c r="A1896" s="297"/>
      <c r="B1896" s="80"/>
      <c r="C1896" s="80"/>
      <c r="D1896" s="80"/>
      <c r="F1896" s="80"/>
      <c r="G1896" s="80"/>
      <c r="H1896" s="80"/>
      <c r="I1896" s="80"/>
    </row>
    <row r="1897" spans="1:9" s="117" customFormat="1" ht="15" customHeight="1">
      <c r="A1897" s="297"/>
      <c r="B1897" s="80"/>
      <c r="C1897" s="80"/>
      <c r="D1897" s="80"/>
      <c r="F1897" s="80"/>
      <c r="G1897" s="80"/>
      <c r="H1897" s="80"/>
      <c r="I1897" s="80"/>
    </row>
    <row r="1898" spans="1:9" s="117" customFormat="1" ht="15" customHeight="1">
      <c r="A1898" s="297"/>
      <c r="B1898" s="80"/>
      <c r="C1898" s="80"/>
      <c r="D1898" s="80"/>
      <c r="F1898" s="80"/>
      <c r="G1898" s="80"/>
      <c r="H1898" s="80"/>
      <c r="I1898" s="80"/>
    </row>
    <row r="1899" spans="1:9" s="117" customFormat="1" ht="15" customHeight="1">
      <c r="A1899" s="297"/>
      <c r="B1899" s="80"/>
      <c r="C1899" s="80"/>
      <c r="D1899" s="80"/>
      <c r="F1899" s="80"/>
      <c r="G1899" s="80"/>
      <c r="H1899" s="80"/>
      <c r="I1899" s="80"/>
    </row>
    <row r="1900" spans="1:9" s="117" customFormat="1" ht="15" customHeight="1">
      <c r="A1900" s="297"/>
      <c r="B1900" s="80"/>
      <c r="C1900" s="80"/>
      <c r="D1900" s="80"/>
      <c r="F1900" s="80"/>
      <c r="G1900" s="80"/>
      <c r="H1900" s="80"/>
      <c r="I1900" s="80"/>
    </row>
    <row r="1901" spans="1:9" s="117" customFormat="1" ht="15" customHeight="1">
      <c r="A1901" s="297"/>
      <c r="B1901" s="80"/>
      <c r="C1901" s="80"/>
      <c r="D1901" s="80"/>
      <c r="F1901" s="80"/>
      <c r="G1901" s="80"/>
      <c r="H1901" s="80"/>
      <c r="I1901" s="80"/>
    </row>
    <row r="1902" spans="1:9" s="117" customFormat="1" ht="15" customHeight="1">
      <c r="A1902" s="297"/>
      <c r="B1902" s="80"/>
      <c r="C1902" s="80"/>
      <c r="D1902" s="80"/>
      <c r="F1902" s="80"/>
      <c r="G1902" s="80"/>
      <c r="H1902" s="80"/>
      <c r="I1902" s="80"/>
    </row>
    <row r="1903" spans="1:9" s="117" customFormat="1" ht="15" customHeight="1">
      <c r="A1903" s="297"/>
      <c r="B1903" s="80"/>
      <c r="C1903" s="80"/>
      <c r="D1903" s="80"/>
      <c r="F1903" s="80"/>
      <c r="G1903" s="80"/>
      <c r="H1903" s="80"/>
      <c r="I1903" s="80"/>
    </row>
    <row r="1904" spans="1:9" s="117" customFormat="1" ht="15" customHeight="1">
      <c r="A1904" s="297"/>
      <c r="B1904" s="80"/>
      <c r="C1904" s="80"/>
      <c r="D1904" s="80"/>
      <c r="F1904" s="80"/>
      <c r="G1904" s="80"/>
      <c r="H1904" s="80"/>
      <c r="I1904" s="80"/>
    </row>
    <row r="1905" spans="1:9" s="117" customFormat="1" ht="15" customHeight="1">
      <c r="A1905" s="297"/>
      <c r="B1905" s="80"/>
      <c r="C1905" s="80"/>
      <c r="D1905" s="80"/>
      <c r="F1905" s="80"/>
      <c r="G1905" s="80"/>
      <c r="H1905" s="80"/>
      <c r="I1905" s="80"/>
    </row>
    <row r="1906" spans="1:9" s="117" customFormat="1" ht="15" customHeight="1">
      <c r="A1906" s="297"/>
      <c r="B1906" s="80"/>
      <c r="C1906" s="80"/>
      <c r="D1906" s="80"/>
      <c r="F1906" s="80"/>
      <c r="G1906" s="80"/>
      <c r="H1906" s="80"/>
      <c r="I1906" s="80"/>
    </row>
    <row r="1907" spans="1:9" s="117" customFormat="1" ht="15" customHeight="1">
      <c r="A1907" s="297"/>
      <c r="B1907" s="80"/>
      <c r="C1907" s="80"/>
      <c r="D1907" s="80"/>
      <c r="F1907" s="80"/>
      <c r="G1907" s="80"/>
      <c r="H1907" s="80"/>
      <c r="I1907" s="80"/>
    </row>
    <row r="1908" spans="1:9" s="117" customFormat="1" ht="15" customHeight="1">
      <c r="A1908" s="297"/>
      <c r="B1908" s="80"/>
      <c r="C1908" s="80"/>
      <c r="D1908" s="80"/>
      <c r="F1908" s="80"/>
      <c r="G1908" s="80"/>
      <c r="H1908" s="80"/>
      <c r="I1908" s="80"/>
    </row>
    <row r="1909" spans="1:9" s="117" customFormat="1" ht="15" customHeight="1">
      <c r="A1909" s="297"/>
      <c r="B1909" s="80"/>
      <c r="C1909" s="80"/>
      <c r="D1909" s="80"/>
      <c r="F1909" s="80"/>
      <c r="G1909" s="80"/>
      <c r="H1909" s="80"/>
      <c r="I1909" s="80"/>
    </row>
    <row r="1910" spans="1:9" s="117" customFormat="1" ht="15" customHeight="1">
      <c r="A1910" s="297"/>
      <c r="B1910" s="80"/>
      <c r="C1910" s="80"/>
      <c r="D1910" s="80"/>
      <c r="F1910" s="80"/>
      <c r="G1910" s="80"/>
      <c r="H1910" s="80"/>
      <c r="I1910" s="80"/>
    </row>
    <row r="1911" spans="1:9" s="117" customFormat="1" ht="15" customHeight="1">
      <c r="A1911" s="297"/>
      <c r="B1911" s="80"/>
      <c r="C1911" s="80"/>
      <c r="D1911" s="80"/>
      <c r="F1911" s="80"/>
      <c r="G1911" s="80"/>
      <c r="H1911" s="80"/>
      <c r="I1911" s="80"/>
    </row>
    <row r="1912" spans="1:9" s="117" customFormat="1" ht="15" customHeight="1">
      <c r="A1912" s="297"/>
      <c r="B1912" s="80"/>
      <c r="C1912" s="80"/>
      <c r="D1912" s="80"/>
      <c r="F1912" s="80"/>
      <c r="G1912" s="80"/>
      <c r="H1912" s="80"/>
      <c r="I1912" s="80"/>
    </row>
    <row r="1913" spans="1:9" s="117" customFormat="1" ht="15" customHeight="1">
      <c r="A1913" s="297"/>
      <c r="B1913" s="80"/>
      <c r="C1913" s="80"/>
      <c r="D1913" s="80"/>
      <c r="F1913" s="80"/>
      <c r="G1913" s="80"/>
      <c r="H1913" s="80"/>
      <c r="I1913" s="80"/>
    </row>
    <row r="1914" spans="1:9" s="117" customFormat="1" ht="15" customHeight="1">
      <c r="A1914" s="297"/>
      <c r="B1914" s="80"/>
      <c r="C1914" s="80"/>
      <c r="D1914" s="80"/>
      <c r="F1914" s="80"/>
      <c r="G1914" s="80"/>
      <c r="H1914" s="80"/>
      <c r="I1914" s="80"/>
    </row>
    <row r="1915" spans="1:9" s="117" customFormat="1" ht="15" customHeight="1">
      <c r="A1915" s="297"/>
      <c r="B1915" s="80"/>
      <c r="C1915" s="80"/>
      <c r="D1915" s="80"/>
      <c r="F1915" s="80"/>
      <c r="G1915" s="80"/>
      <c r="H1915" s="80"/>
      <c r="I1915" s="80"/>
    </row>
    <row r="1916" spans="1:9" s="117" customFormat="1" ht="15" customHeight="1">
      <c r="A1916" s="297"/>
      <c r="B1916" s="80"/>
      <c r="C1916" s="80"/>
      <c r="D1916" s="80"/>
      <c r="F1916" s="80"/>
      <c r="G1916" s="80"/>
      <c r="H1916" s="80"/>
      <c r="I1916" s="80"/>
    </row>
    <row r="1917" spans="1:9" s="117" customFormat="1" ht="15" customHeight="1">
      <c r="A1917" s="297"/>
      <c r="B1917" s="80"/>
      <c r="C1917" s="80"/>
      <c r="D1917" s="80"/>
      <c r="F1917" s="80"/>
      <c r="G1917" s="80"/>
      <c r="H1917" s="80"/>
      <c r="I1917" s="80"/>
    </row>
    <row r="1918" spans="1:9" s="117" customFormat="1" ht="15" customHeight="1">
      <c r="A1918" s="297"/>
      <c r="B1918" s="80"/>
      <c r="C1918" s="80"/>
      <c r="D1918" s="80"/>
      <c r="F1918" s="80"/>
      <c r="G1918" s="80"/>
      <c r="H1918" s="80"/>
      <c r="I1918" s="80"/>
    </row>
    <row r="1919" spans="1:9" s="117" customFormat="1" ht="15" customHeight="1">
      <c r="A1919" s="297"/>
      <c r="B1919" s="80"/>
      <c r="C1919" s="80"/>
      <c r="D1919" s="80"/>
      <c r="F1919" s="80"/>
      <c r="G1919" s="80"/>
      <c r="H1919" s="80"/>
      <c r="I1919" s="80"/>
    </row>
    <row r="1920" spans="1:9" s="117" customFormat="1" ht="15" customHeight="1">
      <c r="A1920" s="297"/>
      <c r="B1920" s="80"/>
      <c r="C1920" s="80"/>
      <c r="D1920" s="80"/>
      <c r="F1920" s="80"/>
      <c r="G1920" s="80"/>
      <c r="H1920" s="80"/>
      <c r="I1920" s="80"/>
    </row>
    <row r="1921" spans="1:9" s="117" customFormat="1" ht="15" customHeight="1">
      <c r="A1921" s="297"/>
      <c r="B1921" s="80"/>
      <c r="C1921" s="80"/>
      <c r="D1921" s="80"/>
      <c r="F1921" s="80"/>
      <c r="G1921" s="80"/>
      <c r="H1921" s="80"/>
      <c r="I1921" s="80"/>
    </row>
    <row r="1922" spans="1:9" s="117" customFormat="1" ht="15" customHeight="1">
      <c r="A1922" s="297"/>
      <c r="B1922" s="80"/>
      <c r="C1922" s="80"/>
      <c r="D1922" s="80"/>
      <c r="F1922" s="80"/>
      <c r="G1922" s="80"/>
      <c r="H1922" s="80"/>
      <c r="I1922" s="80"/>
    </row>
    <row r="1923" spans="1:9" s="117" customFormat="1" ht="15" customHeight="1">
      <c r="A1923" s="297"/>
      <c r="B1923" s="80"/>
      <c r="C1923" s="80"/>
      <c r="D1923" s="80"/>
      <c r="F1923" s="80"/>
      <c r="G1923" s="80"/>
      <c r="H1923" s="80"/>
      <c r="I1923" s="80"/>
    </row>
    <row r="1924" spans="1:9" s="117" customFormat="1" ht="15" customHeight="1">
      <c r="A1924" s="297"/>
      <c r="B1924" s="80"/>
      <c r="C1924" s="80"/>
      <c r="D1924" s="80"/>
      <c r="F1924" s="80"/>
      <c r="G1924" s="80"/>
      <c r="H1924" s="80"/>
      <c r="I1924" s="80"/>
    </row>
    <row r="1925" spans="1:9" s="117" customFormat="1" ht="15" customHeight="1">
      <c r="A1925" s="297"/>
      <c r="B1925" s="80"/>
      <c r="C1925" s="80"/>
      <c r="D1925" s="80"/>
      <c r="F1925" s="80"/>
      <c r="G1925" s="80"/>
      <c r="H1925" s="80"/>
      <c r="I1925" s="80"/>
    </row>
    <row r="1926" spans="1:9" s="117" customFormat="1" ht="15" customHeight="1">
      <c r="A1926" s="297"/>
      <c r="B1926" s="80"/>
      <c r="C1926" s="80"/>
      <c r="D1926" s="80"/>
      <c r="F1926" s="80"/>
      <c r="G1926" s="80"/>
      <c r="H1926" s="80"/>
      <c r="I1926" s="80"/>
    </row>
    <row r="1927" spans="1:9" s="117" customFormat="1" ht="15" customHeight="1">
      <c r="A1927" s="297"/>
      <c r="B1927" s="80"/>
      <c r="C1927" s="80"/>
      <c r="D1927" s="80"/>
      <c r="F1927" s="80"/>
      <c r="G1927" s="80"/>
      <c r="H1927" s="80"/>
      <c r="I1927" s="80"/>
    </row>
    <row r="1928" spans="1:9" s="117" customFormat="1" ht="15" customHeight="1">
      <c r="A1928" s="297"/>
      <c r="B1928" s="80"/>
      <c r="C1928" s="80"/>
      <c r="D1928" s="80"/>
      <c r="F1928" s="80"/>
      <c r="G1928" s="80"/>
      <c r="H1928" s="80"/>
      <c r="I1928" s="80"/>
    </row>
    <row r="1929" spans="1:9" s="117" customFormat="1" ht="15" customHeight="1">
      <c r="A1929" s="297"/>
      <c r="B1929" s="80"/>
      <c r="C1929" s="80"/>
      <c r="D1929" s="80"/>
      <c r="F1929" s="80"/>
      <c r="G1929" s="80"/>
      <c r="H1929" s="80"/>
      <c r="I1929" s="80"/>
    </row>
    <row r="1930" spans="1:9" s="117" customFormat="1" ht="15" customHeight="1">
      <c r="A1930" s="297"/>
      <c r="B1930" s="80"/>
      <c r="C1930" s="80"/>
      <c r="D1930" s="80"/>
      <c r="F1930" s="80"/>
      <c r="G1930" s="80"/>
      <c r="H1930" s="80"/>
      <c r="I1930" s="80"/>
    </row>
    <row r="1931" spans="1:9" s="117" customFormat="1" ht="15" customHeight="1">
      <c r="A1931" s="297"/>
      <c r="B1931" s="80"/>
      <c r="C1931" s="80"/>
      <c r="D1931" s="80"/>
      <c r="F1931" s="80"/>
      <c r="G1931" s="80"/>
      <c r="H1931" s="80"/>
      <c r="I1931" s="80"/>
    </row>
    <row r="1932" spans="1:9" s="117" customFormat="1" ht="15" customHeight="1">
      <c r="A1932" s="297"/>
      <c r="B1932" s="80"/>
      <c r="C1932" s="80"/>
      <c r="D1932" s="80"/>
      <c r="F1932" s="80"/>
      <c r="G1932" s="80"/>
      <c r="H1932" s="80"/>
      <c r="I1932" s="80"/>
    </row>
    <row r="1933" spans="1:9" s="117" customFormat="1" ht="15" customHeight="1">
      <c r="A1933" s="297"/>
      <c r="B1933" s="80"/>
      <c r="C1933" s="80"/>
      <c r="D1933" s="80"/>
      <c r="F1933" s="80"/>
      <c r="G1933" s="80"/>
      <c r="H1933" s="80"/>
      <c r="I1933" s="80"/>
    </row>
    <row r="1934" spans="1:9" s="117" customFormat="1" ht="15" customHeight="1">
      <c r="A1934" s="297"/>
      <c r="B1934" s="80"/>
      <c r="C1934" s="80"/>
      <c r="D1934" s="80"/>
      <c r="F1934" s="80"/>
      <c r="G1934" s="80"/>
      <c r="H1934" s="80"/>
      <c r="I1934" s="80"/>
    </row>
    <row r="1935" spans="1:9" s="117" customFormat="1" ht="15" customHeight="1">
      <c r="A1935" s="297"/>
      <c r="B1935" s="80"/>
      <c r="C1935" s="80"/>
      <c r="D1935" s="80"/>
      <c r="F1935" s="80"/>
      <c r="G1935" s="80"/>
      <c r="H1935" s="80"/>
      <c r="I1935" s="80"/>
    </row>
    <row r="1936" spans="1:9" s="117" customFormat="1" ht="15" customHeight="1">
      <c r="A1936" s="297"/>
      <c r="B1936" s="80"/>
      <c r="C1936" s="80"/>
      <c r="D1936" s="80"/>
      <c r="F1936" s="80"/>
      <c r="G1936" s="80"/>
      <c r="H1936" s="80"/>
      <c r="I1936" s="80"/>
    </row>
    <row r="1937" spans="1:9" s="117" customFormat="1" ht="15" customHeight="1">
      <c r="A1937" s="297"/>
      <c r="B1937" s="80"/>
      <c r="C1937" s="80"/>
      <c r="D1937" s="80"/>
      <c r="F1937" s="80"/>
      <c r="G1937" s="80"/>
      <c r="H1937" s="80"/>
      <c r="I1937" s="80"/>
    </row>
    <row r="1938" spans="1:9" s="117" customFormat="1" ht="15" customHeight="1">
      <c r="A1938" s="297"/>
      <c r="B1938" s="80"/>
      <c r="C1938" s="80"/>
      <c r="D1938" s="80"/>
      <c r="F1938" s="80"/>
      <c r="G1938" s="80"/>
      <c r="H1938" s="80"/>
      <c r="I1938" s="80"/>
    </row>
    <row r="1939" spans="1:9" s="117" customFormat="1" ht="15" customHeight="1">
      <c r="A1939" s="297"/>
      <c r="B1939" s="80"/>
      <c r="C1939" s="80"/>
      <c r="D1939" s="80"/>
      <c r="F1939" s="80"/>
      <c r="G1939" s="80"/>
      <c r="H1939" s="80"/>
      <c r="I1939" s="80"/>
    </row>
    <row r="1940" spans="1:9" s="117" customFormat="1" ht="15" customHeight="1">
      <c r="A1940" s="297"/>
      <c r="B1940" s="80"/>
      <c r="C1940" s="80"/>
      <c r="D1940" s="80"/>
      <c r="F1940" s="80"/>
      <c r="G1940" s="80"/>
      <c r="H1940" s="80"/>
      <c r="I1940" s="80"/>
    </row>
    <row r="1941" spans="1:9" s="117" customFormat="1" ht="15" customHeight="1">
      <c r="A1941" s="297"/>
      <c r="B1941" s="80"/>
      <c r="C1941" s="80"/>
      <c r="D1941" s="80"/>
      <c r="F1941" s="80"/>
      <c r="G1941" s="80"/>
      <c r="H1941" s="80"/>
      <c r="I1941" s="80"/>
    </row>
    <row r="1942" spans="1:9" s="117" customFormat="1" ht="15" customHeight="1">
      <c r="A1942" s="297"/>
      <c r="B1942" s="80"/>
      <c r="C1942" s="80"/>
      <c r="D1942" s="80"/>
      <c r="F1942" s="80"/>
      <c r="G1942" s="80"/>
      <c r="H1942" s="80"/>
      <c r="I1942" s="80"/>
    </row>
    <row r="1943" spans="1:9" s="117" customFormat="1" ht="15" customHeight="1">
      <c r="A1943" s="297"/>
      <c r="B1943" s="80"/>
      <c r="C1943" s="80"/>
      <c r="D1943" s="80"/>
      <c r="F1943" s="80"/>
      <c r="G1943" s="80"/>
      <c r="H1943" s="80"/>
      <c r="I1943" s="80"/>
    </row>
    <row r="1944" spans="1:9" s="117" customFormat="1" ht="15" customHeight="1">
      <c r="A1944" s="297"/>
      <c r="B1944" s="80"/>
      <c r="C1944" s="80"/>
      <c r="D1944" s="80"/>
      <c r="F1944" s="80"/>
      <c r="G1944" s="80"/>
      <c r="H1944" s="80"/>
      <c r="I1944" s="80"/>
    </row>
    <row r="1945" spans="1:9" s="117" customFormat="1" ht="15" customHeight="1">
      <c r="A1945" s="297"/>
      <c r="B1945" s="80"/>
      <c r="C1945" s="80"/>
      <c r="D1945" s="80"/>
      <c r="F1945" s="80"/>
      <c r="G1945" s="80"/>
      <c r="H1945" s="80"/>
      <c r="I1945" s="80"/>
    </row>
    <row r="1946" spans="1:9" s="117" customFormat="1" ht="15" customHeight="1">
      <c r="A1946" s="297"/>
      <c r="B1946" s="80"/>
      <c r="C1946" s="80"/>
      <c r="D1946" s="80"/>
      <c r="F1946" s="80"/>
      <c r="G1946" s="80"/>
      <c r="H1946" s="80"/>
      <c r="I1946" s="80"/>
    </row>
    <row r="1947" spans="1:9" s="117" customFormat="1" ht="15" customHeight="1">
      <c r="A1947" s="297"/>
      <c r="B1947" s="80"/>
      <c r="C1947" s="80"/>
      <c r="D1947" s="80"/>
      <c r="F1947" s="80"/>
      <c r="G1947" s="80"/>
      <c r="H1947" s="80"/>
      <c r="I1947" s="80"/>
    </row>
    <row r="1948" spans="1:9" s="117" customFormat="1" ht="15" customHeight="1">
      <c r="A1948" s="297"/>
      <c r="B1948" s="80"/>
      <c r="C1948" s="80"/>
      <c r="D1948" s="80"/>
      <c r="F1948" s="80"/>
      <c r="G1948" s="80"/>
      <c r="H1948" s="80"/>
      <c r="I1948" s="80"/>
    </row>
    <row r="1949" spans="1:9" s="117" customFormat="1" ht="15" customHeight="1">
      <c r="A1949" s="297"/>
      <c r="B1949" s="80"/>
      <c r="C1949" s="80"/>
      <c r="D1949" s="80"/>
      <c r="F1949" s="80"/>
      <c r="G1949" s="80"/>
      <c r="H1949" s="80"/>
      <c r="I1949" s="80"/>
    </row>
    <row r="1950" spans="1:9" s="117" customFormat="1" ht="15" customHeight="1">
      <c r="A1950" s="297"/>
      <c r="B1950" s="80"/>
      <c r="C1950" s="80"/>
      <c r="D1950" s="80"/>
      <c r="F1950" s="80"/>
      <c r="G1950" s="80"/>
      <c r="H1950" s="80"/>
      <c r="I1950" s="80"/>
    </row>
    <row r="1951" spans="1:9" s="117" customFormat="1" ht="15" customHeight="1">
      <c r="A1951" s="297"/>
      <c r="B1951" s="80"/>
      <c r="C1951" s="80"/>
      <c r="D1951" s="80"/>
      <c r="F1951" s="80"/>
      <c r="G1951" s="80"/>
      <c r="H1951" s="80"/>
      <c r="I1951" s="80"/>
    </row>
    <row r="1952" spans="1:9" s="117" customFormat="1" ht="15" customHeight="1">
      <c r="A1952" s="297"/>
      <c r="B1952" s="80"/>
      <c r="C1952" s="80"/>
      <c r="D1952" s="80"/>
      <c r="F1952" s="80"/>
      <c r="G1952" s="80"/>
      <c r="H1952" s="80"/>
      <c r="I1952" s="80"/>
    </row>
    <row r="1953" spans="1:9" s="117" customFormat="1" ht="15" customHeight="1">
      <c r="A1953" s="297"/>
      <c r="B1953" s="80"/>
      <c r="C1953" s="80"/>
      <c r="D1953" s="80"/>
      <c r="F1953" s="80"/>
      <c r="G1953" s="80"/>
      <c r="H1953" s="80"/>
      <c r="I1953" s="80"/>
    </row>
    <row r="1954" spans="1:9" s="117" customFormat="1" ht="15" customHeight="1">
      <c r="A1954" s="297"/>
      <c r="B1954" s="80"/>
      <c r="C1954" s="80"/>
      <c r="D1954" s="80"/>
      <c r="F1954" s="80"/>
      <c r="G1954" s="80"/>
      <c r="H1954" s="80"/>
      <c r="I1954" s="80"/>
    </row>
    <row r="1955" spans="1:9" s="117" customFormat="1" ht="15" customHeight="1">
      <c r="A1955" s="297"/>
      <c r="B1955" s="80"/>
      <c r="C1955" s="80"/>
      <c r="D1955" s="80"/>
      <c r="F1955" s="80"/>
      <c r="G1955" s="80"/>
      <c r="H1955" s="80"/>
      <c r="I1955" s="80"/>
    </row>
    <row r="1956" spans="1:9" s="117" customFormat="1" ht="15" customHeight="1">
      <c r="A1956" s="297"/>
      <c r="B1956" s="80"/>
      <c r="C1956" s="80"/>
      <c r="D1956" s="80"/>
      <c r="F1956" s="80"/>
      <c r="G1956" s="80"/>
      <c r="H1956" s="80"/>
      <c r="I1956" s="80"/>
    </row>
    <row r="1957" spans="1:9" s="117" customFormat="1" ht="15" customHeight="1">
      <c r="A1957" s="297"/>
      <c r="B1957" s="80"/>
      <c r="C1957" s="80"/>
      <c r="D1957" s="80"/>
      <c r="F1957" s="80"/>
      <c r="G1957" s="80"/>
      <c r="H1957" s="80"/>
      <c r="I1957" s="80"/>
    </row>
    <row r="1958" spans="1:9" s="117" customFormat="1" ht="15" customHeight="1">
      <c r="A1958" s="297"/>
      <c r="B1958" s="80"/>
      <c r="C1958" s="80"/>
      <c r="D1958" s="80"/>
      <c r="F1958" s="80"/>
      <c r="G1958" s="80"/>
      <c r="H1958" s="80"/>
      <c r="I1958" s="80"/>
    </row>
    <row r="1959" spans="1:9" s="117" customFormat="1" ht="15" customHeight="1">
      <c r="A1959" s="297"/>
      <c r="B1959" s="80"/>
      <c r="C1959" s="80"/>
      <c r="D1959" s="80"/>
      <c r="F1959" s="80"/>
      <c r="G1959" s="80"/>
      <c r="H1959" s="80"/>
      <c r="I1959" s="80"/>
    </row>
    <row r="1960" spans="1:9" s="117" customFormat="1" ht="15" customHeight="1">
      <c r="A1960" s="297"/>
      <c r="B1960" s="80"/>
      <c r="C1960" s="80"/>
      <c r="D1960" s="80"/>
      <c r="F1960" s="80"/>
      <c r="G1960" s="80"/>
      <c r="H1960" s="80"/>
      <c r="I1960" s="80"/>
    </row>
    <row r="1961" spans="1:9" s="117" customFormat="1" ht="15" customHeight="1">
      <c r="A1961" s="297"/>
      <c r="B1961" s="80"/>
      <c r="C1961" s="80"/>
      <c r="D1961" s="80"/>
      <c r="F1961" s="80"/>
      <c r="G1961" s="80"/>
      <c r="H1961" s="80"/>
      <c r="I1961" s="80"/>
    </row>
    <row r="1962" spans="1:9" s="117" customFormat="1" ht="15" customHeight="1">
      <c r="A1962" s="297"/>
      <c r="B1962" s="80"/>
      <c r="C1962" s="80"/>
      <c r="D1962" s="80"/>
      <c r="F1962" s="80"/>
      <c r="G1962" s="80"/>
      <c r="H1962" s="80"/>
      <c r="I1962" s="80"/>
    </row>
    <row r="1963" spans="1:9" s="117" customFormat="1" ht="15" customHeight="1">
      <c r="A1963" s="297"/>
      <c r="B1963" s="80"/>
      <c r="C1963" s="80"/>
      <c r="D1963" s="80"/>
      <c r="F1963" s="80"/>
      <c r="G1963" s="80"/>
      <c r="H1963" s="80"/>
      <c r="I1963" s="80"/>
    </row>
    <row r="1964" spans="1:9" s="117" customFormat="1" ht="15" customHeight="1">
      <c r="A1964" s="297"/>
      <c r="B1964" s="80"/>
      <c r="C1964" s="80"/>
      <c r="D1964" s="80"/>
      <c r="F1964" s="80"/>
      <c r="G1964" s="80"/>
      <c r="H1964" s="80"/>
      <c r="I1964" s="80"/>
    </row>
    <row r="1965" spans="1:9" s="117" customFormat="1" ht="15" customHeight="1">
      <c r="A1965" s="297"/>
      <c r="B1965" s="80"/>
      <c r="C1965" s="80"/>
      <c r="D1965" s="80"/>
      <c r="F1965" s="80"/>
      <c r="G1965" s="80"/>
      <c r="H1965" s="80"/>
      <c r="I1965" s="80"/>
    </row>
    <row r="1966" spans="1:9" s="117" customFormat="1" ht="15" customHeight="1">
      <c r="A1966" s="297"/>
      <c r="B1966" s="80"/>
      <c r="C1966" s="80"/>
      <c r="D1966" s="80"/>
      <c r="F1966" s="80"/>
      <c r="G1966" s="80"/>
      <c r="H1966" s="80"/>
      <c r="I1966" s="80"/>
    </row>
    <row r="1967" spans="1:9" s="117" customFormat="1" ht="15" customHeight="1">
      <c r="A1967" s="297"/>
      <c r="B1967" s="80"/>
      <c r="C1967" s="80"/>
      <c r="D1967" s="80"/>
      <c r="F1967" s="80"/>
      <c r="G1967" s="80"/>
      <c r="H1967" s="80"/>
      <c r="I1967" s="80"/>
    </row>
    <row r="1968" spans="1:9" s="117" customFormat="1" ht="15" customHeight="1">
      <c r="A1968" s="297"/>
      <c r="B1968" s="80"/>
      <c r="C1968" s="80"/>
      <c r="D1968" s="80"/>
      <c r="F1968" s="80"/>
      <c r="G1968" s="80"/>
      <c r="H1968" s="80"/>
      <c r="I1968" s="80"/>
    </row>
    <row r="1969" spans="1:9" s="117" customFormat="1" ht="15" customHeight="1">
      <c r="A1969" s="297"/>
      <c r="B1969" s="80"/>
      <c r="C1969" s="80"/>
      <c r="D1969" s="80"/>
      <c r="F1969" s="80"/>
      <c r="G1969" s="80"/>
      <c r="H1969" s="80"/>
      <c r="I1969" s="80"/>
    </row>
    <row r="1970" spans="1:9" s="117" customFormat="1" ht="15" customHeight="1">
      <c r="A1970" s="297"/>
      <c r="B1970" s="80"/>
      <c r="C1970" s="80"/>
      <c r="D1970" s="80"/>
      <c r="F1970" s="80"/>
      <c r="G1970" s="80"/>
      <c r="H1970" s="80"/>
      <c r="I1970" s="80"/>
    </row>
    <row r="1971" spans="1:9" s="117" customFormat="1" ht="15" customHeight="1">
      <c r="A1971" s="297"/>
      <c r="B1971" s="80"/>
      <c r="C1971" s="80"/>
      <c r="D1971" s="80"/>
      <c r="F1971" s="80"/>
      <c r="G1971" s="80"/>
      <c r="H1971" s="80"/>
      <c r="I1971" s="80"/>
    </row>
    <row r="1972" spans="1:9" s="117" customFormat="1" ht="15" customHeight="1">
      <c r="A1972" s="297"/>
      <c r="B1972" s="80"/>
      <c r="C1972" s="80"/>
      <c r="D1972" s="80"/>
      <c r="F1972" s="80"/>
      <c r="G1972" s="80"/>
      <c r="H1972" s="80"/>
      <c r="I1972" s="80"/>
    </row>
    <row r="1973" spans="1:9" s="117" customFormat="1" ht="15" customHeight="1">
      <c r="A1973" s="297"/>
      <c r="B1973" s="80"/>
      <c r="C1973" s="80"/>
      <c r="D1973" s="80"/>
      <c r="F1973" s="80"/>
      <c r="G1973" s="80"/>
      <c r="H1973" s="80"/>
      <c r="I1973" s="80"/>
    </row>
    <row r="1974" spans="1:9" s="117" customFormat="1" ht="15" customHeight="1">
      <c r="A1974" s="297"/>
      <c r="B1974" s="80"/>
      <c r="C1974" s="80"/>
      <c r="D1974" s="80"/>
      <c r="F1974" s="80"/>
      <c r="G1974" s="80"/>
      <c r="H1974" s="80"/>
      <c r="I1974" s="80"/>
    </row>
    <row r="1975" spans="1:9" s="117" customFormat="1" ht="15" customHeight="1">
      <c r="A1975" s="297"/>
      <c r="B1975" s="80"/>
      <c r="C1975" s="80"/>
      <c r="D1975" s="80"/>
      <c r="F1975" s="80"/>
      <c r="G1975" s="80"/>
      <c r="H1975" s="80"/>
      <c r="I1975" s="80"/>
    </row>
    <row r="1976" spans="1:9" s="117" customFormat="1" ht="15" customHeight="1">
      <c r="A1976" s="297"/>
      <c r="B1976" s="80"/>
      <c r="C1976" s="80"/>
      <c r="D1976" s="80"/>
      <c r="F1976" s="80"/>
      <c r="G1976" s="80"/>
      <c r="H1976" s="80"/>
      <c r="I1976" s="80"/>
    </row>
    <row r="1977" spans="1:9" s="117" customFormat="1" ht="15" customHeight="1">
      <c r="A1977" s="297"/>
      <c r="B1977" s="80"/>
      <c r="C1977" s="80"/>
      <c r="D1977" s="80"/>
      <c r="F1977" s="80"/>
      <c r="G1977" s="80"/>
      <c r="H1977" s="80"/>
      <c r="I1977" s="80"/>
    </row>
    <row r="1978" spans="1:9" s="117" customFormat="1" ht="15" customHeight="1">
      <c r="A1978" s="297"/>
      <c r="B1978" s="80"/>
      <c r="C1978" s="80"/>
      <c r="D1978" s="80"/>
      <c r="F1978" s="80"/>
      <c r="G1978" s="80"/>
      <c r="H1978" s="80"/>
      <c r="I1978" s="80"/>
    </row>
    <row r="1979" spans="1:9" s="117" customFormat="1" ht="15" customHeight="1">
      <c r="A1979" s="297"/>
      <c r="B1979" s="80"/>
      <c r="C1979" s="80"/>
      <c r="D1979" s="80"/>
      <c r="F1979" s="80"/>
      <c r="G1979" s="80"/>
      <c r="H1979" s="80"/>
      <c r="I1979" s="80"/>
    </row>
    <row r="1980" spans="1:9" s="117" customFormat="1" ht="15" customHeight="1">
      <c r="A1980" s="297"/>
      <c r="B1980" s="80"/>
      <c r="C1980" s="80"/>
      <c r="D1980" s="80"/>
      <c r="F1980" s="80"/>
      <c r="G1980" s="80"/>
      <c r="H1980" s="80"/>
      <c r="I1980" s="80"/>
    </row>
    <row r="1981" spans="1:9" s="117" customFormat="1" ht="15" customHeight="1">
      <c r="A1981" s="297"/>
      <c r="B1981" s="80"/>
      <c r="C1981" s="80"/>
      <c r="D1981" s="80"/>
      <c r="F1981" s="80"/>
      <c r="G1981" s="80"/>
      <c r="H1981" s="80"/>
      <c r="I1981" s="80"/>
    </row>
    <row r="1982" spans="1:9" s="117" customFormat="1" ht="15" customHeight="1">
      <c r="A1982" s="297"/>
      <c r="B1982" s="80"/>
      <c r="C1982" s="80"/>
      <c r="D1982" s="80"/>
      <c r="F1982" s="80"/>
      <c r="G1982" s="80"/>
      <c r="H1982" s="80"/>
      <c r="I1982" s="80"/>
    </row>
    <row r="1983" spans="1:9" s="117" customFormat="1" ht="15" customHeight="1">
      <c r="A1983" s="297"/>
      <c r="B1983" s="80"/>
      <c r="C1983" s="80"/>
      <c r="D1983" s="80"/>
      <c r="F1983" s="80"/>
      <c r="G1983" s="80"/>
      <c r="H1983" s="80"/>
      <c r="I1983" s="80"/>
    </row>
    <row r="1984" spans="1:9" s="117" customFormat="1" ht="15" customHeight="1">
      <c r="A1984" s="297"/>
      <c r="B1984" s="80"/>
      <c r="C1984" s="80"/>
      <c r="D1984" s="80"/>
      <c r="F1984" s="80"/>
      <c r="G1984" s="80"/>
      <c r="H1984" s="80"/>
      <c r="I1984" s="80"/>
    </row>
    <row r="1985" spans="1:9" s="117" customFormat="1" ht="15" customHeight="1">
      <c r="A1985" s="297"/>
      <c r="B1985" s="80"/>
      <c r="C1985" s="80"/>
      <c r="D1985" s="80"/>
      <c r="F1985" s="80"/>
      <c r="G1985" s="80"/>
      <c r="H1985" s="80"/>
      <c r="I1985" s="80"/>
    </row>
    <row r="1986" spans="1:9" s="117" customFormat="1" ht="15" customHeight="1">
      <c r="A1986" s="297"/>
      <c r="B1986" s="80"/>
      <c r="C1986" s="80"/>
      <c r="D1986" s="80"/>
      <c r="F1986" s="80"/>
      <c r="G1986" s="80"/>
      <c r="H1986" s="80"/>
      <c r="I1986" s="80"/>
    </row>
    <row r="1987" spans="1:9" s="117" customFormat="1" ht="15" customHeight="1">
      <c r="A1987" s="297"/>
      <c r="B1987" s="80"/>
      <c r="C1987" s="80"/>
      <c r="D1987" s="80"/>
      <c r="F1987" s="80"/>
      <c r="G1987" s="80"/>
      <c r="H1987" s="80"/>
      <c r="I1987" s="80"/>
    </row>
    <row r="1988" spans="1:9" s="117" customFormat="1" ht="15" customHeight="1">
      <c r="A1988" s="297"/>
      <c r="B1988" s="80"/>
      <c r="C1988" s="80"/>
      <c r="D1988" s="80"/>
      <c r="F1988" s="80"/>
      <c r="G1988" s="80"/>
      <c r="H1988" s="80"/>
      <c r="I1988" s="80"/>
    </row>
    <row r="1989" spans="1:9" s="117" customFormat="1" ht="15" customHeight="1">
      <c r="A1989" s="297"/>
      <c r="B1989" s="80"/>
      <c r="C1989" s="80"/>
      <c r="D1989" s="80"/>
      <c r="F1989" s="80"/>
      <c r="G1989" s="80"/>
      <c r="H1989" s="80"/>
      <c r="I1989" s="80"/>
    </row>
    <row r="1990" spans="1:9" s="117" customFormat="1" ht="15" customHeight="1">
      <c r="A1990" s="297"/>
      <c r="B1990" s="80"/>
      <c r="C1990" s="80"/>
      <c r="D1990" s="80"/>
      <c r="F1990" s="80"/>
      <c r="G1990" s="80"/>
      <c r="H1990" s="80"/>
      <c r="I1990" s="80"/>
    </row>
    <row r="1991" spans="1:9" s="117" customFormat="1" ht="15" customHeight="1">
      <c r="A1991" s="297"/>
      <c r="B1991" s="80"/>
      <c r="C1991" s="80"/>
      <c r="D1991" s="80"/>
      <c r="F1991" s="80"/>
      <c r="G1991" s="80"/>
      <c r="H1991" s="80"/>
      <c r="I1991" s="80"/>
    </row>
    <row r="1992" spans="1:9" s="117" customFormat="1" ht="15" customHeight="1">
      <c r="A1992" s="297"/>
      <c r="B1992" s="80"/>
      <c r="C1992" s="80"/>
      <c r="D1992" s="80"/>
      <c r="F1992" s="80"/>
      <c r="G1992" s="80"/>
      <c r="H1992" s="80"/>
      <c r="I1992" s="80"/>
    </row>
    <row r="1993" spans="1:9" s="117" customFormat="1" ht="15" customHeight="1">
      <c r="A1993" s="297"/>
      <c r="B1993" s="80"/>
      <c r="C1993" s="80"/>
      <c r="D1993" s="80"/>
      <c r="F1993" s="80"/>
      <c r="G1993" s="80"/>
      <c r="H1993" s="80"/>
      <c r="I1993" s="80"/>
    </row>
    <row r="1994" spans="1:9" s="117" customFormat="1" ht="15" customHeight="1">
      <c r="A1994" s="297"/>
      <c r="B1994" s="80"/>
      <c r="C1994" s="80"/>
      <c r="D1994" s="80"/>
      <c r="F1994" s="80"/>
      <c r="G1994" s="80"/>
      <c r="H1994" s="80"/>
      <c r="I1994" s="80"/>
    </row>
    <row r="1995" spans="1:9" s="117" customFormat="1" ht="15" customHeight="1">
      <c r="A1995" s="297"/>
      <c r="B1995" s="80"/>
      <c r="C1995" s="80"/>
      <c r="D1995" s="80"/>
      <c r="F1995" s="80"/>
      <c r="G1995" s="80"/>
      <c r="H1995" s="80"/>
      <c r="I1995" s="80"/>
    </row>
    <row r="1996" spans="1:9" s="117" customFormat="1" ht="15" customHeight="1">
      <c r="A1996" s="297"/>
      <c r="B1996" s="80"/>
      <c r="C1996" s="80"/>
      <c r="D1996" s="80"/>
      <c r="F1996" s="80"/>
      <c r="G1996" s="80"/>
      <c r="H1996" s="80"/>
      <c r="I1996" s="80"/>
    </row>
    <row r="1997" spans="1:9" s="117" customFormat="1" ht="15" customHeight="1">
      <c r="A1997" s="297"/>
      <c r="B1997" s="80"/>
      <c r="C1997" s="80"/>
      <c r="D1997" s="80"/>
      <c r="F1997" s="80"/>
      <c r="G1997" s="80"/>
      <c r="H1997" s="80"/>
      <c r="I1997" s="80"/>
    </row>
    <row r="1998" spans="1:9" s="117" customFormat="1" ht="15" customHeight="1">
      <c r="A1998" s="297"/>
      <c r="B1998" s="80"/>
      <c r="C1998" s="80"/>
      <c r="D1998" s="80"/>
      <c r="F1998" s="80"/>
      <c r="G1998" s="80"/>
      <c r="H1998" s="80"/>
      <c r="I1998" s="80"/>
    </row>
    <row r="1999" spans="1:9" s="117" customFormat="1" ht="15" customHeight="1">
      <c r="A1999" s="297"/>
      <c r="B1999" s="80"/>
      <c r="C1999" s="80"/>
      <c r="D1999" s="80"/>
      <c r="F1999" s="80"/>
      <c r="G1999" s="80"/>
      <c r="H1999" s="80"/>
      <c r="I1999" s="80"/>
    </row>
    <row r="2000" spans="1:9" s="117" customFormat="1" ht="15" customHeight="1">
      <c r="A2000" s="297"/>
      <c r="B2000" s="80"/>
      <c r="C2000" s="80"/>
      <c r="D2000" s="80"/>
      <c r="F2000" s="80"/>
      <c r="G2000" s="80"/>
      <c r="H2000" s="80"/>
      <c r="I2000" s="80"/>
    </row>
    <row r="2001" spans="1:9" s="117" customFormat="1" ht="15" customHeight="1">
      <c r="A2001" s="297"/>
      <c r="B2001" s="80"/>
      <c r="C2001" s="80"/>
      <c r="D2001" s="80"/>
      <c r="F2001" s="80"/>
      <c r="G2001" s="80"/>
      <c r="H2001" s="80"/>
      <c r="I2001" s="80"/>
    </row>
    <row r="2002" spans="1:9" s="117" customFormat="1" ht="15" customHeight="1">
      <c r="A2002" s="297"/>
      <c r="B2002" s="80"/>
      <c r="C2002" s="80"/>
      <c r="D2002" s="80"/>
      <c r="F2002" s="80"/>
      <c r="G2002" s="80"/>
      <c r="H2002" s="80"/>
      <c r="I2002" s="80"/>
    </row>
    <row r="2003" spans="1:9" s="117" customFormat="1" ht="15" customHeight="1">
      <c r="A2003" s="297"/>
      <c r="B2003" s="80"/>
      <c r="C2003" s="80"/>
      <c r="D2003" s="80"/>
      <c r="F2003" s="80"/>
      <c r="G2003" s="80"/>
      <c r="H2003" s="80"/>
      <c r="I2003" s="80"/>
    </row>
    <row r="2004" spans="1:9" s="117" customFormat="1" ht="15" customHeight="1">
      <c r="A2004" s="297"/>
      <c r="B2004" s="80"/>
      <c r="C2004" s="80"/>
      <c r="D2004" s="80"/>
      <c r="F2004" s="80"/>
      <c r="G2004" s="80"/>
      <c r="H2004" s="80"/>
      <c r="I2004" s="80"/>
    </row>
    <row r="2005" spans="1:9" s="117" customFormat="1" ht="15" customHeight="1">
      <c r="A2005" s="297"/>
      <c r="B2005" s="80"/>
      <c r="C2005" s="80"/>
      <c r="D2005" s="80"/>
      <c r="F2005" s="80"/>
      <c r="G2005" s="80"/>
      <c r="H2005" s="80"/>
      <c r="I2005" s="80"/>
    </row>
    <row r="2006" spans="1:9" s="117" customFormat="1" ht="15" customHeight="1">
      <c r="A2006" s="297"/>
      <c r="B2006" s="80"/>
      <c r="C2006" s="80"/>
      <c r="D2006" s="80"/>
      <c r="F2006" s="80"/>
      <c r="G2006" s="80"/>
      <c r="H2006" s="80"/>
      <c r="I2006" s="80"/>
    </row>
    <row r="2007" spans="1:9" s="117" customFormat="1" ht="15" customHeight="1">
      <c r="A2007" s="297"/>
      <c r="B2007" s="80"/>
      <c r="C2007" s="80"/>
      <c r="D2007" s="80"/>
      <c r="F2007" s="80"/>
      <c r="G2007" s="80"/>
      <c r="H2007" s="80"/>
      <c r="I2007" s="80"/>
    </row>
    <row r="2008" spans="1:9" s="117" customFormat="1" ht="15" customHeight="1">
      <c r="A2008" s="297"/>
      <c r="B2008" s="80"/>
      <c r="C2008" s="80"/>
      <c r="D2008" s="80"/>
      <c r="F2008" s="80"/>
      <c r="G2008" s="80"/>
      <c r="H2008" s="80"/>
      <c r="I2008" s="80"/>
    </row>
    <row r="2009" spans="1:9" s="117" customFormat="1" ht="15" customHeight="1">
      <c r="A2009" s="297"/>
      <c r="B2009" s="80"/>
      <c r="C2009" s="80"/>
      <c r="D2009" s="80"/>
      <c r="F2009" s="80"/>
      <c r="G2009" s="80"/>
      <c r="H2009" s="80"/>
      <c r="I2009" s="80"/>
    </row>
    <row r="2010" spans="1:9" s="117" customFormat="1" ht="15" customHeight="1">
      <c r="A2010" s="297"/>
      <c r="B2010" s="80"/>
      <c r="C2010" s="80"/>
      <c r="D2010" s="80"/>
      <c r="F2010" s="80"/>
      <c r="G2010" s="80"/>
      <c r="H2010" s="80"/>
      <c r="I2010" s="80"/>
    </row>
  </sheetData>
  <mergeCells count="10">
    <mergeCell ref="I2:I3"/>
    <mergeCell ref="I122:I123"/>
    <mergeCell ref="A122:A123"/>
    <mergeCell ref="C122:E122"/>
    <mergeCell ref="F122:H122"/>
    <mergeCell ref="A2:A3"/>
    <mergeCell ref="F2:H2"/>
    <mergeCell ref="C2:E2"/>
    <mergeCell ref="B2:B3"/>
    <mergeCell ref="B122:B123"/>
  </mergeCells>
  <printOptions horizontalCentered="1"/>
  <pageMargins left="0.15748031496062992" right="0.19685039370078741" top="0.70866141732283472" bottom="0.39370078740157483" header="0.11811023622047245" footer="0.19685039370078741"/>
  <pageSetup paperSize="9" scale="50" orientation="portrait" r:id="rId1"/>
  <headerFooter alignWithMargins="0">
    <oddHeader>&amp;C&amp;"Arial,Félkövér"&amp;16
AZ ÖNKORMÁNYZAT ÉS A POLGÁRMESTERI HIVATAL 2020. ÉVI 
FELHALMOZÁSI KIADÁSAI&amp;R&amp;"Arial,Félkövér"&amp;12  3/B. melléklet a 15/2021. (V.28.) önkormányzati rendelethez</oddHeader>
    <oddFooter xml:space="preserve">&amp;R&amp;"Arial,Normál" </oddFooter>
  </headerFooter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1"/>
  <sheetViews>
    <sheetView showGridLines="0" zoomScale="80" zoomScaleNormal="80" workbookViewId="0">
      <pane xSplit="2" ySplit="5" topLeftCell="C66" activePane="bottomRight" state="frozen"/>
      <selection activeCell="Y8" sqref="Y8"/>
      <selection pane="topRight" activeCell="Y8" sqref="Y8"/>
      <selection pane="bottomLeft" activeCell="Y8" sqref="Y8"/>
      <selection pane="bottomRight" activeCell="J41" sqref="J41"/>
    </sheetView>
  </sheetViews>
  <sheetFormatPr defaultColWidth="10.28515625" defaultRowHeight="15"/>
  <cols>
    <col min="1" max="1" width="6.42578125" style="716" customWidth="1"/>
    <col min="2" max="2" width="53.7109375" style="717" customWidth="1"/>
    <col min="3" max="3" width="17.28515625" style="120" customWidth="1"/>
    <col min="4" max="4" width="15.42578125" style="120" customWidth="1"/>
    <col min="5" max="5" width="14" style="120" customWidth="1"/>
    <col min="6" max="6" width="16" style="120" customWidth="1"/>
    <col min="7" max="7" width="15.85546875" style="120" customWidth="1"/>
    <col min="8" max="8" width="14" style="120" customWidth="1"/>
    <col min="9" max="9" width="17" style="120" customWidth="1"/>
    <col min="10" max="10" width="9.42578125" style="120" customWidth="1"/>
    <col min="11" max="16384" width="10.28515625" style="120"/>
  </cols>
  <sheetData>
    <row r="1" spans="1:10" ht="23.25" customHeight="1" thickBot="1">
      <c r="A1" s="675"/>
      <c r="B1" s="119"/>
      <c r="C1" s="676"/>
      <c r="D1" s="675"/>
      <c r="E1" s="675"/>
      <c r="F1" s="676"/>
      <c r="G1" s="675"/>
      <c r="H1" s="675"/>
      <c r="I1" s="676"/>
      <c r="J1" s="1398" t="s">
        <v>437</v>
      </c>
    </row>
    <row r="2" spans="1:10" ht="51.75" customHeight="1" thickTop="1">
      <c r="A2" s="1771" t="s">
        <v>193</v>
      </c>
      <c r="B2" s="1774" t="s">
        <v>194</v>
      </c>
      <c r="C2" s="1248" t="s">
        <v>1078</v>
      </c>
      <c r="D2" s="1756" t="s">
        <v>1079</v>
      </c>
      <c r="E2" s="1756"/>
      <c r="F2" s="1757"/>
      <c r="G2" s="1756" t="s">
        <v>775</v>
      </c>
      <c r="H2" s="1756"/>
      <c r="I2" s="1757"/>
      <c r="J2" s="1760" t="s">
        <v>1164</v>
      </c>
    </row>
    <row r="3" spans="1:10" ht="39.75" customHeight="1">
      <c r="A3" s="1772"/>
      <c r="B3" s="1775"/>
      <c r="C3" s="1768" t="s">
        <v>197</v>
      </c>
      <c r="D3" s="1765" t="s">
        <v>195</v>
      </c>
      <c r="E3" s="1768" t="s">
        <v>196</v>
      </c>
      <c r="F3" s="1768" t="s">
        <v>197</v>
      </c>
      <c r="G3" s="1765" t="s">
        <v>195</v>
      </c>
      <c r="H3" s="1768" t="s">
        <v>196</v>
      </c>
      <c r="I3" s="1768" t="s">
        <v>197</v>
      </c>
      <c r="J3" s="1761"/>
    </row>
    <row r="4" spans="1:10" ht="61.5" customHeight="1">
      <c r="A4" s="1772"/>
      <c r="B4" s="1775"/>
      <c r="C4" s="1769"/>
      <c r="D4" s="1766"/>
      <c r="E4" s="1769"/>
      <c r="F4" s="1769"/>
      <c r="G4" s="1766"/>
      <c r="H4" s="1769"/>
      <c r="I4" s="1769"/>
      <c r="J4" s="1761"/>
    </row>
    <row r="5" spans="1:10" ht="21" customHeight="1">
      <c r="A5" s="1773"/>
      <c r="B5" s="1776"/>
      <c r="C5" s="1770"/>
      <c r="D5" s="1767"/>
      <c r="E5" s="1770"/>
      <c r="F5" s="1770"/>
      <c r="G5" s="1767"/>
      <c r="H5" s="1770"/>
      <c r="I5" s="1770"/>
      <c r="J5" s="1762"/>
    </row>
    <row r="6" spans="1:10" ht="33">
      <c r="A6" s="1777"/>
      <c r="B6" s="121" t="s">
        <v>444</v>
      </c>
      <c r="C6" s="679">
        <v>6000000</v>
      </c>
      <c r="D6" s="677">
        <v>6000000</v>
      </c>
      <c r="E6" s="678">
        <v>0</v>
      </c>
      <c r="F6" s="679">
        <v>6000000</v>
      </c>
      <c r="G6" s="1399">
        <v>6000000</v>
      </c>
      <c r="H6" s="678">
        <v>0</v>
      </c>
      <c r="I6" s="679">
        <v>6000000</v>
      </c>
      <c r="J6" s="1400">
        <v>100</v>
      </c>
    </row>
    <row r="7" spans="1:10" ht="33">
      <c r="A7" s="1778"/>
      <c r="B7" s="121" t="s">
        <v>445</v>
      </c>
      <c r="C7" s="679">
        <v>3000000</v>
      </c>
      <c r="D7" s="677">
        <v>3000000</v>
      </c>
      <c r="E7" s="678">
        <v>0</v>
      </c>
      <c r="F7" s="679">
        <v>3000000</v>
      </c>
      <c r="G7" s="1399">
        <v>3000000</v>
      </c>
      <c r="H7" s="678">
        <v>0</v>
      </c>
      <c r="I7" s="679">
        <v>3000000</v>
      </c>
      <c r="J7" s="1400">
        <v>100</v>
      </c>
    </row>
    <row r="8" spans="1:10" s="130" customFormat="1" ht="16.5">
      <c r="A8" s="1778"/>
      <c r="B8" s="122" t="s">
        <v>905</v>
      </c>
      <c r="C8" s="680">
        <v>2500000</v>
      </c>
      <c r="D8" s="680">
        <v>845000</v>
      </c>
      <c r="E8" s="681">
        <v>0</v>
      </c>
      <c r="F8" s="680">
        <v>845000</v>
      </c>
      <c r="G8" s="1399">
        <v>845000</v>
      </c>
      <c r="H8" s="687">
        <v>0</v>
      </c>
      <c r="I8" s="680">
        <v>845000</v>
      </c>
      <c r="J8" s="1401">
        <v>100</v>
      </c>
    </row>
    <row r="9" spans="1:10" s="130" customFormat="1" ht="33">
      <c r="A9" s="1778"/>
      <c r="B9" s="122" t="s">
        <v>1029</v>
      </c>
      <c r="C9" s="680">
        <v>750000</v>
      </c>
      <c r="D9" s="680">
        <v>375000</v>
      </c>
      <c r="E9" s="682">
        <v>0</v>
      </c>
      <c r="F9" s="680">
        <v>375000</v>
      </c>
      <c r="G9" s="1399">
        <v>340000</v>
      </c>
      <c r="H9" s="687">
        <v>0</v>
      </c>
      <c r="I9" s="680">
        <v>340000</v>
      </c>
      <c r="J9" s="1401">
        <v>90.666666666666657</v>
      </c>
    </row>
    <row r="10" spans="1:10" s="130" customFormat="1" ht="33">
      <c r="A10" s="1778"/>
      <c r="B10" s="129" t="s">
        <v>906</v>
      </c>
      <c r="C10" s="680">
        <v>2500000</v>
      </c>
      <c r="D10" s="680">
        <v>0</v>
      </c>
      <c r="E10" s="682">
        <v>0</v>
      </c>
      <c r="F10" s="680">
        <v>0</v>
      </c>
      <c r="G10" s="1399">
        <v>0</v>
      </c>
      <c r="H10" s="687">
        <v>0</v>
      </c>
      <c r="I10" s="680">
        <v>0</v>
      </c>
      <c r="J10" s="1401">
        <v>0</v>
      </c>
    </row>
    <row r="11" spans="1:10" s="130" customFormat="1" ht="16.5">
      <c r="A11" s="1778"/>
      <c r="B11" s="129" t="s">
        <v>864</v>
      </c>
      <c r="C11" s="683">
        <v>50000</v>
      </c>
      <c r="D11" s="680">
        <v>50000</v>
      </c>
      <c r="E11" s="682">
        <v>0</v>
      </c>
      <c r="F11" s="683">
        <v>50000</v>
      </c>
      <c r="G11" s="1402">
        <v>50000</v>
      </c>
      <c r="H11" s="682">
        <v>0</v>
      </c>
      <c r="I11" s="680">
        <v>50000</v>
      </c>
      <c r="J11" s="1403">
        <v>100</v>
      </c>
    </row>
    <row r="12" spans="1:10" s="130" customFormat="1" ht="16.5">
      <c r="A12" s="1778"/>
      <c r="B12" s="129" t="s">
        <v>872</v>
      </c>
      <c r="C12" s="683">
        <v>50000</v>
      </c>
      <c r="D12" s="683">
        <v>50000</v>
      </c>
      <c r="E12" s="682">
        <v>0</v>
      </c>
      <c r="F12" s="683">
        <v>50000</v>
      </c>
      <c r="G12" s="1404">
        <v>0</v>
      </c>
      <c r="H12" s="682">
        <v>0</v>
      </c>
      <c r="I12" s="683">
        <v>0</v>
      </c>
      <c r="J12" s="1403">
        <v>0</v>
      </c>
    </row>
    <row r="13" spans="1:10" s="130" customFormat="1" ht="33.75" thickBot="1">
      <c r="A13" s="1778"/>
      <c r="B13" s="129" t="s">
        <v>887</v>
      </c>
      <c r="C13" s="683">
        <v>500000</v>
      </c>
      <c r="D13" s="683">
        <v>250000</v>
      </c>
      <c r="E13" s="682">
        <v>0</v>
      </c>
      <c r="F13" s="683">
        <v>250000</v>
      </c>
      <c r="G13" s="1404">
        <v>250000</v>
      </c>
      <c r="H13" s="682">
        <v>0</v>
      </c>
      <c r="I13" s="683">
        <v>250000</v>
      </c>
      <c r="J13" s="1403">
        <v>100</v>
      </c>
    </row>
    <row r="14" spans="1:10" s="686" customFormat="1" ht="33" customHeight="1" thickBot="1">
      <c r="A14" s="124">
        <v>1</v>
      </c>
      <c r="B14" s="125" t="s">
        <v>509</v>
      </c>
      <c r="C14" s="685">
        <v>15350000</v>
      </c>
      <c r="D14" s="684">
        <v>10570000</v>
      </c>
      <c r="E14" s="684">
        <v>0</v>
      </c>
      <c r="F14" s="685">
        <v>10570000</v>
      </c>
      <c r="G14" s="1405">
        <v>10485000</v>
      </c>
      <c r="H14" s="684">
        <v>0</v>
      </c>
      <c r="I14" s="685">
        <v>10485000</v>
      </c>
      <c r="J14" s="1406">
        <v>99.195837275307468</v>
      </c>
    </row>
    <row r="15" spans="1:10" ht="33">
      <c r="A15" s="648"/>
      <c r="B15" s="121" t="s">
        <v>198</v>
      </c>
      <c r="C15" s="679">
        <v>15500000</v>
      </c>
      <c r="D15" s="677">
        <v>15500000</v>
      </c>
      <c r="E15" s="678">
        <v>0</v>
      </c>
      <c r="F15" s="679">
        <v>15500000</v>
      </c>
      <c r="G15" s="1407">
        <v>14340503</v>
      </c>
      <c r="H15" s="678">
        <v>0</v>
      </c>
      <c r="I15" s="679">
        <v>14340503</v>
      </c>
      <c r="J15" s="1400">
        <v>92.519374193548387</v>
      </c>
    </row>
    <row r="16" spans="1:10" ht="16.5">
      <c r="A16" s="649"/>
      <c r="B16" s="121" t="s">
        <v>199</v>
      </c>
      <c r="C16" s="679">
        <v>7000000</v>
      </c>
      <c r="D16" s="677">
        <v>0</v>
      </c>
      <c r="E16" s="678">
        <v>0</v>
      </c>
      <c r="F16" s="679">
        <v>0</v>
      </c>
      <c r="G16" s="1402">
        <v>0</v>
      </c>
      <c r="H16" s="678">
        <v>0</v>
      </c>
      <c r="I16" s="679">
        <v>0</v>
      </c>
      <c r="J16" s="1400">
        <v>0</v>
      </c>
    </row>
    <row r="17" spans="1:10" ht="16.5">
      <c r="A17" s="649"/>
      <c r="B17" s="121" t="s">
        <v>200</v>
      </c>
      <c r="C17" s="679">
        <v>13500000</v>
      </c>
      <c r="D17" s="677">
        <v>13500000</v>
      </c>
      <c r="E17" s="678">
        <v>0</v>
      </c>
      <c r="F17" s="679">
        <v>13500000</v>
      </c>
      <c r="G17" s="1402">
        <v>13500000</v>
      </c>
      <c r="H17" s="678">
        <v>0</v>
      </c>
      <c r="I17" s="679">
        <v>13500000</v>
      </c>
      <c r="J17" s="1400">
        <v>100</v>
      </c>
    </row>
    <row r="18" spans="1:10" ht="16.5">
      <c r="A18" s="649"/>
      <c r="B18" s="723" t="s">
        <v>1041</v>
      </c>
      <c r="C18" s="679">
        <v>1375000</v>
      </c>
      <c r="D18" s="690">
        <v>1375000</v>
      </c>
      <c r="E18" s="690">
        <v>0</v>
      </c>
      <c r="F18" s="699">
        <v>1375000</v>
      </c>
      <c r="G18" s="1408">
        <v>1375000</v>
      </c>
      <c r="H18" s="690">
        <v>0</v>
      </c>
      <c r="I18" s="699">
        <v>1375000</v>
      </c>
      <c r="J18" s="1400">
        <v>100</v>
      </c>
    </row>
    <row r="19" spans="1:10" ht="16.5">
      <c r="A19" s="649"/>
      <c r="B19" s="724" t="s">
        <v>1043</v>
      </c>
      <c r="C19" s="679">
        <v>1375000</v>
      </c>
      <c r="D19" s="699">
        <v>1375000</v>
      </c>
      <c r="E19" s="699">
        <v>0</v>
      </c>
      <c r="F19" s="699">
        <v>1375000</v>
      </c>
      <c r="G19" s="1409">
        <v>1375000</v>
      </c>
      <c r="H19" s="699">
        <v>0</v>
      </c>
      <c r="I19" s="699">
        <v>1375000</v>
      </c>
      <c r="J19" s="1400">
        <v>100</v>
      </c>
    </row>
    <row r="20" spans="1:10" ht="16.5">
      <c r="A20" s="649"/>
      <c r="B20" s="724" t="s">
        <v>1040</v>
      </c>
      <c r="C20" s="679">
        <v>9400000</v>
      </c>
      <c r="D20" s="699">
        <v>9400000</v>
      </c>
      <c r="E20" s="699">
        <v>0</v>
      </c>
      <c r="F20" s="699">
        <v>9400000</v>
      </c>
      <c r="G20" s="1409">
        <v>9400000</v>
      </c>
      <c r="H20" s="699">
        <v>0</v>
      </c>
      <c r="I20" s="699">
        <v>9400000</v>
      </c>
      <c r="J20" s="1400">
        <v>100</v>
      </c>
    </row>
    <row r="21" spans="1:10" ht="16.5">
      <c r="A21" s="649"/>
      <c r="B21" s="724" t="s">
        <v>1042</v>
      </c>
      <c r="C21" s="679">
        <v>1350000</v>
      </c>
      <c r="D21" s="699">
        <v>1350000</v>
      </c>
      <c r="E21" s="699">
        <v>0</v>
      </c>
      <c r="F21" s="699">
        <v>1350000</v>
      </c>
      <c r="G21" s="1409">
        <v>1350000</v>
      </c>
      <c r="H21" s="699">
        <v>0</v>
      </c>
      <c r="I21" s="699">
        <v>1350000</v>
      </c>
      <c r="J21" s="1400">
        <v>100</v>
      </c>
    </row>
    <row r="22" spans="1:10" ht="16.5">
      <c r="A22" s="649"/>
      <c r="B22" s="121" t="s">
        <v>1024</v>
      </c>
      <c r="C22" s="679">
        <v>15000000</v>
      </c>
      <c r="D22" s="677">
        <v>30000000</v>
      </c>
      <c r="E22" s="680">
        <v>0</v>
      </c>
      <c r="F22" s="679">
        <v>30000000</v>
      </c>
      <c r="G22" s="1402">
        <v>30000000</v>
      </c>
      <c r="H22" s="678">
        <v>0</v>
      </c>
      <c r="I22" s="679">
        <v>30000000</v>
      </c>
      <c r="J22" s="1400">
        <v>100</v>
      </c>
    </row>
    <row r="23" spans="1:10" ht="16.5">
      <c r="A23" s="649"/>
      <c r="B23" s="121" t="s">
        <v>476</v>
      </c>
      <c r="C23" s="679">
        <v>1700000</v>
      </c>
      <c r="D23" s="677">
        <v>1700000</v>
      </c>
      <c r="E23" s="678">
        <v>0</v>
      </c>
      <c r="F23" s="679">
        <v>1700000</v>
      </c>
      <c r="G23" s="1402">
        <v>1700000</v>
      </c>
      <c r="H23" s="678">
        <v>0</v>
      </c>
      <c r="I23" s="679">
        <v>1700000</v>
      </c>
      <c r="J23" s="1400">
        <v>100</v>
      </c>
    </row>
    <row r="24" spans="1:10" ht="16.5">
      <c r="A24" s="649"/>
      <c r="B24" s="122" t="s">
        <v>201</v>
      </c>
      <c r="C24" s="680">
        <v>5500000</v>
      </c>
      <c r="D24" s="681">
        <v>5500000</v>
      </c>
      <c r="E24" s="687">
        <v>0</v>
      </c>
      <c r="F24" s="680">
        <v>5500000</v>
      </c>
      <c r="G24" s="1402">
        <v>5500000</v>
      </c>
      <c r="H24" s="687">
        <v>0</v>
      </c>
      <c r="I24" s="680">
        <v>5500000</v>
      </c>
      <c r="J24" s="1401">
        <v>100</v>
      </c>
    </row>
    <row r="25" spans="1:10" s="689" customFormat="1" ht="16.5">
      <c r="A25" s="649"/>
      <c r="B25" s="123" t="s">
        <v>202</v>
      </c>
      <c r="C25" s="680">
        <v>22000000</v>
      </c>
      <c r="D25" s="688">
        <v>42000000</v>
      </c>
      <c r="E25" s="681">
        <v>0</v>
      </c>
      <c r="F25" s="680">
        <v>42000000</v>
      </c>
      <c r="G25" s="1402">
        <v>42000000</v>
      </c>
      <c r="H25" s="681">
        <v>0</v>
      </c>
      <c r="I25" s="680">
        <v>42000000</v>
      </c>
      <c r="J25" s="1401">
        <v>100</v>
      </c>
    </row>
    <row r="26" spans="1:10" s="689" customFormat="1" ht="16.5">
      <c r="A26" s="649"/>
      <c r="B26" s="121" t="s">
        <v>501</v>
      </c>
      <c r="C26" s="680">
        <v>6600000</v>
      </c>
      <c r="D26" s="688">
        <v>11600000</v>
      </c>
      <c r="E26" s="688">
        <v>0</v>
      </c>
      <c r="F26" s="680">
        <v>11600000</v>
      </c>
      <c r="G26" s="1410">
        <v>11600000</v>
      </c>
      <c r="H26" s="688">
        <v>0</v>
      </c>
      <c r="I26" s="680">
        <v>11600000</v>
      </c>
      <c r="J26" s="1401">
        <v>100</v>
      </c>
    </row>
    <row r="27" spans="1:10" s="689" customFormat="1" ht="16.5">
      <c r="A27" s="649"/>
      <c r="B27" s="121" t="s">
        <v>904</v>
      </c>
      <c r="C27" s="680">
        <v>5000000</v>
      </c>
      <c r="D27" s="688">
        <v>2420000</v>
      </c>
      <c r="E27" s="681">
        <v>0</v>
      </c>
      <c r="F27" s="680">
        <v>2420000</v>
      </c>
      <c r="G27" s="1410">
        <v>2420000</v>
      </c>
      <c r="H27" s="681">
        <v>0</v>
      </c>
      <c r="I27" s="680">
        <v>2420000</v>
      </c>
      <c r="J27" s="1401">
        <v>100</v>
      </c>
    </row>
    <row r="28" spans="1:10" s="689" customFormat="1" ht="33">
      <c r="A28" s="649"/>
      <c r="B28" s="127" t="s">
        <v>865</v>
      </c>
      <c r="C28" s="690">
        <v>1000000</v>
      </c>
      <c r="D28" s="690">
        <v>500000</v>
      </c>
      <c r="E28" s="691">
        <v>0</v>
      </c>
      <c r="F28" s="690">
        <v>500000</v>
      </c>
      <c r="G28" s="1408">
        <v>0</v>
      </c>
      <c r="H28" s="691">
        <v>0</v>
      </c>
      <c r="I28" s="690">
        <v>0</v>
      </c>
      <c r="J28" s="1411">
        <v>0</v>
      </c>
    </row>
    <row r="29" spans="1:10" s="689" customFormat="1" ht="16.5">
      <c r="A29" s="1247"/>
      <c r="B29" s="857" t="s">
        <v>871</v>
      </c>
      <c r="C29" s="680">
        <v>10000000</v>
      </c>
      <c r="D29" s="688">
        <v>10000000</v>
      </c>
      <c r="E29" s="681">
        <v>0</v>
      </c>
      <c r="F29" s="680">
        <v>10000000</v>
      </c>
      <c r="G29" s="1410">
        <v>10000000</v>
      </c>
      <c r="H29" s="681">
        <v>0</v>
      </c>
      <c r="I29" s="680">
        <v>10000000</v>
      </c>
      <c r="J29" s="1401">
        <v>100</v>
      </c>
    </row>
    <row r="30" spans="1:10" s="689" customFormat="1" ht="16.5">
      <c r="A30" s="1247"/>
      <c r="B30" s="638" t="s">
        <v>876</v>
      </c>
      <c r="C30" s="680">
        <v>250000</v>
      </c>
      <c r="D30" s="688">
        <v>0</v>
      </c>
      <c r="E30" s="681">
        <v>0</v>
      </c>
      <c r="F30" s="680">
        <v>0</v>
      </c>
      <c r="G30" s="1410">
        <v>0</v>
      </c>
      <c r="H30" s="681">
        <v>0</v>
      </c>
      <c r="I30" s="680">
        <v>0</v>
      </c>
      <c r="J30" s="1401">
        <v>0</v>
      </c>
    </row>
    <row r="31" spans="1:10" s="689" customFormat="1" ht="16.5">
      <c r="A31" s="1247"/>
      <c r="B31" s="638" t="s">
        <v>877</v>
      </c>
      <c r="C31" s="680">
        <v>1000000</v>
      </c>
      <c r="D31" s="688">
        <v>0</v>
      </c>
      <c r="E31" s="681">
        <v>0</v>
      </c>
      <c r="F31" s="680">
        <v>0</v>
      </c>
      <c r="G31" s="1402">
        <v>0</v>
      </c>
      <c r="H31" s="681">
        <v>0</v>
      </c>
      <c r="I31" s="680">
        <v>0</v>
      </c>
      <c r="J31" s="1401">
        <v>0</v>
      </c>
    </row>
    <row r="32" spans="1:10" s="689" customFormat="1" ht="33">
      <c r="A32" s="1247"/>
      <c r="B32" s="638" t="s">
        <v>1025</v>
      </c>
      <c r="C32" s="680">
        <v>1000000</v>
      </c>
      <c r="D32" s="688">
        <v>0</v>
      </c>
      <c r="E32" s="681">
        <v>0</v>
      </c>
      <c r="F32" s="680">
        <v>0</v>
      </c>
      <c r="G32" s="1410">
        <v>0</v>
      </c>
      <c r="H32" s="681">
        <v>0</v>
      </c>
      <c r="I32" s="680">
        <v>0</v>
      </c>
      <c r="J32" s="1401">
        <v>0</v>
      </c>
    </row>
    <row r="33" spans="1:10" s="689" customFormat="1" ht="33">
      <c r="A33" s="1247"/>
      <c r="B33" s="121" t="s">
        <v>1151</v>
      </c>
      <c r="C33" s="679">
        <v>0</v>
      </c>
      <c r="D33" s="710">
        <v>300000</v>
      </c>
      <c r="E33" s="677">
        <v>0</v>
      </c>
      <c r="F33" s="679">
        <v>300000</v>
      </c>
      <c r="G33" s="1412">
        <v>300000</v>
      </c>
      <c r="H33" s="677">
        <v>0</v>
      </c>
      <c r="I33" s="680">
        <v>300000</v>
      </c>
      <c r="J33" s="1401">
        <v>100</v>
      </c>
    </row>
    <row r="34" spans="1:10" s="689" customFormat="1" ht="33.75" thickBot="1">
      <c r="A34" s="754"/>
      <c r="B34" s="755" t="s">
        <v>885</v>
      </c>
      <c r="C34" s="679">
        <v>3271000</v>
      </c>
      <c r="D34" s="710">
        <v>2489800</v>
      </c>
      <c r="E34" s="677">
        <v>0</v>
      </c>
      <c r="F34" s="679">
        <v>2489800</v>
      </c>
      <c r="G34" s="1412">
        <v>0</v>
      </c>
      <c r="H34" s="677">
        <v>0</v>
      </c>
      <c r="I34" s="679">
        <v>0</v>
      </c>
      <c r="J34" s="1400">
        <v>0</v>
      </c>
    </row>
    <row r="35" spans="1:10" s="130" customFormat="1" ht="17.25" thickBot="1">
      <c r="A35" s="124">
        <v>2</v>
      </c>
      <c r="B35" s="125" t="s">
        <v>203</v>
      </c>
      <c r="C35" s="692">
        <v>107321000</v>
      </c>
      <c r="D35" s="684">
        <v>135009800</v>
      </c>
      <c r="E35" s="684">
        <v>0</v>
      </c>
      <c r="F35" s="685">
        <v>135009800</v>
      </c>
      <c r="G35" s="684">
        <v>131360503</v>
      </c>
      <c r="H35" s="684">
        <v>0</v>
      </c>
      <c r="I35" s="685">
        <v>131360503</v>
      </c>
      <c r="J35" s="1406">
        <v>97.297013253852683</v>
      </c>
    </row>
    <row r="36" spans="1:10" s="130" customFormat="1" ht="17.25" thickBot="1">
      <c r="A36" s="124">
        <v>3</v>
      </c>
      <c r="B36" s="125" t="s">
        <v>204</v>
      </c>
      <c r="C36" s="685">
        <v>233500000</v>
      </c>
      <c r="D36" s="684">
        <v>224250000</v>
      </c>
      <c r="E36" s="693">
        <v>3500000</v>
      </c>
      <c r="F36" s="685">
        <v>227750000</v>
      </c>
      <c r="G36" s="684">
        <v>225550000</v>
      </c>
      <c r="H36" s="693">
        <v>0</v>
      </c>
      <c r="I36" s="685">
        <v>225550000</v>
      </c>
      <c r="J36" s="1406">
        <v>99.034028540065862</v>
      </c>
    </row>
    <row r="37" spans="1:10" s="130" customFormat="1" ht="16.5">
      <c r="A37" s="1779">
        <v>4</v>
      </c>
      <c r="B37" s="126" t="s">
        <v>205</v>
      </c>
      <c r="C37" s="696">
        <v>64000000</v>
      </c>
      <c r="D37" s="694">
        <v>71500000</v>
      </c>
      <c r="E37" s="695">
        <v>6500000</v>
      </c>
      <c r="F37" s="696">
        <v>78000000</v>
      </c>
      <c r="G37" s="696">
        <v>71500000</v>
      </c>
      <c r="H37" s="695">
        <v>6500000</v>
      </c>
      <c r="I37" s="696">
        <v>78000000</v>
      </c>
      <c r="J37" s="1413">
        <v>100</v>
      </c>
    </row>
    <row r="38" spans="1:10" s="130" customFormat="1" ht="33">
      <c r="A38" s="1780"/>
      <c r="B38" s="127" t="s">
        <v>206</v>
      </c>
      <c r="C38" s="699">
        <v>6900000</v>
      </c>
      <c r="D38" s="697">
        <v>6900000</v>
      </c>
      <c r="E38" s="698">
        <v>0</v>
      </c>
      <c r="F38" s="699">
        <v>6900000</v>
      </c>
      <c r="G38" s="697">
        <v>6900000</v>
      </c>
      <c r="H38" s="698">
        <v>0</v>
      </c>
      <c r="I38" s="699">
        <v>6900000</v>
      </c>
      <c r="J38" s="1414">
        <v>100</v>
      </c>
    </row>
    <row r="39" spans="1:10" s="130" customFormat="1" ht="17.25" thickBot="1">
      <c r="A39" s="1781"/>
      <c r="B39" s="128" t="s">
        <v>207</v>
      </c>
      <c r="C39" s="702">
        <v>1500000</v>
      </c>
      <c r="D39" s="700">
        <v>1500000</v>
      </c>
      <c r="E39" s="701">
        <v>0</v>
      </c>
      <c r="F39" s="702">
        <v>1500000</v>
      </c>
      <c r="G39" s="700">
        <v>1500000</v>
      </c>
      <c r="H39" s="701">
        <v>0</v>
      </c>
      <c r="I39" s="702">
        <v>1500000</v>
      </c>
      <c r="J39" s="1415">
        <v>100</v>
      </c>
    </row>
    <row r="40" spans="1:10" s="130" customFormat="1" ht="33.75" thickBot="1">
      <c r="A40" s="391">
        <v>5</v>
      </c>
      <c r="B40" s="125" t="s">
        <v>515</v>
      </c>
      <c r="C40" s="705">
        <v>191075599</v>
      </c>
      <c r="D40" s="703">
        <v>186298709</v>
      </c>
      <c r="E40" s="704">
        <v>2278000</v>
      </c>
      <c r="F40" s="705">
        <v>188576709</v>
      </c>
      <c r="G40" s="685">
        <v>186298709</v>
      </c>
      <c r="H40" s="704">
        <v>2278000</v>
      </c>
      <c r="I40" s="705">
        <v>188576709</v>
      </c>
      <c r="J40" s="1416">
        <v>100</v>
      </c>
    </row>
    <row r="41" spans="1:10" ht="16.5">
      <c r="A41" s="648"/>
      <c r="B41" s="121" t="s">
        <v>208</v>
      </c>
      <c r="C41" s="679">
        <v>3000000</v>
      </c>
      <c r="D41" s="677">
        <v>2171394</v>
      </c>
      <c r="E41" s="678">
        <v>0</v>
      </c>
      <c r="F41" s="679">
        <v>2171394</v>
      </c>
      <c r="G41" s="1417">
        <v>2038550</v>
      </c>
      <c r="H41" s="1418">
        <v>0</v>
      </c>
      <c r="I41" s="679">
        <v>2038550</v>
      </c>
      <c r="J41" s="1400">
        <v>93.882086806908376</v>
      </c>
    </row>
    <row r="42" spans="1:10" ht="16.5">
      <c r="A42" s="649"/>
      <c r="B42" s="121" t="s">
        <v>209</v>
      </c>
      <c r="C42" s="679">
        <v>2000000</v>
      </c>
      <c r="D42" s="677">
        <v>1194640</v>
      </c>
      <c r="E42" s="678">
        <v>0</v>
      </c>
      <c r="F42" s="679">
        <v>1194640</v>
      </c>
      <c r="G42" s="1402">
        <v>150000</v>
      </c>
      <c r="H42" s="1418">
        <v>0</v>
      </c>
      <c r="I42" s="679">
        <v>150000</v>
      </c>
      <c r="J42" s="1400">
        <v>12.556083841157168</v>
      </c>
    </row>
    <row r="43" spans="1:10" ht="16.5">
      <c r="A43" s="649"/>
      <c r="B43" s="121" t="s">
        <v>890</v>
      </c>
      <c r="C43" s="679">
        <v>0</v>
      </c>
      <c r="D43" s="677">
        <v>2730000</v>
      </c>
      <c r="E43" s="678">
        <v>0</v>
      </c>
      <c r="F43" s="679">
        <v>2730000</v>
      </c>
      <c r="G43" s="1402">
        <v>2100000</v>
      </c>
      <c r="H43" s="1418">
        <v>0</v>
      </c>
      <c r="I43" s="679">
        <v>2100000</v>
      </c>
      <c r="J43" s="1400">
        <v>76.923076923076934</v>
      </c>
    </row>
    <row r="44" spans="1:10" ht="16.5">
      <c r="A44" s="649"/>
      <c r="B44" s="121" t="s">
        <v>210</v>
      </c>
      <c r="C44" s="679">
        <v>41410080</v>
      </c>
      <c r="D44" s="677">
        <v>43566855</v>
      </c>
      <c r="E44" s="678">
        <v>0</v>
      </c>
      <c r="F44" s="679">
        <v>43566855</v>
      </c>
      <c r="G44" s="1402">
        <v>43566855</v>
      </c>
      <c r="H44" s="1418">
        <v>0</v>
      </c>
      <c r="I44" s="679">
        <v>43566855</v>
      </c>
      <c r="J44" s="1400">
        <v>100</v>
      </c>
    </row>
    <row r="45" spans="1:10" ht="33">
      <c r="A45" s="649"/>
      <c r="B45" s="121" t="s">
        <v>211</v>
      </c>
      <c r="C45" s="679">
        <v>6500000</v>
      </c>
      <c r="D45" s="677">
        <v>6500000</v>
      </c>
      <c r="E45" s="678">
        <v>0</v>
      </c>
      <c r="F45" s="679">
        <v>6500000</v>
      </c>
      <c r="G45" s="1402">
        <v>6500000</v>
      </c>
      <c r="H45" s="1418">
        <v>0</v>
      </c>
      <c r="I45" s="679">
        <v>6500000</v>
      </c>
      <c r="J45" s="1400">
        <v>100</v>
      </c>
    </row>
    <row r="46" spans="1:10" ht="33">
      <c r="A46" s="649"/>
      <c r="B46" s="121" t="s">
        <v>508</v>
      </c>
      <c r="C46" s="679">
        <v>2000000</v>
      </c>
      <c r="D46" s="677">
        <v>970000</v>
      </c>
      <c r="E46" s="678">
        <v>0</v>
      </c>
      <c r="F46" s="679">
        <v>970000</v>
      </c>
      <c r="G46" s="1402">
        <v>970000</v>
      </c>
      <c r="H46" s="1418">
        <v>0</v>
      </c>
      <c r="I46" s="679">
        <v>970000</v>
      </c>
      <c r="J46" s="1400">
        <v>100</v>
      </c>
    </row>
    <row r="47" spans="1:10" ht="16.5">
      <c r="A47" s="649"/>
      <c r="B47" s="121" t="s">
        <v>860</v>
      </c>
      <c r="C47" s="679">
        <v>3000000</v>
      </c>
      <c r="D47" s="677">
        <v>3000000</v>
      </c>
      <c r="E47" s="678">
        <v>0</v>
      </c>
      <c r="F47" s="679">
        <v>3000000</v>
      </c>
      <c r="G47" s="1402">
        <v>3000000</v>
      </c>
      <c r="H47" s="1418">
        <v>0</v>
      </c>
      <c r="I47" s="679">
        <v>3000000</v>
      </c>
      <c r="J47" s="1400">
        <v>100</v>
      </c>
    </row>
    <row r="48" spans="1:10" ht="33">
      <c r="A48" s="649"/>
      <c r="B48" s="122" t="s">
        <v>213</v>
      </c>
      <c r="C48" s="679">
        <v>250000</v>
      </c>
      <c r="D48" s="681">
        <v>250000</v>
      </c>
      <c r="E48" s="678">
        <v>0</v>
      </c>
      <c r="F48" s="679">
        <v>250000</v>
      </c>
      <c r="G48" s="1402">
        <v>250000</v>
      </c>
      <c r="H48" s="1418">
        <v>0</v>
      </c>
      <c r="I48" s="679">
        <v>250000</v>
      </c>
      <c r="J48" s="1400">
        <v>100</v>
      </c>
    </row>
    <row r="49" spans="1:10" ht="16.5">
      <c r="A49" s="649"/>
      <c r="B49" s="129" t="s">
        <v>1030</v>
      </c>
      <c r="C49" s="683">
        <v>10000000</v>
      </c>
      <c r="D49" s="677">
        <v>0</v>
      </c>
      <c r="E49" s="706">
        <v>10000000</v>
      </c>
      <c r="F49" s="683">
        <v>10000000</v>
      </c>
      <c r="G49" s="1402">
        <v>0</v>
      </c>
      <c r="H49" s="1419">
        <v>10000000</v>
      </c>
      <c r="I49" s="680">
        <v>10000000</v>
      </c>
      <c r="J49" s="1403">
        <v>100</v>
      </c>
    </row>
    <row r="50" spans="1:10" ht="49.5">
      <c r="A50" s="649"/>
      <c r="B50" s="129" t="s">
        <v>1087</v>
      </c>
      <c r="C50" s="683">
        <v>4000000</v>
      </c>
      <c r="D50" s="677">
        <v>1600000</v>
      </c>
      <c r="E50" s="706">
        <v>0</v>
      </c>
      <c r="F50" s="683">
        <v>1600000</v>
      </c>
      <c r="G50" s="1402">
        <v>1600000</v>
      </c>
      <c r="H50" s="1419">
        <v>0</v>
      </c>
      <c r="I50" s="683">
        <v>1600000</v>
      </c>
      <c r="J50" s="1403">
        <v>100</v>
      </c>
    </row>
    <row r="51" spans="1:10" ht="16.5">
      <c r="A51" s="649"/>
      <c r="B51" s="129" t="s">
        <v>214</v>
      </c>
      <c r="C51" s="683">
        <v>1000000</v>
      </c>
      <c r="D51" s="677">
        <v>0</v>
      </c>
      <c r="E51" s="683">
        <v>0</v>
      </c>
      <c r="F51" s="683">
        <v>0</v>
      </c>
      <c r="G51" s="1402">
        <v>0</v>
      </c>
      <c r="H51" s="1404">
        <v>0</v>
      </c>
      <c r="I51" s="683">
        <v>0</v>
      </c>
      <c r="J51" s="1403">
        <v>0</v>
      </c>
    </row>
    <row r="52" spans="1:10" ht="16.5">
      <c r="A52" s="649"/>
      <c r="B52" s="129" t="s">
        <v>215</v>
      </c>
      <c r="C52" s="683">
        <v>400000</v>
      </c>
      <c r="D52" s="677">
        <v>0</v>
      </c>
      <c r="E52" s="683">
        <v>0</v>
      </c>
      <c r="F52" s="683">
        <v>0</v>
      </c>
      <c r="G52" s="1402">
        <v>0</v>
      </c>
      <c r="H52" s="1404"/>
      <c r="I52" s="683">
        <v>0</v>
      </c>
      <c r="J52" s="1403">
        <v>0</v>
      </c>
    </row>
    <row r="53" spans="1:10" ht="16.5">
      <c r="A53" s="649"/>
      <c r="B53" s="129" t="s">
        <v>216</v>
      </c>
      <c r="C53" s="683">
        <v>2400000</v>
      </c>
      <c r="D53" s="707">
        <v>2400000</v>
      </c>
      <c r="E53" s="683">
        <v>0</v>
      </c>
      <c r="F53" s="683">
        <v>2400000</v>
      </c>
      <c r="G53" s="1402">
        <v>2400000</v>
      </c>
      <c r="H53" s="1404">
        <v>0</v>
      </c>
      <c r="I53" s="683">
        <v>2400000</v>
      </c>
      <c r="J53" s="1403">
        <v>100</v>
      </c>
    </row>
    <row r="54" spans="1:10" ht="16.5">
      <c r="A54" s="649"/>
      <c r="B54" s="129" t="s">
        <v>863</v>
      </c>
      <c r="C54" s="683">
        <v>1200000</v>
      </c>
      <c r="D54" s="707">
        <v>1200000</v>
      </c>
      <c r="E54" s="707">
        <v>0</v>
      </c>
      <c r="F54" s="683">
        <v>1200000</v>
      </c>
      <c r="G54" s="1420">
        <v>1200000</v>
      </c>
      <c r="H54" s="1420">
        <v>0</v>
      </c>
      <c r="I54" s="683">
        <v>1200000</v>
      </c>
      <c r="J54" s="1403">
        <v>100</v>
      </c>
    </row>
    <row r="55" spans="1:10" ht="33">
      <c r="A55" s="649"/>
      <c r="B55" s="129" t="s">
        <v>977</v>
      </c>
      <c r="C55" s="683">
        <v>21039500</v>
      </c>
      <c r="D55" s="707">
        <v>18039500</v>
      </c>
      <c r="E55" s="707">
        <v>0</v>
      </c>
      <c r="F55" s="683">
        <v>18039500</v>
      </c>
      <c r="G55" s="1420">
        <v>18039500</v>
      </c>
      <c r="H55" s="1420">
        <v>0</v>
      </c>
      <c r="I55" s="683">
        <v>18039500</v>
      </c>
      <c r="J55" s="1403">
        <v>100</v>
      </c>
    </row>
    <row r="56" spans="1:10" ht="16.5">
      <c r="A56" s="649"/>
      <c r="B56" s="129" t="s">
        <v>217</v>
      </c>
      <c r="C56" s="683">
        <v>3000000</v>
      </c>
      <c r="D56" s="688">
        <v>1500000</v>
      </c>
      <c r="E56" s="707">
        <v>0</v>
      </c>
      <c r="F56" s="683">
        <v>1500000</v>
      </c>
      <c r="G56" s="1410">
        <v>1500000</v>
      </c>
      <c r="H56" s="1420">
        <v>0</v>
      </c>
      <c r="I56" s="683">
        <v>1500000</v>
      </c>
      <c r="J56" s="1403">
        <v>100</v>
      </c>
    </row>
    <row r="57" spans="1:10" ht="33">
      <c r="A57" s="649"/>
      <c r="B57" s="122" t="s">
        <v>218</v>
      </c>
      <c r="C57" s="680">
        <v>2500000</v>
      </c>
      <c r="D57" s="688">
        <v>2500000</v>
      </c>
      <c r="E57" s="688">
        <v>0</v>
      </c>
      <c r="F57" s="680">
        <v>2500000</v>
      </c>
      <c r="G57" s="1410">
        <v>2500000</v>
      </c>
      <c r="H57" s="1410">
        <v>0</v>
      </c>
      <c r="I57" s="680">
        <v>2500000</v>
      </c>
      <c r="J57" s="1401">
        <v>100</v>
      </c>
    </row>
    <row r="58" spans="1:10" ht="16.5">
      <c r="A58" s="649"/>
      <c r="B58" s="129" t="s">
        <v>1023</v>
      </c>
      <c r="C58" s="680">
        <v>1000000</v>
      </c>
      <c r="D58" s="707">
        <v>0</v>
      </c>
      <c r="E58" s="682">
        <v>0</v>
      </c>
      <c r="F58" s="680">
        <v>0</v>
      </c>
      <c r="G58" s="1420">
        <v>0</v>
      </c>
      <c r="H58" s="1421">
        <v>0</v>
      </c>
      <c r="I58" s="680">
        <v>0</v>
      </c>
      <c r="J58" s="1401">
        <v>0</v>
      </c>
    </row>
    <row r="59" spans="1:10" ht="49.5">
      <c r="A59" s="649"/>
      <c r="B59" s="753" t="s">
        <v>976</v>
      </c>
      <c r="C59" s="680">
        <v>15000000</v>
      </c>
      <c r="D59" s="707">
        <v>0</v>
      </c>
      <c r="E59" s="682">
        <v>15000000</v>
      </c>
      <c r="F59" s="680">
        <v>15000000</v>
      </c>
      <c r="G59" s="1420">
        <v>0</v>
      </c>
      <c r="H59" s="1421">
        <v>4740380</v>
      </c>
      <c r="I59" s="680">
        <v>4740380</v>
      </c>
      <c r="J59" s="1401">
        <v>31.602533333333334</v>
      </c>
    </row>
    <row r="60" spans="1:10" ht="16.5">
      <c r="A60" s="649"/>
      <c r="B60" s="129" t="s">
        <v>983</v>
      </c>
      <c r="C60" s="680">
        <v>1500000</v>
      </c>
      <c r="D60" s="707">
        <v>0</v>
      </c>
      <c r="E60" s="682">
        <v>1500000</v>
      </c>
      <c r="F60" s="680">
        <v>1500000</v>
      </c>
      <c r="G60" s="1420">
        <v>0</v>
      </c>
      <c r="H60" s="1421">
        <v>0</v>
      </c>
      <c r="I60" s="680">
        <v>0</v>
      </c>
      <c r="J60" s="1401">
        <v>0</v>
      </c>
    </row>
    <row r="61" spans="1:10" ht="33">
      <c r="A61" s="649"/>
      <c r="B61" s="129" t="s">
        <v>1200</v>
      </c>
      <c r="C61" s="683"/>
      <c r="D61" s="707">
        <v>72000</v>
      </c>
      <c r="E61" s="682">
        <v>0</v>
      </c>
      <c r="F61" s="680">
        <v>72000</v>
      </c>
      <c r="G61" s="1420">
        <v>72000</v>
      </c>
      <c r="H61" s="1421"/>
      <c r="I61" s="680">
        <v>72000</v>
      </c>
      <c r="J61" s="1401">
        <v>100</v>
      </c>
    </row>
    <row r="62" spans="1:10" ht="16.5">
      <c r="A62" s="649"/>
      <c r="B62" s="129" t="s">
        <v>1201</v>
      </c>
      <c r="C62" s="683"/>
      <c r="D62" s="707">
        <v>1100000</v>
      </c>
      <c r="E62" s="682">
        <v>0</v>
      </c>
      <c r="F62" s="680">
        <v>0</v>
      </c>
      <c r="G62" s="1420">
        <v>1100000</v>
      </c>
      <c r="H62" s="1421"/>
      <c r="I62" s="680">
        <v>1100000</v>
      </c>
      <c r="J62" s="1401">
        <v>0</v>
      </c>
    </row>
    <row r="63" spans="1:10" ht="33.75" thickBot="1">
      <c r="A63" s="649"/>
      <c r="B63" s="122" t="s">
        <v>443</v>
      </c>
      <c r="C63" s="759">
        <v>400000</v>
      </c>
      <c r="D63" s="688">
        <v>400000</v>
      </c>
      <c r="E63" s="681">
        <v>0</v>
      </c>
      <c r="F63" s="680">
        <v>400000</v>
      </c>
      <c r="G63" s="1410">
        <v>400000</v>
      </c>
      <c r="H63" s="1422">
        <v>0</v>
      </c>
      <c r="I63" s="680">
        <v>400000</v>
      </c>
      <c r="J63" s="1401">
        <v>100</v>
      </c>
    </row>
    <row r="64" spans="1:10" s="130" customFormat="1" ht="17.25" thickBot="1">
      <c r="A64" s="124">
        <v>6</v>
      </c>
      <c r="B64" s="125" t="s">
        <v>219</v>
      </c>
      <c r="C64" s="708">
        <v>121599580</v>
      </c>
      <c r="D64" s="709">
        <v>89194389</v>
      </c>
      <c r="E64" s="709">
        <v>26500000</v>
      </c>
      <c r="F64" s="685">
        <v>115694389</v>
      </c>
      <c r="G64" s="684">
        <v>87386905</v>
      </c>
      <c r="H64" s="709">
        <v>14740380</v>
      </c>
      <c r="I64" s="685">
        <v>102127285</v>
      </c>
      <c r="J64" s="1406">
        <v>88.273325856796731</v>
      </c>
    </row>
    <row r="65" spans="1:10" ht="16.5">
      <c r="A65" s="648"/>
      <c r="B65" s="121" t="s">
        <v>220</v>
      </c>
      <c r="C65" s="679">
        <v>500000</v>
      </c>
      <c r="D65" s="677">
        <v>500000</v>
      </c>
      <c r="E65" s="678">
        <v>0</v>
      </c>
      <c r="F65" s="679">
        <v>500000</v>
      </c>
      <c r="G65" s="677">
        <v>0</v>
      </c>
      <c r="H65" s="678">
        <v>0</v>
      </c>
      <c r="I65" s="679">
        <v>0</v>
      </c>
      <c r="J65" s="1400">
        <v>0</v>
      </c>
    </row>
    <row r="66" spans="1:10" ht="33">
      <c r="A66" s="649"/>
      <c r="B66" s="121" t="s">
        <v>221</v>
      </c>
      <c r="C66" s="679">
        <v>8000000</v>
      </c>
      <c r="D66" s="688">
        <v>0</v>
      </c>
      <c r="E66" s="678">
        <v>0</v>
      </c>
      <c r="F66" s="679">
        <v>0</v>
      </c>
      <c r="G66" s="688">
        <v>0</v>
      </c>
      <c r="H66" s="678">
        <v>0</v>
      </c>
      <c r="I66" s="679">
        <v>0</v>
      </c>
      <c r="J66" s="1400">
        <v>0</v>
      </c>
    </row>
    <row r="67" spans="1:10" s="689" customFormat="1" ht="16.5">
      <c r="A67" s="649"/>
      <c r="B67" s="123" t="s">
        <v>222</v>
      </c>
      <c r="C67" s="679">
        <v>1900000</v>
      </c>
      <c r="D67" s="688">
        <v>1900000</v>
      </c>
      <c r="E67" s="677">
        <v>0</v>
      </c>
      <c r="F67" s="679">
        <v>1900000</v>
      </c>
      <c r="G67" s="1410">
        <v>1900000</v>
      </c>
      <c r="H67" s="677">
        <v>0</v>
      </c>
      <c r="I67" s="679">
        <v>1900000</v>
      </c>
      <c r="J67" s="1400">
        <v>100</v>
      </c>
    </row>
    <row r="68" spans="1:10" ht="16.5">
      <c r="A68" s="649"/>
      <c r="B68" s="121" t="s">
        <v>223</v>
      </c>
      <c r="C68" s="679">
        <v>500000</v>
      </c>
      <c r="D68" s="688">
        <v>500000</v>
      </c>
      <c r="E68" s="677">
        <v>0</v>
      </c>
      <c r="F68" s="679">
        <v>500000</v>
      </c>
      <c r="G68" s="1410">
        <v>500000</v>
      </c>
      <c r="H68" s="677">
        <v>0</v>
      </c>
      <c r="I68" s="679">
        <v>500000</v>
      </c>
      <c r="J68" s="1400">
        <v>100</v>
      </c>
    </row>
    <row r="69" spans="1:10" ht="16.5">
      <c r="A69" s="649"/>
      <c r="B69" s="121" t="s">
        <v>861</v>
      </c>
      <c r="C69" s="679">
        <v>600000</v>
      </c>
      <c r="D69" s="688">
        <v>600000</v>
      </c>
      <c r="E69" s="677">
        <v>0</v>
      </c>
      <c r="F69" s="679">
        <v>600000</v>
      </c>
      <c r="G69" s="1410">
        <v>600000</v>
      </c>
      <c r="H69" s="677">
        <v>0</v>
      </c>
      <c r="I69" s="679">
        <v>600000</v>
      </c>
      <c r="J69" s="1400">
        <v>100</v>
      </c>
    </row>
    <row r="70" spans="1:10" ht="16.5">
      <c r="A70" s="649"/>
      <c r="B70" s="638" t="s">
        <v>878</v>
      </c>
      <c r="C70" s="679">
        <v>2800000</v>
      </c>
      <c r="D70" s="680">
        <v>1400000</v>
      </c>
      <c r="E70" s="680">
        <v>0</v>
      </c>
      <c r="F70" s="680">
        <v>1400000</v>
      </c>
      <c r="G70" s="713">
        <v>1400000</v>
      </c>
      <c r="H70" s="688">
        <v>0</v>
      </c>
      <c r="I70" s="680">
        <v>1400000</v>
      </c>
      <c r="J70" s="1401">
        <v>100</v>
      </c>
    </row>
    <row r="71" spans="1:10" ht="16.5">
      <c r="A71" s="649"/>
      <c r="B71" s="638" t="s">
        <v>879</v>
      </c>
      <c r="C71" s="679">
        <v>1000000</v>
      </c>
      <c r="D71" s="680">
        <v>500000</v>
      </c>
      <c r="E71" s="680">
        <v>0</v>
      </c>
      <c r="F71" s="680">
        <v>500000</v>
      </c>
      <c r="G71" s="713">
        <v>500000</v>
      </c>
      <c r="H71" s="688">
        <v>0</v>
      </c>
      <c r="I71" s="680">
        <v>500000</v>
      </c>
      <c r="J71" s="1401">
        <v>100</v>
      </c>
    </row>
    <row r="72" spans="1:10" ht="16.5">
      <c r="A72" s="649"/>
      <c r="B72" s="638" t="s">
        <v>880</v>
      </c>
      <c r="C72" s="679">
        <v>300000</v>
      </c>
      <c r="D72" s="680">
        <v>150000</v>
      </c>
      <c r="E72" s="680">
        <v>0</v>
      </c>
      <c r="F72" s="680">
        <v>150000</v>
      </c>
      <c r="G72" s="713">
        <v>150000</v>
      </c>
      <c r="H72" s="688">
        <v>0</v>
      </c>
      <c r="I72" s="680">
        <v>150000</v>
      </c>
      <c r="J72" s="1401">
        <v>100</v>
      </c>
    </row>
    <row r="73" spans="1:10" ht="16.5">
      <c r="A73" s="649"/>
      <c r="B73" s="638" t="s">
        <v>881</v>
      </c>
      <c r="C73" s="679">
        <v>400000</v>
      </c>
      <c r="D73" s="680">
        <v>200000</v>
      </c>
      <c r="E73" s="680">
        <v>0</v>
      </c>
      <c r="F73" s="680">
        <v>200000</v>
      </c>
      <c r="G73" s="713">
        <v>200000</v>
      </c>
      <c r="H73" s="688">
        <v>0</v>
      </c>
      <c r="I73" s="680">
        <v>200000</v>
      </c>
      <c r="J73" s="1401">
        <v>100</v>
      </c>
    </row>
    <row r="74" spans="1:10" ht="16.5">
      <c r="A74" s="649"/>
      <c r="B74" s="638" t="s">
        <v>882</v>
      </c>
      <c r="C74" s="679">
        <v>400000</v>
      </c>
      <c r="D74" s="680">
        <v>200000</v>
      </c>
      <c r="E74" s="680">
        <v>0</v>
      </c>
      <c r="F74" s="680">
        <v>200000</v>
      </c>
      <c r="G74" s="713">
        <v>200000</v>
      </c>
      <c r="H74" s="688">
        <v>0</v>
      </c>
      <c r="I74" s="680">
        <v>200000</v>
      </c>
      <c r="J74" s="1401">
        <v>100</v>
      </c>
    </row>
    <row r="75" spans="1:10" ht="16.5">
      <c r="A75" s="649"/>
      <c r="B75" s="638" t="s">
        <v>883</v>
      </c>
      <c r="C75" s="679">
        <v>400000</v>
      </c>
      <c r="D75" s="680">
        <v>200000</v>
      </c>
      <c r="E75" s="680">
        <v>0</v>
      </c>
      <c r="F75" s="680">
        <v>200000</v>
      </c>
      <c r="G75" s="713">
        <v>200000</v>
      </c>
      <c r="H75" s="688">
        <v>0</v>
      </c>
      <c r="I75" s="680">
        <v>200000</v>
      </c>
      <c r="J75" s="1401">
        <v>100</v>
      </c>
    </row>
    <row r="76" spans="1:10" ht="16.5">
      <c r="A76" s="650"/>
      <c r="B76" s="638" t="s">
        <v>884</v>
      </c>
      <c r="C76" s="679">
        <v>200000</v>
      </c>
      <c r="D76" s="688">
        <v>100000</v>
      </c>
      <c r="E76" s="688">
        <v>0</v>
      </c>
      <c r="F76" s="680">
        <v>100000</v>
      </c>
      <c r="G76" s="713">
        <v>100000</v>
      </c>
      <c r="H76" s="688">
        <v>0</v>
      </c>
      <c r="I76" s="680">
        <v>100000</v>
      </c>
      <c r="J76" s="1401">
        <v>100</v>
      </c>
    </row>
    <row r="77" spans="1:10" ht="33">
      <c r="A77" s="649"/>
      <c r="B77" s="857" t="s">
        <v>1100</v>
      </c>
      <c r="C77" s="679">
        <v>400000</v>
      </c>
      <c r="D77" s="688">
        <v>0</v>
      </c>
      <c r="E77" s="688">
        <v>0</v>
      </c>
      <c r="F77" s="680">
        <v>0</v>
      </c>
      <c r="G77" s="1423">
        <v>0</v>
      </c>
      <c r="H77" s="688">
        <v>0</v>
      </c>
      <c r="I77" s="680">
        <v>0</v>
      </c>
      <c r="J77" s="1401">
        <v>0</v>
      </c>
    </row>
    <row r="78" spans="1:10" ht="33">
      <c r="A78" s="649"/>
      <c r="B78" s="638" t="s">
        <v>1111</v>
      </c>
      <c r="C78" s="679">
        <v>400000</v>
      </c>
      <c r="D78" s="688">
        <v>0</v>
      </c>
      <c r="E78" s="688">
        <v>0</v>
      </c>
      <c r="F78" s="680">
        <v>0</v>
      </c>
      <c r="G78" s="1423">
        <v>0</v>
      </c>
      <c r="H78" s="688">
        <v>0</v>
      </c>
      <c r="I78" s="680">
        <v>0</v>
      </c>
      <c r="J78" s="1401">
        <v>0</v>
      </c>
    </row>
    <row r="79" spans="1:10" ht="33">
      <c r="A79" s="649"/>
      <c r="B79" s="122" t="s">
        <v>1141</v>
      </c>
      <c r="C79" s="688">
        <v>0</v>
      </c>
      <c r="D79" s="688">
        <v>250000</v>
      </c>
      <c r="E79" s="688">
        <v>0</v>
      </c>
      <c r="F79" s="680">
        <v>250000</v>
      </c>
      <c r="G79" s="1424">
        <v>250000</v>
      </c>
      <c r="H79" s="688">
        <v>0</v>
      </c>
      <c r="I79" s="680">
        <v>250000</v>
      </c>
      <c r="J79" s="1401">
        <v>100</v>
      </c>
    </row>
    <row r="80" spans="1:10" ht="33">
      <c r="A80" s="649"/>
      <c r="B80" s="122" t="s">
        <v>1142</v>
      </c>
      <c r="C80" s="688">
        <v>0</v>
      </c>
      <c r="D80" s="688">
        <v>60000</v>
      </c>
      <c r="E80" s="688">
        <v>0</v>
      </c>
      <c r="F80" s="680">
        <v>60000</v>
      </c>
      <c r="G80" s="1424">
        <v>60000</v>
      </c>
      <c r="H80" s="688">
        <v>0</v>
      </c>
      <c r="I80" s="680">
        <v>60000</v>
      </c>
      <c r="J80" s="1401">
        <v>100</v>
      </c>
    </row>
    <row r="81" spans="1:10" ht="33">
      <c r="A81" s="649"/>
      <c r="B81" s="122" t="s">
        <v>1143</v>
      </c>
      <c r="C81" s="688">
        <v>0</v>
      </c>
      <c r="D81" s="688">
        <v>1113000</v>
      </c>
      <c r="E81" s="688">
        <v>0</v>
      </c>
      <c r="F81" s="680">
        <v>1113000</v>
      </c>
      <c r="G81" s="1424">
        <v>1103000</v>
      </c>
      <c r="H81" s="688">
        <v>0</v>
      </c>
      <c r="I81" s="680">
        <v>1103000</v>
      </c>
      <c r="J81" s="1401">
        <v>99.101527403414195</v>
      </c>
    </row>
    <row r="82" spans="1:10" ht="33">
      <c r="A82" s="649"/>
      <c r="B82" s="122" t="s">
        <v>1153</v>
      </c>
      <c r="C82" s="688">
        <v>0</v>
      </c>
      <c r="D82" s="688">
        <v>400000</v>
      </c>
      <c r="E82" s="688">
        <v>0</v>
      </c>
      <c r="F82" s="680">
        <v>400000</v>
      </c>
      <c r="G82" s="298">
        <v>400000</v>
      </c>
      <c r="H82" s="688">
        <v>0</v>
      </c>
      <c r="I82" s="680">
        <v>400000</v>
      </c>
      <c r="J82" s="1401">
        <v>100</v>
      </c>
    </row>
    <row r="83" spans="1:10" ht="33">
      <c r="A83" s="649"/>
      <c r="B83" s="638" t="s">
        <v>1144</v>
      </c>
      <c r="C83" s="688">
        <v>0</v>
      </c>
      <c r="D83" s="688">
        <v>30000</v>
      </c>
      <c r="E83" s="688">
        <v>0</v>
      </c>
      <c r="F83" s="680">
        <v>30000</v>
      </c>
      <c r="G83" s="298">
        <v>30000</v>
      </c>
      <c r="H83" s="688">
        <v>0</v>
      </c>
      <c r="I83" s="680">
        <v>30000</v>
      </c>
      <c r="J83" s="1401">
        <v>100</v>
      </c>
    </row>
    <row r="84" spans="1:10" ht="33">
      <c r="A84" s="649"/>
      <c r="B84" s="638" t="s">
        <v>1145</v>
      </c>
      <c r="C84" s="688">
        <v>0</v>
      </c>
      <c r="D84" s="688">
        <v>405000</v>
      </c>
      <c r="E84" s="688">
        <v>0</v>
      </c>
      <c r="F84" s="680">
        <v>405000</v>
      </c>
      <c r="G84" s="298">
        <v>405000</v>
      </c>
      <c r="H84" s="688">
        <v>0</v>
      </c>
      <c r="I84" s="680">
        <v>405000</v>
      </c>
      <c r="J84" s="1401">
        <v>100</v>
      </c>
    </row>
    <row r="85" spans="1:10" ht="33.75" thickBot="1">
      <c r="A85" s="649"/>
      <c r="B85" s="638" t="s">
        <v>1152</v>
      </c>
      <c r="C85" s="688">
        <v>0</v>
      </c>
      <c r="D85" s="688">
        <v>80000</v>
      </c>
      <c r="E85" s="688">
        <v>0</v>
      </c>
      <c r="F85" s="680">
        <v>80000</v>
      </c>
      <c r="G85" s="298">
        <v>80000</v>
      </c>
      <c r="H85" s="688">
        <v>0</v>
      </c>
      <c r="I85" s="680">
        <v>80000</v>
      </c>
      <c r="J85" s="1401">
        <v>100</v>
      </c>
    </row>
    <row r="86" spans="1:10" s="130" customFormat="1" ht="17.25" thickBot="1">
      <c r="A86" s="546">
        <v>7</v>
      </c>
      <c r="B86" s="547" t="s">
        <v>224</v>
      </c>
      <c r="C86" s="712">
        <v>17800000</v>
      </c>
      <c r="D86" s="711">
        <v>8588000</v>
      </c>
      <c r="E86" s="711">
        <v>0</v>
      </c>
      <c r="F86" s="712">
        <v>8588000</v>
      </c>
      <c r="G86" s="712">
        <v>8078000</v>
      </c>
      <c r="H86" s="711">
        <v>0</v>
      </c>
      <c r="I86" s="712">
        <v>8078000</v>
      </c>
      <c r="J86" s="1425">
        <v>94.061481136469496</v>
      </c>
    </row>
    <row r="87" spans="1:10" s="130" customFormat="1" ht="17.25" thickTop="1">
      <c r="A87" s="326" t="s">
        <v>225</v>
      </c>
      <c r="B87" s="327"/>
      <c r="C87" s="600">
        <v>750646179</v>
      </c>
      <c r="D87" s="598">
        <v>725410898</v>
      </c>
      <c r="E87" s="599">
        <v>38778000</v>
      </c>
      <c r="F87" s="600">
        <v>764188898</v>
      </c>
      <c r="G87" s="598">
        <v>720659117</v>
      </c>
      <c r="H87" s="599">
        <v>23518380</v>
      </c>
      <c r="I87" s="600">
        <v>744177497</v>
      </c>
      <c r="J87" s="1426">
        <v>97.381354132155948</v>
      </c>
    </row>
    <row r="88" spans="1:10">
      <c r="A88" s="1782" t="s">
        <v>499</v>
      </c>
      <c r="B88" s="1783"/>
      <c r="C88" s="713">
        <v>2400000</v>
      </c>
      <c r="D88" s="298">
        <v>2400000</v>
      </c>
      <c r="E88" s="713">
        <v>0</v>
      </c>
      <c r="F88" s="713">
        <v>2400000</v>
      </c>
      <c r="G88" s="298">
        <v>2400000</v>
      </c>
      <c r="H88" s="713">
        <v>0</v>
      </c>
      <c r="I88" s="713">
        <v>2400000</v>
      </c>
      <c r="J88" s="1427">
        <v>100</v>
      </c>
    </row>
    <row r="89" spans="1:10" ht="15.75" thickBot="1">
      <c r="A89" s="1763" t="s">
        <v>500</v>
      </c>
      <c r="B89" s="1764"/>
      <c r="C89" s="715">
        <v>748246179</v>
      </c>
      <c r="D89" s="714">
        <v>723010898</v>
      </c>
      <c r="E89" s="715">
        <v>38778000</v>
      </c>
      <c r="F89" s="715">
        <v>761788898</v>
      </c>
      <c r="G89" s="714">
        <v>718259117</v>
      </c>
      <c r="H89" s="715">
        <v>23518380</v>
      </c>
      <c r="I89" s="715">
        <v>741777497</v>
      </c>
      <c r="J89" s="1428">
        <v>97.373104143085058</v>
      </c>
    </row>
    <row r="90" spans="1:10" ht="15.75" thickTop="1"/>
    <row r="91" spans="1:10">
      <c r="C91" s="718">
        <v>750646179</v>
      </c>
      <c r="D91" s="718">
        <v>724238898</v>
      </c>
      <c r="E91" s="718">
        <v>38778000</v>
      </c>
      <c r="F91" s="718">
        <v>763088898</v>
      </c>
      <c r="G91" s="718">
        <v>720659117</v>
      </c>
      <c r="H91" s="718">
        <v>23518380</v>
      </c>
      <c r="I91" s="718">
        <v>744177497</v>
      </c>
      <c r="J91" s="718">
        <v>5196.2853777081709</v>
      </c>
    </row>
  </sheetData>
  <mergeCells count="16">
    <mergeCell ref="J2:J5"/>
    <mergeCell ref="A89:B89"/>
    <mergeCell ref="G3:G5"/>
    <mergeCell ref="H3:H5"/>
    <mergeCell ref="I3:I5"/>
    <mergeCell ref="A2:A5"/>
    <mergeCell ref="B2:B5"/>
    <mergeCell ref="A6:A13"/>
    <mergeCell ref="A37:A39"/>
    <mergeCell ref="A88:B88"/>
    <mergeCell ref="G2:I2"/>
    <mergeCell ref="C3:C5"/>
    <mergeCell ref="D3:D5"/>
    <mergeCell ref="E3:E5"/>
    <mergeCell ref="F3:F5"/>
    <mergeCell ref="D2:F2"/>
  </mergeCells>
  <printOptions horizontalCentered="1"/>
  <pageMargins left="0" right="0" top="0.6692913385826772" bottom="0.39370078740157483" header="0.19685039370078741" footer="0.19685039370078741"/>
  <pageSetup paperSize="9" scale="50" orientation="portrait" r:id="rId1"/>
  <headerFooter alignWithMargins="0">
    <oddHeader>&amp;C&amp;"Arial,Félkövér"&amp;16
AZ ÖNKORMÁNYZAT ÁLTAL 2020. ÉVBEN
CÉLJELLEGGEL ADOTT TÁMOGATÁSOK&amp;R&amp;"Arial,Félkövér"&amp;12  3/C. melléklet a 15/2021. (V.28.) önkormányzati rendelethez</oddHeader>
    <oddFooter xml:space="preserve">&amp;R&amp;"Arial,Normál" 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1BF415825EB7D498C1B970BA936A0D5" ma:contentTypeVersion="2" ma:contentTypeDescription="Új dokumentum létrehozása." ma:contentTypeScope="" ma:versionID="fc92d8e564787801f06113024f1334ea">
  <xsd:schema xmlns:xsd="http://www.w3.org/2001/XMLSchema" xmlns:xs="http://www.w3.org/2001/XMLSchema" xmlns:p="http://schemas.microsoft.com/office/2006/metadata/properties" xmlns:ns3="33eec80b-c096-4d99-8db0-b087313d7b0f" targetNamespace="http://schemas.microsoft.com/office/2006/metadata/properties" ma:root="true" ma:fieldsID="afbf42306458f83e60b556cd6cbdacf4" ns3:_="">
    <xsd:import namespace="33eec80b-c096-4d99-8db0-b087313d7b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ec80b-c096-4d99-8db0-b087313d7b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30374-380C-4C69-9E80-66382EC6C92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3eec80b-c096-4d99-8db0-b087313d7b0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1550BC-1E43-4197-B25A-4B5DC8272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A75FFD-F906-42A2-A2A1-9DAA7784D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eec80b-c096-4d99-8db0-b087313d7b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100</vt:i4>
      </vt:variant>
    </vt:vector>
  </HeadingPairs>
  <TitlesOfParts>
    <vt:vector size="126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10-immat-TE</vt:lpstr>
      <vt:lpstr>11-Vagyonkimutatás</vt:lpstr>
      <vt:lpstr>12-Mérleg_Egysz_ÚjÁhsz</vt:lpstr>
      <vt:lpstr>13-Ktv-jelentés_ÚjÁhsz</vt:lpstr>
      <vt:lpstr>14-Maradványk_ÚjÁhsz</vt:lpstr>
      <vt:lpstr>15-Eredmény_Kimut_ÚjÁhsz</vt:lpstr>
      <vt:lpstr>16-címrend</vt:lpstr>
      <vt:lpstr>1. tájékoztató</vt:lpstr>
      <vt:lpstr>2. tájékoztató</vt:lpstr>
      <vt:lpstr>PH Névszerinti</vt:lpstr>
      <vt:lpstr>'15-Eredmény_Kimut_ÚjÁhsz'!__pr612</vt:lpstr>
      <vt:lpstr>'15-Eredmény_Kimut_ÚjÁhsz'!__pr613</vt:lpstr>
      <vt:lpstr>'15-Eredmény_Kimut_ÚjÁhsz'!__pr614</vt:lpstr>
      <vt:lpstr>'15-Eredmény_Kimut_ÚjÁhsz'!__pr615</vt:lpstr>
      <vt:lpstr>'15-Eredmény_Kimut_ÚjÁhsz'!__pr616</vt:lpstr>
      <vt:lpstr>'15-Eredmény_Kimut_ÚjÁhsz'!__pr617</vt:lpstr>
      <vt:lpstr>'15-Eredmény_Kimut_ÚjÁhsz'!__pr618</vt:lpstr>
      <vt:lpstr>'15-Eredmény_Kimut_ÚjÁhsz'!__pr619</vt:lpstr>
      <vt:lpstr>'15-Eredmény_Kimut_ÚjÁhsz'!__pr620</vt:lpstr>
      <vt:lpstr>'15-Eredmény_Kimut_ÚjÁhsz'!__pr621</vt:lpstr>
      <vt:lpstr>'15-Eredmény_Kimut_ÚjÁhsz'!__pr622</vt:lpstr>
      <vt:lpstr>'15-Eredmény_Kimut_ÚjÁhsz'!__pr623</vt:lpstr>
      <vt:lpstr>'15-Eredmény_Kimut_ÚjÁhsz'!__pr625</vt:lpstr>
      <vt:lpstr>'15-Eredmény_Kimut_ÚjÁhsz'!__pr626</vt:lpstr>
      <vt:lpstr>'15-Eredmény_Kimut_ÚjÁhsz'!__pr627</vt:lpstr>
      <vt:lpstr>'15-Eredmény_Kimut_ÚjÁhsz'!__pr628</vt:lpstr>
      <vt:lpstr>'15-Eredmény_Kimut_ÚjÁhsz'!__pr629</vt:lpstr>
      <vt:lpstr>'14-Maradványk_ÚjÁhsz'!_pr612</vt:lpstr>
      <vt:lpstr>'14-Maradványk_ÚjÁhsz'!_pr613</vt:lpstr>
      <vt:lpstr>'14-Maradványk_ÚjÁhsz'!_pr614</vt:lpstr>
      <vt:lpstr>'14-Maradványk_ÚjÁhsz'!_pr615</vt:lpstr>
      <vt:lpstr>'14-Maradványk_ÚjÁhsz'!_pr616</vt:lpstr>
      <vt:lpstr>'14-Maradványk_ÚjÁhsz'!_pr617</vt:lpstr>
      <vt:lpstr>'14-Maradványk_ÚjÁhsz'!_pr618</vt:lpstr>
      <vt:lpstr>'14-Maradványk_ÚjÁhsz'!_pr619</vt:lpstr>
      <vt:lpstr>'14-Maradványk_ÚjÁhsz'!_pr620</vt:lpstr>
      <vt:lpstr>'14-Maradványk_ÚjÁhsz'!_pr621</vt:lpstr>
      <vt:lpstr>'14-Maradványk_ÚjÁhsz'!_pr622</vt:lpstr>
      <vt:lpstr>'14-Maradványk_ÚjÁhsz'!_pr623</vt:lpstr>
      <vt:lpstr>'14-Maradványk_ÚjÁhsz'!_pr624</vt:lpstr>
      <vt:lpstr>'14-Maradványk_ÚjÁhsz'!_pr625</vt:lpstr>
      <vt:lpstr>'14-Maradványk_ÚjÁhsz'!_pr626</vt:lpstr>
      <vt:lpstr>'14-Maradványk_ÚjÁhsz'!_pr627</vt:lpstr>
      <vt:lpstr>'14-Maradványk_ÚjÁhsz'!_pr628</vt:lpstr>
      <vt:lpstr>'14-Maradványk_ÚjÁhsz'!_pr629</vt:lpstr>
      <vt:lpstr>'15-Eredmény_Kimut_ÚjÁhsz'!_pr830</vt:lpstr>
      <vt:lpstr>'15-Eredmény_Kimut_ÚjÁhsz'!_pr831</vt:lpstr>
      <vt:lpstr>'15-Eredmény_Kimut_ÚjÁhsz'!_pr832</vt:lpstr>
      <vt:lpstr>'15-Eredmény_Kimut_ÚjÁhsz'!_pr833</vt:lpstr>
      <vt:lpstr>'15-Eredmény_Kimut_ÚjÁhsz'!_pr834</vt:lpstr>
      <vt:lpstr>'15-Eredmény_Kimut_ÚjÁhsz'!_pr835</vt:lpstr>
      <vt:lpstr>'15-Eredmény_Kimut_ÚjÁhsz'!_pr836</vt:lpstr>
      <vt:lpstr>'15-Eredmény_Kimut_ÚjÁhsz'!_pr837</vt:lpstr>
      <vt:lpstr>'15-Eredmény_Kimut_ÚjÁhsz'!_pr838</vt:lpstr>
      <vt:lpstr>'15-Eredmény_Kimut_ÚjÁhsz'!_pr839</vt:lpstr>
      <vt:lpstr>'15-Eredmény_Kimut_ÚjÁhsz'!_pr840</vt:lpstr>
      <vt:lpstr>'15-Eredmény_Kimut_ÚjÁhsz'!_pr841</vt:lpstr>
      <vt:lpstr>'15-Eredmény_Kimut_ÚjÁhsz'!_pr843</vt:lpstr>
      <vt:lpstr>'15-Eredmény_Kimut_ÚjÁhsz'!_pr844</vt:lpstr>
      <vt:lpstr>'15-Eredmény_Kimut_ÚjÁhsz'!_pr845</vt:lpstr>
      <vt:lpstr>'15-Eredmény_Kimut_ÚjÁhsz'!_pr846</vt:lpstr>
      <vt:lpstr>'15-Eredmény_Kimut_ÚjÁhsz'!_pr847</vt:lpstr>
      <vt:lpstr>'15-Eredmény_Kimut_ÚjÁhsz'!_pr848</vt:lpstr>
      <vt:lpstr>'15-Eredmény_Kimut_ÚjÁhsz'!_pr849</vt:lpstr>
      <vt:lpstr>'15-Eredmény_Kimut_ÚjÁhsz'!_pr850</vt:lpstr>
      <vt:lpstr>'15-Eredmény_Kimut_ÚjÁhsz'!_pr851</vt:lpstr>
      <vt:lpstr>'15-Eredmény_Kimut_ÚjÁhsz'!_pr852</vt:lpstr>
      <vt:lpstr>'15-Eredmény_Kimut_ÚjÁhsz'!_pr855</vt:lpstr>
      <vt:lpstr>'15-Eredmény_Kimut_ÚjÁhsz'!_pr856</vt:lpstr>
      <vt:lpstr>'15-Eredmény_Kimut_ÚjÁhsz'!_pr857</vt:lpstr>
      <vt:lpstr>'15-Eredmény_Kimut_ÚjÁhsz'!_pr858</vt:lpstr>
      <vt:lpstr>'15-Eredmény_Kimut_ÚjÁhsz'!_pr859</vt:lpstr>
      <vt:lpstr>'15-Eredmény_Kimut_ÚjÁhsz'!_pr861</vt:lpstr>
      <vt:lpstr>'15-Eredmény_Kimut_ÚjÁhsz'!_pr862</vt:lpstr>
      <vt:lpstr>'15-Eredmény_Kimut_ÚjÁhsz'!_pr869</vt:lpstr>
      <vt:lpstr>'11-Vagyonkimutatás'!Nyomtatási_cím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'10-immat-TE'!Nyomtatási_terület</vt:lpstr>
      <vt:lpstr>'11-Vagyonkimutatás'!Nyomtatási_terület</vt:lpstr>
      <vt:lpstr>'12-Mérleg_Egysz_ÚjÁhsz'!Nyomtatási_terület</vt:lpstr>
      <vt:lpstr>'13-Ktv-jelentés_ÚjÁhsz'!Nyomtatási_terület</vt:lpstr>
      <vt:lpstr>'14-Maradványk_ÚjÁhsz'!Nyomtatási_terület</vt:lpstr>
      <vt:lpstr>'15-Eredmény_Kimut_ÚjÁhsz'!Nyomtatási_terület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2021-05-28T06:08:22Z</cp:lastPrinted>
  <dcterms:created xsi:type="dcterms:W3CDTF">2017-07-13T14:17:22Z</dcterms:created>
  <dcterms:modified xsi:type="dcterms:W3CDTF">2021-05-28T06:08:23Z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0x01010021BF415825EB7D498C1B970BA936A0D5</vt:lpwstr>
  </property>
</Properties>
</file>