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7"/>
  <workbookPr/>
  <mc:AlternateContent xmlns:mc="http://schemas.openxmlformats.org/markup-compatibility/2006">
    <mc:Choice Requires="x15">
      <x15ac:absPath xmlns:x15ac="http://schemas.microsoft.com/office/spreadsheetml/2010/11/ac" url="C:\Users\user\Documents\TESTÜLETI ANYAG\LOCLEX\"/>
    </mc:Choice>
  </mc:AlternateContent>
  <xr:revisionPtr revIDLastSave="0" documentId="8_{F141E168-693B-4D85-846F-1046DE8274E0}" xr6:coauthVersionLast="36" xr6:coauthVersionMax="36" xr10:uidLastSave="{00000000-0000-0000-0000-000000000000}"/>
  <bookViews>
    <workbookView xWindow="0" yWindow="0" windowWidth="28800" windowHeight="12225"/>
  </bookViews>
  <sheets>
    <sheet name="1- mell" sheetId="18" r:id="rId1"/>
    <sheet name="2. mell." sheetId="2" r:id="rId2"/>
    <sheet name="3. sz. mell." sheetId="3" r:id="rId3"/>
    <sheet name="4. mell." sheetId="4" r:id="rId4"/>
    <sheet name="4.1 " sheetId="5" r:id="rId5"/>
    <sheet name="5. mell." sheetId="6" r:id="rId6"/>
    <sheet name="6. mell." sheetId="7" r:id="rId7"/>
    <sheet name="7. mell." sheetId="9" r:id="rId8"/>
    <sheet name="8. mell." sheetId="10" r:id="rId9"/>
    <sheet name="9. mell." sheetId="11" r:id="rId10"/>
    <sheet name="10. mell." sheetId="12" r:id="rId11"/>
    <sheet name="11. mell." sheetId="13" r:id="rId12"/>
    <sheet name="12. mell." sheetId="14" r:id="rId13"/>
    <sheet name="13. mell" sheetId="15" r:id="rId14"/>
    <sheet name="14. mell." sheetId="16" r:id="rId15"/>
    <sheet name="15. mell" sheetId="17" r:id="rId16"/>
  </sheets>
  <definedNames>
    <definedName name="_xlnm.Print_Titles" localSheetId="1">'2. mell.'!$6:$6</definedName>
    <definedName name="_xlnm.Print_Titles" localSheetId="2">'3. sz. mell.'!$6:$6</definedName>
    <definedName name="_xlnm.Print_Titles" localSheetId="9">'9. mell.'!$6:$6</definedName>
    <definedName name="_xlnm.Print_Area" localSheetId="14">'14. mell.'!$A$1:$N$25</definedName>
  </definedNames>
  <calcPr calcId="191029" fullCalcOnLoad="1"/>
</workbook>
</file>

<file path=xl/calcChain.xml><?xml version="1.0" encoding="utf-8"?>
<calcChain xmlns="http://schemas.openxmlformats.org/spreadsheetml/2006/main">
  <c r="D26" i="4" l="1"/>
  <c r="C26" i="4"/>
  <c r="B26" i="4"/>
  <c r="C20" i="5"/>
  <c r="B20" i="5"/>
  <c r="E26" i="4"/>
  <c r="C21" i="2"/>
  <c r="C16" i="2"/>
  <c r="D15" i="3"/>
  <c r="E15" i="3"/>
  <c r="F15" i="3"/>
  <c r="C15" i="3"/>
  <c r="F11" i="3"/>
  <c r="C11" i="3"/>
  <c r="F9" i="3"/>
  <c r="D20" i="12"/>
  <c r="F62" i="2"/>
  <c r="F65" i="2"/>
  <c r="F63" i="2"/>
  <c r="D23" i="17"/>
  <c r="D28" i="17"/>
  <c r="D15" i="17"/>
  <c r="D22" i="17"/>
  <c r="D20" i="5"/>
  <c r="B24" i="15"/>
  <c r="B26" i="15"/>
  <c r="B14" i="15"/>
  <c r="F40" i="3"/>
  <c r="D24" i="12"/>
  <c r="C19" i="12"/>
  <c r="F45" i="2"/>
  <c r="F28" i="2"/>
  <c r="F30" i="2"/>
  <c r="C24" i="2"/>
  <c r="F16" i="2"/>
  <c r="C24" i="12"/>
  <c r="C18" i="12"/>
  <c r="C15" i="12"/>
  <c r="C12" i="12"/>
  <c r="C25" i="12"/>
  <c r="F40" i="2"/>
  <c r="F47" i="2"/>
  <c r="F48" i="2"/>
  <c r="F49" i="2"/>
  <c r="E24" i="12"/>
  <c r="D18" i="12"/>
  <c r="E18" i="12"/>
  <c r="B24" i="18"/>
  <c r="B26" i="18"/>
  <c r="B14" i="18"/>
  <c r="B16" i="18"/>
  <c r="E27" i="6"/>
  <c r="E28" i="6"/>
  <c r="E30" i="6"/>
  <c r="E31" i="6"/>
  <c r="E32" i="6"/>
  <c r="E33" i="6"/>
  <c r="E34" i="6"/>
  <c r="E35" i="6"/>
  <c r="E26" i="6"/>
  <c r="D36" i="6"/>
  <c r="N9" i="16"/>
  <c r="N8" i="16"/>
  <c r="N7" i="16"/>
  <c r="N6" i="16"/>
  <c r="D14" i="16"/>
  <c r="C14" i="16"/>
  <c r="B14" i="16"/>
  <c r="B8" i="13"/>
  <c r="B15" i="13"/>
  <c r="C33" i="3"/>
  <c r="C35" i="3"/>
  <c r="C45" i="3"/>
  <c r="N24" i="16"/>
  <c r="B25" i="16"/>
  <c r="N10" i="16"/>
  <c r="C17" i="11"/>
  <c r="C28" i="11"/>
  <c r="C39" i="11"/>
  <c r="C50" i="11"/>
  <c r="C61" i="11"/>
  <c r="C72" i="11"/>
  <c r="C83" i="11"/>
  <c r="C94" i="11"/>
  <c r="C105" i="11"/>
  <c r="C116" i="11"/>
  <c r="D12" i="12"/>
  <c r="E12" i="12"/>
  <c r="D15" i="12"/>
  <c r="D19" i="12"/>
  <c r="E15" i="12"/>
  <c r="E19" i="12"/>
  <c r="E25" i="12"/>
  <c r="B21" i="13"/>
  <c r="B23" i="13"/>
  <c r="B11" i="14"/>
  <c r="B15" i="14"/>
  <c r="C6" i="15"/>
  <c r="D6" i="15"/>
  <c r="E6" i="15"/>
  <c r="C7" i="15"/>
  <c r="D7" i="15"/>
  <c r="E7" i="15"/>
  <c r="C8" i="15"/>
  <c r="D8" i="15"/>
  <c r="E8" i="15"/>
  <c r="C9" i="15"/>
  <c r="D9" i="15"/>
  <c r="E9" i="15"/>
  <c r="C10" i="15"/>
  <c r="D10" i="15"/>
  <c r="E10" i="15"/>
  <c r="C11" i="15"/>
  <c r="D11" i="15"/>
  <c r="E11" i="15"/>
  <c r="C12" i="15"/>
  <c r="D12" i="15"/>
  <c r="E12" i="15"/>
  <c r="C13" i="15"/>
  <c r="D13" i="15"/>
  <c r="E13" i="15"/>
  <c r="C14" i="15"/>
  <c r="D14" i="15"/>
  <c r="C15" i="15"/>
  <c r="C17" i="15"/>
  <c r="D17" i="15"/>
  <c r="E17" i="15"/>
  <c r="C18" i="15"/>
  <c r="D18" i="15"/>
  <c r="E18" i="15"/>
  <c r="C19" i="15"/>
  <c r="D19" i="15"/>
  <c r="E19" i="15"/>
  <c r="C20" i="15"/>
  <c r="D20" i="15"/>
  <c r="E20" i="15"/>
  <c r="C21" i="15"/>
  <c r="D21" i="15"/>
  <c r="E21" i="15"/>
  <c r="C22" i="15"/>
  <c r="D22" i="15"/>
  <c r="E22" i="15"/>
  <c r="C23" i="15"/>
  <c r="D23" i="15"/>
  <c r="E23" i="15"/>
  <c r="C25" i="15"/>
  <c r="D25" i="15"/>
  <c r="E25" i="15"/>
  <c r="N11" i="16"/>
  <c r="N12" i="16"/>
  <c r="N13" i="16"/>
  <c r="E14" i="16"/>
  <c r="F14" i="16"/>
  <c r="G14" i="16"/>
  <c r="H14" i="16"/>
  <c r="I14" i="16"/>
  <c r="J14" i="16"/>
  <c r="K14" i="16"/>
  <c r="L14" i="16"/>
  <c r="M14" i="16"/>
  <c r="N15" i="16"/>
  <c r="N16" i="16"/>
  <c r="N17" i="16"/>
  <c r="N18" i="16"/>
  <c r="N19" i="16"/>
  <c r="J25" i="16"/>
  <c r="K25" i="16"/>
  <c r="L25" i="16"/>
  <c r="N21" i="16"/>
  <c r="N22" i="16"/>
  <c r="N23" i="16"/>
  <c r="C25" i="16"/>
  <c r="D25" i="16"/>
  <c r="E25" i="16"/>
  <c r="F25" i="16"/>
  <c r="G25" i="16"/>
  <c r="H25" i="16"/>
  <c r="I25" i="16"/>
  <c r="M25" i="16"/>
  <c r="D27" i="17"/>
  <c r="F8" i="2"/>
  <c r="F9" i="2"/>
  <c r="F10" i="2"/>
  <c r="F11" i="2"/>
  <c r="F12" i="2"/>
  <c r="F13" i="2"/>
  <c r="F14" i="2"/>
  <c r="F15" i="2"/>
  <c r="F17" i="2"/>
  <c r="F18" i="2"/>
  <c r="F19" i="2"/>
  <c r="F22" i="2"/>
  <c r="F23" i="2"/>
  <c r="F26" i="2"/>
  <c r="F27" i="2"/>
  <c r="F29" i="2"/>
  <c r="C30" i="2"/>
  <c r="F31" i="2"/>
  <c r="F32" i="2"/>
  <c r="C33" i="2"/>
  <c r="F34" i="2"/>
  <c r="F35" i="2"/>
  <c r="F36" i="2"/>
  <c r="F37" i="2"/>
  <c r="F38" i="2"/>
  <c r="F39" i="2"/>
  <c r="C41" i="2"/>
  <c r="F42" i="2"/>
  <c r="F43" i="2"/>
  <c r="F44" i="2"/>
  <c r="C44" i="2"/>
  <c r="F46" i="2"/>
  <c r="C50" i="2"/>
  <c r="F52" i="2"/>
  <c r="F53" i="2"/>
  <c r="F54" i="2"/>
  <c r="F55" i="2"/>
  <c r="F56" i="2"/>
  <c r="F57" i="2"/>
  <c r="F58" i="2"/>
  <c r="F59" i="2"/>
  <c r="C60" i="2"/>
  <c r="F61" i="2"/>
  <c r="F64" i="2"/>
  <c r="C65" i="2"/>
  <c r="C77" i="2"/>
  <c r="F66" i="2"/>
  <c r="F67" i="2"/>
  <c r="F68" i="2"/>
  <c r="F69" i="2"/>
  <c r="F70" i="2"/>
  <c r="F71" i="2"/>
  <c r="F72" i="2"/>
  <c r="F73" i="2"/>
  <c r="F74" i="2"/>
  <c r="F75" i="2"/>
  <c r="F76" i="2"/>
  <c r="D77" i="2"/>
  <c r="E77" i="2"/>
  <c r="F79" i="2"/>
  <c r="F80" i="2"/>
  <c r="F81" i="2"/>
  <c r="F82" i="2"/>
  <c r="F83" i="2"/>
  <c r="F84" i="2"/>
  <c r="F85" i="2"/>
  <c r="C86" i="2"/>
  <c r="F87" i="2"/>
  <c r="F88" i="2"/>
  <c r="F89" i="2"/>
  <c r="F90" i="2"/>
  <c r="C91" i="2"/>
  <c r="F92" i="2"/>
  <c r="F93" i="2"/>
  <c r="F94" i="2"/>
  <c r="F101" i="2"/>
  <c r="F95" i="2"/>
  <c r="F96" i="2"/>
  <c r="F97" i="2"/>
  <c r="F98" i="2"/>
  <c r="F99" i="2"/>
  <c r="F100" i="2"/>
  <c r="C101" i="2"/>
  <c r="D101" i="2"/>
  <c r="E101" i="2"/>
  <c r="F104" i="2"/>
  <c r="F105" i="2"/>
  <c r="F107" i="2"/>
  <c r="F106" i="2"/>
  <c r="C107" i="2"/>
  <c r="F108" i="2"/>
  <c r="F114" i="2"/>
  <c r="F109" i="2"/>
  <c r="F110" i="2"/>
  <c r="F112" i="2"/>
  <c r="C114" i="2"/>
  <c r="C124" i="2"/>
  <c r="C133" i="2"/>
  <c r="F115" i="2"/>
  <c r="F116" i="2"/>
  <c r="F124" i="2"/>
  <c r="F133" i="2"/>
  <c r="F117" i="2"/>
  <c r="F118" i="2"/>
  <c r="F119" i="2"/>
  <c r="F120" i="2"/>
  <c r="C123" i="2"/>
  <c r="D124" i="2"/>
  <c r="E124" i="2"/>
  <c r="F125" i="2"/>
  <c r="F126" i="2"/>
  <c r="F127" i="2"/>
  <c r="C130" i="2"/>
  <c r="D130" i="2"/>
  <c r="D133" i="2"/>
  <c r="E130" i="2"/>
  <c r="E133" i="2"/>
  <c r="F130" i="2"/>
  <c r="F132" i="2"/>
  <c r="F7" i="3"/>
  <c r="F8" i="3"/>
  <c r="F10" i="3"/>
  <c r="F12" i="3"/>
  <c r="F13" i="3"/>
  <c r="F14" i="3"/>
  <c r="E21" i="3"/>
  <c r="F16" i="3"/>
  <c r="F17" i="3"/>
  <c r="F18" i="3"/>
  <c r="F19" i="3"/>
  <c r="F20" i="3"/>
  <c r="D21" i="3"/>
  <c r="D58" i="3"/>
  <c r="D78" i="3"/>
  <c r="D109" i="3"/>
  <c r="F22" i="3"/>
  <c r="F23" i="3"/>
  <c r="C24" i="3"/>
  <c r="D24" i="3"/>
  <c r="E24" i="3"/>
  <c r="F24" i="3"/>
  <c r="F25" i="3"/>
  <c r="F26" i="3"/>
  <c r="F27" i="3"/>
  <c r="F28" i="3"/>
  <c r="F29" i="3"/>
  <c r="F30" i="3"/>
  <c r="F31" i="3"/>
  <c r="F32" i="3"/>
  <c r="D33" i="3"/>
  <c r="D35" i="3"/>
  <c r="E33" i="3"/>
  <c r="E35" i="3"/>
  <c r="F34" i="3"/>
  <c r="F36" i="3"/>
  <c r="F51" i="3"/>
  <c r="F37" i="3"/>
  <c r="F38" i="3"/>
  <c r="F39" i="3"/>
  <c r="F41" i="3"/>
  <c r="F42" i="3"/>
  <c r="D45" i="3"/>
  <c r="D51" i="3"/>
  <c r="E45" i="3"/>
  <c r="E51" i="3"/>
  <c r="F45" i="3"/>
  <c r="C48" i="3"/>
  <c r="D48" i="3"/>
  <c r="E48" i="3"/>
  <c r="F48" i="3"/>
  <c r="F50" i="3"/>
  <c r="C51" i="3"/>
  <c r="F52" i="3"/>
  <c r="F55" i="3"/>
  <c r="F56" i="3"/>
  <c r="F57" i="3"/>
  <c r="C57" i="3"/>
  <c r="D57" i="3"/>
  <c r="E57" i="3"/>
  <c r="F59" i="3"/>
  <c r="F64" i="3"/>
  <c r="F60" i="3"/>
  <c r="F61" i="3"/>
  <c r="F62" i="3"/>
  <c r="F63" i="3"/>
  <c r="C64" i="3"/>
  <c r="D64" i="3"/>
  <c r="E64" i="3"/>
  <c r="F65" i="3"/>
  <c r="F70" i="3"/>
  <c r="F66" i="3"/>
  <c r="F67" i="3"/>
  <c r="F68" i="3"/>
  <c r="F69" i="3"/>
  <c r="C70" i="3"/>
  <c r="F71" i="3"/>
  <c r="F76" i="3"/>
  <c r="F77" i="3"/>
  <c r="F74" i="3"/>
  <c r="F75" i="3"/>
  <c r="C76" i="3"/>
  <c r="C77" i="3"/>
  <c r="D76" i="3"/>
  <c r="D77" i="3"/>
  <c r="E76" i="3"/>
  <c r="E77" i="3"/>
  <c r="F79" i="3"/>
  <c r="F80" i="3"/>
  <c r="F81" i="3"/>
  <c r="F82" i="3"/>
  <c r="C82" i="3"/>
  <c r="D82" i="3"/>
  <c r="E82" i="3"/>
  <c r="F83" i="3"/>
  <c r="F84" i="3"/>
  <c r="F85" i="3"/>
  <c r="F86" i="3"/>
  <c r="C87" i="3"/>
  <c r="F87" i="3"/>
  <c r="D87" i="3"/>
  <c r="E87" i="3"/>
  <c r="F88" i="3"/>
  <c r="F90" i="3"/>
  <c r="F89" i="3"/>
  <c r="D90" i="3"/>
  <c r="E90" i="3"/>
  <c r="F91" i="3"/>
  <c r="F92" i="3"/>
  <c r="F93" i="3"/>
  <c r="F94" i="3"/>
  <c r="F95" i="3"/>
  <c r="C98" i="3"/>
  <c r="D98" i="3"/>
  <c r="E98" i="3"/>
  <c r="F98" i="3"/>
  <c r="F100" i="3"/>
  <c r="F101" i="3"/>
  <c r="F102" i="3"/>
  <c r="F104" i="3"/>
  <c r="C105" i="3"/>
  <c r="D105" i="3"/>
  <c r="E105" i="3"/>
  <c r="E108" i="3"/>
  <c r="F107" i="3"/>
  <c r="D108" i="3"/>
  <c r="E20" i="5"/>
  <c r="E7" i="6"/>
  <c r="E8" i="6"/>
  <c r="E9" i="6"/>
  <c r="E10" i="6"/>
  <c r="E11" i="6"/>
  <c r="E12" i="6"/>
  <c r="E13" i="6"/>
  <c r="E14" i="6"/>
  <c r="E15" i="6"/>
  <c r="E16" i="6"/>
  <c r="E24" i="6"/>
  <c r="E17" i="6"/>
  <c r="E18" i="6"/>
  <c r="E19" i="6"/>
  <c r="E20" i="6"/>
  <c r="E21" i="6"/>
  <c r="E22" i="6"/>
  <c r="E23" i="6"/>
  <c r="C24" i="6"/>
  <c r="D24" i="6"/>
  <c r="C29" i="6"/>
  <c r="E29" i="6"/>
  <c r="D29" i="6"/>
  <c r="I7" i="7"/>
  <c r="I8" i="7"/>
  <c r="I9" i="7"/>
  <c r="I10" i="7"/>
  <c r="I11" i="7"/>
  <c r="I12" i="7"/>
  <c r="I13" i="7"/>
  <c r="I14" i="7"/>
  <c r="I15" i="7"/>
  <c r="C16" i="7"/>
  <c r="D16" i="7"/>
  <c r="E16" i="7"/>
  <c r="F16" i="7"/>
  <c r="G16" i="7"/>
  <c r="H16" i="7"/>
  <c r="C8" i="9"/>
  <c r="C15" i="9"/>
  <c r="C17" i="9"/>
  <c r="C24" i="9"/>
  <c r="C27" i="9"/>
  <c r="C40" i="9"/>
  <c r="C17" i="10"/>
  <c r="C28" i="10"/>
  <c r="C39" i="10"/>
  <c r="C50" i="10"/>
  <c r="C61" i="10"/>
  <c r="C72" i="10"/>
  <c r="C83" i="10"/>
  <c r="C94" i="10"/>
  <c r="C105" i="10"/>
  <c r="C116" i="10"/>
  <c r="F7" i="2"/>
  <c r="C90" i="3"/>
  <c r="C99" i="3"/>
  <c r="N20" i="16"/>
  <c r="B16" i="15"/>
  <c r="I16" i="7"/>
  <c r="F105" i="3"/>
  <c r="F21" i="2"/>
  <c r="F24" i="2"/>
  <c r="D15" i="15"/>
  <c r="E15" i="15"/>
  <c r="C20" i="2"/>
  <c r="C25" i="2"/>
  <c r="C21" i="3"/>
  <c r="E58" i="3"/>
  <c r="E78" i="3"/>
  <c r="E109" i="3"/>
  <c r="D25" i="12"/>
  <c r="F21" i="3"/>
  <c r="F33" i="2"/>
  <c r="F91" i="2"/>
  <c r="F50" i="2"/>
  <c r="F41" i="2"/>
  <c r="F86" i="2"/>
  <c r="C102" i="2"/>
  <c r="F77" i="2"/>
  <c r="F60" i="2"/>
  <c r="C51" i="2"/>
  <c r="C103" i="2"/>
  <c r="F103" i="2"/>
  <c r="F134" i="2"/>
  <c r="F25" i="2"/>
  <c r="F20" i="2"/>
  <c r="C58" i="3"/>
  <c r="C78" i="3"/>
  <c r="F99" i="3"/>
  <c r="C108" i="3"/>
  <c r="F108" i="3"/>
  <c r="F33" i="3"/>
  <c r="F35" i="3"/>
  <c r="F58" i="3"/>
  <c r="F78" i="3"/>
  <c r="F102" i="2"/>
  <c r="F51" i="2"/>
  <c r="C78" i="2"/>
  <c r="F78" i="2"/>
  <c r="C134" i="2"/>
  <c r="C109" i="3"/>
  <c r="F109" i="3"/>
  <c r="N25" i="16"/>
  <c r="N14" i="16"/>
  <c r="C24" i="15"/>
  <c r="E14" i="15"/>
  <c r="E16" i="15"/>
  <c r="D16" i="15"/>
  <c r="C16" i="15"/>
  <c r="C41" i="9"/>
  <c r="C36" i="6"/>
  <c r="E36" i="6"/>
  <c r="D24" i="15"/>
  <c r="C26" i="15"/>
  <c r="E24" i="15"/>
  <c r="E26" i="15"/>
  <c r="D26" i="15"/>
</calcChain>
</file>

<file path=xl/sharedStrings.xml><?xml version="1.0" encoding="utf-8"?>
<sst xmlns="http://schemas.openxmlformats.org/spreadsheetml/2006/main" count="1323" uniqueCount="798">
  <si>
    <t>Adatok forintban!</t>
  </si>
  <si>
    <t>Rovatrend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</si>
  <si>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</si>
  <si>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</si>
  <si>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</si>
  <si>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</si>
  <si>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</si>
  <si>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</si>
  <si>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</si>
  <si>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</si>
  <si>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</si>
  <si>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</si>
  <si>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</si>
  <si>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</si>
  <si>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</si>
  <si>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</si>
  <si>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</si>
  <si>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</si>
  <si>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</si>
  <si>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</si>
  <si>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</si>
  <si>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</si>
  <si>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</si>
  <si>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Kiadások (Adatok forintban!)</t>
  </si>
  <si>
    <t>Kiadási előirányzatok Önkormányzat</t>
  </si>
  <si>
    <t>Rovat megnevezése</t>
  </si>
  <si>
    <t>Rovat-szám</t>
  </si>
  <si>
    <t>kötelező feladatok</t>
  </si>
  <si>
    <t>önként vállalt feladatok</t>
  </si>
  <si>
    <t xml:space="preserve">állami (államigazgatási) feladatok 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</si>
  <si>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</si>
  <si>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</si>
  <si>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</si>
  <si>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</si>
  <si>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</si>
  <si>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</si>
  <si>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</si>
  <si>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</si>
  <si>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</si>
  <si>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</si>
  <si>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</si>
  <si>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</si>
  <si>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</si>
  <si>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</si>
  <si>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</si>
  <si>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</si>
  <si>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</si>
  <si>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</si>
  <si>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</si>
  <si>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</si>
  <si>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</si>
  <si>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</si>
  <si>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</si>
  <si>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</si>
  <si>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</si>
  <si>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</si>
  <si>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</si>
  <si>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</si>
  <si>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</si>
  <si>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</si>
  <si>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</si>
  <si>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</si>
  <si>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</si>
  <si>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</si>
  <si>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</si>
  <si>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</si>
  <si>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</si>
  <si>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</si>
  <si>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</si>
  <si>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</si>
  <si>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</si>
  <si>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</si>
  <si>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</si>
  <si>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</si>
  <si>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</si>
  <si>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</si>
  <si>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</si>
  <si>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</si>
  <si>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</si>
  <si>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</si>
  <si>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</si>
  <si>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</si>
  <si>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</si>
  <si>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</si>
  <si>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</si>
  <si>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</si>
  <si>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</si>
  <si>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</si>
  <si>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</si>
  <si>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</si>
  <si>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</si>
  <si>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</si>
  <si>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</si>
  <si>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</si>
  <si>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</si>
  <si>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</si>
  <si>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</si>
  <si>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</si>
  <si>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</si>
  <si>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</si>
  <si>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</si>
  <si>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</si>
  <si>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</si>
  <si>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</si>
  <si>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</si>
  <si>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</si>
  <si>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</si>
  <si>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</si>
  <si>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</si>
  <si>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</si>
  <si>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</si>
  <si>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</si>
  <si>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</si>
  <si>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</si>
  <si>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</si>
  <si>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</si>
  <si>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</si>
  <si>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</si>
  <si>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</si>
  <si>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</si>
  <si>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</si>
  <si>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</si>
  <si>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</si>
  <si>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</si>
  <si>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</si>
  <si>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</si>
  <si>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</si>
  <si>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</si>
  <si>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</si>
  <si>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</si>
  <si>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</si>
  <si>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</si>
  <si>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</si>
  <si>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</si>
  <si>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</si>
  <si>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</si>
  <si>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</si>
  <si>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</si>
  <si>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</si>
  <si>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</si>
  <si>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</si>
  <si>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</si>
  <si>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</si>
  <si>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</si>
  <si>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</si>
  <si>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 és befizetések</t>
  </si>
  <si>
    <t>K5023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</si>
  <si>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</si>
  <si>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</si>
  <si>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</si>
  <si>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</si>
  <si>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</si>
  <si>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</si>
  <si>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</si>
  <si>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</si>
  <si>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</si>
  <si>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</si>
  <si>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</si>
  <si>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</si>
  <si>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</si>
  <si>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</si>
  <si>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</si>
  <si>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</si>
  <si>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</si>
  <si>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</si>
  <si>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</si>
  <si>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</si>
  <si>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</si>
  <si>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</si>
  <si>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</si>
  <si>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</si>
  <si>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</si>
  <si>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</si>
  <si>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</si>
  <si>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</si>
  <si>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</si>
  <si>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</si>
  <si>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</si>
  <si>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</si>
  <si>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</si>
  <si>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</si>
  <si>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</si>
  <si>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</si>
  <si>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</si>
  <si>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</si>
  <si>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</si>
  <si>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</si>
  <si>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</si>
  <si>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</si>
  <si>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</si>
  <si>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</si>
  <si>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</si>
  <si>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</si>
  <si>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</si>
  <si>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</si>
  <si>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</si>
  <si>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</si>
  <si>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</si>
  <si>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</si>
  <si>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</si>
  <si>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</si>
  <si>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</si>
  <si>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</si>
  <si>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</si>
  <si>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</si>
  <si>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</si>
  <si>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</si>
  <si>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</si>
  <si>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</si>
  <si>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</si>
  <si>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</si>
  <si>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</si>
  <si>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</si>
  <si>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</si>
  <si>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vélú támogatások az Európai Uniónak</t>
  </si>
  <si>
    <t>K88</t>
  </si>
  <si>
    <t>Egyéb fellalmozási célú támogatások államáztartáson kívülre</t>
  </si>
  <si>
    <t>K89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</si>
  <si>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</si>
  <si>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</si>
  <si>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</si>
  <si>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</si>
  <si>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</si>
  <si>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</si>
  <si>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</si>
  <si>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</si>
  <si>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</si>
  <si>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</si>
  <si>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</si>
  <si>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</si>
  <si>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</si>
  <si>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</si>
  <si>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</si>
  <si>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Befektetési célú belföldi éptékpapírok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</si>
  <si>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</si>
  <si>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</si>
  <si>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</si>
  <si>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</si>
  <si>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</si>
  <si>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</si>
  <si>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</si>
  <si>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</si>
  <si>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</si>
  <si>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</si>
  <si>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</si>
  <si>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</si>
  <si>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</si>
  <si>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</si>
  <si>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</si>
  <si>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</si>
  <si>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</si>
  <si>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</si>
  <si>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</si>
  <si>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</si>
  <si>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</si>
  <si>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</si>
  <si>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</si>
  <si>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</si>
  <si>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</si>
  <si>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</si>
  <si>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</si>
  <si>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</t>
  </si>
  <si>
    <t>K919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</si>
  <si>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</si>
  <si>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</si>
  <si>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</si>
  <si>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</si>
  <si>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</si>
  <si>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</si>
  <si>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</si>
  <si>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</si>
  <si>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küldöldi kormányoknak és nemzetközi szervezeteknek</t>
  </si>
  <si>
    <t>K924</t>
  </si>
  <si>
    <t>Hitelek, kölcsönök törlesztése küldöldi pénzintézeteknek</t>
  </si>
  <si>
    <t>K925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</si>
  <si>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</si>
  <si>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</si>
  <si>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</si>
  <si>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</si>
  <si>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Váltókiadások </t>
  </si>
  <si>
    <t>K94</t>
  </si>
  <si>
    <t xml:space="preserve">Finanszírozási kiadások </t>
  </si>
  <si>
    <t>K9</t>
  </si>
  <si>
    <t>Bevételek (Adatok  Ft-ban!)</t>
  </si>
  <si>
    <t>Bevételi előirányzat Önkormányzat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</si>
  <si>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</si>
  <si>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</si>
  <si>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</si>
  <si>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</si>
  <si>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</si>
  <si>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</si>
  <si>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</si>
  <si>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</si>
  <si>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</si>
  <si>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</si>
  <si>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</si>
  <si>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</si>
  <si>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</si>
  <si>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</si>
  <si>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</si>
  <si>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</si>
  <si>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</si>
  <si>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</si>
  <si>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</si>
  <si>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</si>
  <si>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</si>
  <si>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</si>
  <si>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</si>
  <si>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</si>
  <si>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</si>
  <si>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</si>
  <si>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</si>
  <si>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</si>
  <si>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</si>
  <si>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</si>
  <si>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</si>
  <si>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</si>
  <si>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</si>
  <si>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</si>
  <si>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</si>
  <si>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</si>
  <si>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</si>
  <si>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</si>
  <si>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</si>
  <si>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</si>
  <si>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</si>
  <si>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</si>
  <si>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</si>
  <si>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</si>
  <si>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</si>
  <si>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</si>
  <si>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</si>
  <si>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</si>
  <si>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</si>
  <si>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</si>
  <si>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</si>
  <si>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</si>
  <si>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</si>
  <si>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</si>
  <si>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</si>
  <si>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</si>
  <si>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</si>
  <si>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</si>
  <si>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</si>
  <si>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</si>
  <si>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</si>
  <si>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</si>
  <si>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</si>
  <si>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</si>
  <si>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</si>
  <si>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</si>
  <si>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</si>
  <si>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</si>
  <si>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</si>
  <si>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 xml:space="preserve">Befektetett pénzügyi eszközökből származó bevételek </t>
  </si>
  <si>
    <t>B4081</t>
  </si>
  <si>
    <t>Egyéb kapott (járó) kamatok és kamatjellegű bevételek</t>
  </si>
  <si>
    <t>B4082</t>
  </si>
  <si>
    <t>Kamatbevételek és más nyereségjellegű bevételek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</si>
  <si>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</si>
  <si>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</si>
  <si>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</si>
  <si>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</si>
  <si>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</si>
  <si>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</si>
  <si>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</si>
  <si>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</si>
  <si>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</si>
  <si>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</si>
  <si>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</si>
  <si>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</si>
  <si>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</si>
  <si>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</si>
  <si>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</si>
  <si>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az Európai Uniótól</t>
  </si>
  <si>
    <t>B62</t>
  </si>
  <si>
    <t>Működési célú visszatérítendő támogatások, kölcsönök visszatérülése kormányoktól és más nemzetközi szervezetektől</t>
  </si>
  <si>
    <t>B63</t>
  </si>
  <si>
    <t>Működési célú visszatérítendő támogatások, kölcsönök visszatérülése államháztartáson kívülről</t>
  </si>
  <si>
    <t>B64</t>
  </si>
  <si>
    <t>Egyéb működési célú átvett pénzeszközök</t>
  </si>
  <si>
    <t>B65</t>
  </si>
  <si>
    <t xml:space="preserve">Működési célú átvett pénzeszközök </t>
  </si>
  <si>
    <t>B6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</si>
  <si>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</si>
  <si>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</si>
  <si>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</si>
  <si>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</si>
  <si>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</si>
  <si>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</si>
  <si>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</si>
  <si>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</si>
  <si>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</si>
  <si>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</si>
  <si>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</si>
  <si>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</si>
  <si>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</si>
  <si>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</si>
  <si>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</si>
  <si>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</si>
  <si>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</si>
  <si>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</si>
  <si>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</si>
  <si>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</si>
  <si>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</si>
  <si>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</si>
  <si>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</si>
  <si>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</si>
  <si>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</si>
  <si>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</si>
  <si>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az Európai Uniótól</t>
  </si>
  <si>
    <t>B72</t>
  </si>
  <si>
    <t>Felhalmozási célú visszatérítendő támogatások, kölcsönök visszatérülése kormányoktól és más nemzetközi szervezetektől</t>
  </si>
  <si>
    <t>B73</t>
  </si>
  <si>
    <t>Felhalmozási célú visszatérítendő támogatások, kölcsönök visszatérülése államháztartáson kívülről</t>
  </si>
  <si>
    <t>B74</t>
  </si>
  <si>
    <t>Egyéb felhalmozási célú átvett pénzeszközök</t>
  </si>
  <si>
    <t>B75</t>
  </si>
  <si>
    <t xml:space="preserve">Felhalmozási célú átvett pénzeszközök </t>
  </si>
  <si>
    <t>B7</t>
  </si>
  <si>
    <t xml:space="preserve">Költségvetési bevételek 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</si>
  <si>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</si>
  <si>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</si>
  <si>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</si>
  <si>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</si>
  <si>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</si>
  <si>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</si>
  <si>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</si>
  <si>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</si>
  <si>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</si>
  <si>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</si>
  <si>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</si>
  <si>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</si>
  <si>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</si>
  <si>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 értékesítése</t>
  </si>
  <si>
    <t>B8123</t>
  </si>
  <si>
    <t>Éven túli lejáratú belföldi értékpapírok kibocsátása</t>
  </si>
  <si>
    <t>B8124</t>
  </si>
  <si>
    <t xml:space="preserve">Belföldi értékpapírok bevételei </t>
  </si>
  <si>
    <t>B812</t>
  </si>
  <si>
    <t xml:space="preserve">Előző év költségvetési maradványának igénybevétele </t>
  </si>
  <si>
    <t>B8131</t>
  </si>
  <si>
    <t xml:space="preserve">Előző év vállalkozási maradványának igénybevétele </t>
  </si>
  <si>
    <t>B8132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</si>
  <si>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</si>
  <si>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</si>
  <si>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</si>
  <si>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</si>
  <si>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</si>
  <si>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</si>
  <si>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</si>
  <si>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</si>
  <si>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</si>
  <si>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</si>
  <si>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</si>
  <si>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</si>
  <si>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</si>
  <si>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</si>
  <si>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</si>
  <si>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</si>
  <si>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</t>
  </si>
  <si>
    <t>B819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</si>
  <si>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</si>
  <si>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</si>
  <si>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</si>
  <si>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</si>
  <si>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</si>
  <si>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</si>
  <si>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</si>
  <si>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</si>
  <si>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</si>
  <si>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</si>
  <si>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</si>
  <si>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</si>
  <si>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 xml:space="preserve">Külföldi finanszírozás bevételei </t>
  </si>
  <si>
    <t>B82</t>
  </si>
  <si>
    <t>Adóssághoz nem kapcsolódó származékos ügyletek bevételei</t>
  </si>
  <si>
    <t>B83</t>
  </si>
  <si>
    <t>Váltóbevételek</t>
  </si>
  <si>
    <t>B84</t>
  </si>
  <si>
    <t xml:space="preserve">Finanszírozási bevételek </t>
  </si>
  <si>
    <t>B8</t>
  </si>
  <si>
    <t>4. sz.melléklete</t>
  </si>
  <si>
    <t>Mátraszentimre Községi Önkormányzat</t>
  </si>
  <si>
    <t>Létszámkeret kimutatása</t>
  </si>
  <si>
    <t>Megnevezés:</t>
  </si>
  <si>
    <t>Polgármester</t>
  </si>
  <si>
    <t>Iskolai étkeztetés</t>
  </si>
  <si>
    <t>Óvodai étkeztetés</t>
  </si>
  <si>
    <t>Munkahelyi vendéglátás</t>
  </si>
  <si>
    <t xml:space="preserve">Szociális étkeztetés </t>
  </si>
  <si>
    <t>Falugondnoki szolgálat</t>
  </si>
  <si>
    <t>Háziorvosi szolgálat főállású</t>
  </si>
  <si>
    <t>Háziorvosi szolgálat részmunkaidős</t>
  </si>
  <si>
    <t>Védőnői szolgálat megbízási szerződéssel</t>
  </si>
  <si>
    <t>Nappali szociális ellátás</t>
  </si>
  <si>
    <t>-</t>
  </si>
  <si>
    <t>Házi segítségnyújtás</t>
  </si>
  <si>
    <t>Könyvtári szolgálat</t>
  </si>
  <si>
    <t>Községgazdálkodási szolgálat</t>
  </si>
  <si>
    <t>- ebből közalkalmazott</t>
  </si>
  <si>
    <t>Községi Önkormányzat Összesen</t>
  </si>
  <si>
    <t xml:space="preserve"> ebből főfoglalkozású</t>
  </si>
  <si>
    <t xml:space="preserve"> ebből részmunkaidős</t>
  </si>
  <si>
    <t xml:space="preserve"> ebből munkaszerződés</t>
  </si>
  <si>
    <t>Közfoglalkoztatottak</t>
  </si>
  <si>
    <t>4/1.sz.melléklete</t>
  </si>
  <si>
    <t>Megnevezés</t>
  </si>
  <si>
    <t>000030 (polgármester)</t>
  </si>
  <si>
    <t>A fiz.o. közalk.</t>
  </si>
  <si>
    <t>B fiz o. közalk</t>
  </si>
  <si>
    <t>C fiz o. közalk</t>
  </si>
  <si>
    <t>D fiz.o. közalk.</t>
  </si>
  <si>
    <t>E fiz.o. közlak</t>
  </si>
  <si>
    <t>F fiz o. közalk</t>
  </si>
  <si>
    <t>G fiz o. közalk</t>
  </si>
  <si>
    <t>H fiz o. közalk</t>
  </si>
  <si>
    <t>Részmunkaidős</t>
  </si>
  <si>
    <t>Megbízási szerz.</t>
  </si>
  <si>
    <t>Munkaszerz.</t>
  </si>
  <si>
    <t>Összesen:</t>
  </si>
  <si>
    <t>Beruházások és felújítások előirányzata (Adatok forintban!)</t>
  </si>
  <si>
    <t>ELŐIRÁNYZATOK, ÖNKORMÁNYZAT</t>
  </si>
  <si>
    <t>MINDÖSSESEN</t>
  </si>
  <si>
    <t xml:space="preserve">Ingatlanok beszerzése, létesítése </t>
  </si>
  <si>
    <t>Útfelújítások</t>
  </si>
  <si>
    <t>Szolgáltati lakások, egyéb építmények felújítása</t>
  </si>
  <si>
    <t>ELŐIRÁNYZATOK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</si>
  <si>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</si>
  <si>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</si>
  <si>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</si>
  <si>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</si>
  <si>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</si>
  <si>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</si>
  <si>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</si>
  <si>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</si>
  <si>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</si>
  <si>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 xml:space="preserve"> ELŐIRÁNYZATOK</t>
  </si>
  <si>
    <t>Lakosságnak juttatott támogatások, szociális, rászorultsági jellegű ellátások (Adatok forintban!)</t>
  </si>
  <si>
    <t>ÖNKORMÁNYZATI ELŐIRÁNYZATOK</t>
  </si>
  <si>
    <t>eredeti ei.</t>
  </si>
  <si>
    <t>helyi megállapítású rendszeres és rendkívülli gyermekvédelmi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</si>
  <si>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</si>
  <si>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</si>
  <si>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</si>
  <si>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</si>
  <si>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</si>
  <si>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</si>
  <si>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</si>
  <si>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</si>
  <si>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</si>
  <si>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</si>
  <si>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</si>
  <si>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</si>
  <si>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</si>
  <si>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</si>
  <si>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</si>
  <si>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</si>
  <si>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</si>
  <si>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</si>
  <si>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</si>
  <si>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</si>
  <si>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</si>
  <si>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</si>
  <si>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45.§]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</si>
  <si>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</si>
  <si>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</si>
  <si>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</si>
  <si>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</si>
  <si>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</si>
  <si>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</si>
  <si>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</si>
  <si>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</si>
  <si>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</si>
  <si>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Támogatások, kölcsönök nyújtása és törlesztése (Adatpl forintban!)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</si>
  <si>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</si>
  <si>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</si>
  <si>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</si>
  <si>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</si>
  <si>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</si>
  <si>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</si>
  <si>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</si>
  <si>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</si>
  <si>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</si>
  <si>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</si>
  <si>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</si>
  <si>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</si>
  <si>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</si>
  <si>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</si>
  <si>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</si>
  <si>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</si>
  <si>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</si>
  <si>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</si>
  <si>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</si>
  <si>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</si>
  <si>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</si>
  <si>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</si>
  <si>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</si>
  <si>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</si>
  <si>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</si>
  <si>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</si>
  <si>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</si>
  <si>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</si>
  <si>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 xml:space="preserve">Egyéb felhalmozási célú támogatások államháztartáson kívülre </t>
  </si>
  <si>
    <t>Támogatások, kölcsönök bevételei (Adatok forintban!)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</si>
  <si>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</si>
  <si>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</si>
  <si>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</si>
  <si>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</si>
  <si>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</si>
  <si>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</si>
  <si>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</si>
  <si>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</si>
  <si>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</si>
  <si>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</si>
  <si>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</si>
  <si>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</si>
  <si>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</si>
  <si>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</si>
  <si>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</si>
  <si>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</si>
  <si>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</si>
  <si>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</si>
  <si>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</si>
  <si>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</si>
  <si>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</si>
  <si>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</si>
  <si>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</si>
  <si>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</si>
  <si>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</si>
  <si>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</si>
  <si>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</si>
  <si>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</si>
  <si>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</si>
  <si>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</si>
  <si>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Adatok ezer forintban!</t>
  </si>
  <si>
    <t>Az adatok ezer forintban!</t>
  </si>
  <si>
    <t>Sorszám</t>
  </si>
  <si>
    <t>Adónem</t>
  </si>
  <si>
    <t>Építményadó</t>
  </si>
  <si>
    <t>Idegenforgalmi adó épület után</t>
  </si>
  <si>
    <t>Kommunális adó</t>
  </si>
  <si>
    <t>Telekadó</t>
  </si>
  <si>
    <t>Vagyoni típusú adók összesen: (1+2+3+4)</t>
  </si>
  <si>
    <t>Iparűzési adó állandó tevékenység után</t>
  </si>
  <si>
    <t>Iparűzési adó ideiglenes tevékenység után</t>
  </si>
  <si>
    <t>Értékesítési és forgalmi adók (6+7)</t>
  </si>
  <si>
    <t>Gépjárműadó</t>
  </si>
  <si>
    <t>Idegenforgalmi adó tartózkodás után</t>
  </si>
  <si>
    <t>Talajterhelési díj</t>
  </si>
  <si>
    <t>Egyéb áruhaszn. és szolg. adók (9+10)</t>
  </si>
  <si>
    <t>Termékek és szolgáltatások adói (5+8+9+11)</t>
  </si>
  <si>
    <t>Adópótlék, bírság</t>
  </si>
  <si>
    <t>Építésügyi bírság</t>
  </si>
  <si>
    <t>Az európai uniós forrásból finanszírozott támogatással megvalósuló programok, projektek kiadásai, bevételei, valamint a helyi önkormányzat ilyen projektekhez történő hozzájárulásai (E Ft)</t>
  </si>
  <si>
    <t>Eredeti ei.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</si>
  <si>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</si>
  <si>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</si>
  <si>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</si>
  <si>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</si>
  <si>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</si>
  <si>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</si>
  <si>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</si>
  <si>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 xml:space="preserve">BEVÉTELEK ÖSSZESEN </t>
  </si>
  <si>
    <t>A környezetvédelmi alap tervezett bevételei-kiadásai</t>
  </si>
  <si>
    <t>Bevételi jogcímek</t>
  </si>
  <si>
    <t>Jogcím szerinti összeg</t>
  </si>
  <si>
    <t xml:space="preserve">Talajterhelési díj </t>
  </si>
  <si>
    <t>Bevételek összesen</t>
  </si>
  <si>
    <t>Kiadási jogcímei</t>
  </si>
  <si>
    <t>Növény telepítés</t>
  </si>
  <si>
    <t>Kiadások összesen</t>
  </si>
  <si>
    <t>Az egységes rovatrend szerint a kiemelt kiadási és bevételi jogcímek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</si>
  <si>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</si>
  <si>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</si>
  <si>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</si>
  <si>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</si>
  <si>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</si>
  <si>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</si>
  <si>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</si>
  <si>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</si>
  <si>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IX.hó</t>
  </si>
  <si>
    <t>X. hó</t>
  </si>
  <si>
    <t>XI. hó</t>
  </si>
  <si>
    <t>XII. hó</t>
  </si>
  <si>
    <t>Bevételek</t>
  </si>
  <si>
    <t>Nyitó pénzkészlet</t>
  </si>
  <si>
    <t>Intézményi működési bevétel</t>
  </si>
  <si>
    <t>Közhatalmi bevételek</t>
  </si>
  <si>
    <t>Működési költségv. támogatás</t>
  </si>
  <si>
    <t>Felhalmozási célú támogatások államháztartáson belülről</t>
  </si>
  <si>
    <t>Felhalmozási célú egyéb bevétel</t>
  </si>
  <si>
    <t>Pénzforgalom nélküli bevételek</t>
  </si>
  <si>
    <t>Bevételek összesen:</t>
  </si>
  <si>
    <t>Kiadások</t>
  </si>
  <si>
    <t>Személyi juttatások</t>
  </si>
  <si>
    <t>Munkaadókat terhelő járulékok</t>
  </si>
  <si>
    <t>Dologi kiadások</t>
  </si>
  <si>
    <t>Ellátottak juttatási</t>
  </si>
  <si>
    <t>Beruházás</t>
  </si>
  <si>
    <t>Egyéb felhalmozási célú kiadások</t>
  </si>
  <si>
    <t>Tartalék</t>
  </si>
  <si>
    <t>Kiadások összesen:</t>
  </si>
  <si>
    <t>Sor.sz.</t>
  </si>
  <si>
    <t>Adatok forinban!</t>
  </si>
  <si>
    <t>1.Címszám</t>
  </si>
  <si>
    <t>A helyi önk.ált.működésének és ágazati feladatainak  támogatása</t>
  </si>
  <si>
    <t>I.Alcímszám</t>
  </si>
  <si>
    <t>A települési önkormányzatok működésének általános  támogatása</t>
  </si>
  <si>
    <t>1.Jogcím</t>
  </si>
  <si>
    <t>d) Lakott külterülettel kapcsolatos feladatok támogatása</t>
  </si>
  <si>
    <t>d.) A 2015. évről áthúzódó bérkompenzáció támogatása</t>
  </si>
  <si>
    <t>I.Alcímszám összesen</t>
  </si>
  <si>
    <t xml:space="preserve">III. Alcímszám </t>
  </si>
  <si>
    <t>A települési önkormányzatok szociális, gyermekjóléti és gyermekétkeztetési feladatainak támogatása</t>
  </si>
  <si>
    <t>3.Jogcímcsoport</t>
  </si>
  <si>
    <t>Egyes szociális és gyermekjóléti feladatok támogatása</t>
  </si>
  <si>
    <t>III. Alcímszám  összesen</t>
  </si>
  <si>
    <t>Szociális és gyermekétkeztetési feladatok összesen</t>
  </si>
  <si>
    <t>I-II-III. alcímszám összesen</t>
  </si>
  <si>
    <t>IV.Alcímszám</t>
  </si>
  <si>
    <t>Települési önk.kultúrális feladatainak támogatása</t>
  </si>
  <si>
    <t>1.Jogcímcsoport</t>
  </si>
  <si>
    <t>Könyvtári,közművelődési és múzeumi feladatok támogatása</t>
  </si>
  <si>
    <t>d) Települési önk.-ok nyilvános könyvtári és közműv.fel.tám.</t>
  </si>
  <si>
    <t>Könyvtári,közművelődési feladatok támogatása összesen</t>
  </si>
  <si>
    <t>Mindösszesen</t>
  </si>
  <si>
    <t xml:space="preserve">Működési célú átvett pénzeszköz </t>
  </si>
  <si>
    <t>Pénzforgalom nélküli kiadások</t>
  </si>
  <si>
    <t>2019. évi kifizetés</t>
  </si>
  <si>
    <t>Adatok  Ft-ban!</t>
  </si>
  <si>
    <t>2020. évi kifizetés</t>
  </si>
  <si>
    <t xml:space="preserve">B8 Finanszírozási bevételek- önkormányzat projekthez történő hozzájárulása </t>
  </si>
  <si>
    <t xml:space="preserve"> kiemelt kiadási és bevételi jogcímei</t>
  </si>
  <si>
    <t>Tárgyévi kifizetés (2018. évi ei.)</t>
  </si>
  <si>
    <t>2021. évi kifizetés</t>
  </si>
  <si>
    <t>2022. év utáni kifizetések</t>
  </si>
  <si>
    <t>2022. évi előirányzat</t>
  </si>
  <si>
    <t>2020. évi létszám-keret (főben)</t>
  </si>
  <si>
    <t>2020. évi létszám keret</t>
  </si>
  <si>
    <t>2023. évi előirányzat</t>
  </si>
  <si>
    <t>Egyéb közhatalmi bevételek (05+12+13+14)</t>
  </si>
  <si>
    <t>Környezetvédelmi bírság</t>
  </si>
  <si>
    <t>Közhatalmi bevételek összesen</t>
  </si>
  <si>
    <t>Általános igazgatási tev.</t>
  </si>
  <si>
    <t>-  munkaszerződéssel foglalkoztatott</t>
  </si>
  <si>
    <t>-  megbízási szerződéssel foglalkoztatott</t>
  </si>
  <si>
    <t>Mátraszentimre Községi Önkormányzat 2021. évi költségvetésének</t>
  </si>
  <si>
    <t>Mátraszentimre Községi Önkormányzat 2021. évi költségvetése</t>
  </si>
  <si>
    <t>Mátraszentimre Település Önkormányzat 2021. évi költségvetése</t>
  </si>
  <si>
    <t>2021. évi eredeti előirányzat</t>
  </si>
  <si>
    <t>Mátraszentimre Községi Önkormányzat 2021. évi létszámkeret kimutatása a Kjt. és a Ktv. be-sorolások alapján csoportosítva</t>
  </si>
  <si>
    <t>2020. tényleges munkajogi   létszám</t>
  </si>
  <si>
    <t>2021. tényleges nyitó munkajogi   létszám</t>
  </si>
  <si>
    <t>2021. évi létszám keret</t>
  </si>
  <si>
    <t>Mátraszentime Községi Önkormányzat 2021. évi költségvetésében a többéves kihatással járó döntések számszerűsítése évenkénti bontásban és összesítve (Adatok E Ft-ban!)</t>
  </si>
  <si>
    <t>2020.évi eredeti bev.ei.</t>
  </si>
  <si>
    <t>2020.  évi teljesítés</t>
  </si>
  <si>
    <t>2021. évi bev.ei.</t>
  </si>
  <si>
    <t>Mátraszentimre Községi Önkormányzat gördülő tervezése a 2021-2024 évekre vonatkozóan</t>
  </si>
  <si>
    <t>2024. évi előirányzat</t>
  </si>
  <si>
    <r>
      <t xml:space="preserve">                                            Mátraszentimre Községi Önkormányzat előirányzat-felhasználási (likviditási) ütemterve 2021. évi költségvetéshez 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adatok ezer forintban        </t>
    </r>
  </si>
  <si>
    <t xml:space="preserve">Mátraszentimre Községi Önkormányzat 2021. évi költségvetésében az Önkormányzatok működési támogatásainak részletes bemutatása </t>
  </si>
  <si>
    <t>1.1.2. Település-üzemeltetéshez kapcs.feladatellátás zöldterület kezelés</t>
  </si>
  <si>
    <t>1.1.3. Település-üzemeltetéshez kapcs.feladatellátás közvilágítás támogatása</t>
  </si>
  <si>
    <t>1.1.4. Település-üzemeltetéshez kapcs.feladatellátás köztemető támogatása</t>
  </si>
  <si>
    <t>1.1.5. Település-üzemeltetéshez kapcs.feladatellátás közutak támgatása</t>
  </si>
  <si>
    <t xml:space="preserve">1.1.6. Egyéb önkormányzati feladatok támogatás </t>
  </si>
  <si>
    <t>I.1. Települési önkormányzatok működésének általános támogatása</t>
  </si>
  <si>
    <t>3.2.3.1. Szociális étkeztetés - önálló feladatellátás</t>
  </si>
  <si>
    <t>3.2.4.1. Házi segítségnyújtás - Szociális segítés</t>
  </si>
  <si>
    <t>3.2.4.2. Házi segítségnyújtás - személyi gondozás</t>
  </si>
  <si>
    <t>3.2.5. Falugondnoki vagy tanyagondnoki szolgáltatás</t>
  </si>
  <si>
    <t>Kimutatás a 2020. évi helyi adókról, és várható 2021. évi bevételekről adónemenként</t>
  </si>
  <si>
    <t>Települési önkormányzatok gyermekétkeztetési feladatainak támogatása</t>
  </si>
  <si>
    <t>B1131</t>
  </si>
  <si>
    <t>B1132</t>
  </si>
  <si>
    <t>2020. évi tényleges  létszám (főben)</t>
  </si>
  <si>
    <t>2021. évi tényleges  nyitó létszám (főben)</t>
  </si>
  <si>
    <t>2021. évi létszám-keret (főben)</t>
  </si>
  <si>
    <t>Megbízási szerződéses</t>
  </si>
  <si>
    <t>Egyéb működési célú kiadások</t>
  </si>
  <si>
    <r>
      <t xml:space="preserve">15. melléklet Mátraszentimre Községi Önkormányzat Képviselő-testületének  4/2021. </t>
    </r>
    <r>
      <rPr>
        <i/>
        <sz val="12"/>
        <color indexed="8"/>
        <rFont val="Times New Roman"/>
        <family val="1"/>
        <charset val="238"/>
      </rPr>
      <t xml:space="preserve">(II.26.) </t>
    </r>
    <r>
      <rPr>
        <i/>
        <sz val="12"/>
        <rFont val="Times New Roman"/>
        <family val="1"/>
        <charset val="238"/>
      </rPr>
      <t>önkormányzati rendeletéhez</t>
    </r>
  </si>
  <si>
    <r>
      <t xml:space="preserve">14. melléklet Mátraszentimre Községi Önkormányzat Képviselő-testületének 4/2021. </t>
    </r>
    <r>
      <rPr>
        <i/>
        <sz val="12"/>
        <color indexed="8"/>
        <rFont val="Times New Roman"/>
        <family val="1"/>
        <charset val="238"/>
      </rPr>
      <t xml:space="preserve">(II.26.) </t>
    </r>
    <r>
      <rPr>
        <i/>
        <sz val="12"/>
        <rFont val="Times New Roman"/>
        <family val="1"/>
        <charset val="238"/>
      </rPr>
      <t>önkormányzati rendeletéhez</t>
    </r>
  </si>
  <si>
    <t>13. melléklet az 4/2021. (II.26.) sz. Önkormányzati rendelethez</t>
  </si>
  <si>
    <t>12. melléklet az 4/2021. (II.26.) sz. Önkormányzati rendelethez</t>
  </si>
  <si>
    <t>11. melléklet az 4/2021. (II.26.) sz. Önkormányzati rendelethez</t>
  </si>
  <si>
    <t>10. sz. melléklet az 4/2021. (II.26.) sz. Önkormányzati rendelethez</t>
  </si>
  <si>
    <t>9. melléklet az 4/2021. (II.26.) sz. Önkormányzati rendelethez</t>
  </si>
  <si>
    <t>6. melléklet az 4/2021. (II.26.) sz. Önkormányzati rendelethez</t>
  </si>
  <si>
    <t>5. melléklet az 4/2021. (II.26.) sz. Önkormányzati rendelethez</t>
  </si>
  <si>
    <t>7. melléklet az 4/2021. (II.26.) sz. Önkormányzati rendelethez</t>
  </si>
  <si>
    <t>8. melléklet az 4/2021. (II.26.) sz. Önkormányzati rendelethez</t>
  </si>
  <si>
    <t>4/2021. (II.26.) önkormányzati rendelethez</t>
  </si>
  <si>
    <t>4/2021.(II.26.) önkormányzati rendelethez</t>
  </si>
  <si>
    <t>3. melléklet az 4/2021. (II.26.) sz. Önkormányzati rendelethez</t>
  </si>
  <si>
    <t>2. melléklet az 4/2021. (II.26.) sz. Önkormányzati rendelethez</t>
  </si>
  <si>
    <t>1. melléklet az 4/2021 (II.26.) sz.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</si>
</sst>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##########"/>
    <numFmt numFmtId="167" formatCode="0__"/>
    <numFmt numFmtId="168" formatCode="_-* #,##0\ _F_t_-;\-* #,##0\ _F_t_-;_-* &quot;- &quot;_F_t_-;_-@_-"/>
  </numFmts>
  <fonts count="75">
    <font>
      <sz val="11"/>
      <color indexed="8"/>
      <name val="Calibri"/>
      <family val="2"/>
      <charset val="238"/>
    </font>
    <font>
      <b/>
      <sz val="14"/>
      <color indexed="8"/>
      <name val="Times New Roman"/>
      <family val="1"/>
      <charset val="1"/>
    </font>
    <font>
      <sz val="14"/>
      <color indexed="8"/>
      <name val="Times New Roman"/>
      <family val="1"/>
      <charset val="1"/>
    </font>
    <font>
      <b/>
      <i/>
      <sz val="14"/>
      <color indexed="8"/>
      <name val="Times New Roman"/>
      <family val="1"/>
      <charset val="1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1"/>
    </font>
    <font>
      <b/>
      <sz val="14"/>
      <name val="Times New Roman"/>
      <family val="1"/>
      <charset val="1"/>
    </font>
    <font>
      <b/>
      <sz val="14"/>
      <color indexed="8"/>
      <name val="Times New Roman"/>
      <family val="1"/>
      <charset val="238"/>
    </font>
    <font>
      <b/>
      <i/>
      <u/>
      <sz val="14"/>
      <color indexed="8"/>
      <name val="Times New Roman"/>
      <family val="1"/>
      <charset val="1"/>
    </font>
    <font>
      <sz val="14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b/>
      <i/>
      <u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indexed="8"/>
      <name val="Bookman Old Style"/>
      <family val="1"/>
      <charset val="238"/>
    </font>
    <font>
      <b/>
      <sz val="13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3"/>
      <color indexed="8"/>
      <name val="Calibri"/>
      <family val="2"/>
      <charset val="238"/>
    </font>
    <font>
      <b/>
      <i/>
      <sz val="13"/>
      <color indexed="8"/>
      <name val="Bookman Old Style"/>
      <family val="1"/>
      <charset val="238"/>
    </font>
    <font>
      <sz val="13"/>
      <color indexed="8"/>
      <name val="Bookman Old Style"/>
      <family val="1"/>
      <charset val="238"/>
    </font>
    <font>
      <i/>
      <sz val="13"/>
      <color indexed="8"/>
      <name val="Bookman Old Style"/>
      <family val="1"/>
      <charset val="238"/>
    </font>
    <font>
      <b/>
      <sz val="13"/>
      <name val="Bookman Old Style"/>
      <family val="1"/>
      <charset val="238"/>
    </font>
    <font>
      <sz val="13"/>
      <name val="Bookman Old Style"/>
      <family val="1"/>
      <charset val="238"/>
    </font>
    <font>
      <b/>
      <i/>
      <sz val="13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Times New Roman"/>
      <family val="1"/>
      <charset val="1"/>
    </font>
    <font>
      <b/>
      <sz val="10"/>
      <color indexed="8"/>
      <name val="Times New Roman"/>
      <family val="1"/>
      <charset val="1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name val="Times New Roman"/>
      <family val="1"/>
      <charset val="238"/>
    </font>
    <font>
      <sz val="13"/>
      <color indexed="8"/>
      <name val="Times New Roman"/>
      <family val="1"/>
      <charset val="1"/>
    </font>
    <font>
      <b/>
      <sz val="13"/>
      <color indexed="8"/>
      <name val="Times New Roman"/>
      <family val="1"/>
      <charset val="1"/>
    </font>
    <font>
      <b/>
      <i/>
      <sz val="13"/>
      <color indexed="8"/>
      <name val="Times New Roman"/>
      <family val="1"/>
      <charset val="1"/>
    </font>
    <font>
      <sz val="13"/>
      <name val="Times New Roman"/>
      <family val="1"/>
      <charset val="1"/>
    </font>
    <font>
      <sz val="13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0"/>
      <name val="Arial"/>
      <family val="2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"/>
      <family val="1"/>
      <charset val="1"/>
    </font>
    <font>
      <b/>
      <sz val="12"/>
      <color indexed="8"/>
      <name val="Times New Roman CE"/>
      <family val="1"/>
      <charset val="238"/>
    </font>
    <font>
      <sz val="12"/>
      <color indexed="8"/>
      <name val="Times New Roman CE"/>
      <family val="1"/>
      <charset val="238"/>
    </font>
    <font>
      <b/>
      <u/>
      <sz val="14"/>
      <color indexed="8"/>
      <name val="Times New Roman CE1"/>
      <charset val="238"/>
    </font>
    <font>
      <sz val="11"/>
      <color indexed="8"/>
      <name val="Times New Roman CE1"/>
      <charset val="238"/>
    </font>
    <font>
      <b/>
      <sz val="12"/>
      <color indexed="8"/>
      <name val="Times New Roman CE1"/>
      <charset val="238"/>
    </font>
    <font>
      <sz val="12"/>
      <color indexed="8"/>
      <name val="Times New Roman CE1"/>
      <charset val="238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indexed="8"/>
      <name val="Times New Roman"/>
      <family val="1"/>
      <charset val="1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4"/>
      <color indexed="8"/>
      <name val="Times New Roman CE1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56" fillId="0" borderId="0" applyBorder="0" applyProtection="0"/>
    <xf numFmtId="168" fontId="51" fillId="0" borderId="0" applyFill="0" applyBorder="0" applyAlignment="0" applyProtection="0"/>
    <xf numFmtId="0" fontId="71" fillId="0" borderId="0"/>
    <xf numFmtId="9" fontId="51" fillId="0" borderId="0" applyFill="0" applyBorder="0" applyAlignment="0" applyProtection="0"/>
  </cellStyleXfs>
  <cellXfs count="34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right" vertical="center"/>
    </xf>
    <xf numFmtId="166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66" fontId="1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6" fontId="8" fillId="0" borderId="1" xfId="0" applyNumberFormat="1" applyFont="1" applyFill="1" applyBorder="1" applyAlignment="1">
      <alignment vertical="center"/>
    </xf>
    <xf numFmtId="0" fontId="8" fillId="0" borderId="1" xfId="0" applyFont="1" applyBorder="1"/>
    <xf numFmtId="0" fontId="6" fillId="0" borderId="1" xfId="0" applyFont="1" applyFill="1" applyBorder="1" applyAlignment="1">
      <alignment vertical="center"/>
    </xf>
    <xf numFmtId="0" fontId="9" fillId="2" borderId="1" xfId="0" applyFont="1" applyFill="1" applyBorder="1"/>
    <xf numFmtId="166" fontId="1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167" fontId="2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right" vertical="center"/>
    </xf>
    <xf numFmtId="0" fontId="1" fillId="2" borderId="4" xfId="0" applyFont="1" applyFill="1" applyBorder="1"/>
    <xf numFmtId="0" fontId="2" fillId="2" borderId="4" xfId="0" applyFont="1" applyFill="1" applyBorder="1"/>
    <xf numFmtId="3" fontId="1" fillId="2" borderId="4" xfId="0" applyNumberFormat="1" applyFont="1" applyFill="1" applyBorder="1"/>
    <xf numFmtId="0" fontId="10" fillId="0" borderId="0" xfId="0" applyFont="1"/>
    <xf numFmtId="0" fontId="11" fillId="0" borderId="0" xfId="0" applyFont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/>
    </xf>
    <xf numFmtId="3" fontId="10" fillId="0" borderId="1" xfId="0" applyNumberFormat="1" applyFont="1" applyBorder="1"/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Border="1"/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/>
    <xf numFmtId="0" fontId="12" fillId="2" borderId="1" xfId="0" applyFont="1" applyFill="1" applyBorder="1"/>
    <xf numFmtId="0" fontId="8" fillId="2" borderId="1" xfId="0" applyFont="1" applyFill="1" applyBorder="1" applyAlignment="1">
      <alignment horizontal="left" vertical="center"/>
    </xf>
    <xf numFmtId="3" fontId="8" fillId="2" borderId="1" xfId="0" applyNumberFormat="1" applyFont="1" applyFill="1" applyBorder="1"/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3" fontId="8" fillId="0" borderId="2" xfId="0" applyNumberFormat="1" applyFont="1" applyBorder="1"/>
    <xf numFmtId="0" fontId="5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/>
    <xf numFmtId="0" fontId="10" fillId="2" borderId="4" xfId="0" applyFont="1" applyFill="1" applyBorder="1"/>
    <xf numFmtId="3" fontId="8" fillId="2" borderId="4" xfId="0" applyNumberFormat="1" applyFont="1" applyFill="1" applyBorder="1"/>
    <xf numFmtId="0" fontId="13" fillId="0" borderId="0" xfId="0" applyFont="1" applyAlignment="1">
      <alignment horizontal="right" vertical="center"/>
    </xf>
    <xf numFmtId="0" fontId="17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justify" vertical="center" wrapText="1"/>
    </xf>
    <xf numFmtId="0" fontId="17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justify" vertical="center" wrapText="1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23" fillId="0" borderId="0" xfId="0" applyFont="1"/>
    <xf numFmtId="0" fontId="24" fillId="0" borderId="1" xfId="0" applyFont="1" applyFill="1" applyBorder="1" applyAlignment="1">
      <alignment wrapText="1"/>
    </xf>
    <xf numFmtId="0" fontId="25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wrapText="1"/>
    </xf>
    <xf numFmtId="0" fontId="27" fillId="0" borderId="1" xfId="0" applyFont="1" applyFill="1" applyBorder="1"/>
    <xf numFmtId="3" fontId="27" fillId="0" borderId="1" xfId="0" applyNumberFormat="1" applyFont="1" applyFill="1" applyBorder="1"/>
    <xf numFmtId="3" fontId="24" fillId="0" borderId="1" xfId="0" applyNumberFormat="1" applyFont="1" applyFill="1" applyBorder="1"/>
    <xf numFmtId="0" fontId="24" fillId="0" borderId="1" xfId="0" applyFont="1" applyFill="1" applyBorder="1"/>
    <xf numFmtId="0" fontId="28" fillId="0" borderId="1" xfId="0" applyFont="1" applyFill="1" applyBorder="1"/>
    <xf numFmtId="3" fontId="28" fillId="0" borderId="1" xfId="0" applyNumberFormat="1" applyFont="1" applyFill="1" applyBorder="1"/>
    <xf numFmtId="0" fontId="29" fillId="0" borderId="0" xfId="0" applyFont="1"/>
    <xf numFmtId="0" fontId="31" fillId="0" borderId="0" xfId="0" applyFont="1"/>
    <xf numFmtId="0" fontId="21" fillId="0" borderId="1" xfId="0" applyFont="1" applyBorder="1"/>
    <xf numFmtId="3" fontId="31" fillId="0" borderId="1" xfId="0" applyNumberFormat="1" applyFont="1" applyBorder="1"/>
    <xf numFmtId="3" fontId="21" fillId="0" borderId="0" xfId="0" applyNumberFormat="1" applyFont="1" applyAlignment="1">
      <alignment horizontal="right"/>
    </xf>
    <xf numFmtId="0" fontId="35" fillId="0" borderId="0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3" fontId="32" fillId="0" borderId="0" xfId="0" applyNumberFormat="1" applyFont="1" applyAlignment="1">
      <alignment horizontal="center" wrapText="1"/>
    </xf>
    <xf numFmtId="0" fontId="21" fillId="0" borderId="1" xfId="0" applyFont="1" applyFill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/>
    </xf>
    <xf numFmtId="0" fontId="34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 wrapText="1"/>
    </xf>
    <xf numFmtId="3" fontId="31" fillId="0" borderId="1" xfId="0" applyNumberFormat="1" applyFont="1" applyBorder="1" applyAlignment="1">
      <alignment horizontal="right"/>
    </xf>
    <xf numFmtId="0" fontId="33" fillId="0" borderId="1" xfId="0" applyFont="1" applyFill="1" applyBorder="1" applyAlignment="1">
      <alignment horizontal="left" vertical="center" wrapText="1"/>
    </xf>
    <xf numFmtId="3" fontId="21" fillId="0" borderId="1" xfId="0" applyNumberFormat="1" applyFont="1" applyBorder="1" applyAlignment="1">
      <alignment horizontal="right"/>
    </xf>
    <xf numFmtId="0" fontId="31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center" vertical="center"/>
    </xf>
    <xf numFmtId="3" fontId="21" fillId="0" borderId="1" xfId="0" applyNumberFormat="1" applyFont="1" applyBorder="1"/>
    <xf numFmtId="0" fontId="33" fillId="3" borderId="1" xfId="0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/>
    </xf>
    <xf numFmtId="3" fontId="21" fillId="2" borderId="1" xfId="0" applyNumberFormat="1" applyFont="1" applyFill="1" applyBorder="1"/>
    <xf numFmtId="0" fontId="36" fillId="0" borderId="0" xfId="0" applyFont="1" applyAlignment="1">
      <alignment horizontal="right"/>
    </xf>
    <xf numFmtId="0" fontId="38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39" fillId="0" borderId="1" xfId="0" applyFont="1" applyBorder="1"/>
    <xf numFmtId="0" fontId="40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/>
    </xf>
    <xf numFmtId="0" fontId="41" fillId="0" borderId="1" xfId="0" applyFont="1" applyFill="1" applyBorder="1" applyAlignment="1">
      <alignment horizontal="left" vertical="center" wrapText="1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Border="1"/>
    <xf numFmtId="0" fontId="43" fillId="0" borderId="1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Border="1"/>
    <xf numFmtId="3" fontId="27" fillId="0" borderId="1" xfId="0" applyNumberFormat="1" applyFont="1" applyFill="1" applyBorder="1" applyAlignment="1">
      <alignment horizontal="right" vertical="center"/>
    </xf>
    <xf numFmtId="3" fontId="44" fillId="0" borderId="1" xfId="0" applyNumberFormat="1" applyFont="1" applyFill="1" applyBorder="1" applyAlignment="1">
      <alignment horizontal="right" vertical="center"/>
    </xf>
    <xf numFmtId="0" fontId="42" fillId="0" borderId="1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0" fontId="45" fillId="0" borderId="0" xfId="0" applyFont="1"/>
    <xf numFmtId="0" fontId="46" fillId="0" borderId="0" xfId="0" applyFont="1" applyAlignment="1">
      <alignment horizontal="right"/>
    </xf>
    <xf numFmtId="0" fontId="47" fillId="0" borderId="0" xfId="0" applyFont="1" applyAlignment="1">
      <alignment horizontal="center" wrapText="1"/>
    </xf>
    <xf numFmtId="0" fontId="45" fillId="0" borderId="0" xfId="0" applyFont="1" applyAlignment="1">
      <alignment horizontal="center" wrapText="1"/>
    </xf>
    <xf numFmtId="0" fontId="46" fillId="0" borderId="1" xfId="0" applyFont="1" applyBorder="1"/>
    <xf numFmtId="0" fontId="46" fillId="0" borderId="1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/>
    </xf>
    <xf numFmtId="0" fontId="48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/>
    </xf>
    <xf numFmtId="0" fontId="49" fillId="0" borderId="1" xfId="0" applyFont="1" applyBorder="1"/>
    <xf numFmtId="3" fontId="49" fillId="0" borderId="1" xfId="0" applyNumberFormat="1" applyFont="1" applyBorder="1"/>
    <xf numFmtId="0" fontId="46" fillId="0" borderId="1" xfId="0" applyFont="1" applyFill="1" applyBorder="1" applyAlignment="1">
      <alignment horizontal="left" vertical="center" wrapText="1"/>
    </xf>
    <xf numFmtId="0" fontId="50" fillId="0" borderId="1" xfId="0" applyFont="1" applyFill="1" applyBorder="1" applyAlignment="1">
      <alignment horizontal="left" vertical="center"/>
    </xf>
    <xf numFmtId="0" fontId="50" fillId="0" borderId="1" xfId="0" applyFont="1" applyBorder="1"/>
    <xf numFmtId="168" fontId="52" fillId="0" borderId="1" xfId="2" applyFont="1" applyFill="1" applyBorder="1" applyAlignment="1" applyProtection="1">
      <alignment horizontal="right"/>
    </xf>
    <xf numFmtId="168" fontId="53" fillId="0" borderId="1" xfId="2" applyFont="1" applyFill="1" applyBorder="1" applyAlignment="1" applyProtection="1">
      <alignment horizontal="right"/>
    </xf>
    <xf numFmtId="0" fontId="49" fillId="0" borderId="1" xfId="0" applyFont="1" applyFill="1" applyBorder="1" applyAlignment="1">
      <alignment horizontal="left" vertical="center" wrapText="1"/>
    </xf>
    <xf numFmtId="0" fontId="45" fillId="0" borderId="1" xfId="0" applyFont="1" applyFill="1" applyBorder="1" applyAlignment="1">
      <alignment horizontal="left" vertical="center" wrapText="1"/>
    </xf>
    <xf numFmtId="0" fontId="54" fillId="0" borderId="1" xfId="0" applyFont="1" applyFill="1" applyBorder="1" applyAlignment="1">
      <alignment horizontal="left" vertical="center" wrapText="1"/>
    </xf>
    <xf numFmtId="0" fontId="50" fillId="0" borderId="1" xfId="0" applyFont="1" applyFill="1" applyBorder="1" applyAlignment="1">
      <alignment horizontal="left" vertical="center" wrapText="1"/>
    </xf>
    <xf numFmtId="0" fontId="56" fillId="0" borderId="0" xfId="1" applyFont="1" applyFill="1" applyBorder="1" applyAlignment="1" applyProtection="1"/>
    <xf numFmtId="0" fontId="57" fillId="0" borderId="0" xfId="1" applyFont="1" applyFill="1" applyBorder="1" applyAlignment="1" applyProtection="1">
      <alignment horizontal="center"/>
    </xf>
    <xf numFmtId="0" fontId="58" fillId="0" borderId="0" xfId="1" applyFont="1" applyFill="1" applyBorder="1" applyAlignment="1" applyProtection="1">
      <alignment horizontal="right"/>
    </xf>
    <xf numFmtId="0" fontId="59" fillId="4" borderId="3" xfId="1" applyFont="1" applyFill="1" applyBorder="1" applyAlignment="1" applyProtection="1">
      <alignment horizontal="center" vertical="center"/>
    </xf>
    <xf numFmtId="0" fontId="59" fillId="4" borderId="3" xfId="1" applyFont="1" applyFill="1" applyBorder="1" applyAlignment="1" applyProtection="1">
      <alignment horizontal="center" vertical="center" wrapText="1"/>
    </xf>
    <xf numFmtId="0" fontId="59" fillId="4" borderId="1" xfId="1" applyFont="1" applyFill="1" applyBorder="1" applyAlignment="1" applyProtection="1">
      <alignment horizontal="center" vertical="center" wrapText="1"/>
    </xf>
    <xf numFmtId="0" fontId="60" fillId="0" borderId="1" xfId="1" applyFont="1" applyFill="1" applyBorder="1" applyAlignment="1" applyProtection="1">
      <alignment horizontal="center"/>
    </xf>
    <xf numFmtId="0" fontId="60" fillId="0" borderId="8" xfId="1" applyFont="1" applyFill="1" applyBorder="1" applyAlignment="1" applyProtection="1"/>
    <xf numFmtId="168" fontId="51" fillId="0" borderId="2" xfId="2" applyFill="1" applyBorder="1" applyAlignment="1" applyProtection="1">
      <alignment horizontal="right"/>
    </xf>
    <xf numFmtId="0" fontId="60" fillId="0" borderId="3" xfId="1" applyFont="1" applyFill="1" applyBorder="1" applyAlignment="1" applyProtection="1"/>
    <xf numFmtId="168" fontId="51" fillId="0" borderId="1" xfId="2" applyFill="1" applyBorder="1" applyAlignment="1" applyProtection="1">
      <alignment horizontal="right"/>
    </xf>
    <xf numFmtId="0" fontId="59" fillId="0" borderId="1" xfId="1" applyFont="1" applyFill="1" applyBorder="1" applyAlignment="1" applyProtection="1">
      <alignment horizontal="center"/>
    </xf>
    <xf numFmtId="0" fontId="59" fillId="0" borderId="9" xfId="1" applyFont="1" applyFill="1" applyBorder="1" applyAlignment="1" applyProtection="1"/>
    <xf numFmtId="168" fontId="61" fillId="0" borderId="4" xfId="2" applyFont="1" applyFill="1" applyBorder="1" applyAlignment="1" applyProtection="1">
      <alignment horizontal="right"/>
    </xf>
    <xf numFmtId="0" fontId="60" fillId="0" borderId="2" xfId="1" applyFont="1" applyFill="1" applyBorder="1" applyAlignment="1" applyProtection="1">
      <alignment horizontal="center"/>
    </xf>
    <xf numFmtId="0" fontId="60" fillId="0" borderId="10" xfId="1" applyFont="1" applyFill="1" applyBorder="1" applyAlignment="1" applyProtection="1"/>
    <xf numFmtId="168" fontId="51" fillId="0" borderId="10" xfId="2" applyFill="1" applyBorder="1" applyAlignment="1" applyProtection="1">
      <alignment horizontal="right"/>
    </xf>
    <xf numFmtId="0" fontId="55" fillId="0" borderId="1" xfId="1" applyFont="1" applyFill="1" applyBorder="1" applyAlignment="1" applyProtection="1"/>
    <xf numFmtId="168" fontId="61" fillId="0" borderId="1" xfId="2" applyFont="1" applyFill="1" applyBorder="1" applyAlignment="1" applyProtection="1"/>
    <xf numFmtId="0" fontId="56" fillId="0" borderId="10" xfId="1" applyFont="1" applyFill="1" applyBorder="1" applyAlignment="1" applyProtection="1"/>
    <xf numFmtId="0" fontId="60" fillId="0" borderId="1" xfId="1" applyFont="1" applyFill="1" applyBorder="1" applyAlignment="1" applyProtection="1"/>
    <xf numFmtId="0" fontId="55" fillId="0" borderId="1" xfId="1" applyFont="1" applyFill="1" applyBorder="1" applyAlignment="1" applyProtection="1">
      <alignment shrinkToFit="1"/>
    </xf>
    <xf numFmtId="0" fontId="60" fillId="0" borderId="4" xfId="1" applyFont="1" applyFill="1" applyBorder="1" applyAlignment="1" applyProtection="1">
      <alignment horizontal="center"/>
    </xf>
    <xf numFmtId="0" fontId="60" fillId="0" borderId="9" xfId="1" applyFont="1" applyFill="1" applyBorder="1" applyAlignment="1" applyProtection="1"/>
    <xf numFmtId="168" fontId="51" fillId="0" borderId="4" xfId="2" applyFill="1" applyBorder="1" applyAlignment="1" applyProtection="1">
      <alignment horizontal="right"/>
    </xf>
    <xf numFmtId="0" fontId="59" fillId="0" borderId="3" xfId="1" applyFont="1" applyFill="1" applyBorder="1" applyAlignment="1" applyProtection="1"/>
    <xf numFmtId="0" fontId="59" fillId="4" borderId="3" xfId="1" applyFont="1" applyFill="1" applyBorder="1" applyAlignment="1" applyProtection="1">
      <alignment horizontal="left"/>
    </xf>
    <xf numFmtId="168" fontId="61" fillId="4" borderId="1" xfId="2" applyFont="1" applyFill="1" applyBorder="1" applyAlignment="1" applyProtection="1">
      <alignment horizontal="right"/>
    </xf>
    <xf numFmtId="0" fontId="56" fillId="0" borderId="1" xfId="1" applyFont="1" applyFill="1" applyBorder="1" applyAlignment="1" applyProtection="1"/>
    <xf numFmtId="0" fontId="56" fillId="0" borderId="3" xfId="1" applyFont="1" applyFill="1" applyBorder="1" applyAlignment="1" applyProtection="1"/>
    <xf numFmtId="0" fontId="3" fillId="0" borderId="0" xfId="0" applyFont="1" applyAlignment="1">
      <alignment horizontal="center" wrapText="1"/>
    </xf>
    <xf numFmtId="0" fontId="63" fillId="0" borderId="0" xfId="0" applyFont="1"/>
    <xf numFmtId="0" fontId="63" fillId="0" borderId="1" xfId="0" applyFont="1" applyBorder="1"/>
    <xf numFmtId="0" fontId="63" fillId="0" borderId="1" xfId="0" applyFont="1" applyBorder="1" applyAlignment="1">
      <alignment wrapText="1"/>
    </xf>
    <xf numFmtId="0" fontId="39" fillId="2" borderId="1" xfId="0" applyFont="1" applyFill="1" applyBorder="1"/>
    <xf numFmtId="0" fontId="63" fillId="2" borderId="1" xfId="0" applyFont="1" applyFill="1" applyBorder="1"/>
    <xf numFmtId="0" fontId="64" fillId="0" borderId="1" xfId="0" applyFont="1" applyFill="1" applyBorder="1" applyAlignment="1">
      <alignment horizontal="left" vertical="center" wrapText="1"/>
    </xf>
    <xf numFmtId="0" fontId="63" fillId="0" borderId="1" xfId="0" applyFont="1" applyFill="1" applyBorder="1" applyAlignment="1">
      <alignment horizontal="left" vertical="center" wrapText="1"/>
    </xf>
    <xf numFmtId="0" fontId="65" fillId="0" borderId="1" xfId="0" applyFont="1" applyFill="1" applyBorder="1" applyAlignment="1">
      <alignment horizontal="left" vertical="center" wrapText="1"/>
    </xf>
    <xf numFmtId="0" fontId="66" fillId="0" borderId="1" xfId="0" applyFont="1" applyFill="1" applyBorder="1" applyAlignment="1">
      <alignment vertical="center" wrapText="1"/>
    </xf>
    <xf numFmtId="0" fontId="62" fillId="2" borderId="1" xfId="0" applyFont="1" applyFill="1" applyBorder="1"/>
    <xf numFmtId="0" fontId="67" fillId="2" borderId="1" xfId="0" applyFont="1" applyFill="1" applyBorder="1"/>
    <xf numFmtId="0" fontId="18" fillId="0" borderId="5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right" vertical="top" wrapText="1"/>
    </xf>
    <xf numFmtId="0" fontId="18" fillId="0" borderId="7" xfId="0" applyFont="1" applyBorder="1" applyAlignment="1">
      <alignment vertical="top" wrapText="1"/>
    </xf>
    <xf numFmtId="0" fontId="17" fillId="0" borderId="12" xfId="0" applyFont="1" applyBorder="1" applyAlignment="1">
      <alignment horizontal="right" vertical="top" wrapText="1"/>
    </xf>
    <xf numFmtId="0" fontId="17" fillId="0" borderId="7" xfId="0" applyFont="1" applyBorder="1" applyAlignment="1">
      <alignment vertical="top" wrapText="1"/>
    </xf>
    <xf numFmtId="0" fontId="44" fillId="0" borderId="12" xfId="0" applyFont="1" applyBorder="1" applyAlignment="1">
      <alignment horizontal="right" vertical="top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42" fillId="0" borderId="1" xfId="1" applyFont="1" applyFill="1" applyBorder="1" applyAlignment="1" applyProtection="1"/>
    <xf numFmtId="0" fontId="56" fillId="0" borderId="0" xfId="1" applyFont="1" applyFill="1" applyBorder="1" applyAlignment="1" applyProtection="1">
      <alignment wrapText="1"/>
    </xf>
    <xf numFmtId="0" fontId="1" fillId="0" borderId="1" xfId="1" applyFont="1" applyFill="1" applyBorder="1" applyAlignment="1" applyProtection="1">
      <alignment horizontal="left"/>
    </xf>
    <xf numFmtId="1" fontId="1" fillId="0" borderId="4" xfId="1" applyNumberFormat="1" applyFont="1" applyFill="1" applyBorder="1" applyAlignment="1" applyProtection="1">
      <alignment horizontal="right"/>
    </xf>
    <xf numFmtId="0" fontId="58" fillId="0" borderId="0" xfId="1" applyFont="1" applyFill="1" applyBorder="1" applyAlignment="1" applyProtection="1"/>
    <xf numFmtId="1" fontId="2" fillId="0" borderId="1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/>
    <xf numFmtId="0" fontId="8" fillId="0" borderId="1" xfId="1" applyFont="1" applyFill="1" applyBorder="1" applyAlignment="1" applyProtection="1"/>
    <xf numFmtId="0" fontId="1" fillId="0" borderId="1" xfId="1" applyFont="1" applyFill="1" applyBorder="1" applyAlignment="1" applyProtection="1">
      <alignment horizontal="left" vertical="center"/>
    </xf>
    <xf numFmtId="1" fontId="1" fillId="0" borderId="1" xfId="1" applyNumberFormat="1" applyFont="1" applyFill="1" applyBorder="1" applyAlignment="1" applyProtection="1">
      <alignment horizontal="right"/>
    </xf>
    <xf numFmtId="0" fontId="1" fillId="0" borderId="1" xfId="1" applyFont="1" applyFill="1" applyBorder="1" applyAlignment="1" applyProtection="1">
      <alignment vertical="center"/>
    </xf>
    <xf numFmtId="0" fontId="1" fillId="0" borderId="1" xfId="1" applyFont="1" applyFill="1" applyBorder="1" applyAlignment="1" applyProtection="1">
      <alignment horizontal="right" vertical="center"/>
    </xf>
    <xf numFmtId="0" fontId="2" fillId="0" borderId="13" xfId="1" applyFont="1" applyFill="1" applyBorder="1" applyAlignment="1" applyProtection="1"/>
    <xf numFmtId="0" fontId="2" fillId="0" borderId="3" xfId="1" applyFont="1" applyFill="1" applyBorder="1" applyAlignment="1" applyProtection="1"/>
    <xf numFmtId="0" fontId="1" fillId="0" borderId="14" xfId="1" applyFont="1" applyFill="1" applyBorder="1" applyAlignment="1" applyProtection="1"/>
    <xf numFmtId="0" fontId="1" fillId="0" borderId="3" xfId="1" applyFont="1" applyFill="1" applyBorder="1" applyAlignment="1" applyProtection="1"/>
    <xf numFmtId="0" fontId="13" fillId="0" borderId="0" xfId="0" applyFont="1" applyAlignment="1">
      <alignment horizontal="center"/>
    </xf>
    <xf numFmtId="0" fontId="14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6" fillId="0" borderId="1" xfId="0" applyFont="1" applyFill="1" applyBorder="1" applyAlignment="1">
      <alignment horizontal="left" vertical="center" wrapText="1"/>
    </xf>
    <xf numFmtId="0" fontId="72" fillId="0" borderId="1" xfId="0" applyFont="1" applyFill="1" applyBorder="1" applyAlignment="1">
      <alignment horizontal="center" vertical="center"/>
    </xf>
    <xf numFmtId="0" fontId="72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wrapText="1"/>
    </xf>
    <xf numFmtId="0" fontId="15" fillId="0" borderId="1" xfId="0" applyFont="1" applyBorder="1"/>
    <xf numFmtId="0" fontId="73" fillId="0" borderId="1" xfId="0" applyFont="1" applyBorder="1"/>
    <xf numFmtId="3" fontId="73" fillId="0" borderId="1" xfId="0" applyNumberFormat="1" applyFont="1" applyBorder="1"/>
    <xf numFmtId="0" fontId="27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3" fontId="15" fillId="0" borderId="1" xfId="0" applyNumberFormat="1" applyFont="1" applyBorder="1"/>
    <xf numFmtId="0" fontId="73" fillId="0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3" fontId="72" fillId="0" borderId="1" xfId="0" applyNumberFormat="1" applyFont="1" applyBorder="1"/>
    <xf numFmtId="0" fontId="74" fillId="0" borderId="1" xfId="0" applyFont="1" applyFill="1" applyBorder="1" applyAlignment="1">
      <alignment horizontal="left" vertical="center" wrapText="1"/>
    </xf>
    <xf numFmtId="0" fontId="7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71" fillId="0" borderId="0" xfId="3"/>
    <xf numFmtId="0" fontId="2" fillId="0" borderId="0" xfId="3" applyFont="1"/>
    <xf numFmtId="0" fontId="2" fillId="0" borderId="0" xfId="3" applyFont="1" applyAlignment="1">
      <alignment horizontal="right"/>
    </xf>
    <xf numFmtId="0" fontId="1" fillId="2" borderId="1" xfId="3" applyFont="1" applyFill="1" applyBorder="1"/>
    <xf numFmtId="3" fontId="1" fillId="2" borderId="1" xfId="3" applyNumberFormat="1" applyFont="1" applyFill="1" applyBorder="1"/>
    <xf numFmtId="10" fontId="51" fillId="0" borderId="0" xfId="4" applyNumberFormat="1"/>
    <xf numFmtId="3" fontId="4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/>
    <xf numFmtId="3" fontId="5" fillId="5" borderId="1" xfId="0" applyNumberFormat="1" applyFont="1" applyFill="1" applyBorder="1" applyAlignment="1">
      <alignment horizontal="right" vertical="center"/>
    </xf>
    <xf numFmtId="0" fontId="46" fillId="0" borderId="1" xfId="3" applyFont="1" applyBorder="1" applyAlignment="1">
      <alignment horizontal="center"/>
    </xf>
    <xf numFmtId="3" fontId="46" fillId="0" borderId="1" xfId="3" applyNumberFormat="1" applyFont="1" applyBorder="1" applyAlignment="1">
      <alignment horizontal="center" wrapText="1"/>
    </xf>
    <xf numFmtId="0" fontId="45" fillId="0" borderId="1" xfId="3" applyFont="1" applyBorder="1"/>
    <xf numFmtId="3" fontId="45" fillId="0" borderId="1" xfId="3" applyNumberFormat="1" applyFont="1" applyBorder="1"/>
    <xf numFmtId="0" fontId="45" fillId="0" borderId="1" xfId="3" applyFont="1" applyBorder="1" applyAlignment="1">
      <alignment wrapText="1"/>
    </xf>
    <xf numFmtId="0" fontId="45" fillId="0" borderId="1" xfId="3" applyFont="1" applyBorder="1" applyAlignment="1">
      <alignment horizontal="left" vertical="center"/>
    </xf>
    <xf numFmtId="3" fontId="45" fillId="0" borderId="1" xfId="3" applyNumberFormat="1" applyFont="1" applyBorder="1" applyAlignment="1">
      <alignment horizontal="right" vertical="center"/>
    </xf>
    <xf numFmtId="0" fontId="46" fillId="0" borderId="1" xfId="3" applyFont="1" applyBorder="1"/>
    <xf numFmtId="0" fontId="46" fillId="2" borderId="1" xfId="3" applyFont="1" applyFill="1" applyBorder="1"/>
    <xf numFmtId="3" fontId="46" fillId="2" borderId="1" xfId="3" applyNumberFormat="1" applyFont="1" applyFill="1" applyBorder="1"/>
    <xf numFmtId="1" fontId="17" fillId="0" borderId="12" xfId="0" applyNumberFormat="1" applyFont="1" applyBorder="1" applyAlignment="1">
      <alignment horizontal="right" vertical="top" wrapText="1"/>
    </xf>
    <xf numFmtId="0" fontId="10" fillId="0" borderId="1" xfId="0" applyFont="1" applyBorder="1"/>
    <xf numFmtId="3" fontId="5" fillId="0" borderId="4" xfId="0" applyNumberFormat="1" applyFont="1" applyFill="1" applyBorder="1" applyAlignment="1">
      <alignment horizontal="right" vertical="center"/>
    </xf>
    <xf numFmtId="3" fontId="5" fillId="0" borderId="15" xfId="0" applyNumberFormat="1" applyFont="1" applyFill="1" applyBorder="1" applyAlignment="1">
      <alignment horizontal="right" vertical="center"/>
    </xf>
    <xf numFmtId="0" fontId="13" fillId="0" borderId="16" xfId="0" applyFont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justify" vertical="center" wrapText="1"/>
    </xf>
    <xf numFmtId="0" fontId="15" fillId="0" borderId="20" xfId="0" applyFont="1" applyBorder="1" applyAlignment="1">
      <alignment horizontal="justify" vertical="center" wrapText="1"/>
    </xf>
    <xf numFmtId="49" fontId="13" fillId="0" borderId="20" xfId="0" applyNumberFormat="1" applyFont="1" applyBorder="1" applyAlignment="1">
      <alignment horizontal="justify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justify" vertical="center" wrapText="1"/>
    </xf>
    <xf numFmtId="0" fontId="14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justify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3" fillId="0" borderId="20" xfId="0" applyNumberFormat="1" applyFont="1" applyBorder="1" applyAlignment="1">
      <alignment horizontal="justify" vertical="center" wrapText="1"/>
    </xf>
    <xf numFmtId="0" fontId="1" fillId="0" borderId="0" xfId="3" applyFont="1" applyBorder="1" applyAlignment="1">
      <alignment horizontal="right" vertical="top" wrapText="1"/>
    </xf>
    <xf numFmtId="0" fontId="1" fillId="0" borderId="0" xfId="3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3" fontId="20" fillId="0" borderId="0" xfId="0" applyNumberFormat="1" applyFont="1" applyBorder="1" applyAlignment="1">
      <alignment horizontal="right" wrapText="1"/>
    </xf>
    <xf numFmtId="3" fontId="21" fillId="0" borderId="0" xfId="0" applyNumberFormat="1" applyFont="1" applyBorder="1" applyAlignment="1">
      <alignment horizontal="center" wrapText="1"/>
    </xf>
    <xf numFmtId="0" fontId="11" fillId="0" borderId="0" xfId="0" applyFont="1" applyBorder="1" applyAlignment="1">
      <alignment horizontal="right" wrapText="1"/>
    </xf>
    <xf numFmtId="0" fontId="21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37" fillId="0" borderId="0" xfId="0" applyFont="1" applyBorder="1" applyAlignment="1">
      <alignment horizontal="center" wrapText="1"/>
    </xf>
    <xf numFmtId="0" fontId="46" fillId="0" borderId="0" xfId="0" applyFont="1" applyBorder="1" applyAlignment="1">
      <alignment horizontal="center" wrapText="1"/>
    </xf>
    <xf numFmtId="0" fontId="47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right"/>
    </xf>
    <xf numFmtId="0" fontId="55" fillId="0" borderId="0" xfId="1" applyFont="1" applyFill="1" applyBorder="1" applyAlignment="1" applyProtection="1">
      <alignment horizontal="center" vertical="center" wrapText="1"/>
    </xf>
    <xf numFmtId="0" fontId="56" fillId="0" borderId="0" xfId="1" applyFont="1" applyFill="1" applyBorder="1" applyAlignment="1" applyProtection="1">
      <alignment horizontal="right"/>
    </xf>
    <xf numFmtId="0" fontId="62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13" fillId="0" borderId="1" xfId="0" applyFont="1" applyBorder="1" applyAlignment="1"/>
    <xf numFmtId="0" fontId="23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3" fillId="0" borderId="13" xfId="0" applyFont="1" applyBorder="1" applyAlignment="1">
      <alignment horizontal="right"/>
    </xf>
    <xf numFmtId="0" fontId="1" fillId="0" borderId="0" xfId="0" applyFont="1" applyBorder="1" applyAlignment="1">
      <alignment horizontal="right" vertical="top" wrapText="1"/>
    </xf>
    <xf numFmtId="0" fontId="68" fillId="0" borderId="0" xfId="0" applyFont="1" applyBorder="1" applyAlignment="1"/>
    <xf numFmtId="0" fontId="17" fillId="0" borderId="25" xfId="0" applyFont="1" applyBorder="1" applyAlignment="1">
      <alignment wrapText="1"/>
    </xf>
    <xf numFmtId="0" fontId="1" fillId="0" borderId="1" xfId="1" applyFont="1" applyFill="1" applyBorder="1" applyAlignment="1" applyProtection="1">
      <alignment horizontal="left"/>
    </xf>
    <xf numFmtId="0" fontId="1" fillId="0" borderId="1" xfId="1" applyFont="1" applyFill="1" applyBorder="1" applyAlignment="1" applyProtection="1">
      <alignment horizontal="left" wrapText="1"/>
    </xf>
    <xf numFmtId="0" fontId="10" fillId="0" borderId="1" xfId="1" applyFont="1" applyFill="1" applyBorder="1" applyAlignment="1" applyProtection="1">
      <alignment horizontal="left"/>
    </xf>
    <xf numFmtId="0" fontId="2" fillId="0" borderId="1" xfId="1" applyFont="1" applyFill="1" applyBorder="1" applyAlignment="1" applyProtection="1">
      <alignment horizontal="left"/>
    </xf>
    <xf numFmtId="0" fontId="70" fillId="0" borderId="1" xfId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horizontal="left"/>
    </xf>
    <xf numFmtId="0" fontId="1" fillId="0" borderId="13" xfId="1" applyFont="1" applyFill="1" applyBorder="1" applyAlignment="1" applyProtection="1">
      <alignment horizontal="center" vertical="center" wrapText="1"/>
    </xf>
    <xf numFmtId="0" fontId="1" fillId="0" borderId="26" xfId="1" applyFont="1" applyFill="1" applyBorder="1" applyAlignment="1" applyProtection="1">
      <alignment horizontal="center" vertical="center" wrapText="1"/>
    </xf>
  </cellXfs>
  <cellStyles count="5">
    <cellStyle name="Excel Built-in Normal" xfId="1"/>
    <cellStyle name="Ezres [0]" xfId="2" builtinId="6"/>
    <cellStyle name="Normál" xfId="0" builtinId="0"/>
    <cellStyle name="Normál 2" xfId="3"/>
    <cellStyle name="Százalék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view="pageLayout" zoomScaleNormal="100" workbookViewId="0">
      <selection sqref="A1:B1"/>
    </sheetView>
  </sheetViews>
  <sheetFormatPr defaultRowHeight="15"/>
  <cols>
    <col min="1" max="1" width="66.42578125" bestFit="1" customWidth="1"/>
    <col min="2" max="2" width="20.5703125" bestFit="1" customWidth="1"/>
  </cols>
  <sheetData>
    <row r="1" spans="1:3" ht="18.75">
      <c r="A1" s="299" t="s">
        <v>797</v>
      </c>
      <c r="B1" s="299"/>
      <c r="C1" s="258"/>
    </row>
    <row r="2" spans="1:3" ht="18.75">
      <c r="A2" s="300" t="s">
        <v>747</v>
      </c>
      <c r="B2" s="300"/>
      <c r="C2" s="258"/>
    </row>
    <row r="3" spans="1:3" ht="18.75">
      <c r="A3" s="300" t="s">
        <v>733</v>
      </c>
      <c r="B3" s="300"/>
      <c r="C3" s="258"/>
    </row>
    <row r="4" spans="1:3" ht="18.75">
      <c r="A4" s="259"/>
      <c r="B4" s="260" t="s">
        <v>0</v>
      </c>
      <c r="C4" s="258"/>
    </row>
    <row r="5" spans="1:3" ht="33">
      <c r="A5" s="267" t="s">
        <v>1</v>
      </c>
      <c r="B5" s="268" t="s">
        <v>750</v>
      </c>
      <c r="C5" s="258"/>
    </row>
    <row r="6" spans="1:3" ht="16.5">
      <c r="A6" s="269" t="s">
        <v>2</v>
      </c>
      <c r="B6" s="270">
        <v>73682992</v>
      </c>
      <c r="C6" s="258"/>
    </row>
    <row r="7" spans="1:3" ht="16.5">
      <c r="A7" s="271" t="s">
        <v>3</v>
      </c>
      <c r="B7" s="270">
        <v>12065575</v>
      </c>
      <c r="C7" s="258"/>
    </row>
    <row r="8" spans="1:3" ht="16.5">
      <c r="A8" s="269" t="s">
        <v>4</v>
      </c>
      <c r="B8" s="270">
        <v>102235500</v>
      </c>
      <c r="C8" s="258"/>
    </row>
    <row r="9" spans="1:3" ht="16.5">
      <c r="A9" s="272" t="s">
        <v>5</v>
      </c>
      <c r="B9" s="273">
        <v>1800000</v>
      </c>
      <c r="C9" s="258"/>
    </row>
    <row r="10" spans="1:3" ht="16.5">
      <c r="A10" s="269" t="s">
        <v>6</v>
      </c>
      <c r="B10" s="270">
        <v>71636911</v>
      </c>
      <c r="C10" s="258"/>
    </row>
    <row r="11" spans="1:3" ht="16.5">
      <c r="A11" s="269" t="s">
        <v>7</v>
      </c>
      <c r="B11" s="270">
        <v>2135000</v>
      </c>
      <c r="C11" s="258"/>
    </row>
    <row r="12" spans="1:3" ht="16.5">
      <c r="A12" s="269" t="s">
        <v>8</v>
      </c>
      <c r="B12" s="270">
        <v>1270000</v>
      </c>
      <c r="C12" s="258"/>
    </row>
    <row r="13" spans="1:3" ht="16.5">
      <c r="A13" s="269" t="s">
        <v>9</v>
      </c>
      <c r="B13" s="270">
        <v>0</v>
      </c>
      <c r="C13" s="258"/>
    </row>
    <row r="14" spans="1:3" ht="16.5">
      <c r="A14" s="274" t="s">
        <v>10</v>
      </c>
      <c r="B14" s="270">
        <f>SUM(B6:B13)</f>
        <v>264825978</v>
      </c>
      <c r="C14" s="258"/>
    </row>
    <row r="15" spans="1:3" ht="16.5">
      <c r="A15" s="274" t="s">
        <v>11</v>
      </c>
      <c r="B15" s="270">
        <v>1793627</v>
      </c>
      <c r="C15" s="258"/>
    </row>
    <row r="16" spans="1:3" ht="16.5">
      <c r="A16" s="275" t="s">
        <v>12</v>
      </c>
      <c r="B16" s="276">
        <f>SUM(B14:B15)</f>
        <v>266619605</v>
      </c>
      <c r="C16" s="258"/>
    </row>
    <row r="17" spans="1:3" ht="16.5">
      <c r="A17" s="269" t="s">
        <v>13</v>
      </c>
      <c r="B17" s="270">
        <v>60857874</v>
      </c>
      <c r="C17" s="263"/>
    </row>
    <row r="18" spans="1:3" ht="16.5">
      <c r="A18" s="269" t="s">
        <v>14</v>
      </c>
      <c r="B18" s="270">
        <v>0</v>
      </c>
      <c r="C18" s="263"/>
    </row>
    <row r="19" spans="1:3" ht="16.5">
      <c r="A19" s="269" t="s">
        <v>15</v>
      </c>
      <c r="B19" s="270">
        <v>105400000</v>
      </c>
      <c r="C19" s="263"/>
    </row>
    <row r="20" spans="1:3" ht="16.5">
      <c r="A20" s="269" t="s">
        <v>16</v>
      </c>
      <c r="B20" s="270">
        <v>26800000</v>
      </c>
      <c r="C20" s="263"/>
    </row>
    <row r="21" spans="1:3" ht="16.5">
      <c r="A21" s="269" t="s">
        <v>17</v>
      </c>
      <c r="B21" s="270">
        <v>15000000</v>
      </c>
      <c r="C21" s="263"/>
    </row>
    <row r="22" spans="1:3" ht="16.5">
      <c r="A22" s="269" t="s">
        <v>18</v>
      </c>
      <c r="B22" s="270">
        <v>0</v>
      </c>
      <c r="C22" s="263"/>
    </row>
    <row r="23" spans="1:3" ht="16.5">
      <c r="A23" s="269" t="s">
        <v>19</v>
      </c>
      <c r="B23" s="270">
        <v>0</v>
      </c>
      <c r="C23" s="263"/>
    </row>
    <row r="24" spans="1:3" ht="16.5">
      <c r="A24" s="274" t="s">
        <v>20</v>
      </c>
      <c r="B24" s="270">
        <f>SUM(B17:B23)</f>
        <v>208057874</v>
      </c>
      <c r="C24" s="263"/>
    </row>
    <row r="25" spans="1:3" ht="16.5">
      <c r="A25" s="274" t="s">
        <v>21</v>
      </c>
      <c r="B25" s="270">
        <v>58561731</v>
      </c>
      <c r="C25" s="263"/>
    </row>
    <row r="26" spans="1:3" ht="18.75">
      <c r="A26" s="261" t="s">
        <v>22</v>
      </c>
      <c r="B26" s="262">
        <f>SUM(B24:B25)</f>
        <v>266619605</v>
      </c>
      <c r="C26" s="258"/>
    </row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6"/>
  <sheetViews>
    <sheetView view="pageLayout" zoomScaleNormal="100" zoomScaleSheetLayoutView="100" workbookViewId="0">
      <selection activeCell="C1" sqref="C1"/>
    </sheetView>
  </sheetViews>
  <sheetFormatPr defaultColWidth="11.5703125" defaultRowHeight="15"/>
  <cols>
    <col min="1" max="1" width="87.5703125" customWidth="1"/>
    <col min="2" max="2" width="13.42578125" bestFit="1" customWidth="1"/>
    <col min="3" max="3" width="23.28515625" customWidth="1"/>
  </cols>
  <sheetData>
    <row r="1" spans="1:3" ht="32.25" customHeight="1">
      <c r="A1" s="152"/>
      <c r="B1" s="152"/>
      <c r="C1" s="153" t="s">
        <v>788</v>
      </c>
    </row>
    <row r="2" spans="1:3" ht="33.6" customHeight="1">
      <c r="A2" s="317" t="s">
        <v>748</v>
      </c>
      <c r="B2" s="317"/>
      <c r="C2" s="317"/>
    </row>
    <row r="3" spans="1:3" ht="16.149999999999999" customHeight="1">
      <c r="A3" s="318" t="s">
        <v>604</v>
      </c>
      <c r="B3" s="318"/>
      <c r="C3" s="318"/>
    </row>
    <row r="4" spans="1:3" ht="33.6" customHeight="1">
      <c r="A4" s="154"/>
      <c r="B4" s="155"/>
      <c r="C4" s="155"/>
    </row>
    <row r="5" spans="1:3" ht="16.5">
      <c r="A5" s="152" t="s">
        <v>527</v>
      </c>
      <c r="B5" s="152"/>
      <c r="C5" s="152"/>
    </row>
    <row r="6" spans="1:3" ht="16.5">
      <c r="A6" s="156" t="s">
        <v>507</v>
      </c>
      <c r="B6" s="157" t="s">
        <v>26</v>
      </c>
      <c r="C6" s="158" t="s">
        <v>540</v>
      </c>
    </row>
    <row r="7" spans="1:3" ht="16.5">
      <c r="A7" s="159" t="s">
        <v>605</v>
      </c>
      <c r="B7" s="160" t="s">
        <v>305</v>
      </c>
      <c r="C7" s="161"/>
    </row>
    <row r="8" spans="1:3" ht="16.5">
      <c r="A8" s="159" t="s">
        <v>606</v>
      </c>
      <c r="B8" s="160" t="s">
        <v>305</v>
      </c>
      <c r="C8" s="161"/>
    </row>
    <row r="9" spans="1:3" ht="16.5">
      <c r="A9" s="159" t="s">
        <v>607</v>
      </c>
      <c r="B9" s="160" t="s">
        <v>305</v>
      </c>
      <c r="C9" s="161"/>
    </row>
    <row r="10" spans="1:3" ht="16.5">
      <c r="A10" s="159" t="s">
        <v>608</v>
      </c>
      <c r="B10" s="160" t="s">
        <v>305</v>
      </c>
      <c r="C10" s="161"/>
    </row>
    <row r="11" spans="1:3" ht="16.5">
      <c r="A11" s="159" t="s">
        <v>609</v>
      </c>
      <c r="B11" s="160" t="s">
        <v>305</v>
      </c>
      <c r="C11" s="161"/>
    </row>
    <row r="12" spans="1:3" ht="16.5">
      <c r="A12" s="159" t="s">
        <v>610</v>
      </c>
      <c r="B12" s="160" t="s">
        <v>305</v>
      </c>
      <c r="C12" s="161"/>
    </row>
    <row r="13" spans="1:3" ht="16.5">
      <c r="A13" s="159" t="s">
        <v>611</v>
      </c>
      <c r="B13" s="160" t="s">
        <v>305</v>
      </c>
      <c r="C13" s="162"/>
    </row>
    <row r="14" spans="1:3" ht="16.5">
      <c r="A14" s="159" t="s">
        <v>612</v>
      </c>
      <c r="B14" s="160" t="s">
        <v>305</v>
      </c>
      <c r="C14" s="161"/>
    </row>
    <row r="15" spans="1:3" ht="16.5">
      <c r="A15" s="159" t="s">
        <v>613</v>
      </c>
      <c r="B15" s="160" t="s">
        <v>305</v>
      </c>
      <c r="C15" s="161">
        <v>0</v>
      </c>
    </row>
    <row r="16" spans="1:3" ht="16.5">
      <c r="A16" s="159" t="s">
        <v>614</v>
      </c>
      <c r="B16" s="160" t="s">
        <v>305</v>
      </c>
      <c r="C16" s="161"/>
    </row>
    <row r="17" spans="1:3" ht="33">
      <c r="A17" s="163" t="s">
        <v>304</v>
      </c>
      <c r="B17" s="164" t="s">
        <v>305</v>
      </c>
      <c r="C17" s="165">
        <f>SUM(C7:C16)</f>
        <v>0</v>
      </c>
    </row>
    <row r="18" spans="1:3" ht="16.5">
      <c r="A18" s="159" t="s">
        <v>605</v>
      </c>
      <c r="B18" s="160" t="s">
        <v>307</v>
      </c>
      <c r="C18" s="161"/>
    </row>
    <row r="19" spans="1:3" ht="16.5">
      <c r="A19" s="159" t="s">
        <v>606</v>
      </c>
      <c r="B19" s="160" t="s">
        <v>307</v>
      </c>
      <c r="C19" s="161"/>
    </row>
    <row r="20" spans="1:3" ht="16.5">
      <c r="A20" s="159" t="s">
        <v>607</v>
      </c>
      <c r="B20" s="160" t="s">
        <v>307</v>
      </c>
      <c r="C20" s="161"/>
    </row>
    <row r="21" spans="1:3" ht="16.5">
      <c r="A21" s="159" t="s">
        <v>608</v>
      </c>
      <c r="B21" s="160" t="s">
        <v>307</v>
      </c>
      <c r="C21" s="161"/>
    </row>
    <row r="22" spans="1:3" ht="16.5">
      <c r="A22" s="159" t="s">
        <v>609</v>
      </c>
      <c r="B22" s="160" t="s">
        <v>307</v>
      </c>
      <c r="C22" s="161"/>
    </row>
    <row r="23" spans="1:3" ht="16.5">
      <c r="A23" s="159" t="s">
        <v>610</v>
      </c>
      <c r="B23" s="160" t="s">
        <v>307</v>
      </c>
      <c r="C23" s="161"/>
    </row>
    <row r="24" spans="1:3" ht="16.5">
      <c r="A24" s="159" t="s">
        <v>611</v>
      </c>
      <c r="B24" s="160" t="s">
        <v>307</v>
      </c>
      <c r="C24" s="161"/>
    </row>
    <row r="25" spans="1:3" ht="16.5">
      <c r="A25" s="159" t="s">
        <v>612</v>
      </c>
      <c r="B25" s="160" t="s">
        <v>307</v>
      </c>
      <c r="C25" s="161"/>
    </row>
    <row r="26" spans="1:3" ht="16.5">
      <c r="A26" s="159" t="s">
        <v>613</v>
      </c>
      <c r="B26" s="160" t="s">
        <v>307</v>
      </c>
      <c r="C26" s="161"/>
    </row>
    <row r="27" spans="1:3" ht="16.5">
      <c r="A27" s="159" t="s">
        <v>614</v>
      </c>
      <c r="B27" s="160" t="s">
        <v>307</v>
      </c>
      <c r="C27" s="161"/>
    </row>
    <row r="28" spans="1:3" ht="33">
      <c r="A28" s="163" t="s">
        <v>615</v>
      </c>
      <c r="B28" s="164" t="s">
        <v>307</v>
      </c>
      <c r="C28" s="165">
        <f>SUM(C18:C27)</f>
        <v>0</v>
      </c>
    </row>
    <row r="29" spans="1:3" ht="16.5">
      <c r="A29" s="159" t="s">
        <v>605</v>
      </c>
      <c r="B29" s="160" t="s">
        <v>309</v>
      </c>
      <c r="C29" s="161"/>
    </row>
    <row r="30" spans="1:3" ht="16.5">
      <c r="A30" s="159" t="s">
        <v>606</v>
      </c>
      <c r="B30" s="160" t="s">
        <v>309</v>
      </c>
      <c r="C30" s="161"/>
    </row>
    <row r="31" spans="1:3" ht="16.5">
      <c r="A31" s="159" t="s">
        <v>607</v>
      </c>
      <c r="B31" s="160" t="s">
        <v>309</v>
      </c>
      <c r="C31" s="161">
        <v>0</v>
      </c>
    </row>
    <row r="32" spans="1:3" ht="16.5">
      <c r="A32" s="159" t="s">
        <v>608</v>
      </c>
      <c r="B32" s="160" t="s">
        <v>309</v>
      </c>
      <c r="C32" s="161">
        <v>0</v>
      </c>
    </row>
    <row r="33" spans="1:3" ht="16.5">
      <c r="A33" s="159" t="s">
        <v>609</v>
      </c>
      <c r="B33" s="160" t="s">
        <v>309</v>
      </c>
      <c r="C33" s="166">
        <v>16017200</v>
      </c>
    </row>
    <row r="34" spans="1:3" ht="16.5">
      <c r="A34" s="159" t="s">
        <v>610</v>
      </c>
      <c r="B34" s="160" t="s">
        <v>309</v>
      </c>
      <c r="C34" s="161">
        <v>0</v>
      </c>
    </row>
    <row r="35" spans="1:3" ht="16.5">
      <c r="A35" s="159" t="s">
        <v>611</v>
      </c>
      <c r="B35" s="160" t="s">
        <v>309</v>
      </c>
      <c r="C35" s="162"/>
    </row>
    <row r="36" spans="1:3" ht="16.5">
      <c r="A36" s="159" t="s">
        <v>612</v>
      </c>
      <c r="B36" s="160" t="s">
        <v>309</v>
      </c>
      <c r="C36" s="166"/>
    </row>
    <row r="37" spans="1:3" ht="16.5">
      <c r="A37" s="159" t="s">
        <v>613</v>
      </c>
      <c r="B37" s="160" t="s">
        <v>309</v>
      </c>
      <c r="C37" s="161"/>
    </row>
    <row r="38" spans="1:3" ht="16.5">
      <c r="A38" s="159" t="s">
        <v>614</v>
      </c>
      <c r="B38" s="160" t="s">
        <v>309</v>
      </c>
      <c r="C38" s="161"/>
    </row>
    <row r="39" spans="1:3" ht="16.5">
      <c r="A39" s="163" t="s">
        <v>616</v>
      </c>
      <c r="B39" s="164" t="s">
        <v>309</v>
      </c>
      <c r="C39" s="167">
        <f>SUM(C29:C38)</f>
        <v>16017200</v>
      </c>
    </row>
    <row r="40" spans="1:3" ht="16.5">
      <c r="A40" s="159" t="s">
        <v>605</v>
      </c>
      <c r="B40" s="160" t="s">
        <v>389</v>
      </c>
      <c r="C40" s="161"/>
    </row>
    <row r="41" spans="1:3" ht="16.5">
      <c r="A41" s="159" t="s">
        <v>606</v>
      </c>
      <c r="B41" s="160" t="s">
        <v>389</v>
      </c>
      <c r="C41" s="161"/>
    </row>
    <row r="42" spans="1:3" ht="16.5">
      <c r="A42" s="159" t="s">
        <v>607</v>
      </c>
      <c r="B42" s="160" t="s">
        <v>389</v>
      </c>
      <c r="C42" s="161"/>
    </row>
    <row r="43" spans="1:3" ht="16.5">
      <c r="A43" s="159" t="s">
        <v>608</v>
      </c>
      <c r="B43" s="160" t="s">
        <v>389</v>
      </c>
      <c r="C43" s="161"/>
    </row>
    <row r="44" spans="1:3" ht="16.5">
      <c r="A44" s="159" t="s">
        <v>609</v>
      </c>
      <c r="B44" s="160" t="s">
        <v>389</v>
      </c>
      <c r="C44" s="161"/>
    </row>
    <row r="45" spans="1:3" ht="16.5">
      <c r="A45" s="159" t="s">
        <v>610</v>
      </c>
      <c r="B45" s="160" t="s">
        <v>389</v>
      </c>
      <c r="C45" s="161"/>
    </row>
    <row r="46" spans="1:3" ht="16.5">
      <c r="A46" s="159" t="s">
        <v>611</v>
      </c>
      <c r="B46" s="160" t="s">
        <v>389</v>
      </c>
      <c r="C46" s="161"/>
    </row>
    <row r="47" spans="1:3" ht="16.5">
      <c r="A47" s="159" t="s">
        <v>612</v>
      </c>
      <c r="B47" s="160" t="s">
        <v>389</v>
      </c>
      <c r="C47" s="161"/>
    </row>
    <row r="48" spans="1:3" ht="16.5">
      <c r="A48" s="159" t="s">
        <v>613</v>
      </c>
      <c r="B48" s="160" t="s">
        <v>389</v>
      </c>
      <c r="C48" s="161"/>
    </row>
    <row r="49" spans="1:3" ht="16.5">
      <c r="A49" s="159" t="s">
        <v>614</v>
      </c>
      <c r="B49" s="160" t="s">
        <v>389</v>
      </c>
      <c r="C49" s="161"/>
    </row>
    <row r="50" spans="1:3" ht="33">
      <c r="A50" s="163" t="s">
        <v>617</v>
      </c>
      <c r="B50" s="164" t="s">
        <v>389</v>
      </c>
      <c r="C50" s="165">
        <f>SUM(C40:C49)</f>
        <v>0</v>
      </c>
    </row>
    <row r="51" spans="1:3" ht="16.5">
      <c r="A51" s="159" t="s">
        <v>618</v>
      </c>
      <c r="B51" s="160" t="s">
        <v>391</v>
      </c>
      <c r="C51" s="161"/>
    </row>
    <row r="52" spans="1:3" ht="16.5">
      <c r="A52" s="159" t="s">
        <v>606</v>
      </c>
      <c r="B52" s="160" t="s">
        <v>391</v>
      </c>
      <c r="C52" s="161"/>
    </row>
    <row r="53" spans="1:3" ht="16.5">
      <c r="A53" s="159" t="s">
        <v>607</v>
      </c>
      <c r="B53" s="160" t="s">
        <v>391</v>
      </c>
      <c r="C53" s="161"/>
    </row>
    <row r="54" spans="1:3" ht="16.5">
      <c r="A54" s="159" t="s">
        <v>608</v>
      </c>
      <c r="B54" s="160" t="s">
        <v>391</v>
      </c>
      <c r="C54" s="161"/>
    </row>
    <row r="55" spans="1:3" ht="16.5">
      <c r="A55" s="159" t="s">
        <v>609</v>
      </c>
      <c r="B55" s="160" t="s">
        <v>391</v>
      </c>
      <c r="C55" s="161"/>
    </row>
    <row r="56" spans="1:3" ht="16.5">
      <c r="A56" s="159" t="s">
        <v>610</v>
      </c>
      <c r="B56" s="160" t="s">
        <v>391</v>
      </c>
      <c r="C56" s="161"/>
    </row>
    <row r="57" spans="1:3" ht="16.5">
      <c r="A57" s="159" t="s">
        <v>611</v>
      </c>
      <c r="B57" s="160" t="s">
        <v>391</v>
      </c>
      <c r="C57" s="161"/>
    </row>
    <row r="58" spans="1:3" ht="16.5">
      <c r="A58" s="159" t="s">
        <v>612</v>
      </c>
      <c r="B58" s="160" t="s">
        <v>391</v>
      </c>
      <c r="C58" s="161"/>
    </row>
    <row r="59" spans="1:3" ht="16.5">
      <c r="A59" s="159" t="s">
        <v>613</v>
      </c>
      <c r="B59" s="160" t="s">
        <v>391</v>
      </c>
      <c r="C59" s="161"/>
    </row>
    <row r="60" spans="1:3" ht="16.5">
      <c r="A60" s="159" t="s">
        <v>614</v>
      </c>
      <c r="B60" s="160" t="s">
        <v>391</v>
      </c>
      <c r="C60" s="161"/>
    </row>
    <row r="61" spans="1:3" ht="33">
      <c r="A61" s="163" t="s">
        <v>619</v>
      </c>
      <c r="B61" s="164" t="s">
        <v>391</v>
      </c>
      <c r="C61" s="165">
        <f>SUM(C51:C60)</f>
        <v>0</v>
      </c>
    </row>
    <row r="62" spans="1:3" ht="16.5">
      <c r="A62" s="159" t="s">
        <v>605</v>
      </c>
      <c r="B62" s="160" t="s">
        <v>393</v>
      </c>
      <c r="C62" s="161"/>
    </row>
    <row r="63" spans="1:3" ht="16.5">
      <c r="A63" s="159" t="s">
        <v>606</v>
      </c>
      <c r="B63" s="160" t="s">
        <v>393</v>
      </c>
      <c r="C63" s="161"/>
    </row>
    <row r="64" spans="1:3" ht="16.5">
      <c r="A64" s="159" t="s">
        <v>607</v>
      </c>
      <c r="B64" s="160" t="s">
        <v>393</v>
      </c>
      <c r="C64" s="166"/>
    </row>
    <row r="65" spans="1:3" ht="16.5">
      <c r="A65" s="159" t="s">
        <v>608</v>
      </c>
      <c r="B65" s="160" t="s">
        <v>393</v>
      </c>
      <c r="C65" s="166"/>
    </row>
    <row r="66" spans="1:3" ht="16.5">
      <c r="A66" s="159" t="s">
        <v>609</v>
      </c>
      <c r="B66" s="160" t="s">
        <v>393</v>
      </c>
      <c r="C66" s="161"/>
    </row>
    <row r="67" spans="1:3" ht="16.5">
      <c r="A67" s="159" t="s">
        <v>610</v>
      </c>
      <c r="B67" s="160" t="s">
        <v>393</v>
      </c>
      <c r="C67" s="161"/>
    </row>
    <row r="68" spans="1:3" ht="16.5">
      <c r="A68" s="159" t="s">
        <v>611</v>
      </c>
      <c r="B68" s="160" t="s">
        <v>393</v>
      </c>
      <c r="C68" s="161"/>
    </row>
    <row r="69" spans="1:3" ht="16.5">
      <c r="A69" s="159" t="s">
        <v>612</v>
      </c>
      <c r="B69" s="160" t="s">
        <v>393</v>
      </c>
      <c r="C69" s="161"/>
    </row>
    <row r="70" spans="1:3" ht="16.5">
      <c r="A70" s="159" t="s">
        <v>613</v>
      </c>
      <c r="B70" s="160" t="s">
        <v>393</v>
      </c>
      <c r="C70" s="161"/>
    </row>
    <row r="71" spans="1:3" ht="16.5">
      <c r="A71" s="159" t="s">
        <v>614</v>
      </c>
      <c r="B71" s="160" t="s">
        <v>393</v>
      </c>
      <c r="C71" s="161"/>
    </row>
    <row r="72" spans="1:3" ht="16.5">
      <c r="A72" s="163" t="s">
        <v>392</v>
      </c>
      <c r="B72" s="164" t="s">
        <v>393</v>
      </c>
      <c r="C72" s="167">
        <f>SUM(C62:C71)</f>
        <v>0</v>
      </c>
    </row>
    <row r="73" spans="1:3" ht="16.5">
      <c r="A73" s="159" t="s">
        <v>620</v>
      </c>
      <c r="B73" s="168" t="s">
        <v>375</v>
      </c>
      <c r="C73" s="161"/>
    </row>
    <row r="74" spans="1:3" ht="16.5">
      <c r="A74" s="159" t="s">
        <v>621</v>
      </c>
      <c r="B74" s="168" t="s">
        <v>375</v>
      </c>
      <c r="C74" s="161"/>
    </row>
    <row r="75" spans="1:3" ht="16.5">
      <c r="A75" s="159" t="s">
        <v>622</v>
      </c>
      <c r="B75" s="168" t="s">
        <v>375</v>
      </c>
      <c r="C75" s="161"/>
    </row>
    <row r="76" spans="1:3" ht="16.5">
      <c r="A76" s="169" t="s">
        <v>623</v>
      </c>
      <c r="B76" s="168" t="s">
        <v>375</v>
      </c>
      <c r="C76" s="161"/>
    </row>
    <row r="77" spans="1:3" ht="16.5">
      <c r="A77" s="169" t="s">
        <v>624</v>
      </c>
      <c r="B77" s="168" t="s">
        <v>375</v>
      </c>
      <c r="C77" s="161"/>
    </row>
    <row r="78" spans="1:3" ht="16.5">
      <c r="A78" s="169" t="s">
        <v>625</v>
      </c>
      <c r="B78" s="168" t="s">
        <v>375</v>
      </c>
      <c r="C78" s="161"/>
    </row>
    <row r="79" spans="1:3" ht="16.5">
      <c r="A79" s="159" t="s">
        <v>626</v>
      </c>
      <c r="B79" s="168" t="s">
        <v>375</v>
      </c>
      <c r="C79" s="161"/>
    </row>
    <row r="80" spans="1:3" ht="16.5">
      <c r="A80" s="159" t="s">
        <v>627</v>
      </c>
      <c r="B80" s="168" t="s">
        <v>375</v>
      </c>
      <c r="C80" s="161"/>
    </row>
    <row r="81" spans="1:3" ht="16.5">
      <c r="A81" s="159" t="s">
        <v>628</v>
      </c>
      <c r="B81" s="168" t="s">
        <v>375</v>
      </c>
      <c r="C81" s="161"/>
    </row>
    <row r="82" spans="1:3" ht="16.5">
      <c r="A82" s="159" t="s">
        <v>629</v>
      </c>
      <c r="B82" s="168" t="s">
        <v>375</v>
      </c>
      <c r="C82" s="161"/>
    </row>
    <row r="83" spans="1:3" ht="33">
      <c r="A83" s="163" t="s">
        <v>630</v>
      </c>
      <c r="B83" s="164" t="s">
        <v>375</v>
      </c>
      <c r="C83" s="165">
        <f>SUM(C73:C82)</f>
        <v>0</v>
      </c>
    </row>
    <row r="84" spans="1:3" ht="16.5">
      <c r="A84" s="159" t="s">
        <v>620</v>
      </c>
      <c r="B84" s="168" t="s">
        <v>379</v>
      </c>
      <c r="C84" s="161"/>
    </row>
    <row r="85" spans="1:3" ht="16.5">
      <c r="A85" s="159" t="s">
        <v>621</v>
      </c>
      <c r="B85" s="168" t="s">
        <v>379</v>
      </c>
      <c r="C85" s="161"/>
    </row>
    <row r="86" spans="1:3" ht="16.5">
      <c r="A86" s="159" t="s">
        <v>622</v>
      </c>
      <c r="B86" s="168" t="s">
        <v>379</v>
      </c>
      <c r="C86" s="166">
        <v>0</v>
      </c>
    </row>
    <row r="87" spans="1:3" ht="16.5">
      <c r="A87" s="169" t="s">
        <v>623</v>
      </c>
      <c r="B87" s="168" t="s">
        <v>379</v>
      </c>
      <c r="C87" s="161"/>
    </row>
    <row r="88" spans="1:3" ht="16.5">
      <c r="A88" s="169" t="s">
        <v>624</v>
      </c>
      <c r="B88" s="168" t="s">
        <v>379</v>
      </c>
      <c r="C88" s="161"/>
    </row>
    <row r="89" spans="1:3" ht="16.5">
      <c r="A89" s="169" t="s">
        <v>625</v>
      </c>
      <c r="B89" s="168" t="s">
        <v>379</v>
      </c>
      <c r="C89" s="161"/>
    </row>
    <row r="90" spans="1:3" ht="16.5">
      <c r="A90" s="159" t="s">
        <v>626</v>
      </c>
      <c r="B90" s="168" t="s">
        <v>379</v>
      </c>
      <c r="C90" s="161"/>
    </row>
    <row r="91" spans="1:3" ht="16.5">
      <c r="A91" s="159" t="s">
        <v>631</v>
      </c>
      <c r="B91" s="168" t="s">
        <v>379</v>
      </c>
      <c r="C91" s="161"/>
    </row>
    <row r="92" spans="1:3" ht="16.5">
      <c r="A92" s="159" t="s">
        <v>628</v>
      </c>
      <c r="B92" s="168" t="s">
        <v>379</v>
      </c>
      <c r="C92" s="161"/>
    </row>
    <row r="93" spans="1:3" ht="16.5">
      <c r="A93" s="159" t="s">
        <v>629</v>
      </c>
      <c r="B93" s="168" t="s">
        <v>379</v>
      </c>
      <c r="C93" s="161"/>
    </row>
    <row r="94" spans="1:3" ht="16.5">
      <c r="A94" s="170" t="s">
        <v>632</v>
      </c>
      <c r="B94" s="171" t="s">
        <v>379</v>
      </c>
      <c r="C94" s="167">
        <f>SUM(C84:C93)</f>
        <v>0</v>
      </c>
    </row>
    <row r="95" spans="1:3" ht="16.5">
      <c r="A95" s="159" t="s">
        <v>620</v>
      </c>
      <c r="B95" s="168" t="s">
        <v>411</v>
      </c>
      <c r="C95" s="161"/>
    </row>
    <row r="96" spans="1:3" ht="16.5">
      <c r="A96" s="159" t="s">
        <v>621</v>
      </c>
      <c r="B96" s="168" t="s">
        <v>411</v>
      </c>
      <c r="C96" s="161"/>
    </row>
    <row r="97" spans="1:3" ht="16.5">
      <c r="A97" s="159" t="s">
        <v>622</v>
      </c>
      <c r="B97" s="168" t="s">
        <v>411</v>
      </c>
      <c r="C97" s="161"/>
    </row>
    <row r="98" spans="1:3" ht="16.5">
      <c r="A98" s="169" t="s">
        <v>623</v>
      </c>
      <c r="B98" s="168" t="s">
        <v>411</v>
      </c>
      <c r="C98" s="161"/>
    </row>
    <row r="99" spans="1:3" ht="16.5">
      <c r="A99" s="169" t="s">
        <v>624</v>
      </c>
      <c r="B99" s="168" t="s">
        <v>411</v>
      </c>
      <c r="C99" s="161"/>
    </row>
    <row r="100" spans="1:3" ht="16.5">
      <c r="A100" s="169" t="s">
        <v>625</v>
      </c>
      <c r="B100" s="168" t="s">
        <v>411</v>
      </c>
      <c r="C100" s="161"/>
    </row>
    <row r="101" spans="1:3" ht="16.5">
      <c r="A101" s="159" t="s">
        <v>626</v>
      </c>
      <c r="B101" s="168" t="s">
        <v>411</v>
      </c>
      <c r="C101" s="161"/>
    </row>
    <row r="102" spans="1:3" ht="16.5">
      <c r="A102" s="159" t="s">
        <v>627</v>
      </c>
      <c r="B102" s="168" t="s">
        <v>411</v>
      </c>
      <c r="C102" s="161"/>
    </row>
    <row r="103" spans="1:3" ht="16.5">
      <c r="A103" s="159" t="s">
        <v>628</v>
      </c>
      <c r="B103" s="168" t="s">
        <v>411</v>
      </c>
      <c r="C103" s="161"/>
    </row>
    <row r="104" spans="1:3" ht="16.5">
      <c r="A104" s="159" t="s">
        <v>629</v>
      </c>
      <c r="B104" s="168" t="s">
        <v>411</v>
      </c>
      <c r="C104" s="161"/>
    </row>
    <row r="105" spans="1:3" ht="33">
      <c r="A105" s="163" t="s">
        <v>633</v>
      </c>
      <c r="B105" s="164" t="s">
        <v>411</v>
      </c>
      <c r="C105" s="165">
        <f>SUM(C95:C104)</f>
        <v>0</v>
      </c>
    </row>
    <row r="106" spans="1:3" ht="16.5">
      <c r="A106" s="159" t="s">
        <v>620</v>
      </c>
      <c r="B106" s="168" t="s">
        <v>413</v>
      </c>
      <c r="C106" s="161"/>
    </row>
    <row r="107" spans="1:3" ht="16.5">
      <c r="A107" s="159" t="s">
        <v>621</v>
      </c>
      <c r="B107" s="168" t="s">
        <v>413</v>
      </c>
      <c r="C107" s="161"/>
    </row>
    <row r="108" spans="1:3" ht="16.5">
      <c r="A108" s="159" t="s">
        <v>622</v>
      </c>
      <c r="B108" s="168" t="s">
        <v>413</v>
      </c>
      <c r="C108" s="161"/>
    </row>
    <row r="109" spans="1:3" ht="16.5">
      <c r="A109" s="169" t="s">
        <v>623</v>
      </c>
      <c r="B109" s="168" t="s">
        <v>413</v>
      </c>
      <c r="C109" s="161"/>
    </row>
    <row r="110" spans="1:3" ht="16.5">
      <c r="A110" s="169" t="s">
        <v>624</v>
      </c>
      <c r="B110" s="168" t="s">
        <v>413</v>
      </c>
      <c r="C110" s="161"/>
    </row>
    <row r="111" spans="1:3" ht="16.5">
      <c r="A111" s="169" t="s">
        <v>625</v>
      </c>
      <c r="B111" s="168" t="s">
        <v>413</v>
      </c>
      <c r="C111" s="161"/>
    </row>
    <row r="112" spans="1:3" ht="16.5">
      <c r="A112" s="159" t="s">
        <v>626</v>
      </c>
      <c r="B112" s="168" t="s">
        <v>413</v>
      </c>
      <c r="C112" s="161"/>
    </row>
    <row r="113" spans="1:3" ht="16.5">
      <c r="A113" s="159" t="s">
        <v>631</v>
      </c>
      <c r="B113" s="168" t="s">
        <v>413</v>
      </c>
      <c r="C113" s="161"/>
    </row>
    <row r="114" spans="1:3" ht="16.5">
      <c r="A114" s="159" t="s">
        <v>628</v>
      </c>
      <c r="B114" s="168" t="s">
        <v>413</v>
      </c>
      <c r="C114" s="161"/>
    </row>
    <row r="115" spans="1:3" ht="16.5">
      <c r="A115" s="159" t="s">
        <v>629</v>
      </c>
      <c r="B115" s="168" t="s">
        <v>413</v>
      </c>
      <c r="C115" s="161"/>
    </row>
    <row r="116" spans="1:3" ht="16.5">
      <c r="A116" s="170" t="s">
        <v>634</v>
      </c>
      <c r="B116" s="164" t="s">
        <v>413</v>
      </c>
      <c r="C116" s="165">
        <f>SUM(C106:C115)</f>
        <v>0</v>
      </c>
    </row>
  </sheetData>
  <sheetProtection selectLockedCells="1" selectUnlockedCells="1"/>
  <mergeCells count="2">
    <mergeCell ref="A2:C2"/>
    <mergeCell ref="A3:C3"/>
  </mergeCells>
  <pageMargins left="0.78749999999999998" right="0.78749999999999998" top="1.0631944444444446" bottom="0.90555555555555556" header="0.78749999999999998" footer="0.51180555555555551"/>
  <pageSetup paperSize="9" scale="57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view="pageLayout" zoomScaleNormal="100" zoomScaleSheetLayoutView="100" workbookViewId="0">
      <selection activeCell="B2" sqref="B2:E2"/>
    </sheetView>
  </sheetViews>
  <sheetFormatPr defaultColWidth="11.5703125" defaultRowHeight="15"/>
  <cols>
    <col min="1" max="1" width="9" bestFit="1" customWidth="1"/>
    <col min="2" max="2" width="61.140625" customWidth="1"/>
    <col min="3" max="3" width="16" bestFit="1" customWidth="1"/>
    <col min="4" max="4" width="19.5703125" bestFit="1" customWidth="1"/>
    <col min="5" max="5" width="19.28515625" customWidth="1"/>
  </cols>
  <sheetData>
    <row r="1" spans="1:5" ht="13.9" customHeight="1">
      <c r="B1" s="319" t="s">
        <v>787</v>
      </c>
      <c r="C1" s="319"/>
      <c r="D1" s="319"/>
      <c r="E1" s="319"/>
    </row>
    <row r="2" spans="1:5" ht="13.9" customHeight="1">
      <c r="B2" s="320" t="s">
        <v>748</v>
      </c>
      <c r="C2" s="320"/>
      <c r="D2" s="320"/>
      <c r="E2" s="320"/>
    </row>
    <row r="4" spans="1:5" ht="29.85" customHeight="1">
      <c r="A4" s="320" t="s">
        <v>773</v>
      </c>
      <c r="B4" s="320"/>
      <c r="C4" s="320"/>
      <c r="D4" s="320"/>
      <c r="E4" s="320"/>
    </row>
    <row r="5" spans="1:5" ht="15" customHeight="1">
      <c r="A5" s="172"/>
      <c r="B5" s="321" t="s">
        <v>635</v>
      </c>
      <c r="C5" s="321"/>
      <c r="D5" s="321"/>
      <c r="E5" s="321"/>
    </row>
    <row r="6" spans="1:5" ht="3" customHeight="1">
      <c r="A6" s="172"/>
      <c r="B6" s="173"/>
      <c r="C6" s="173"/>
      <c r="D6" s="173"/>
      <c r="E6" s="174" t="s">
        <v>636</v>
      </c>
    </row>
    <row r="7" spans="1:5" ht="36.75" customHeight="1">
      <c r="A7" s="175" t="s">
        <v>637</v>
      </c>
      <c r="B7" s="175" t="s">
        <v>638</v>
      </c>
      <c r="C7" s="176" t="s">
        <v>756</v>
      </c>
      <c r="D7" s="177" t="s">
        <v>757</v>
      </c>
      <c r="E7" s="177" t="s">
        <v>758</v>
      </c>
    </row>
    <row r="8" spans="1:5" ht="15.75">
      <c r="A8" s="178">
        <v>1</v>
      </c>
      <c r="B8" s="179" t="s">
        <v>639</v>
      </c>
      <c r="C8" s="180">
        <v>33000000</v>
      </c>
      <c r="D8" s="180">
        <v>34059129</v>
      </c>
      <c r="E8" s="180">
        <v>34000000</v>
      </c>
    </row>
    <row r="9" spans="1:5" ht="15.75">
      <c r="A9" s="178">
        <v>2</v>
      </c>
      <c r="B9" s="181" t="s">
        <v>640</v>
      </c>
      <c r="C9" s="182">
        <v>0</v>
      </c>
      <c r="D9" s="182">
        <v>0</v>
      </c>
      <c r="E9" s="182">
        <v>0</v>
      </c>
    </row>
    <row r="10" spans="1:5" ht="15.75">
      <c r="A10" s="178">
        <v>3</v>
      </c>
      <c r="B10" s="181" t="s">
        <v>641</v>
      </c>
      <c r="C10" s="182">
        <v>2623000</v>
      </c>
      <c r="D10" s="182">
        <v>2651927</v>
      </c>
      <c r="E10" s="182">
        <v>2700000</v>
      </c>
    </row>
    <row r="11" spans="1:5" ht="15.75">
      <c r="A11" s="178">
        <v>4</v>
      </c>
      <c r="B11" s="181" t="s">
        <v>642</v>
      </c>
      <c r="C11" s="182">
        <v>18300000</v>
      </c>
      <c r="D11" s="182">
        <v>17748255</v>
      </c>
      <c r="E11" s="182">
        <v>18500000</v>
      </c>
    </row>
    <row r="12" spans="1:5" ht="15.75">
      <c r="A12" s="183">
        <v>5</v>
      </c>
      <c r="B12" s="184" t="s">
        <v>643</v>
      </c>
      <c r="C12" s="185">
        <f>SUM(C8:C11)</f>
        <v>53923000</v>
      </c>
      <c r="D12" s="185">
        <f>SUM(D8:D11)</f>
        <v>54459311</v>
      </c>
      <c r="E12" s="185">
        <f>SUM(E8:E11)</f>
        <v>55200000</v>
      </c>
    </row>
    <row r="13" spans="1:5" ht="15.75">
      <c r="A13" s="178">
        <v>6</v>
      </c>
      <c r="B13" s="181" t="s">
        <v>644</v>
      </c>
      <c r="C13" s="182">
        <v>60000000</v>
      </c>
      <c r="D13" s="182">
        <v>52179239</v>
      </c>
      <c r="E13" s="182">
        <v>35000000</v>
      </c>
    </row>
    <row r="14" spans="1:5" ht="15.75">
      <c r="A14" s="186">
        <v>7</v>
      </c>
      <c r="B14" s="187" t="s">
        <v>645</v>
      </c>
      <c r="C14" s="188"/>
      <c r="D14" s="188">
        <v>796000</v>
      </c>
      <c r="E14" s="188"/>
    </row>
    <row r="15" spans="1:5" ht="15.75">
      <c r="A15" s="186">
        <v>8</v>
      </c>
      <c r="B15" s="189" t="s">
        <v>646</v>
      </c>
      <c r="C15" s="190">
        <f>SUM(C13:C14)</f>
        <v>60000000</v>
      </c>
      <c r="D15" s="190">
        <f>SUM(D13:D14)</f>
        <v>52975239</v>
      </c>
      <c r="E15" s="190">
        <f>SUM(E13:E14)</f>
        <v>35000000</v>
      </c>
    </row>
    <row r="16" spans="1:5" ht="15.75">
      <c r="A16" s="186">
        <v>9</v>
      </c>
      <c r="B16" s="191" t="s">
        <v>647</v>
      </c>
      <c r="C16" s="188">
        <v>1433000</v>
      </c>
      <c r="D16" s="188">
        <v>0</v>
      </c>
      <c r="E16" s="188">
        <v>0</v>
      </c>
    </row>
    <row r="17" spans="1:5" ht="15.75">
      <c r="A17" s="178">
        <v>10</v>
      </c>
      <c r="B17" s="192" t="s">
        <v>648</v>
      </c>
      <c r="C17" s="182">
        <v>40000000</v>
      </c>
      <c r="D17" s="182">
        <v>13530363</v>
      </c>
      <c r="E17" s="182">
        <v>15000000</v>
      </c>
    </row>
    <row r="18" spans="1:5" ht="15.75">
      <c r="A18" s="183">
        <v>11</v>
      </c>
      <c r="B18" s="189" t="s">
        <v>650</v>
      </c>
      <c r="C18" s="190">
        <f>C17</f>
        <v>40000000</v>
      </c>
      <c r="D18" s="190">
        <f>D17</f>
        <v>13530363</v>
      </c>
      <c r="E18" s="190">
        <f>E17</f>
        <v>15000000</v>
      </c>
    </row>
    <row r="19" spans="1:5" ht="15.75">
      <c r="A19" s="183">
        <v>12</v>
      </c>
      <c r="B19" s="193" t="s">
        <v>651</v>
      </c>
      <c r="C19" s="190">
        <f>C15+C16+C18</f>
        <v>101433000</v>
      </c>
      <c r="D19" s="190">
        <f>D15+D16+D18</f>
        <v>66505602</v>
      </c>
      <c r="E19" s="190">
        <f>E15+E16+E18</f>
        <v>50000000</v>
      </c>
    </row>
    <row r="20" spans="1:5" ht="15.75">
      <c r="A20" s="178">
        <v>13</v>
      </c>
      <c r="B20" s="192" t="s">
        <v>652</v>
      </c>
      <c r="C20" s="182">
        <v>100000</v>
      </c>
      <c r="D20" s="182">
        <f>436603+5000</f>
        <v>441603</v>
      </c>
      <c r="E20" s="182">
        <v>150000</v>
      </c>
    </row>
    <row r="21" spans="1:5" ht="15.75">
      <c r="A21" s="194">
        <v>14</v>
      </c>
      <c r="B21" s="195" t="s">
        <v>653</v>
      </c>
      <c r="C21" s="196">
        <v>0</v>
      </c>
      <c r="D21" s="196">
        <v>0</v>
      </c>
      <c r="E21" s="196">
        <v>0</v>
      </c>
    </row>
    <row r="22" spans="1:5" ht="15.75">
      <c r="A22" s="194">
        <v>15</v>
      </c>
      <c r="B22" s="195" t="s">
        <v>649</v>
      </c>
      <c r="C22" s="196">
        <v>100000</v>
      </c>
      <c r="D22" s="196">
        <v>3600</v>
      </c>
      <c r="E22" s="196">
        <v>50000</v>
      </c>
    </row>
    <row r="23" spans="1:5" ht="15.75">
      <c r="A23" s="194">
        <v>16</v>
      </c>
      <c r="B23" s="195" t="s">
        <v>742</v>
      </c>
      <c r="C23" s="196"/>
      <c r="D23" s="196">
        <v>148221</v>
      </c>
      <c r="E23" s="196"/>
    </row>
    <row r="24" spans="1:5" ht="15.75">
      <c r="A24" s="183">
        <v>17</v>
      </c>
      <c r="B24" s="197" t="s">
        <v>741</v>
      </c>
      <c r="C24" s="182">
        <f>SUM(C20:C22)</f>
        <v>200000</v>
      </c>
      <c r="D24" s="182">
        <f>SUM(D20:D23)</f>
        <v>593424</v>
      </c>
      <c r="E24" s="182">
        <f>SUM(E20:E22)</f>
        <v>200000</v>
      </c>
    </row>
    <row r="25" spans="1:5" ht="15.75">
      <c r="A25" s="198">
        <v>18</v>
      </c>
      <c r="B25" s="198" t="s">
        <v>743</v>
      </c>
      <c r="C25" s="199">
        <f>C12+C19+C24</f>
        <v>155556000</v>
      </c>
      <c r="D25" s="199">
        <f>D12+D19+D24</f>
        <v>121558337</v>
      </c>
      <c r="E25" s="199">
        <f>E12+E19+E24</f>
        <v>105400000</v>
      </c>
    </row>
    <row r="26" spans="1:5" ht="15.75">
      <c r="A26" s="200"/>
      <c r="B26" s="201"/>
      <c r="C26" s="200"/>
      <c r="D26" s="200"/>
      <c r="E26" s="200"/>
    </row>
  </sheetData>
  <sheetProtection selectLockedCells="1" selectUnlockedCells="1"/>
  <mergeCells count="4">
    <mergeCell ref="B1:E1"/>
    <mergeCell ref="B2:E2"/>
    <mergeCell ref="A4:E4"/>
    <mergeCell ref="B5:E5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view="pageLayout" zoomScaleNormal="100" zoomScaleSheetLayoutView="100" workbookViewId="0">
      <selection activeCell="A2" sqref="A2:B2"/>
    </sheetView>
  </sheetViews>
  <sheetFormatPr defaultColWidth="11.5703125" defaultRowHeight="15"/>
  <cols>
    <col min="1" max="1" width="116.7109375" customWidth="1"/>
    <col min="2" max="2" width="22.85546875" customWidth="1"/>
  </cols>
  <sheetData>
    <row r="1" spans="1:2" ht="27.4" customHeight="1">
      <c r="A1" s="322" t="s">
        <v>786</v>
      </c>
      <c r="B1" s="322"/>
    </row>
    <row r="2" spans="1:2" ht="27.4" customHeight="1">
      <c r="A2" s="323" t="s">
        <v>748</v>
      </c>
      <c r="B2" s="323"/>
    </row>
    <row r="3" spans="1:2" ht="53.45" customHeight="1">
      <c r="A3" s="324" t="s">
        <v>654</v>
      </c>
      <c r="B3" s="324"/>
    </row>
    <row r="4" spans="1:2" ht="59.65" customHeight="1">
      <c r="A4" s="202"/>
      <c r="B4" s="202"/>
    </row>
    <row r="5" spans="1:2">
      <c r="A5" s="203" t="s">
        <v>539</v>
      </c>
      <c r="B5" s="203" t="s">
        <v>0</v>
      </c>
    </row>
    <row r="6" spans="1:2" ht="18.75">
      <c r="A6" s="8"/>
      <c r="B6" s="139" t="s">
        <v>655</v>
      </c>
    </row>
    <row r="7" spans="1:2">
      <c r="A7" s="204" t="s">
        <v>2</v>
      </c>
      <c r="B7" s="204"/>
    </row>
    <row r="8" spans="1:2">
      <c r="A8" s="205" t="s">
        <v>3</v>
      </c>
      <c r="B8" s="204">
        <f>B7*0.75*0.22</f>
        <v>0</v>
      </c>
    </row>
    <row r="9" spans="1:2">
      <c r="A9" s="204" t="s">
        <v>4</v>
      </c>
      <c r="B9" s="204">
        <v>0</v>
      </c>
    </row>
    <row r="10" spans="1:2">
      <c r="A10" s="204" t="s">
        <v>5</v>
      </c>
      <c r="B10" s="204">
        <v>0</v>
      </c>
    </row>
    <row r="11" spans="1:2">
      <c r="A11" s="204" t="s">
        <v>6</v>
      </c>
      <c r="B11" s="204">
        <v>0</v>
      </c>
    </row>
    <row r="12" spans="1:2">
      <c r="A12" s="204" t="s">
        <v>7</v>
      </c>
      <c r="B12" s="204"/>
    </row>
    <row r="13" spans="1:2">
      <c r="A13" s="204" t="s">
        <v>8</v>
      </c>
      <c r="B13" s="204"/>
    </row>
    <row r="14" spans="1:2">
      <c r="A14" s="204" t="s">
        <v>9</v>
      </c>
      <c r="B14" s="204"/>
    </row>
    <row r="15" spans="1:2">
      <c r="A15" s="206" t="s">
        <v>656</v>
      </c>
      <c r="B15" s="207">
        <f>SUM(B7:B14)</f>
        <v>0</v>
      </c>
    </row>
    <row r="16" spans="1:2">
      <c r="A16" s="208" t="s">
        <v>657</v>
      </c>
      <c r="B16" s="204">
        <v>0</v>
      </c>
    </row>
    <row r="17" spans="1:2">
      <c r="A17" s="208" t="s">
        <v>658</v>
      </c>
      <c r="B17" s="204"/>
    </row>
    <row r="18" spans="1:2">
      <c r="A18" s="209" t="s">
        <v>659</v>
      </c>
      <c r="B18" s="204">
        <v>0</v>
      </c>
    </row>
    <row r="19" spans="1:2">
      <c r="A19" s="209" t="s">
        <v>660</v>
      </c>
      <c r="B19" s="204"/>
    </row>
    <row r="20" spans="1:2">
      <c r="A20" s="204" t="s">
        <v>661</v>
      </c>
      <c r="B20" s="204"/>
    </row>
    <row r="21" spans="1:2">
      <c r="A21" s="210" t="s">
        <v>662</v>
      </c>
      <c r="B21" s="204">
        <f>SUM(B16:B20)</f>
        <v>0</v>
      </c>
    </row>
    <row r="22" spans="1:2" ht="15.75">
      <c r="A22" s="211" t="s">
        <v>732</v>
      </c>
      <c r="B22" s="242"/>
    </row>
    <row r="23" spans="1:2" ht="15.75">
      <c r="A23" s="212" t="s">
        <v>663</v>
      </c>
      <c r="B23" s="213">
        <f>SUM(B21:B22)</f>
        <v>0</v>
      </c>
    </row>
  </sheetData>
  <sheetProtection selectLockedCells="1" selectUnlockedCells="1"/>
  <mergeCells count="3">
    <mergeCell ref="A1:B1"/>
    <mergeCell ref="A2:B2"/>
    <mergeCell ref="A3:B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view="pageLayout" zoomScaleNormal="100" zoomScaleSheetLayoutView="100" workbookViewId="0">
      <selection activeCell="A2" sqref="A2:C2"/>
    </sheetView>
  </sheetViews>
  <sheetFormatPr defaultColWidth="11.5703125" defaultRowHeight="15"/>
  <cols>
    <col min="1" max="1" width="99" customWidth="1"/>
    <col min="2" max="2" width="14.140625" customWidth="1"/>
    <col min="3" max="3" width="14.5703125" customWidth="1"/>
  </cols>
  <sheetData>
    <row r="1" spans="1:3" ht="13.9" customHeight="1">
      <c r="A1" s="327" t="s">
        <v>785</v>
      </c>
      <c r="B1" s="327"/>
      <c r="C1" s="327"/>
    </row>
    <row r="2" spans="1:3" ht="44.85" customHeight="1">
      <c r="A2" s="328" t="s">
        <v>748</v>
      </c>
      <c r="B2" s="328"/>
      <c r="C2" s="328"/>
    </row>
    <row r="3" spans="1:3" ht="29.85" customHeight="1">
      <c r="A3" s="329" t="s">
        <v>664</v>
      </c>
      <c r="B3" s="329"/>
      <c r="C3" s="329"/>
    </row>
    <row r="4" spans="1:3">
      <c r="A4" s="97"/>
      <c r="B4" s="97"/>
      <c r="C4" s="97"/>
    </row>
    <row r="5" spans="1:3">
      <c r="A5" s="238"/>
      <c r="B5" s="238"/>
      <c r="C5" s="97"/>
    </row>
    <row r="6" spans="1:3">
      <c r="A6" s="97"/>
      <c r="B6" s="330" t="s">
        <v>730</v>
      </c>
      <c r="C6" s="330"/>
    </row>
    <row r="7" spans="1:3">
      <c r="A7" s="239" t="s">
        <v>665</v>
      </c>
      <c r="B7" s="325" t="s">
        <v>666</v>
      </c>
      <c r="C7" s="325"/>
    </row>
    <row r="8" spans="1:3">
      <c r="A8" s="240" t="s">
        <v>667</v>
      </c>
      <c r="B8" s="326">
        <v>100000</v>
      </c>
      <c r="C8" s="326"/>
    </row>
    <row r="9" spans="1:3">
      <c r="A9" s="240"/>
      <c r="B9" s="325"/>
      <c r="C9" s="325"/>
    </row>
    <row r="10" spans="1:3">
      <c r="A10" s="240"/>
      <c r="B10" s="325"/>
      <c r="C10" s="325"/>
    </row>
    <row r="11" spans="1:3">
      <c r="A11" s="239" t="s">
        <v>668</v>
      </c>
      <c r="B11" s="325">
        <f>SUM(B8:C10)</f>
        <v>100000</v>
      </c>
      <c r="C11" s="325"/>
    </row>
    <row r="12" spans="1:3">
      <c r="A12" s="239" t="s">
        <v>669</v>
      </c>
      <c r="B12" s="325" t="s">
        <v>666</v>
      </c>
      <c r="C12" s="325"/>
    </row>
    <row r="13" spans="1:3">
      <c r="A13" s="241" t="s">
        <v>670</v>
      </c>
      <c r="B13" s="326">
        <v>100000</v>
      </c>
      <c r="C13" s="326"/>
    </row>
    <row r="14" spans="1:3">
      <c r="A14" s="240"/>
      <c r="B14" s="325"/>
      <c r="C14" s="325"/>
    </row>
    <row r="15" spans="1:3">
      <c r="A15" s="239" t="s">
        <v>671</v>
      </c>
      <c r="B15" s="325">
        <f>SUM(B13:C14)</f>
        <v>100000</v>
      </c>
      <c r="C15" s="325"/>
    </row>
    <row r="16" spans="1:3">
      <c r="A16" s="97"/>
      <c r="B16" s="97"/>
      <c r="C16" s="97"/>
    </row>
  </sheetData>
  <sheetProtection selectLockedCells="1" selectUnlockedCells="1"/>
  <mergeCells count="13">
    <mergeCell ref="A1:C1"/>
    <mergeCell ref="A2:C2"/>
    <mergeCell ref="A3:C3"/>
    <mergeCell ref="B7:C7"/>
    <mergeCell ref="B8:C8"/>
    <mergeCell ref="B9:C9"/>
    <mergeCell ref="B6:C6"/>
    <mergeCell ref="B10:C10"/>
    <mergeCell ref="B11:C11"/>
    <mergeCell ref="B12:C12"/>
    <mergeCell ref="B13:C13"/>
    <mergeCell ref="B14:C14"/>
    <mergeCell ref="B15:C15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view="pageLayout" zoomScale="82" zoomScaleNormal="100" zoomScaleSheetLayoutView="100" zoomScalePageLayoutView="82" workbookViewId="0">
      <selection activeCell="A2" sqref="A2:E2"/>
    </sheetView>
  </sheetViews>
  <sheetFormatPr defaultColWidth="11.5703125" defaultRowHeight="15"/>
  <cols>
    <col min="1" max="1" width="74.5703125" customWidth="1"/>
    <col min="2" max="2" width="17.7109375" customWidth="1"/>
    <col min="3" max="5" width="17.85546875" customWidth="1"/>
    <col min="6" max="8" width="29.140625" customWidth="1"/>
  </cols>
  <sheetData>
    <row r="1" spans="1:5" ht="33.6" customHeight="1">
      <c r="A1" s="331" t="s">
        <v>784</v>
      </c>
      <c r="B1" s="331"/>
      <c r="C1" s="331"/>
      <c r="D1" s="331"/>
      <c r="E1" s="331"/>
    </row>
    <row r="2" spans="1:5" ht="22.35" customHeight="1">
      <c r="A2" s="323" t="s">
        <v>759</v>
      </c>
      <c r="B2" s="323"/>
      <c r="C2" s="323"/>
      <c r="D2" s="323"/>
      <c r="E2" s="323"/>
    </row>
    <row r="3" spans="1:5" ht="22.35" customHeight="1">
      <c r="A3" s="323" t="s">
        <v>672</v>
      </c>
      <c r="B3" s="323"/>
      <c r="C3" s="323"/>
      <c r="D3" s="323"/>
      <c r="E3" s="323"/>
    </row>
    <row r="4" spans="1:5" ht="42.2" customHeight="1">
      <c r="A4" s="1"/>
      <c r="B4" s="1"/>
      <c r="C4" s="1"/>
      <c r="D4" s="1"/>
      <c r="E4" s="203" t="s">
        <v>0</v>
      </c>
    </row>
    <row r="5" spans="1:5" ht="78.400000000000006" customHeight="1">
      <c r="A5" s="2" t="s">
        <v>1</v>
      </c>
      <c r="B5" s="3" t="s">
        <v>750</v>
      </c>
      <c r="C5" s="3" t="s">
        <v>737</v>
      </c>
      <c r="D5" s="3" t="s">
        <v>740</v>
      </c>
      <c r="E5" s="3" t="s">
        <v>760</v>
      </c>
    </row>
    <row r="6" spans="1:5" ht="18.75">
      <c r="A6" s="4" t="s">
        <v>2</v>
      </c>
      <c r="B6" s="270">
        <v>73682992</v>
      </c>
      <c r="C6" s="5">
        <f t="shared" ref="C6:E15" si="0">B6*1.02</f>
        <v>75156651.840000004</v>
      </c>
      <c r="D6" s="5">
        <f>C6*1.02</f>
        <v>76659784.876800001</v>
      </c>
      <c r="E6" s="5">
        <f>D6*1.02</f>
        <v>78192980.574336007</v>
      </c>
    </row>
    <row r="7" spans="1:5" ht="18.75">
      <c r="A7" s="6" t="s">
        <v>3</v>
      </c>
      <c r="B7" s="270">
        <v>12065575</v>
      </c>
      <c r="C7" s="5">
        <f t="shared" si="0"/>
        <v>12306886.5</v>
      </c>
      <c r="D7" s="5">
        <f t="shared" si="0"/>
        <v>12553024.23</v>
      </c>
      <c r="E7" s="5">
        <f t="shared" si="0"/>
        <v>12804084.714600001</v>
      </c>
    </row>
    <row r="8" spans="1:5" ht="18.75">
      <c r="A8" s="4" t="s">
        <v>4</v>
      </c>
      <c r="B8" s="270">
        <v>102235500</v>
      </c>
      <c r="C8" s="5">
        <f t="shared" si="0"/>
        <v>104280210</v>
      </c>
      <c r="D8" s="5">
        <f t="shared" si="0"/>
        <v>106365814.2</v>
      </c>
      <c r="E8" s="5">
        <f t="shared" si="0"/>
        <v>108493130.48400001</v>
      </c>
    </row>
    <row r="9" spans="1:5" ht="18.75">
      <c r="A9" s="7" t="s">
        <v>5</v>
      </c>
      <c r="B9" s="273">
        <v>1800000</v>
      </c>
      <c r="C9" s="5">
        <f t="shared" si="0"/>
        <v>1836000</v>
      </c>
      <c r="D9" s="5">
        <f t="shared" si="0"/>
        <v>1872720</v>
      </c>
      <c r="E9" s="5">
        <f t="shared" si="0"/>
        <v>1910174.4000000001</v>
      </c>
    </row>
    <row r="10" spans="1:5" ht="18.75">
      <c r="A10" s="4" t="s">
        <v>6</v>
      </c>
      <c r="B10" s="270">
        <v>71636911</v>
      </c>
      <c r="C10" s="5">
        <f t="shared" si="0"/>
        <v>73069649.219999999</v>
      </c>
      <c r="D10" s="5">
        <f t="shared" si="0"/>
        <v>74531042.204400003</v>
      </c>
      <c r="E10" s="5">
        <f t="shared" si="0"/>
        <v>76021663.048488006</v>
      </c>
    </row>
    <row r="11" spans="1:5" ht="18.75">
      <c r="A11" s="4" t="s">
        <v>7</v>
      </c>
      <c r="B11" s="270">
        <v>2135000</v>
      </c>
      <c r="C11" s="5">
        <f t="shared" si="0"/>
        <v>2177700</v>
      </c>
      <c r="D11" s="5">
        <f t="shared" si="0"/>
        <v>2221254</v>
      </c>
      <c r="E11" s="5">
        <f t="shared" si="0"/>
        <v>2265679.08</v>
      </c>
    </row>
    <row r="12" spans="1:5" ht="18.75">
      <c r="A12" s="4" t="s">
        <v>8</v>
      </c>
      <c r="B12" s="270">
        <v>1270000</v>
      </c>
      <c r="C12" s="5">
        <f t="shared" si="0"/>
        <v>1295400</v>
      </c>
      <c r="D12" s="5">
        <f t="shared" si="0"/>
        <v>1321308</v>
      </c>
      <c r="E12" s="5">
        <f t="shared" si="0"/>
        <v>1347734.16</v>
      </c>
    </row>
    <row r="13" spans="1:5" ht="18.75">
      <c r="A13" s="4" t="s">
        <v>9</v>
      </c>
      <c r="B13" s="270">
        <v>0</v>
      </c>
      <c r="C13" s="5">
        <f t="shared" si="0"/>
        <v>0</v>
      </c>
      <c r="D13" s="5">
        <f t="shared" si="0"/>
        <v>0</v>
      </c>
      <c r="E13" s="5">
        <f t="shared" si="0"/>
        <v>0</v>
      </c>
    </row>
    <row r="14" spans="1:5" ht="18.75">
      <c r="A14" s="8" t="s">
        <v>10</v>
      </c>
      <c r="B14" s="270">
        <f>SUM(B6:B13)</f>
        <v>264825978</v>
      </c>
      <c r="C14" s="5">
        <f t="shared" si="0"/>
        <v>270122497.56</v>
      </c>
      <c r="D14" s="5">
        <f t="shared" si="0"/>
        <v>275524947.51120001</v>
      </c>
      <c r="E14" s="5">
        <f t="shared" si="0"/>
        <v>281035446.46142399</v>
      </c>
    </row>
    <row r="15" spans="1:5" ht="18.75">
      <c r="A15" s="8" t="s">
        <v>11</v>
      </c>
      <c r="B15" s="270">
        <v>1793627</v>
      </c>
      <c r="C15" s="5">
        <f t="shared" si="0"/>
        <v>1829499.54</v>
      </c>
      <c r="D15" s="5">
        <f t="shared" si="0"/>
        <v>1866089.5308000001</v>
      </c>
      <c r="E15" s="5">
        <f t="shared" si="0"/>
        <v>1903411.3214160001</v>
      </c>
    </row>
    <row r="16" spans="1:5" ht="18.75">
      <c r="A16" s="9" t="s">
        <v>12</v>
      </c>
      <c r="B16" s="10">
        <f>SUM(B14:B15)</f>
        <v>266619605</v>
      </c>
      <c r="C16" s="10">
        <f>SUM(C14:C15)</f>
        <v>271951997.10000002</v>
      </c>
      <c r="D16" s="10">
        <f>SUM(D14:D15)</f>
        <v>277391037.042</v>
      </c>
      <c r="E16" s="10">
        <f>SUM(E14:E15)</f>
        <v>282938857.78284001</v>
      </c>
    </row>
    <row r="17" spans="1:5" ht="18.75">
      <c r="A17" s="4" t="s">
        <v>13</v>
      </c>
      <c r="B17" s="270">
        <v>60857874</v>
      </c>
      <c r="C17" s="5">
        <f t="shared" ref="C17:E25" si="1">B17*1.02</f>
        <v>62075031.480000004</v>
      </c>
      <c r="D17" s="5">
        <f t="shared" si="1"/>
        <v>63316532.109600008</v>
      </c>
      <c r="E17" s="5">
        <f t="shared" si="1"/>
        <v>64582862.751792006</v>
      </c>
    </row>
    <row r="18" spans="1:5" ht="18.75">
      <c r="A18" s="4" t="s">
        <v>14</v>
      </c>
      <c r="B18" s="270">
        <v>0</v>
      </c>
      <c r="C18" s="5">
        <f t="shared" si="1"/>
        <v>0</v>
      </c>
      <c r="D18" s="5">
        <f t="shared" si="1"/>
        <v>0</v>
      </c>
      <c r="E18" s="5">
        <f t="shared" si="1"/>
        <v>0</v>
      </c>
    </row>
    <row r="19" spans="1:5" ht="18.75">
      <c r="A19" s="4" t="s">
        <v>15</v>
      </c>
      <c r="B19" s="270">
        <v>105400000</v>
      </c>
      <c r="C19" s="5">
        <f t="shared" si="1"/>
        <v>107508000</v>
      </c>
      <c r="D19" s="5">
        <f t="shared" si="1"/>
        <v>109658160</v>
      </c>
      <c r="E19" s="5">
        <f t="shared" si="1"/>
        <v>111851323.2</v>
      </c>
    </row>
    <row r="20" spans="1:5" ht="18.75">
      <c r="A20" s="4" t="s">
        <v>16</v>
      </c>
      <c r="B20" s="270">
        <v>26800000</v>
      </c>
      <c r="C20" s="5">
        <f t="shared" si="1"/>
        <v>27336000</v>
      </c>
      <c r="D20" s="5">
        <f t="shared" si="1"/>
        <v>27882720</v>
      </c>
      <c r="E20" s="5">
        <f t="shared" si="1"/>
        <v>28440374.400000002</v>
      </c>
    </row>
    <row r="21" spans="1:5" ht="18.75">
      <c r="A21" s="4" t="s">
        <v>17</v>
      </c>
      <c r="B21" s="270">
        <v>15000000</v>
      </c>
      <c r="C21" s="5">
        <f t="shared" si="1"/>
        <v>15300000</v>
      </c>
      <c r="D21" s="5">
        <f t="shared" si="1"/>
        <v>15606000</v>
      </c>
      <c r="E21" s="5">
        <f t="shared" si="1"/>
        <v>15918120</v>
      </c>
    </row>
    <row r="22" spans="1:5" ht="18.75">
      <c r="A22" s="4" t="s">
        <v>18</v>
      </c>
      <c r="B22" s="270">
        <v>0</v>
      </c>
      <c r="C22" s="5">
        <f t="shared" si="1"/>
        <v>0</v>
      </c>
      <c r="D22" s="5">
        <f t="shared" si="1"/>
        <v>0</v>
      </c>
      <c r="E22" s="5">
        <f t="shared" si="1"/>
        <v>0</v>
      </c>
    </row>
    <row r="23" spans="1:5" ht="18.75">
      <c r="A23" s="4" t="s">
        <v>19</v>
      </c>
      <c r="B23" s="270">
        <v>0</v>
      </c>
      <c r="C23" s="5">
        <f t="shared" si="1"/>
        <v>0</v>
      </c>
      <c r="D23" s="5">
        <f t="shared" si="1"/>
        <v>0</v>
      </c>
      <c r="E23" s="5">
        <f t="shared" si="1"/>
        <v>0</v>
      </c>
    </row>
    <row r="24" spans="1:5" ht="18.75">
      <c r="A24" s="8" t="s">
        <v>20</v>
      </c>
      <c r="B24" s="270">
        <f>SUM(B17:B23)</f>
        <v>208057874</v>
      </c>
      <c r="C24" s="5">
        <f t="shared" si="1"/>
        <v>212219031.47999999</v>
      </c>
      <c r="D24" s="5">
        <f t="shared" si="1"/>
        <v>216463412.10960001</v>
      </c>
      <c r="E24" s="5">
        <f t="shared" si="1"/>
        <v>220792680.35179201</v>
      </c>
    </row>
    <row r="25" spans="1:5" ht="18.75">
      <c r="A25" s="8" t="s">
        <v>21</v>
      </c>
      <c r="B25" s="270">
        <v>58561731</v>
      </c>
      <c r="C25" s="5">
        <f t="shared" si="1"/>
        <v>59732965.619999997</v>
      </c>
      <c r="D25" s="5">
        <f t="shared" si="1"/>
        <v>60927624.932399996</v>
      </c>
      <c r="E25" s="5">
        <f t="shared" si="1"/>
        <v>62146177.431047998</v>
      </c>
    </row>
    <row r="26" spans="1:5" ht="18.75">
      <c r="A26" s="9" t="s">
        <v>22</v>
      </c>
      <c r="B26" s="10">
        <f>SUM(B24:B25)</f>
        <v>266619605</v>
      </c>
      <c r="C26" s="10">
        <f>SUM(C24:C25)</f>
        <v>271951997.09999996</v>
      </c>
      <c r="D26" s="10">
        <f>SUM(D24:D25)</f>
        <v>277391037.042</v>
      </c>
      <c r="E26" s="10">
        <f>SUM(E24:E25)</f>
        <v>282938857.78284001</v>
      </c>
    </row>
  </sheetData>
  <sheetProtection selectLockedCells="1" selectUnlockedCells="1"/>
  <mergeCells count="3">
    <mergeCell ref="A1:E1"/>
    <mergeCell ref="A2:E2"/>
    <mergeCell ref="A3:E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view="pageLayout" zoomScaleNormal="100" zoomScaleSheetLayoutView="100" workbookViewId="0">
      <selection sqref="A1:N1"/>
    </sheetView>
  </sheetViews>
  <sheetFormatPr defaultRowHeight="15"/>
  <cols>
    <col min="1" max="1" width="33.28515625" customWidth="1"/>
    <col min="2" max="2" width="10.140625" bestFit="1" customWidth="1"/>
    <col min="14" max="14" width="11.5703125" customWidth="1"/>
  </cols>
  <sheetData>
    <row r="1" spans="1:14" ht="17.45" customHeight="1">
      <c r="A1" s="332" t="s">
        <v>783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</row>
    <row r="2" spans="1:14" ht="42.75" customHeight="1">
      <c r="A2" s="333" t="s">
        <v>761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</row>
    <row r="3" spans="1:14" ht="15" customHeight="1">
      <c r="A3" s="214" t="s">
        <v>507</v>
      </c>
      <c r="B3" s="215" t="s">
        <v>673</v>
      </c>
      <c r="C3" s="215" t="s">
        <v>674</v>
      </c>
      <c r="D3" s="215" t="s">
        <v>675</v>
      </c>
      <c r="E3" s="215" t="s">
        <v>676</v>
      </c>
      <c r="F3" s="215" t="s">
        <v>677</v>
      </c>
      <c r="G3" s="215" t="s">
        <v>678</v>
      </c>
      <c r="H3" s="215" t="s">
        <v>679</v>
      </c>
      <c r="I3" s="215" t="s">
        <v>680</v>
      </c>
      <c r="J3" s="215" t="s">
        <v>681</v>
      </c>
      <c r="K3" s="215" t="s">
        <v>682</v>
      </c>
      <c r="L3" s="215" t="s">
        <v>683</v>
      </c>
      <c r="M3" s="215" t="s">
        <v>684</v>
      </c>
      <c r="N3" s="215" t="s">
        <v>531</v>
      </c>
    </row>
    <row r="4" spans="1:14" ht="27.75" customHeight="1">
      <c r="A4" s="309" t="s">
        <v>685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</row>
    <row r="5" spans="1:14" ht="15.75">
      <c r="A5" s="90" t="s">
        <v>686</v>
      </c>
      <c r="B5" s="216">
        <v>58561.7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ht="15" customHeight="1">
      <c r="A6" s="217" t="s">
        <v>687</v>
      </c>
      <c r="B6" s="216">
        <v>2233</v>
      </c>
      <c r="C6" s="216">
        <v>2233</v>
      </c>
      <c r="D6" s="216">
        <v>2233</v>
      </c>
      <c r="E6" s="216">
        <v>2233</v>
      </c>
      <c r="F6" s="216">
        <v>2233</v>
      </c>
      <c r="G6" s="216">
        <v>2233</v>
      </c>
      <c r="H6" s="216">
        <v>2233</v>
      </c>
      <c r="I6" s="216">
        <v>2233</v>
      </c>
      <c r="J6" s="216">
        <v>2233</v>
      </c>
      <c r="K6" s="216">
        <v>2233</v>
      </c>
      <c r="L6" s="216">
        <v>2235</v>
      </c>
      <c r="M6" s="216">
        <v>2235</v>
      </c>
      <c r="N6" s="277">
        <f>SUM(B6:M6)</f>
        <v>26800</v>
      </c>
    </row>
    <row r="7" spans="1:14" ht="15" customHeight="1">
      <c r="A7" s="217" t="s">
        <v>688</v>
      </c>
      <c r="B7" s="216">
        <v>1000</v>
      </c>
      <c r="C7" s="216">
        <v>1000</v>
      </c>
      <c r="D7" s="216">
        <v>42925</v>
      </c>
      <c r="E7" s="216">
        <v>1000</v>
      </c>
      <c r="F7" s="216">
        <v>7500</v>
      </c>
      <c r="G7" s="216">
        <v>1000</v>
      </c>
      <c r="H7" s="216">
        <v>1000</v>
      </c>
      <c r="I7" s="216">
        <v>1000</v>
      </c>
      <c r="J7" s="216">
        <v>42925</v>
      </c>
      <c r="K7" s="216">
        <v>1000</v>
      </c>
      <c r="L7" s="216">
        <v>1000</v>
      </c>
      <c r="M7" s="216">
        <v>4050</v>
      </c>
      <c r="N7" s="218">
        <f>SUM(B7:M7)</f>
        <v>105400</v>
      </c>
    </row>
    <row r="8" spans="1:14" ht="15" customHeight="1">
      <c r="A8" s="217" t="s">
        <v>689</v>
      </c>
      <c r="B8" s="216">
        <v>3736.7</v>
      </c>
      <c r="C8" s="216">
        <v>3736.7</v>
      </c>
      <c r="D8" s="216">
        <v>3736.7</v>
      </c>
      <c r="E8" s="216">
        <v>3736.7</v>
      </c>
      <c r="F8" s="216">
        <v>3736.7</v>
      </c>
      <c r="G8" s="216">
        <v>3736.7</v>
      </c>
      <c r="H8" s="216">
        <v>3736.7</v>
      </c>
      <c r="I8" s="216">
        <v>3736.7</v>
      </c>
      <c r="J8" s="216">
        <v>3736.7</v>
      </c>
      <c r="K8" s="216">
        <v>3736.7</v>
      </c>
      <c r="L8" s="216">
        <v>3736.8</v>
      </c>
      <c r="M8" s="216">
        <v>3736.9</v>
      </c>
      <c r="N8" s="218">
        <f>SUM(B8:M8)</f>
        <v>44840.700000000004</v>
      </c>
    </row>
    <row r="9" spans="1:14" ht="31.5">
      <c r="A9" s="217" t="s">
        <v>310</v>
      </c>
      <c r="B9" s="216">
        <v>1334.8</v>
      </c>
      <c r="C9" s="216">
        <v>1334.8</v>
      </c>
      <c r="D9" s="216">
        <v>1334.8</v>
      </c>
      <c r="E9" s="216">
        <v>1334.8</v>
      </c>
      <c r="F9" s="216">
        <v>1334.8</v>
      </c>
      <c r="G9" s="216">
        <v>1334.8</v>
      </c>
      <c r="H9" s="216">
        <v>1334.8</v>
      </c>
      <c r="I9" s="216">
        <v>1334.8</v>
      </c>
      <c r="J9" s="216">
        <v>1334.8</v>
      </c>
      <c r="K9" s="216">
        <v>1334.8</v>
      </c>
      <c r="L9" s="216">
        <v>1334.6</v>
      </c>
      <c r="M9" s="216">
        <v>1334.6</v>
      </c>
      <c r="N9" s="218">
        <f>SUM(B9:M9)</f>
        <v>16017.199999999999</v>
      </c>
    </row>
    <row r="10" spans="1:14" ht="15.75">
      <c r="A10" s="217" t="s">
        <v>727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8">
        <f t="shared" ref="N10:N25" si="0">SUM(B10:M10)</f>
        <v>0</v>
      </c>
    </row>
    <row r="11" spans="1:14" ht="31.5">
      <c r="A11" s="217" t="s">
        <v>690</v>
      </c>
      <c r="B11" s="216"/>
      <c r="C11" s="216"/>
      <c r="D11" s="216"/>
      <c r="E11" s="216">
        <v>0</v>
      </c>
      <c r="F11" s="216">
        <v>0</v>
      </c>
      <c r="G11" s="216"/>
      <c r="H11" s="216"/>
      <c r="I11" s="216"/>
      <c r="J11" s="216"/>
      <c r="K11" s="216"/>
      <c r="L11" s="216"/>
      <c r="M11" s="216">
        <v>0</v>
      </c>
      <c r="N11" s="218">
        <f t="shared" si="0"/>
        <v>0</v>
      </c>
    </row>
    <row r="12" spans="1:14" ht="15.75">
      <c r="A12" s="217" t="s">
        <v>691</v>
      </c>
      <c r="B12" s="216"/>
      <c r="C12" s="216"/>
      <c r="D12" s="216"/>
      <c r="E12" s="216"/>
      <c r="F12" s="216">
        <v>13000</v>
      </c>
      <c r="G12" s="216"/>
      <c r="H12" s="216"/>
      <c r="I12" s="216">
        <v>0</v>
      </c>
      <c r="J12" s="216"/>
      <c r="K12" s="216">
        <v>2000</v>
      </c>
      <c r="L12" s="216"/>
      <c r="M12" s="216"/>
      <c r="N12" s="218">
        <f t="shared" si="0"/>
        <v>15000</v>
      </c>
    </row>
    <row r="13" spans="1:14" ht="15" customHeight="1">
      <c r="A13" s="217" t="s">
        <v>692</v>
      </c>
      <c r="B13" s="216">
        <v>0</v>
      </c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8">
        <f t="shared" si="0"/>
        <v>0</v>
      </c>
    </row>
    <row r="14" spans="1:14" ht="15" customHeight="1">
      <c r="A14" s="219" t="s">
        <v>693</v>
      </c>
      <c r="B14" s="220">
        <f>SUM(B5:B13)</f>
        <v>66866.2</v>
      </c>
      <c r="C14" s="220">
        <f>SUM(C6:C13)</f>
        <v>8304.5</v>
      </c>
      <c r="D14" s="220">
        <f>SUM(D6:D13)</f>
        <v>50229.5</v>
      </c>
      <c r="E14" s="220">
        <f t="shared" ref="E14:M14" si="1">SUM(E6:E13)</f>
        <v>8304.5</v>
      </c>
      <c r="F14" s="220">
        <f t="shared" si="1"/>
        <v>27804.5</v>
      </c>
      <c r="G14" s="220">
        <f t="shared" si="1"/>
        <v>8304.5</v>
      </c>
      <c r="H14" s="220">
        <f t="shared" si="1"/>
        <v>8304.5</v>
      </c>
      <c r="I14" s="220">
        <f t="shared" si="1"/>
        <v>8304.5</v>
      </c>
      <c r="J14" s="220">
        <f t="shared" si="1"/>
        <v>50229.5</v>
      </c>
      <c r="K14" s="220">
        <f t="shared" si="1"/>
        <v>10304.5</v>
      </c>
      <c r="L14" s="220">
        <f t="shared" si="1"/>
        <v>8306.4</v>
      </c>
      <c r="M14" s="220">
        <f t="shared" si="1"/>
        <v>11356.5</v>
      </c>
      <c r="N14" s="218">
        <f>SUM(B14:M14)</f>
        <v>266619.59999999998</v>
      </c>
    </row>
    <row r="15" spans="1:14" ht="30.75" customHeight="1">
      <c r="A15" s="309" t="s">
        <v>694</v>
      </c>
      <c r="B15" s="309"/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>
        <f t="shared" si="0"/>
        <v>0</v>
      </c>
    </row>
    <row r="16" spans="1:14" ht="15" customHeight="1">
      <c r="A16" s="217" t="s">
        <v>695</v>
      </c>
      <c r="B16" s="216">
        <v>6140.2</v>
      </c>
      <c r="C16" s="216">
        <v>6140.2</v>
      </c>
      <c r="D16" s="216">
        <v>6140.2</v>
      </c>
      <c r="E16" s="216">
        <v>6140.2</v>
      </c>
      <c r="F16" s="216">
        <v>6140.2</v>
      </c>
      <c r="G16" s="216">
        <v>6140.2</v>
      </c>
      <c r="H16" s="216">
        <v>6140.2</v>
      </c>
      <c r="I16" s="216">
        <v>6140.2</v>
      </c>
      <c r="J16" s="216">
        <v>6140.2</v>
      </c>
      <c r="K16" s="216">
        <v>6140.2</v>
      </c>
      <c r="L16" s="216">
        <v>6140.2</v>
      </c>
      <c r="M16" s="216">
        <v>6140.8</v>
      </c>
      <c r="N16" s="218">
        <f t="shared" si="0"/>
        <v>73682.999999999985</v>
      </c>
    </row>
    <row r="17" spans="1:14" ht="15" customHeight="1">
      <c r="A17" s="217" t="s">
        <v>696</v>
      </c>
      <c r="B17" s="216">
        <v>1005.5</v>
      </c>
      <c r="C17" s="216">
        <v>1005.5</v>
      </c>
      <c r="D17" s="216">
        <v>1005.5</v>
      </c>
      <c r="E17" s="216">
        <v>1005.5</v>
      </c>
      <c r="F17" s="216">
        <v>1005.5</v>
      </c>
      <c r="G17" s="216">
        <v>1005.1</v>
      </c>
      <c r="H17" s="216">
        <v>1005.5</v>
      </c>
      <c r="I17" s="216">
        <v>1005.5</v>
      </c>
      <c r="J17" s="216">
        <v>1005.5</v>
      </c>
      <c r="K17" s="216">
        <v>1005.5</v>
      </c>
      <c r="L17" s="216">
        <v>1005.5</v>
      </c>
      <c r="M17" s="216">
        <v>1005.5</v>
      </c>
      <c r="N17" s="218">
        <f t="shared" si="0"/>
        <v>12065.6</v>
      </c>
    </row>
    <row r="18" spans="1:14" ht="15" customHeight="1">
      <c r="A18" s="217" t="s">
        <v>697</v>
      </c>
      <c r="B18" s="216">
        <v>8519.6</v>
      </c>
      <c r="C18" s="216">
        <v>8519.6</v>
      </c>
      <c r="D18" s="216">
        <v>8519.6</v>
      </c>
      <c r="E18" s="216">
        <v>8519.6</v>
      </c>
      <c r="F18" s="216">
        <v>8519.6</v>
      </c>
      <c r="G18" s="216">
        <v>8519.6</v>
      </c>
      <c r="H18" s="216">
        <v>8519.6</v>
      </c>
      <c r="I18" s="216">
        <v>8519.6</v>
      </c>
      <c r="J18" s="216">
        <v>8519.6</v>
      </c>
      <c r="K18" s="216">
        <v>8519.6</v>
      </c>
      <c r="L18" s="216">
        <v>8519.6</v>
      </c>
      <c r="M18" s="216">
        <v>8519.9</v>
      </c>
      <c r="N18" s="218">
        <f t="shared" si="0"/>
        <v>102235.50000000001</v>
      </c>
    </row>
    <row r="19" spans="1:14" ht="15" customHeight="1">
      <c r="A19" s="217" t="s">
        <v>698</v>
      </c>
      <c r="B19" s="216">
        <v>45</v>
      </c>
      <c r="C19" s="216">
        <v>45</v>
      </c>
      <c r="D19" s="216">
        <v>45</v>
      </c>
      <c r="E19" s="216">
        <v>45</v>
      </c>
      <c r="F19" s="216">
        <v>45</v>
      </c>
      <c r="G19" s="216">
        <v>45</v>
      </c>
      <c r="H19" s="216">
        <v>45</v>
      </c>
      <c r="I19" s="216">
        <v>45</v>
      </c>
      <c r="J19" s="216">
        <v>650</v>
      </c>
      <c r="K19" s="216">
        <v>45</v>
      </c>
      <c r="L19" s="216">
        <v>45</v>
      </c>
      <c r="M19" s="216">
        <v>700</v>
      </c>
      <c r="N19" s="218">
        <f t="shared" si="0"/>
        <v>1800</v>
      </c>
    </row>
    <row r="20" spans="1:14" ht="15" customHeight="1">
      <c r="A20" s="217" t="s">
        <v>781</v>
      </c>
      <c r="B20" s="216">
        <v>5969.7</v>
      </c>
      <c r="C20" s="216">
        <v>5969.9</v>
      </c>
      <c r="D20" s="216">
        <v>5969.9</v>
      </c>
      <c r="E20" s="216">
        <v>5969.8</v>
      </c>
      <c r="F20" s="216">
        <v>5969.7</v>
      </c>
      <c r="G20" s="216">
        <v>5969.7</v>
      </c>
      <c r="H20" s="216">
        <v>5969.7</v>
      </c>
      <c r="I20" s="216">
        <v>5969.7</v>
      </c>
      <c r="J20" s="216">
        <v>5969.7</v>
      </c>
      <c r="K20" s="216">
        <v>5969.7</v>
      </c>
      <c r="L20" s="216">
        <v>5969.7</v>
      </c>
      <c r="M20" s="216">
        <v>5969.7</v>
      </c>
      <c r="N20" s="218">
        <f t="shared" si="0"/>
        <v>71636.89999999998</v>
      </c>
    </row>
    <row r="21" spans="1:14" ht="15" customHeight="1">
      <c r="A21" s="217" t="s">
        <v>699</v>
      </c>
      <c r="B21" s="216"/>
      <c r="C21" s="216"/>
      <c r="D21" s="216">
        <v>1000</v>
      </c>
      <c r="E21" s="216">
        <v>500</v>
      </c>
      <c r="F21" s="216">
        <v>500</v>
      </c>
      <c r="G21" s="216">
        <v>0</v>
      </c>
      <c r="H21" s="216">
        <v>0</v>
      </c>
      <c r="I21" s="216"/>
      <c r="J21" s="216"/>
      <c r="K21" s="216">
        <v>1405</v>
      </c>
      <c r="L21" s="216"/>
      <c r="M21" s="216"/>
      <c r="N21" s="218">
        <f t="shared" si="0"/>
        <v>3405</v>
      </c>
    </row>
    <row r="22" spans="1:14" ht="15" customHeight="1">
      <c r="A22" s="217" t="s">
        <v>700</v>
      </c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8">
        <f t="shared" si="0"/>
        <v>0</v>
      </c>
    </row>
    <row r="23" spans="1:14" ht="15" customHeight="1">
      <c r="A23" s="217" t="s">
        <v>701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8">
        <f t="shared" si="0"/>
        <v>0</v>
      </c>
    </row>
    <row r="24" spans="1:14" ht="15" customHeight="1">
      <c r="A24" s="217" t="s">
        <v>728</v>
      </c>
      <c r="B24" s="216">
        <v>1793.6</v>
      </c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8">
        <f t="shared" si="0"/>
        <v>1793.6</v>
      </c>
    </row>
    <row r="25" spans="1:14" ht="15" customHeight="1">
      <c r="A25" s="219" t="s">
        <v>702</v>
      </c>
      <c r="B25" s="220">
        <f>SUM(B16:B24)</f>
        <v>23473.599999999999</v>
      </c>
      <c r="C25" s="220">
        <f t="shared" ref="C25:M25" si="2">SUM(C16:C23)</f>
        <v>21680.199999999997</v>
      </c>
      <c r="D25" s="220">
        <f t="shared" si="2"/>
        <v>22680.199999999997</v>
      </c>
      <c r="E25" s="220">
        <f t="shared" si="2"/>
        <v>22180.1</v>
      </c>
      <c r="F25" s="220">
        <f t="shared" si="2"/>
        <v>22180</v>
      </c>
      <c r="G25" s="220">
        <f t="shared" si="2"/>
        <v>21679.600000000002</v>
      </c>
      <c r="H25" s="220">
        <f t="shared" si="2"/>
        <v>21680</v>
      </c>
      <c r="I25" s="220">
        <f t="shared" si="2"/>
        <v>21680</v>
      </c>
      <c r="J25" s="220">
        <f t="shared" si="2"/>
        <v>22285</v>
      </c>
      <c r="K25" s="220">
        <f t="shared" si="2"/>
        <v>23085</v>
      </c>
      <c r="L25" s="220">
        <f t="shared" si="2"/>
        <v>21680</v>
      </c>
      <c r="M25" s="220">
        <f t="shared" si="2"/>
        <v>22335.9</v>
      </c>
      <c r="N25" s="218">
        <f t="shared" si="0"/>
        <v>266619.60000000003</v>
      </c>
    </row>
  </sheetData>
  <sheetProtection selectLockedCells="1" selectUnlockedCells="1"/>
  <mergeCells count="4">
    <mergeCell ref="A1:N1"/>
    <mergeCell ref="A2:N2"/>
    <mergeCell ref="A4:N4"/>
    <mergeCell ref="A15:N15"/>
  </mergeCells>
  <pageMargins left="0.78749999999999998" right="0.78749999999999998" top="1.0527777777777778" bottom="0.88611111111111107" header="0.78749999999999998" footer="0.51180555555555551"/>
  <pageSetup paperSize="9" scale="57" firstPageNumber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zoomScaleNormal="100" zoomScaleSheetLayoutView="100" workbookViewId="0">
      <selection activeCell="A2" sqref="A2:D2"/>
    </sheetView>
  </sheetViews>
  <sheetFormatPr defaultColWidth="10.85546875" defaultRowHeight="15.75"/>
  <cols>
    <col min="1" max="1" width="29.7109375" style="172" customWidth="1"/>
    <col min="2" max="2" width="13.7109375" style="172" customWidth="1"/>
    <col min="3" max="3" width="72.85546875" style="172" customWidth="1"/>
    <col min="4" max="4" width="16.42578125" style="172" customWidth="1"/>
    <col min="5" max="16384" width="10.85546875" style="172"/>
  </cols>
  <sheetData>
    <row r="1" spans="1:11" ht="47.25" customHeight="1">
      <c r="A1" s="332" t="s">
        <v>782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ht="73.349999999999994" customHeight="1">
      <c r="A2" s="340" t="s">
        <v>762</v>
      </c>
      <c r="B2" s="340"/>
      <c r="C2" s="340"/>
      <c r="D2" s="340"/>
    </row>
    <row r="3" spans="1:11" s="223" customFormat="1" ht="54" customHeight="1">
      <c r="A3" s="221" t="s">
        <v>703</v>
      </c>
      <c r="B3" s="341" t="s">
        <v>507</v>
      </c>
      <c r="C3" s="341"/>
      <c r="D3" s="222" t="s">
        <v>704</v>
      </c>
    </row>
    <row r="4" spans="1:11" s="226" customFormat="1" ht="15" customHeight="1">
      <c r="A4" s="224" t="s">
        <v>705</v>
      </c>
      <c r="B4" s="334" t="s">
        <v>706</v>
      </c>
      <c r="C4" s="334"/>
      <c r="D4" s="225"/>
    </row>
    <row r="5" spans="1:11" s="226" customFormat="1" ht="19.350000000000001" customHeight="1">
      <c r="A5" s="224" t="s">
        <v>707</v>
      </c>
      <c r="B5" s="337" t="s">
        <v>708</v>
      </c>
      <c r="C5" s="337"/>
      <c r="D5" s="227"/>
    </row>
    <row r="6" spans="1:11" s="226" customFormat="1" ht="24.75" customHeight="1">
      <c r="A6" s="224" t="s">
        <v>709</v>
      </c>
      <c r="B6" s="337" t="s">
        <v>763</v>
      </c>
      <c r="C6" s="337"/>
      <c r="D6" s="19">
        <v>7348320</v>
      </c>
    </row>
    <row r="7" spans="1:11" s="226" customFormat="1" ht="18.75" hidden="1" customHeight="1">
      <c r="A7" s="228">
        <v>6</v>
      </c>
      <c r="B7" s="337" t="s">
        <v>763</v>
      </c>
      <c r="C7" s="337"/>
      <c r="D7" s="227"/>
    </row>
    <row r="8" spans="1:11" s="226" customFormat="1" ht="18.75">
      <c r="A8" s="228"/>
      <c r="B8" s="337" t="s">
        <v>764</v>
      </c>
      <c r="C8" s="337"/>
      <c r="D8" s="19">
        <v>9952000</v>
      </c>
    </row>
    <row r="9" spans="1:11" s="226" customFormat="1" ht="18.75">
      <c r="A9" s="228"/>
      <c r="B9" s="337" t="s">
        <v>765</v>
      </c>
      <c r="C9" s="337"/>
      <c r="D9" s="19">
        <v>100000</v>
      </c>
    </row>
    <row r="10" spans="1:11" s="226" customFormat="1" ht="18.75">
      <c r="A10" s="228"/>
      <c r="B10" s="337" t="s">
        <v>766</v>
      </c>
      <c r="C10" s="337"/>
      <c r="D10" s="19">
        <v>12814604</v>
      </c>
    </row>
    <row r="11" spans="1:11" s="226" customFormat="1" ht="18.75">
      <c r="A11" s="228"/>
      <c r="B11" s="337" t="s">
        <v>767</v>
      </c>
      <c r="C11" s="337"/>
      <c r="D11" s="19">
        <v>4500000</v>
      </c>
    </row>
    <row r="12" spans="1:11" s="226" customFormat="1" ht="18.75">
      <c r="A12" s="228"/>
      <c r="B12" s="337" t="s">
        <v>710</v>
      </c>
      <c r="C12" s="337"/>
      <c r="D12" s="19">
        <v>2550</v>
      </c>
    </row>
    <row r="13" spans="1:11" s="226" customFormat="1" ht="18.75">
      <c r="A13" s="228"/>
      <c r="B13" s="337"/>
      <c r="C13" s="337"/>
      <c r="D13" s="19"/>
    </row>
    <row r="14" spans="1:11" s="226" customFormat="1" ht="18.75">
      <c r="A14" s="228"/>
      <c r="B14" s="337" t="s">
        <v>711</v>
      </c>
      <c r="C14" s="337"/>
      <c r="D14" s="19">
        <v>0</v>
      </c>
    </row>
    <row r="15" spans="1:11" s="226" customFormat="1" ht="18.75">
      <c r="A15" s="229" t="s">
        <v>712</v>
      </c>
      <c r="B15" s="339" t="s">
        <v>768</v>
      </c>
      <c r="C15" s="339"/>
      <c r="D15" s="25">
        <f>SUM(D6:D14)</f>
        <v>34717474</v>
      </c>
    </row>
    <row r="16" spans="1:11" s="226" customFormat="1" ht="33.75" customHeight="1">
      <c r="A16" s="230" t="s">
        <v>713</v>
      </c>
      <c r="B16" s="335" t="s">
        <v>714</v>
      </c>
      <c r="C16" s="335"/>
      <c r="D16" s="231"/>
    </row>
    <row r="17" spans="1:4" s="226" customFormat="1" ht="18.75">
      <c r="A17" s="230" t="s">
        <v>715</v>
      </c>
      <c r="B17" s="334" t="s">
        <v>716</v>
      </c>
      <c r="C17" s="334"/>
      <c r="D17" s="231"/>
    </row>
    <row r="18" spans="1:4" s="226" customFormat="1" ht="18.75">
      <c r="A18" s="230"/>
      <c r="B18" s="336" t="s">
        <v>769</v>
      </c>
      <c r="C18" s="336"/>
      <c r="D18" s="19">
        <v>2986200</v>
      </c>
    </row>
    <row r="19" spans="1:4" s="226" customFormat="1" ht="18.75">
      <c r="A19" s="230"/>
      <c r="B19" s="336" t="s">
        <v>770</v>
      </c>
      <c r="C19" s="336"/>
      <c r="D19" s="19">
        <v>25000</v>
      </c>
    </row>
    <row r="20" spans="1:4" s="226" customFormat="1" ht="18.75">
      <c r="A20" s="230"/>
      <c r="B20" s="336" t="s">
        <v>771</v>
      </c>
      <c r="C20" s="336"/>
      <c r="D20" s="19">
        <v>363000</v>
      </c>
    </row>
    <row r="21" spans="1:4" s="226" customFormat="1" ht="18.75">
      <c r="A21" s="230"/>
      <c r="B21" s="337" t="s">
        <v>772</v>
      </c>
      <c r="C21" s="337"/>
      <c r="D21" s="19">
        <v>4479000</v>
      </c>
    </row>
    <row r="22" spans="1:4" ht="18.75">
      <c r="A22" s="232" t="s">
        <v>717</v>
      </c>
      <c r="B22" s="338" t="s">
        <v>718</v>
      </c>
      <c r="C22" s="338"/>
      <c r="D22" s="280">
        <f>SUM(D18:D21)</f>
        <v>7853200</v>
      </c>
    </row>
    <row r="23" spans="1:4" ht="18.75">
      <c r="A23" s="233"/>
      <c r="B23" s="334" t="s">
        <v>719</v>
      </c>
      <c r="C23" s="334"/>
      <c r="D23" s="279">
        <f>D15+D22</f>
        <v>42570674</v>
      </c>
    </row>
    <row r="24" spans="1:4" ht="18.75">
      <c r="A24" s="230" t="s">
        <v>720</v>
      </c>
      <c r="B24" s="334" t="s">
        <v>721</v>
      </c>
      <c r="C24" s="334"/>
      <c r="D24" s="25">
        <v>0</v>
      </c>
    </row>
    <row r="25" spans="1:4" ht="18.75">
      <c r="A25" s="230" t="s">
        <v>722</v>
      </c>
      <c r="B25" s="334" t="s">
        <v>723</v>
      </c>
      <c r="C25" s="334"/>
      <c r="D25" s="25">
        <v>0</v>
      </c>
    </row>
    <row r="26" spans="1:4" ht="18.75">
      <c r="A26" s="233"/>
      <c r="B26" s="234" t="s">
        <v>724</v>
      </c>
      <c r="C26" s="235"/>
      <c r="D26" s="19">
        <v>2270000</v>
      </c>
    </row>
    <row r="27" spans="1:4" ht="18.75">
      <c r="A27" s="228"/>
      <c r="B27" s="236" t="s">
        <v>725</v>
      </c>
      <c r="C27" s="237"/>
      <c r="D27" s="25">
        <f>SUM(D25:D26)</f>
        <v>2270000</v>
      </c>
    </row>
    <row r="28" spans="1:4" ht="18.75">
      <c r="A28" s="228"/>
      <c r="B28" s="236" t="s">
        <v>726</v>
      </c>
      <c r="C28" s="235"/>
      <c r="D28" s="25">
        <f>D23+D27</f>
        <v>44840674</v>
      </c>
    </row>
  </sheetData>
  <sheetProtection selectLockedCells="1" selectUnlockedCells="1"/>
  <mergeCells count="25">
    <mergeCell ref="A1:K1"/>
    <mergeCell ref="A2:D2"/>
    <mergeCell ref="B3:C3"/>
    <mergeCell ref="B4:C4"/>
    <mergeCell ref="B5:C5"/>
    <mergeCell ref="B6:C6"/>
    <mergeCell ref="B7:C7"/>
    <mergeCell ref="B11:C11"/>
    <mergeCell ref="B12:C12"/>
    <mergeCell ref="B13:C13"/>
    <mergeCell ref="B14:C14"/>
    <mergeCell ref="B15:C15"/>
    <mergeCell ref="B10:C10"/>
    <mergeCell ref="B8:C8"/>
    <mergeCell ref="B9:C9"/>
    <mergeCell ref="B23:C23"/>
    <mergeCell ref="B24:C24"/>
    <mergeCell ref="B25:C25"/>
    <mergeCell ref="B16:C16"/>
    <mergeCell ref="B17:C17"/>
    <mergeCell ref="B18:C18"/>
    <mergeCell ref="B20:C20"/>
    <mergeCell ref="B21:C21"/>
    <mergeCell ref="B22:C22"/>
    <mergeCell ref="B19:C19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view="pageLayout" topLeftCell="A136" zoomScaleNormal="100" zoomScaleSheetLayoutView="100" workbookViewId="0">
      <selection activeCell="A2" sqref="A2:F2"/>
    </sheetView>
  </sheetViews>
  <sheetFormatPr defaultColWidth="11.5703125" defaultRowHeight="15"/>
  <cols>
    <col min="1" max="1" width="60.7109375" customWidth="1"/>
    <col min="2" max="2" width="11" customWidth="1"/>
    <col min="3" max="3" width="15.7109375" customWidth="1"/>
    <col min="6" max="6" width="15.28515625" customWidth="1"/>
  </cols>
  <sheetData>
    <row r="1" spans="1:6" ht="18.75">
      <c r="A1" s="1"/>
      <c r="B1" s="1"/>
      <c r="C1" s="1"/>
      <c r="D1" s="1"/>
      <c r="E1" s="11" t="s">
        <v>796</v>
      </c>
      <c r="F1" s="1"/>
    </row>
    <row r="2" spans="1:6" ht="17.45" customHeight="1">
      <c r="A2" s="301" t="s">
        <v>748</v>
      </c>
      <c r="B2" s="301"/>
      <c r="C2" s="301"/>
      <c r="D2" s="301"/>
      <c r="E2" s="301"/>
      <c r="F2" s="301"/>
    </row>
    <row r="3" spans="1:6" ht="17.45" customHeight="1">
      <c r="A3" s="302" t="s">
        <v>23</v>
      </c>
      <c r="B3" s="302"/>
      <c r="C3" s="302"/>
      <c r="D3" s="302"/>
      <c r="E3" s="302"/>
      <c r="F3" s="302"/>
    </row>
    <row r="4" spans="1:6" ht="19.5">
      <c r="A4" s="12"/>
      <c r="B4" s="1"/>
      <c r="C4" s="1"/>
      <c r="D4" s="1"/>
      <c r="E4" s="1"/>
      <c r="F4" s="1"/>
    </row>
    <row r="5" spans="1:6" ht="18.75">
      <c r="A5" s="1" t="s">
        <v>24</v>
      </c>
      <c r="B5" s="1"/>
      <c r="C5" s="1"/>
      <c r="D5" s="1"/>
      <c r="E5" s="1"/>
      <c r="F5" s="1"/>
    </row>
    <row r="6" spans="1:6" ht="75">
      <c r="A6" s="13" t="s">
        <v>25</v>
      </c>
      <c r="B6" s="14" t="s">
        <v>26</v>
      </c>
      <c r="C6" s="15" t="s">
        <v>27</v>
      </c>
      <c r="D6" s="15" t="s">
        <v>28</v>
      </c>
      <c r="E6" s="15" t="s">
        <v>29</v>
      </c>
      <c r="F6" s="16" t="s">
        <v>30</v>
      </c>
    </row>
    <row r="7" spans="1:6" ht="18.75">
      <c r="A7" s="17" t="s">
        <v>31</v>
      </c>
      <c r="B7" s="18" t="s">
        <v>32</v>
      </c>
      <c r="C7" s="19">
        <v>48962106</v>
      </c>
      <c r="D7" s="4"/>
      <c r="E7" s="4"/>
      <c r="F7" s="19">
        <f t="shared" ref="F7:F19" si="0">SUM(C7:E7)</f>
        <v>48962106</v>
      </c>
    </row>
    <row r="8" spans="1:6" ht="18.75">
      <c r="A8" s="17" t="s">
        <v>33</v>
      </c>
      <c r="B8" s="20" t="s">
        <v>34</v>
      </c>
      <c r="C8" s="19">
        <v>5224835</v>
      </c>
      <c r="D8" s="4"/>
      <c r="E8" s="4"/>
      <c r="F8" s="19">
        <f t="shared" si="0"/>
        <v>5224835</v>
      </c>
    </row>
    <row r="9" spans="1:6" ht="18.75">
      <c r="A9" s="17" t="s">
        <v>35</v>
      </c>
      <c r="B9" s="20" t="s">
        <v>36</v>
      </c>
      <c r="C9" s="4">
        <v>0</v>
      </c>
      <c r="D9" s="4"/>
      <c r="E9" s="4"/>
      <c r="F9" s="19">
        <f t="shared" si="0"/>
        <v>0</v>
      </c>
    </row>
    <row r="10" spans="1:6" ht="37.5">
      <c r="A10" s="21" t="s">
        <v>37</v>
      </c>
      <c r="B10" s="20" t="s">
        <v>38</v>
      </c>
      <c r="C10" s="19">
        <v>450000</v>
      </c>
      <c r="D10" s="4"/>
      <c r="E10" s="4"/>
      <c r="F10" s="19">
        <f t="shared" si="0"/>
        <v>450000</v>
      </c>
    </row>
    <row r="11" spans="1:6" ht="18.75">
      <c r="A11" s="21" t="s">
        <v>39</v>
      </c>
      <c r="B11" s="20" t="s">
        <v>40</v>
      </c>
      <c r="C11" s="19">
        <v>0</v>
      </c>
      <c r="D11" s="4"/>
      <c r="E11" s="4"/>
      <c r="F11" s="4">
        <f t="shared" si="0"/>
        <v>0</v>
      </c>
    </row>
    <row r="12" spans="1:6" ht="18.75">
      <c r="A12" s="21" t="s">
        <v>41</v>
      </c>
      <c r="B12" s="20" t="s">
        <v>42</v>
      </c>
      <c r="C12" s="19">
        <v>1000000</v>
      </c>
      <c r="D12" s="4"/>
      <c r="E12" s="4"/>
      <c r="F12" s="19">
        <f t="shared" si="0"/>
        <v>1000000</v>
      </c>
    </row>
    <row r="13" spans="1:6" ht="18.75">
      <c r="A13" s="21" t="s">
        <v>43</v>
      </c>
      <c r="B13" s="20" t="s">
        <v>44</v>
      </c>
      <c r="C13" s="19">
        <v>2400000</v>
      </c>
      <c r="D13" s="4"/>
      <c r="E13" s="4"/>
      <c r="F13" s="19">
        <f t="shared" si="0"/>
        <v>2400000</v>
      </c>
    </row>
    <row r="14" spans="1:6" ht="18.75">
      <c r="A14" s="21" t="s">
        <v>45</v>
      </c>
      <c r="B14" s="20" t="s">
        <v>46</v>
      </c>
      <c r="C14" s="19">
        <v>640000</v>
      </c>
      <c r="D14" s="4"/>
      <c r="E14" s="4"/>
      <c r="F14" s="19">
        <f t="shared" si="0"/>
        <v>640000</v>
      </c>
    </row>
    <row r="15" spans="1:6" ht="18.75">
      <c r="A15" s="22" t="s">
        <v>47</v>
      </c>
      <c r="B15" s="20" t="s">
        <v>48</v>
      </c>
      <c r="C15" s="19">
        <v>555000</v>
      </c>
      <c r="D15" s="4"/>
      <c r="E15" s="4"/>
      <c r="F15" s="19">
        <f t="shared" si="0"/>
        <v>555000</v>
      </c>
    </row>
    <row r="16" spans="1:6" ht="18.75">
      <c r="A16" s="22" t="s">
        <v>49</v>
      </c>
      <c r="B16" s="20" t="s">
        <v>50</v>
      </c>
      <c r="C16" s="19">
        <f>192000+100000</f>
        <v>292000</v>
      </c>
      <c r="D16" s="4"/>
      <c r="E16" s="4"/>
      <c r="F16" s="19">
        <f t="shared" si="0"/>
        <v>292000</v>
      </c>
    </row>
    <row r="17" spans="1:6" ht="18.75">
      <c r="A17" s="22" t="s">
        <v>51</v>
      </c>
      <c r="B17" s="20" t="s">
        <v>52</v>
      </c>
      <c r="C17" s="19">
        <v>0</v>
      </c>
      <c r="D17" s="4"/>
      <c r="E17" s="4"/>
      <c r="F17" s="19">
        <f t="shared" si="0"/>
        <v>0</v>
      </c>
    </row>
    <row r="18" spans="1:6" ht="18.75">
      <c r="A18" s="22" t="s">
        <v>53</v>
      </c>
      <c r="B18" s="20" t="s">
        <v>54</v>
      </c>
      <c r="C18" s="19">
        <v>400000</v>
      </c>
      <c r="D18" s="4"/>
      <c r="E18" s="4"/>
      <c r="F18" s="19">
        <f t="shared" si="0"/>
        <v>400000</v>
      </c>
    </row>
    <row r="19" spans="1:6" ht="18.75">
      <c r="A19" s="22" t="s">
        <v>55</v>
      </c>
      <c r="B19" s="20" t="s">
        <v>56</v>
      </c>
      <c r="C19" s="19">
        <v>129995</v>
      </c>
      <c r="D19" s="4"/>
      <c r="E19" s="4"/>
      <c r="F19" s="19">
        <f t="shared" si="0"/>
        <v>129995</v>
      </c>
    </row>
    <row r="20" spans="1:6" ht="18.75">
      <c r="A20" s="23" t="s">
        <v>57</v>
      </c>
      <c r="B20" s="24" t="s">
        <v>58</v>
      </c>
      <c r="C20" s="25">
        <f>SUM(C7:C19)</f>
        <v>60053936</v>
      </c>
      <c r="D20" s="8"/>
      <c r="E20" s="8"/>
      <c r="F20" s="25">
        <f>SUM(F7:F19)</f>
        <v>60053936</v>
      </c>
    </row>
    <row r="21" spans="1:6" ht="18.75">
      <c r="A21" s="22" t="s">
        <v>59</v>
      </c>
      <c r="B21" s="20" t="s">
        <v>60</v>
      </c>
      <c r="C21" s="19">
        <f>8691160+300696</f>
        <v>8991856</v>
      </c>
      <c r="D21" s="4"/>
      <c r="E21" s="4"/>
      <c r="F21" s="19">
        <f>SUM(C21:E21)</f>
        <v>8991856</v>
      </c>
    </row>
    <row r="22" spans="1:6" ht="37.5">
      <c r="A22" s="22" t="s">
        <v>61</v>
      </c>
      <c r="B22" s="20" t="s">
        <v>62</v>
      </c>
      <c r="C22" s="19">
        <v>4637200</v>
      </c>
      <c r="D22" s="4"/>
      <c r="E22" s="4"/>
      <c r="F22" s="19">
        <f>SUM(C22:E22)</f>
        <v>4637200</v>
      </c>
    </row>
    <row r="23" spans="1:6" ht="18.75">
      <c r="A23" s="26" t="s">
        <v>63</v>
      </c>
      <c r="B23" s="20" t="s">
        <v>64</v>
      </c>
      <c r="C23" s="4">
        <v>0</v>
      </c>
      <c r="D23" s="4"/>
      <c r="E23" s="4"/>
      <c r="F23" s="4">
        <f>SUM(C23:E23)</f>
        <v>0</v>
      </c>
    </row>
    <row r="24" spans="1:6" ht="18.75">
      <c r="A24" s="27" t="s">
        <v>65</v>
      </c>
      <c r="B24" s="24" t="s">
        <v>66</v>
      </c>
      <c r="C24" s="25">
        <f>SUM(C21:C23)</f>
        <v>13629056</v>
      </c>
      <c r="D24" s="8"/>
      <c r="E24" s="8"/>
      <c r="F24" s="25">
        <f>SUM(F21:F23)</f>
        <v>13629056</v>
      </c>
    </row>
    <row r="25" spans="1:6" ht="18.75">
      <c r="A25" s="23" t="s">
        <v>67</v>
      </c>
      <c r="B25" s="24" t="s">
        <v>68</v>
      </c>
      <c r="C25" s="25">
        <f>C24+C20</f>
        <v>73682992</v>
      </c>
      <c r="D25" s="8"/>
      <c r="E25" s="8"/>
      <c r="F25" s="25">
        <f>SUM(C25:E25)</f>
        <v>73682992</v>
      </c>
    </row>
    <row r="26" spans="1:6" ht="37.5">
      <c r="A26" s="27" t="s">
        <v>69</v>
      </c>
      <c r="B26" s="24" t="s">
        <v>70</v>
      </c>
      <c r="C26" s="25">
        <v>12065575</v>
      </c>
      <c r="D26" s="8"/>
      <c r="E26" s="8"/>
      <c r="F26" s="25">
        <f>SUM(C26:E26)</f>
        <v>12065575</v>
      </c>
    </row>
    <row r="27" spans="1:6" ht="18.75">
      <c r="A27" s="22" t="s">
        <v>71</v>
      </c>
      <c r="B27" s="20" t="s">
        <v>72</v>
      </c>
      <c r="C27" s="19">
        <v>500000</v>
      </c>
      <c r="D27" s="4"/>
      <c r="E27" s="4"/>
      <c r="F27" s="19">
        <f>SUM(C27:E27)</f>
        <v>500000</v>
      </c>
    </row>
    <row r="28" spans="1:6" ht="18.75">
      <c r="A28" s="22" t="s">
        <v>73</v>
      </c>
      <c r="B28" s="20" t="s">
        <v>74</v>
      </c>
      <c r="C28" s="19">
        <v>21000000</v>
      </c>
      <c r="D28" s="4"/>
      <c r="E28" s="4"/>
      <c r="F28" s="19">
        <f>SUM(C28:E28)</f>
        <v>21000000</v>
      </c>
    </row>
    <row r="29" spans="1:6" ht="18.75">
      <c r="A29" s="22" t="s">
        <v>75</v>
      </c>
      <c r="B29" s="20" t="s">
        <v>76</v>
      </c>
      <c r="C29" s="4">
        <v>0</v>
      </c>
      <c r="D29" s="4"/>
      <c r="E29" s="4"/>
      <c r="F29" s="4">
        <f>SUM(C29:E29)</f>
        <v>0</v>
      </c>
    </row>
    <row r="30" spans="1:6" ht="18.75">
      <c r="A30" s="27" t="s">
        <v>77</v>
      </c>
      <c r="B30" s="24" t="s">
        <v>78</v>
      </c>
      <c r="C30" s="25">
        <f>SUM(C27:C29)</f>
        <v>21500000</v>
      </c>
      <c r="D30" s="8"/>
      <c r="E30" s="8"/>
      <c r="F30" s="25">
        <f>SUM(F27:F29)</f>
        <v>21500000</v>
      </c>
    </row>
    <row r="31" spans="1:6" ht="18.75">
      <c r="A31" s="22" t="s">
        <v>79</v>
      </c>
      <c r="B31" s="20" t="s">
        <v>80</v>
      </c>
      <c r="C31" s="19">
        <v>1600000</v>
      </c>
      <c r="D31" s="4"/>
      <c r="E31" s="4"/>
      <c r="F31" s="19">
        <f>SUM(C31:E31)</f>
        <v>1600000</v>
      </c>
    </row>
    <row r="32" spans="1:6" ht="18.75">
      <c r="A32" s="22" t="s">
        <v>81</v>
      </c>
      <c r="B32" s="20" t="s">
        <v>82</v>
      </c>
      <c r="C32" s="19">
        <v>900000</v>
      </c>
      <c r="D32" s="4"/>
      <c r="E32" s="4"/>
      <c r="F32" s="19">
        <f>SUM(C32:E32)</f>
        <v>900000</v>
      </c>
    </row>
    <row r="33" spans="1:6" ht="18.75">
      <c r="A33" s="27" t="s">
        <v>83</v>
      </c>
      <c r="B33" s="24" t="s">
        <v>84</v>
      </c>
      <c r="C33" s="25">
        <f>SUM(C31:C32)</f>
        <v>2500000</v>
      </c>
      <c r="D33" s="8"/>
      <c r="E33" s="8"/>
      <c r="F33" s="25">
        <f>SUM(F31:F32)</f>
        <v>2500000</v>
      </c>
    </row>
    <row r="34" spans="1:6" ht="18.75">
      <c r="A34" s="22" t="s">
        <v>85</v>
      </c>
      <c r="B34" s="20" t="s">
        <v>86</v>
      </c>
      <c r="C34" s="19">
        <v>12000000</v>
      </c>
      <c r="D34" s="4"/>
      <c r="E34" s="4"/>
      <c r="F34" s="19">
        <f t="shared" ref="F34:F40" si="1">SUM(C34:E34)</f>
        <v>12000000</v>
      </c>
    </row>
    <row r="35" spans="1:6" ht="18.75">
      <c r="A35" s="22" t="s">
        <v>87</v>
      </c>
      <c r="B35" s="20" t="s">
        <v>88</v>
      </c>
      <c r="C35" s="19">
        <v>500000</v>
      </c>
      <c r="D35" s="4"/>
      <c r="E35" s="4"/>
      <c r="F35" s="19">
        <f t="shared" si="1"/>
        <v>500000</v>
      </c>
    </row>
    <row r="36" spans="1:6" ht="18.75">
      <c r="A36" s="22" t="s">
        <v>89</v>
      </c>
      <c r="B36" s="20" t="s">
        <v>90</v>
      </c>
      <c r="C36" s="19">
        <v>1000000</v>
      </c>
      <c r="D36" s="4"/>
      <c r="E36" s="4"/>
      <c r="F36" s="19">
        <f t="shared" si="1"/>
        <v>1000000</v>
      </c>
    </row>
    <row r="37" spans="1:6" ht="18.75">
      <c r="A37" s="22" t="s">
        <v>91</v>
      </c>
      <c r="B37" s="20" t="s">
        <v>92</v>
      </c>
      <c r="C37" s="19">
        <v>2635500</v>
      </c>
      <c r="D37" s="4"/>
      <c r="E37" s="4"/>
      <c r="F37" s="19">
        <f t="shared" si="1"/>
        <v>2635500</v>
      </c>
    </row>
    <row r="38" spans="1:6" ht="18.75">
      <c r="A38" s="28" t="s">
        <v>93</v>
      </c>
      <c r="B38" s="20" t="s">
        <v>94</v>
      </c>
      <c r="C38" s="4">
        <v>0</v>
      </c>
      <c r="D38" s="4"/>
      <c r="E38" s="4"/>
      <c r="F38" s="4">
        <f t="shared" si="1"/>
        <v>0</v>
      </c>
    </row>
    <row r="39" spans="1:6" ht="18.75">
      <c r="A39" s="26" t="s">
        <v>95</v>
      </c>
      <c r="B39" s="20" t="s">
        <v>96</v>
      </c>
      <c r="C39" s="19">
        <v>20000000</v>
      </c>
      <c r="D39" s="4"/>
      <c r="E39" s="4"/>
      <c r="F39" s="19">
        <f t="shared" si="1"/>
        <v>20000000</v>
      </c>
    </row>
    <row r="40" spans="1:6" ht="18.75">
      <c r="A40" s="22" t="s">
        <v>97</v>
      </c>
      <c r="B40" s="20" t="s">
        <v>98</v>
      </c>
      <c r="C40" s="19">
        <v>22000000</v>
      </c>
      <c r="D40" s="4"/>
      <c r="E40" s="4"/>
      <c r="F40" s="19">
        <f t="shared" si="1"/>
        <v>22000000</v>
      </c>
    </row>
    <row r="41" spans="1:6" ht="18.75">
      <c r="A41" s="27" t="s">
        <v>99</v>
      </c>
      <c r="B41" s="24" t="s">
        <v>100</v>
      </c>
      <c r="C41" s="25">
        <f>SUM(C34:C40)</f>
        <v>58135500</v>
      </c>
      <c r="D41" s="8"/>
      <c r="E41" s="8"/>
      <c r="F41" s="25">
        <f>SUM(F34:F40)</f>
        <v>58135500</v>
      </c>
    </row>
    <row r="42" spans="1:6" ht="18.75">
      <c r="A42" s="22" t="s">
        <v>101</v>
      </c>
      <c r="B42" s="20" t="s">
        <v>102</v>
      </c>
      <c r="C42" s="19">
        <v>500000</v>
      </c>
      <c r="D42" s="4"/>
      <c r="E42" s="4"/>
      <c r="F42" s="19">
        <f>SUM(C42:E42)</f>
        <v>500000</v>
      </c>
    </row>
    <row r="43" spans="1:6" ht="18.75">
      <c r="A43" s="22" t="s">
        <v>103</v>
      </c>
      <c r="B43" s="20" t="s">
        <v>104</v>
      </c>
      <c r="C43" s="19">
        <v>500000</v>
      </c>
      <c r="D43" s="4"/>
      <c r="E43" s="4"/>
      <c r="F43" s="19">
        <f>SUM(C43:E43)</f>
        <v>500000</v>
      </c>
    </row>
    <row r="44" spans="1:6" ht="18.75">
      <c r="A44" s="27" t="s">
        <v>105</v>
      </c>
      <c r="B44" s="24" t="s">
        <v>106</v>
      </c>
      <c r="C44" s="25">
        <f>SUM(C42:C43)</f>
        <v>1000000</v>
      </c>
      <c r="D44" s="8"/>
      <c r="E44" s="8"/>
      <c r="F44" s="25">
        <f>SUM(F42:F43)</f>
        <v>1000000</v>
      </c>
    </row>
    <row r="45" spans="1:6" ht="37.5">
      <c r="A45" s="22" t="s">
        <v>107</v>
      </c>
      <c r="B45" s="20" t="s">
        <v>108</v>
      </c>
      <c r="C45" s="19">
        <v>16000000</v>
      </c>
      <c r="D45" s="4"/>
      <c r="E45" s="4"/>
      <c r="F45" s="19">
        <f>SUM(C45:E45)</f>
        <v>16000000</v>
      </c>
    </row>
    <row r="46" spans="1:6" ht="18.75">
      <c r="A46" s="22" t="s">
        <v>109</v>
      </c>
      <c r="B46" s="20" t="s">
        <v>110</v>
      </c>
      <c r="C46" s="19">
        <v>1800000</v>
      </c>
      <c r="D46" s="4"/>
      <c r="E46" s="4"/>
      <c r="F46" s="19">
        <f>SUM(C46:E46)</f>
        <v>1800000</v>
      </c>
    </row>
    <row r="47" spans="1:6" ht="18.75">
      <c r="A47" s="22" t="s">
        <v>111</v>
      </c>
      <c r="B47" s="20" t="s">
        <v>112</v>
      </c>
      <c r="C47" s="19">
        <v>50000</v>
      </c>
      <c r="D47" s="4"/>
      <c r="E47" s="4"/>
      <c r="F47" s="19">
        <f>SUM(C47:E47)</f>
        <v>50000</v>
      </c>
    </row>
    <row r="48" spans="1:6" ht="18.75">
      <c r="A48" s="22" t="s">
        <v>113</v>
      </c>
      <c r="B48" s="20" t="s">
        <v>114</v>
      </c>
      <c r="C48" s="19">
        <v>50000</v>
      </c>
      <c r="D48" s="4"/>
      <c r="E48" s="4"/>
      <c r="F48" s="19">
        <f>SUM(C48:E48)</f>
        <v>50000</v>
      </c>
    </row>
    <row r="49" spans="1:6" ht="18.75">
      <c r="A49" s="22" t="s">
        <v>115</v>
      </c>
      <c r="B49" s="20" t="s">
        <v>116</v>
      </c>
      <c r="C49" s="19">
        <v>1200000</v>
      </c>
      <c r="D49" s="4"/>
      <c r="E49" s="4"/>
      <c r="F49" s="19">
        <f>SUM(C49:E49)</f>
        <v>1200000</v>
      </c>
    </row>
    <row r="50" spans="1:6" ht="18.75">
      <c r="A50" s="27" t="s">
        <v>117</v>
      </c>
      <c r="B50" s="24" t="s">
        <v>118</v>
      </c>
      <c r="C50" s="25">
        <f>SUM(C45:C49)</f>
        <v>19100000</v>
      </c>
      <c r="D50" s="8"/>
      <c r="E50" s="8"/>
      <c r="F50" s="25">
        <f>SUM(F45:F49)</f>
        <v>19100000</v>
      </c>
    </row>
    <row r="51" spans="1:6" ht="18.75">
      <c r="A51" s="27" t="s">
        <v>119</v>
      </c>
      <c r="B51" s="24" t="s">
        <v>120</v>
      </c>
      <c r="C51" s="25">
        <f>C50+C44+C41+C33+C30</f>
        <v>102235500</v>
      </c>
      <c r="D51" s="8"/>
      <c r="E51" s="8"/>
      <c r="F51" s="25">
        <f>F50+F44+F41+F33+F30</f>
        <v>102235500</v>
      </c>
    </row>
    <row r="52" spans="1:6" ht="18.75">
      <c r="A52" s="29" t="s">
        <v>121</v>
      </c>
      <c r="B52" s="20" t="s">
        <v>122</v>
      </c>
      <c r="C52" s="4">
        <v>0</v>
      </c>
      <c r="D52" s="4"/>
      <c r="E52" s="4"/>
      <c r="F52" s="4">
        <f t="shared" ref="F52:F59" si="2">SUM(C52:E52)</f>
        <v>0</v>
      </c>
    </row>
    <row r="53" spans="1:6" ht="18.75">
      <c r="A53" s="29" t="s">
        <v>123</v>
      </c>
      <c r="B53" s="20" t="s">
        <v>124</v>
      </c>
      <c r="C53" s="19">
        <v>0</v>
      </c>
      <c r="D53" s="4"/>
      <c r="E53" s="4"/>
      <c r="F53" s="19">
        <f t="shared" si="2"/>
        <v>0</v>
      </c>
    </row>
    <row r="54" spans="1:6" ht="18.75">
      <c r="A54" s="30" t="s">
        <v>125</v>
      </c>
      <c r="B54" s="20" t="s">
        <v>126</v>
      </c>
      <c r="C54" s="19">
        <v>0</v>
      </c>
      <c r="D54" s="4"/>
      <c r="E54" s="4"/>
      <c r="F54" s="19">
        <f t="shared" si="2"/>
        <v>0</v>
      </c>
    </row>
    <row r="55" spans="1:6" ht="37.5">
      <c r="A55" s="30" t="s">
        <v>127</v>
      </c>
      <c r="B55" s="20" t="s">
        <v>128</v>
      </c>
      <c r="C55" s="4">
        <v>0</v>
      </c>
      <c r="D55" s="4"/>
      <c r="E55" s="4"/>
      <c r="F55" s="4">
        <f t="shared" si="2"/>
        <v>0</v>
      </c>
    </row>
    <row r="56" spans="1:6" ht="37.5">
      <c r="A56" s="30" t="s">
        <v>129</v>
      </c>
      <c r="B56" s="20" t="s">
        <v>130</v>
      </c>
      <c r="C56" s="4">
        <v>0</v>
      </c>
      <c r="D56" s="4"/>
      <c r="E56" s="4"/>
      <c r="F56" s="4">
        <f t="shared" si="2"/>
        <v>0</v>
      </c>
    </row>
    <row r="57" spans="1:6" ht="18.75">
      <c r="A57" s="29" t="s">
        <v>131</v>
      </c>
      <c r="B57" s="20" t="s">
        <v>132</v>
      </c>
      <c r="C57" s="4">
        <v>0</v>
      </c>
      <c r="D57" s="4"/>
      <c r="E57" s="4"/>
      <c r="F57" s="4">
        <f t="shared" si="2"/>
        <v>0</v>
      </c>
    </row>
    <row r="58" spans="1:6" ht="18.75">
      <c r="A58" s="29" t="s">
        <v>133</v>
      </c>
      <c r="B58" s="20" t="s">
        <v>134</v>
      </c>
      <c r="C58" s="4">
        <v>0</v>
      </c>
      <c r="D58" s="4"/>
      <c r="E58" s="4"/>
      <c r="F58" s="4">
        <f t="shared" si="2"/>
        <v>0</v>
      </c>
    </row>
    <row r="59" spans="1:6" ht="18.75">
      <c r="A59" s="29" t="s">
        <v>135</v>
      </c>
      <c r="B59" s="20" t="s">
        <v>136</v>
      </c>
      <c r="C59" s="19">
        <v>1800000</v>
      </c>
      <c r="D59" s="4"/>
      <c r="E59" s="4"/>
      <c r="F59" s="19">
        <f t="shared" si="2"/>
        <v>1800000</v>
      </c>
    </row>
    <row r="60" spans="1:6" ht="18.75">
      <c r="A60" s="31" t="s">
        <v>137</v>
      </c>
      <c r="B60" s="24" t="s">
        <v>138</v>
      </c>
      <c r="C60" s="25">
        <f>SUM(C52:C59)</f>
        <v>1800000</v>
      </c>
      <c r="D60" s="8"/>
      <c r="E60" s="8"/>
      <c r="F60" s="25">
        <f>SUM(F52:F59)</f>
        <v>1800000</v>
      </c>
    </row>
    <row r="61" spans="1:6" ht="18.75">
      <c r="A61" s="32" t="s">
        <v>139</v>
      </c>
      <c r="B61" s="20" t="s">
        <v>140</v>
      </c>
      <c r="C61" s="4">
        <v>0</v>
      </c>
      <c r="D61" s="4"/>
      <c r="E61" s="4"/>
      <c r="F61" s="4">
        <f t="shared" ref="F61:F76" si="3">SUM(C61:E61)</f>
        <v>0</v>
      </c>
    </row>
    <row r="62" spans="1:6" ht="37.5">
      <c r="A62" s="32" t="s">
        <v>141</v>
      </c>
      <c r="B62" s="20" t="s">
        <v>142</v>
      </c>
      <c r="C62" s="4">
        <v>0</v>
      </c>
      <c r="D62" s="4"/>
      <c r="E62" s="4"/>
      <c r="F62" s="4">
        <f t="shared" si="3"/>
        <v>0</v>
      </c>
    </row>
    <row r="63" spans="1:6" ht="37.5">
      <c r="A63" s="32" t="s">
        <v>143</v>
      </c>
      <c r="B63" s="20" t="s">
        <v>144</v>
      </c>
      <c r="C63" s="264">
        <v>8899268</v>
      </c>
      <c r="D63" s="4"/>
      <c r="E63" s="25"/>
      <c r="F63" s="264">
        <f t="shared" si="3"/>
        <v>8899268</v>
      </c>
    </row>
    <row r="64" spans="1:6" ht="18.75">
      <c r="A64" s="32" t="s">
        <v>145</v>
      </c>
      <c r="B64" s="20" t="s">
        <v>146</v>
      </c>
      <c r="C64" s="4">
        <v>0</v>
      </c>
      <c r="D64" s="4"/>
      <c r="E64" s="4"/>
      <c r="F64" s="4">
        <f t="shared" si="3"/>
        <v>0</v>
      </c>
    </row>
    <row r="65" spans="1:6" ht="18.75">
      <c r="A65" s="33" t="s">
        <v>147</v>
      </c>
      <c r="B65" s="34" t="s">
        <v>148</v>
      </c>
      <c r="C65" s="25">
        <f>C62+C63+C64</f>
        <v>8899268</v>
      </c>
      <c r="D65" s="35"/>
      <c r="E65" s="35"/>
      <c r="F65" s="25">
        <f>SUM(F61:F64)</f>
        <v>8899268</v>
      </c>
    </row>
    <row r="66" spans="1:6" ht="37.5">
      <c r="A66" s="32" t="s">
        <v>149</v>
      </c>
      <c r="B66" s="20" t="s">
        <v>150</v>
      </c>
      <c r="C66" s="4">
        <v>0</v>
      </c>
      <c r="D66" s="4"/>
      <c r="E66" s="4"/>
      <c r="F66" s="4">
        <f t="shared" si="3"/>
        <v>0</v>
      </c>
    </row>
    <row r="67" spans="1:6" ht="37.5">
      <c r="A67" s="32" t="s">
        <v>151</v>
      </c>
      <c r="B67" s="20" t="s">
        <v>152</v>
      </c>
      <c r="C67" s="4">
        <v>0</v>
      </c>
      <c r="D67" s="4"/>
      <c r="E67" s="4"/>
      <c r="F67" s="4">
        <f t="shared" si="3"/>
        <v>0</v>
      </c>
    </row>
    <row r="68" spans="1:6" ht="37.5">
      <c r="A68" s="32" t="s">
        <v>153</v>
      </c>
      <c r="B68" s="20" t="s">
        <v>154</v>
      </c>
      <c r="C68" s="4">
        <v>0</v>
      </c>
      <c r="D68" s="4"/>
      <c r="E68" s="4"/>
      <c r="F68" s="4">
        <f t="shared" si="3"/>
        <v>0</v>
      </c>
    </row>
    <row r="69" spans="1:6" ht="37.5">
      <c r="A69" s="32" t="s">
        <v>155</v>
      </c>
      <c r="B69" s="20" t="s">
        <v>156</v>
      </c>
      <c r="C69" s="264">
        <v>62737643</v>
      </c>
      <c r="D69" s="4"/>
      <c r="E69" s="4"/>
      <c r="F69" s="19">
        <f t="shared" si="3"/>
        <v>62737643</v>
      </c>
    </row>
    <row r="70" spans="1:6" ht="37.5">
      <c r="A70" s="32" t="s">
        <v>157</v>
      </c>
      <c r="B70" s="20" t="s">
        <v>158</v>
      </c>
      <c r="C70" s="19"/>
      <c r="D70" s="4"/>
      <c r="E70" s="4"/>
      <c r="F70" s="4">
        <f t="shared" si="3"/>
        <v>0</v>
      </c>
    </row>
    <row r="71" spans="1:6" ht="37.5">
      <c r="A71" s="32" t="s">
        <v>159</v>
      </c>
      <c r="B71" s="20" t="s">
        <v>160</v>
      </c>
      <c r="C71" s="4">
        <v>0</v>
      </c>
      <c r="D71" s="4"/>
      <c r="E71" s="4"/>
      <c r="F71" s="4">
        <f t="shared" si="3"/>
        <v>0</v>
      </c>
    </row>
    <row r="72" spans="1:6" ht="18.75">
      <c r="A72" s="32" t="s">
        <v>161</v>
      </c>
      <c r="B72" s="20" t="s">
        <v>162</v>
      </c>
      <c r="C72" s="4">
        <v>0</v>
      </c>
      <c r="D72" s="4"/>
      <c r="E72" s="4"/>
      <c r="F72" s="4">
        <f t="shared" si="3"/>
        <v>0</v>
      </c>
    </row>
    <row r="73" spans="1:6" ht="22.5" customHeight="1">
      <c r="A73" s="36" t="s">
        <v>163</v>
      </c>
      <c r="B73" s="20" t="s">
        <v>164</v>
      </c>
      <c r="C73" s="4">
        <v>0</v>
      </c>
      <c r="D73" s="4"/>
      <c r="E73" s="4"/>
      <c r="F73" s="4">
        <f t="shared" si="3"/>
        <v>0</v>
      </c>
    </row>
    <row r="74" spans="1:6" ht="21" customHeight="1">
      <c r="A74" s="32" t="s">
        <v>165</v>
      </c>
      <c r="B74" s="20" t="s">
        <v>166</v>
      </c>
      <c r="C74" s="19">
        <v>0</v>
      </c>
      <c r="D74" s="4"/>
      <c r="E74" s="4"/>
      <c r="F74" s="19">
        <f t="shared" si="3"/>
        <v>0</v>
      </c>
    </row>
    <row r="75" spans="1:6" ht="37.5">
      <c r="A75" s="32" t="s">
        <v>167</v>
      </c>
      <c r="B75" s="20" t="s">
        <v>168</v>
      </c>
      <c r="C75" s="19">
        <v>0</v>
      </c>
      <c r="D75" s="4"/>
      <c r="E75" s="4"/>
      <c r="F75" s="19">
        <f t="shared" si="3"/>
        <v>0</v>
      </c>
    </row>
    <row r="76" spans="1:6" ht="18.75">
      <c r="A76" s="36" t="s">
        <v>169</v>
      </c>
      <c r="B76" s="20" t="s">
        <v>170</v>
      </c>
      <c r="C76" s="264"/>
      <c r="D76" s="4"/>
      <c r="E76" s="4"/>
      <c r="F76" s="19">
        <f t="shared" si="3"/>
        <v>0</v>
      </c>
    </row>
    <row r="77" spans="1:6" ht="18.75">
      <c r="A77" s="31" t="s">
        <v>171</v>
      </c>
      <c r="B77" s="24" t="s">
        <v>172</v>
      </c>
      <c r="C77" s="25">
        <f>C61+C65+C66+C67+C68+C69+C70++C71+C72+C73+C74+C75+C76</f>
        <v>71636911</v>
      </c>
      <c r="D77" s="8">
        <f>D61+D65+D66+D67+D68+D69+D70++D71+D72+D73+D74+D75+D76</f>
        <v>0</v>
      </c>
      <c r="E77" s="8">
        <f>E61+E65+E66+E67+E68+E69+E70++E71+E72+E73+E74+E75+E76</f>
        <v>0</v>
      </c>
      <c r="F77" s="25">
        <f>F61+F65+F66+F67+F68+F69+F70++F71+F72+F73+F74+F75+F76</f>
        <v>71636911</v>
      </c>
    </row>
    <row r="78" spans="1:6" ht="19.5">
      <c r="A78" s="37" t="s">
        <v>173</v>
      </c>
      <c r="B78" s="38"/>
      <c r="C78" s="39">
        <f>C77+C60+C51+C26+C25</f>
        <v>261420978</v>
      </c>
      <c r="D78" s="9"/>
      <c r="E78" s="9"/>
      <c r="F78" s="39">
        <f t="shared" ref="F78:F85" si="4">SUM(C78:E78)</f>
        <v>261420978</v>
      </c>
    </row>
    <row r="79" spans="1:6" ht="18.75">
      <c r="A79" s="40" t="s">
        <v>174</v>
      </c>
      <c r="B79" s="20" t="s">
        <v>175</v>
      </c>
      <c r="C79" s="19"/>
      <c r="D79" s="4"/>
      <c r="E79" s="4"/>
      <c r="F79" s="19">
        <f t="shared" si="4"/>
        <v>0</v>
      </c>
    </row>
    <row r="80" spans="1:6" ht="18.75">
      <c r="A80" s="40" t="s">
        <v>176</v>
      </c>
      <c r="B80" s="20" t="s">
        <v>177</v>
      </c>
      <c r="C80" s="264">
        <v>1500000</v>
      </c>
      <c r="D80" s="4"/>
      <c r="E80" s="4"/>
      <c r="F80" s="19">
        <f t="shared" si="4"/>
        <v>1500000</v>
      </c>
    </row>
    <row r="81" spans="1:6" ht="18.75">
      <c r="A81" s="40" t="s">
        <v>178</v>
      </c>
      <c r="B81" s="20" t="s">
        <v>179</v>
      </c>
      <c r="C81" s="264"/>
      <c r="D81" s="4"/>
      <c r="E81" s="4"/>
      <c r="F81" s="19">
        <f t="shared" si="4"/>
        <v>0</v>
      </c>
    </row>
    <row r="82" spans="1:6" ht="18.75">
      <c r="A82" s="40" t="s">
        <v>180</v>
      </c>
      <c r="B82" s="20" t="s">
        <v>181</v>
      </c>
      <c r="C82" s="264">
        <v>500000</v>
      </c>
      <c r="D82" s="4"/>
      <c r="E82" s="4"/>
      <c r="F82" s="19">
        <f t="shared" si="4"/>
        <v>500000</v>
      </c>
    </row>
    <row r="83" spans="1:6" ht="18.75">
      <c r="A83" s="26" t="s">
        <v>182</v>
      </c>
      <c r="B83" s="20" t="s">
        <v>183</v>
      </c>
      <c r="C83" s="265"/>
      <c r="D83" s="4"/>
      <c r="E83" s="4"/>
      <c r="F83" s="4">
        <f t="shared" si="4"/>
        <v>0</v>
      </c>
    </row>
    <row r="84" spans="1:6" ht="18.75">
      <c r="A84" s="26" t="s">
        <v>184</v>
      </c>
      <c r="B84" s="20" t="s">
        <v>185</v>
      </c>
      <c r="C84" s="265"/>
      <c r="D84" s="4"/>
      <c r="E84" s="4"/>
      <c r="F84" s="4">
        <f t="shared" si="4"/>
        <v>0</v>
      </c>
    </row>
    <row r="85" spans="1:6" ht="37.5">
      <c r="A85" s="22" t="s">
        <v>186</v>
      </c>
      <c r="B85" s="20" t="s">
        <v>187</v>
      </c>
      <c r="C85" s="264">
        <v>135000</v>
      </c>
      <c r="D85" s="4"/>
      <c r="E85" s="4"/>
      <c r="F85" s="19">
        <f t="shared" si="4"/>
        <v>135000</v>
      </c>
    </row>
    <row r="86" spans="1:6" ht="18.75">
      <c r="A86" s="41" t="s">
        <v>188</v>
      </c>
      <c r="B86" s="24" t="s">
        <v>189</v>
      </c>
      <c r="C86" s="266">
        <f>SUM(C79:C85)</f>
        <v>2135000</v>
      </c>
      <c r="D86" s="8"/>
      <c r="E86" s="8"/>
      <c r="F86" s="25">
        <f>SUM(F79:F85)</f>
        <v>2135000</v>
      </c>
    </row>
    <row r="87" spans="1:6" ht="18.75">
      <c r="A87" s="29" t="s">
        <v>190</v>
      </c>
      <c r="B87" s="20" t="s">
        <v>191</v>
      </c>
      <c r="C87" s="264">
        <v>1000000</v>
      </c>
      <c r="D87" s="4"/>
      <c r="E87" s="4"/>
      <c r="F87" s="19">
        <f>SUM(C87:E87)</f>
        <v>1000000</v>
      </c>
    </row>
    <row r="88" spans="1:6" ht="18.75">
      <c r="A88" s="29" t="s">
        <v>192</v>
      </c>
      <c r="B88" s="20" t="s">
        <v>193</v>
      </c>
      <c r="C88" s="264">
        <v>0</v>
      </c>
      <c r="D88" s="4"/>
      <c r="E88" s="4"/>
      <c r="F88" s="19">
        <f>SUM(C88:E88)</f>
        <v>0</v>
      </c>
    </row>
    <row r="89" spans="1:6" ht="18.75">
      <c r="A89" s="29" t="s">
        <v>194</v>
      </c>
      <c r="B89" s="20" t="s">
        <v>195</v>
      </c>
      <c r="C89" s="264">
        <v>0</v>
      </c>
      <c r="D89" s="4"/>
      <c r="E89" s="4"/>
      <c r="F89" s="19">
        <f>SUM(C89:E89)</f>
        <v>0</v>
      </c>
    </row>
    <row r="90" spans="1:6" ht="37.5">
      <c r="A90" s="29" t="s">
        <v>196</v>
      </c>
      <c r="B90" s="20" t="s">
        <v>197</v>
      </c>
      <c r="C90" s="264">
        <v>270000</v>
      </c>
      <c r="D90" s="4"/>
      <c r="E90" s="4"/>
      <c r="F90" s="19">
        <f>SUM(C90:E90)</f>
        <v>270000</v>
      </c>
    </row>
    <row r="91" spans="1:6" ht="18.75">
      <c r="A91" s="31" t="s">
        <v>198</v>
      </c>
      <c r="B91" s="24" t="s">
        <v>199</v>
      </c>
      <c r="C91" s="25">
        <f>SUM(C87:C90)</f>
        <v>1270000</v>
      </c>
      <c r="D91" s="8"/>
      <c r="E91" s="8"/>
      <c r="F91" s="25">
        <f>SUM(F87:F90)</f>
        <v>1270000</v>
      </c>
    </row>
    <row r="92" spans="1:6" ht="37.5">
      <c r="A92" s="29" t="s">
        <v>200</v>
      </c>
      <c r="B92" s="20" t="s">
        <v>201</v>
      </c>
      <c r="C92" s="4">
        <v>0</v>
      </c>
      <c r="D92" s="4"/>
      <c r="E92" s="4"/>
      <c r="F92" s="4">
        <f t="shared" ref="F92:F100" si="5">SUM(C92:E92)</f>
        <v>0</v>
      </c>
    </row>
    <row r="93" spans="1:6" ht="37.5">
      <c r="A93" s="29" t="s">
        <v>202</v>
      </c>
      <c r="B93" s="20" t="s">
        <v>203</v>
      </c>
      <c r="C93" s="4">
        <v>0</v>
      </c>
      <c r="D93" s="4"/>
      <c r="E93" s="4"/>
      <c r="F93" s="4">
        <f t="shared" si="5"/>
        <v>0</v>
      </c>
    </row>
    <row r="94" spans="1:6" ht="37.5">
      <c r="A94" s="29" t="s">
        <v>204</v>
      </c>
      <c r="B94" s="20" t="s">
        <v>205</v>
      </c>
      <c r="C94" s="4">
        <v>0</v>
      </c>
      <c r="D94" s="4"/>
      <c r="E94" s="4"/>
      <c r="F94" s="4">
        <f t="shared" si="5"/>
        <v>0</v>
      </c>
    </row>
    <row r="95" spans="1:6" ht="37.5">
      <c r="A95" s="29" t="s">
        <v>206</v>
      </c>
      <c r="B95" s="20" t="s">
        <v>207</v>
      </c>
      <c r="C95" s="264"/>
      <c r="D95" s="4"/>
      <c r="E95" s="4"/>
      <c r="F95" s="264">
        <f t="shared" si="5"/>
        <v>0</v>
      </c>
    </row>
    <row r="96" spans="1:6" ht="37.5">
      <c r="A96" s="29" t="s">
        <v>208</v>
      </c>
      <c r="B96" s="20" t="s">
        <v>209</v>
      </c>
      <c r="C96" s="4">
        <v>0</v>
      </c>
      <c r="D96" s="4"/>
      <c r="E96" s="4"/>
      <c r="F96" s="4">
        <f t="shared" si="5"/>
        <v>0</v>
      </c>
    </row>
    <row r="97" spans="1:6" ht="37.5">
      <c r="A97" s="29" t="s">
        <v>210</v>
      </c>
      <c r="B97" s="20" t="s">
        <v>211</v>
      </c>
      <c r="C97" s="4">
        <v>0</v>
      </c>
      <c r="D97" s="4"/>
      <c r="E97" s="4"/>
      <c r="F97" s="4">
        <f t="shared" si="5"/>
        <v>0</v>
      </c>
    </row>
    <row r="98" spans="1:6" ht="18.75">
      <c r="A98" s="29" t="s">
        <v>212</v>
      </c>
      <c r="B98" s="20" t="s">
        <v>213</v>
      </c>
      <c r="C98" s="4">
        <v>0</v>
      </c>
      <c r="D98" s="4"/>
      <c r="E98" s="4"/>
      <c r="F98" s="4">
        <f t="shared" si="5"/>
        <v>0</v>
      </c>
    </row>
    <row r="99" spans="1:6" ht="18.75">
      <c r="A99" s="29" t="s">
        <v>214</v>
      </c>
      <c r="B99" s="20" t="s">
        <v>215</v>
      </c>
      <c r="C99" s="4">
        <v>0</v>
      </c>
      <c r="D99" s="4"/>
      <c r="E99" s="4"/>
      <c r="F99" s="4">
        <f t="shared" si="5"/>
        <v>0</v>
      </c>
    </row>
    <row r="100" spans="1:6" ht="37.5">
      <c r="A100" s="29" t="s">
        <v>216</v>
      </c>
      <c r="B100" s="20" t="s">
        <v>217</v>
      </c>
      <c r="C100" s="264">
        <v>0</v>
      </c>
      <c r="D100" s="4"/>
      <c r="E100" s="4"/>
      <c r="F100" s="264">
        <f t="shared" si="5"/>
        <v>0</v>
      </c>
    </row>
    <row r="101" spans="1:6" ht="18.75">
      <c r="A101" s="31" t="s">
        <v>218</v>
      </c>
      <c r="B101" s="24" t="s">
        <v>219</v>
      </c>
      <c r="C101" s="25">
        <f>SUM(C92:C100)</f>
        <v>0</v>
      </c>
      <c r="D101" s="8">
        <f>SUM(D92:D100)</f>
        <v>0</v>
      </c>
      <c r="E101" s="8">
        <f>SUM(E92:E100)</f>
        <v>0</v>
      </c>
      <c r="F101" s="25">
        <f>SUM(F92:F100)</f>
        <v>0</v>
      </c>
    </row>
    <row r="102" spans="1:6" ht="19.5">
      <c r="A102" s="37" t="s">
        <v>220</v>
      </c>
      <c r="B102" s="38"/>
      <c r="C102" s="39">
        <f>C101+C91+C86</f>
        <v>3405000</v>
      </c>
      <c r="D102" s="9"/>
      <c r="E102" s="9"/>
      <c r="F102" s="39">
        <f>F101+F91+F86</f>
        <v>3405000</v>
      </c>
    </row>
    <row r="103" spans="1:6" ht="18.75">
      <c r="A103" s="42" t="s">
        <v>221</v>
      </c>
      <c r="B103" s="38" t="s">
        <v>222</v>
      </c>
      <c r="C103" s="39">
        <f>C25+C26+C51+C60+C77+C86+C91+C101</f>
        <v>264825978</v>
      </c>
      <c r="D103" s="9"/>
      <c r="E103" s="9"/>
      <c r="F103" s="39">
        <f>SUM(C103:E103)</f>
        <v>264825978</v>
      </c>
    </row>
    <row r="104" spans="1:6" ht="18.75">
      <c r="A104" s="29" t="s">
        <v>223</v>
      </c>
      <c r="B104" s="22" t="s">
        <v>224</v>
      </c>
      <c r="C104" s="29"/>
      <c r="D104" s="29"/>
      <c r="E104" s="29"/>
      <c r="F104" s="4">
        <f>SUM(C104:E104)</f>
        <v>0</v>
      </c>
    </row>
    <row r="105" spans="1:6" ht="37.5">
      <c r="A105" s="29" t="s">
        <v>225</v>
      </c>
      <c r="B105" s="22" t="s">
        <v>226</v>
      </c>
      <c r="C105" s="29"/>
      <c r="D105" s="29"/>
      <c r="E105" s="29"/>
      <c r="F105" s="4">
        <f>SUM(C105:E105)</f>
        <v>0</v>
      </c>
    </row>
    <row r="106" spans="1:6" ht="18.75">
      <c r="A106" s="29" t="s">
        <v>227</v>
      </c>
      <c r="B106" s="22" t="s">
        <v>228</v>
      </c>
      <c r="C106" s="29"/>
      <c r="D106" s="29"/>
      <c r="E106" s="29"/>
      <c r="F106" s="4">
        <f>SUM(C106:E106)</f>
        <v>0</v>
      </c>
    </row>
    <row r="107" spans="1:6" ht="18.75">
      <c r="A107" s="31" t="s">
        <v>229</v>
      </c>
      <c r="B107" s="27" t="s">
        <v>230</v>
      </c>
      <c r="C107" s="43">
        <f>SUM(C104:C106)</f>
        <v>0</v>
      </c>
      <c r="D107" s="43"/>
      <c r="E107" s="43"/>
      <c r="F107" s="43">
        <f>SUM(F104:F106)</f>
        <v>0</v>
      </c>
    </row>
    <row r="108" spans="1:6" ht="18.75">
      <c r="A108" s="44" t="s">
        <v>231</v>
      </c>
      <c r="B108" s="22" t="s">
        <v>232</v>
      </c>
      <c r="C108" s="44"/>
      <c r="D108" s="44"/>
      <c r="E108" s="44"/>
      <c r="F108" s="4">
        <f>SUM(C108:E108)</f>
        <v>0</v>
      </c>
    </row>
    <row r="109" spans="1:6" ht="18.75">
      <c r="A109" s="44" t="s">
        <v>233</v>
      </c>
      <c r="B109" s="22" t="s">
        <v>234</v>
      </c>
      <c r="C109" s="44"/>
      <c r="D109" s="44"/>
      <c r="E109" s="44"/>
      <c r="F109" s="4">
        <f>SUM(C109:E109)</f>
        <v>0</v>
      </c>
    </row>
    <row r="110" spans="1:6" ht="18.75">
      <c r="A110" s="29" t="s">
        <v>235</v>
      </c>
      <c r="B110" s="22" t="s">
        <v>236</v>
      </c>
      <c r="C110" s="29"/>
      <c r="D110" s="29"/>
      <c r="E110" s="29"/>
      <c r="F110" s="4">
        <f>SUM(C110:E110)</f>
        <v>0</v>
      </c>
    </row>
    <row r="111" spans="1:6" ht="18.75">
      <c r="A111" s="29" t="s">
        <v>237</v>
      </c>
      <c r="B111" s="22" t="s">
        <v>238</v>
      </c>
      <c r="C111" s="29"/>
      <c r="D111" s="29"/>
      <c r="E111" s="29"/>
      <c r="F111" s="4"/>
    </row>
    <row r="112" spans="1:6" ht="18.75">
      <c r="A112" s="29" t="s">
        <v>239</v>
      </c>
      <c r="B112" s="22" t="s">
        <v>240</v>
      </c>
      <c r="C112" s="29"/>
      <c r="D112" s="29"/>
      <c r="E112" s="29"/>
      <c r="F112" s="4">
        <f>SUM(C112:E112)</f>
        <v>0</v>
      </c>
    </row>
    <row r="113" spans="1:6" ht="18.75">
      <c r="A113" s="29" t="s">
        <v>241</v>
      </c>
      <c r="B113" s="22" t="s">
        <v>242</v>
      </c>
      <c r="C113" s="29"/>
      <c r="D113" s="29"/>
      <c r="E113" s="29"/>
      <c r="F113" s="4"/>
    </row>
    <row r="114" spans="1:6" ht="18.75">
      <c r="A114" s="45" t="s">
        <v>243</v>
      </c>
      <c r="B114" s="27" t="s">
        <v>244</v>
      </c>
      <c r="C114" s="46">
        <f>SUM(C108:C112)</f>
        <v>0</v>
      </c>
      <c r="D114" s="46"/>
      <c r="E114" s="46"/>
      <c r="F114" s="46">
        <f>SUM(F108:F112)</f>
        <v>0</v>
      </c>
    </row>
    <row r="115" spans="1:6" ht="18.75">
      <c r="A115" s="44" t="s">
        <v>245</v>
      </c>
      <c r="B115" s="22" t="s">
        <v>246</v>
      </c>
      <c r="C115" s="44"/>
      <c r="D115" s="44"/>
      <c r="E115" s="44"/>
      <c r="F115" s="4">
        <f t="shared" ref="F115:F120" si="6">SUM(C115:E115)</f>
        <v>0</v>
      </c>
    </row>
    <row r="116" spans="1:6" ht="18.75">
      <c r="A116" s="44" t="s">
        <v>247</v>
      </c>
      <c r="B116" s="22" t="s">
        <v>248</v>
      </c>
      <c r="C116" s="19">
        <v>1793627</v>
      </c>
      <c r="D116" s="44"/>
      <c r="E116" s="44"/>
      <c r="F116" s="19">
        <f t="shared" si="6"/>
        <v>1793627</v>
      </c>
    </row>
    <row r="117" spans="1:6" ht="18.75">
      <c r="A117" s="47" t="s">
        <v>249</v>
      </c>
      <c r="B117" s="48" t="s">
        <v>250</v>
      </c>
      <c r="C117" s="19"/>
      <c r="D117" s="44"/>
      <c r="E117" s="44"/>
      <c r="F117" s="4">
        <f t="shared" si="6"/>
        <v>0</v>
      </c>
    </row>
    <row r="118" spans="1:6" ht="18.75">
      <c r="A118" s="44" t="s">
        <v>251</v>
      </c>
      <c r="B118" s="22" t="s">
        <v>252</v>
      </c>
      <c r="C118" s="44"/>
      <c r="D118" s="44"/>
      <c r="E118" s="44"/>
      <c r="F118" s="4">
        <f t="shared" si="6"/>
        <v>0</v>
      </c>
    </row>
    <row r="119" spans="1:6" ht="18.75">
      <c r="A119" s="44" t="s">
        <v>253</v>
      </c>
      <c r="B119" s="22" t="s">
        <v>254</v>
      </c>
      <c r="C119" s="44"/>
      <c r="D119" s="44"/>
      <c r="E119" s="44"/>
      <c r="F119" s="4">
        <f t="shared" si="6"/>
        <v>0</v>
      </c>
    </row>
    <row r="120" spans="1:6" ht="18.75">
      <c r="A120" s="44" t="s">
        <v>255</v>
      </c>
      <c r="B120" s="22" t="s">
        <v>256</v>
      </c>
      <c r="C120" s="44"/>
      <c r="D120" s="44"/>
      <c r="E120" s="44"/>
      <c r="F120" s="4">
        <f t="shared" si="6"/>
        <v>0</v>
      </c>
    </row>
    <row r="121" spans="1:6" ht="18.75">
      <c r="A121" s="44" t="s">
        <v>257</v>
      </c>
      <c r="B121" s="22" t="s">
        <v>258</v>
      </c>
      <c r="C121" s="44"/>
      <c r="D121" s="44"/>
      <c r="E121" s="44"/>
      <c r="F121" s="4"/>
    </row>
    <row r="122" spans="1:6" ht="18.75">
      <c r="A122" s="44" t="s">
        <v>259</v>
      </c>
      <c r="B122" s="22" t="s">
        <v>260</v>
      </c>
      <c r="C122" s="44"/>
      <c r="D122" s="44"/>
      <c r="E122" s="44"/>
      <c r="F122" s="4"/>
    </row>
    <row r="123" spans="1:6" ht="18.75">
      <c r="A123" s="44" t="s">
        <v>261</v>
      </c>
      <c r="B123" s="22" t="s">
        <v>262</v>
      </c>
      <c r="C123" s="19">
        <f>C121+C122</f>
        <v>0</v>
      </c>
      <c r="D123" s="44"/>
      <c r="E123" s="44"/>
      <c r="F123" s="4"/>
    </row>
    <row r="124" spans="1:6" ht="18.75">
      <c r="A124" s="45" t="s">
        <v>263</v>
      </c>
      <c r="B124" s="27" t="s">
        <v>264</v>
      </c>
      <c r="C124" s="49">
        <f>C120+C119+C118+C117+C116+C115+C114+C107+C123</f>
        <v>1793627</v>
      </c>
      <c r="D124" s="49">
        <f>D120+D119+D118+D117+D116+D115+D114+D107+D123</f>
        <v>0</v>
      </c>
      <c r="E124" s="49">
        <f>E120+E119+E118+E117+E116+E115+E114+E107+E123</f>
        <v>0</v>
      </c>
      <c r="F124" s="49">
        <f>F120+F119+F118+F117+F116+F115+F114+F107+F123</f>
        <v>1793627</v>
      </c>
    </row>
    <row r="125" spans="1:6" ht="18.75">
      <c r="A125" s="44" t="s">
        <v>265</v>
      </c>
      <c r="B125" s="22" t="s">
        <v>266</v>
      </c>
      <c r="C125" s="44"/>
      <c r="D125" s="44"/>
      <c r="E125" s="44"/>
      <c r="F125" s="4">
        <f>SUM(C125:E125)</f>
        <v>0</v>
      </c>
    </row>
    <row r="126" spans="1:6" ht="18.75">
      <c r="A126" s="29" t="s">
        <v>267</v>
      </c>
      <c r="B126" s="22" t="s">
        <v>268</v>
      </c>
      <c r="C126" s="29"/>
      <c r="D126" s="29"/>
      <c r="E126" s="29"/>
      <c r="F126" s="4">
        <f>SUM(C126:E126)</f>
        <v>0</v>
      </c>
    </row>
    <row r="127" spans="1:6" ht="18.75">
      <c r="A127" s="50" t="s">
        <v>269</v>
      </c>
      <c r="B127" s="51" t="s">
        <v>270</v>
      </c>
      <c r="C127" s="50"/>
      <c r="D127" s="44"/>
      <c r="E127" s="44"/>
      <c r="F127" s="4">
        <f>SUM(C127:E127)</f>
        <v>0</v>
      </c>
    </row>
    <row r="128" spans="1:6" ht="37.5">
      <c r="A128" s="29" t="s">
        <v>271</v>
      </c>
      <c r="B128" s="22" t="s">
        <v>272</v>
      </c>
      <c r="C128" s="44"/>
      <c r="D128" s="52"/>
      <c r="E128" s="44"/>
      <c r="F128" s="4"/>
    </row>
    <row r="129" spans="1:6" ht="18.75">
      <c r="A129" s="44" t="s">
        <v>273</v>
      </c>
      <c r="B129" s="22" t="s">
        <v>274</v>
      </c>
      <c r="C129" s="44"/>
      <c r="D129" s="52"/>
      <c r="E129" s="44"/>
      <c r="F129" s="4"/>
    </row>
    <row r="130" spans="1:6" ht="18.75">
      <c r="A130" s="45" t="s">
        <v>275</v>
      </c>
      <c r="B130" s="27" t="s">
        <v>276</v>
      </c>
      <c r="C130" s="46">
        <f>C127+C126+C125+C128+C129</f>
        <v>0</v>
      </c>
      <c r="D130" s="53">
        <f>D127+D126+D125+D128+D129</f>
        <v>0</v>
      </c>
      <c r="E130" s="46">
        <f>E127+E126+E125+E128+E129</f>
        <v>0</v>
      </c>
      <c r="F130" s="46">
        <f>F127+F126+F125+F128+F129</f>
        <v>0</v>
      </c>
    </row>
    <row r="131" spans="1:6" ht="37.5">
      <c r="A131" s="29" t="s">
        <v>277</v>
      </c>
      <c r="B131" s="22" t="s">
        <v>278</v>
      </c>
      <c r="C131" s="46"/>
      <c r="D131" s="53"/>
      <c r="E131" s="46"/>
      <c r="F131" s="46"/>
    </row>
    <row r="132" spans="1:6" ht="18.75">
      <c r="A132" s="50" t="s">
        <v>279</v>
      </c>
      <c r="B132" s="22" t="s">
        <v>280</v>
      </c>
      <c r="C132" s="29"/>
      <c r="D132" s="54"/>
      <c r="E132" s="29"/>
      <c r="F132" s="4">
        <f>SUM(C132:E132)</f>
        <v>0</v>
      </c>
    </row>
    <row r="133" spans="1:6" ht="18.75">
      <c r="A133" s="55" t="s">
        <v>281</v>
      </c>
      <c r="B133" s="56" t="s">
        <v>282</v>
      </c>
      <c r="C133" s="57">
        <f>C132+C130+C124+C131</f>
        <v>1793627</v>
      </c>
      <c r="D133" s="57">
        <f>D132+D130+D124+D131</f>
        <v>0</v>
      </c>
      <c r="E133" s="57">
        <f>E132+E130+E124+E131</f>
        <v>0</v>
      </c>
      <c r="F133" s="57">
        <f>F132+F130+F124+F131</f>
        <v>1793627</v>
      </c>
    </row>
    <row r="134" spans="1:6" ht="18.75">
      <c r="A134" s="58" t="s">
        <v>12</v>
      </c>
      <c r="B134" s="59"/>
      <c r="C134" s="60">
        <f>C133+C103</f>
        <v>266619605</v>
      </c>
      <c r="D134" s="10"/>
      <c r="E134" s="10"/>
      <c r="F134" s="10">
        <f>F133+F103</f>
        <v>266619605</v>
      </c>
    </row>
  </sheetData>
  <sheetProtection selectLockedCells="1" selectUnlockedCells="1"/>
  <mergeCells count="2">
    <mergeCell ref="A2:F2"/>
    <mergeCell ref="A3:F3"/>
  </mergeCells>
  <pageMargins left="0.78749999999999998" right="0.78749999999999998" top="1.0631944444444446" bottom="0.6" header="0.78749999999999998" footer="0.51180555555555551"/>
  <pageSetup paperSize="9" scale="57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view="pageLayout" zoomScaleNormal="100" zoomScaleSheetLayoutView="100" workbookViewId="0">
      <selection sqref="A1:F1"/>
    </sheetView>
  </sheetViews>
  <sheetFormatPr defaultColWidth="11.5703125" defaultRowHeight="15"/>
  <cols>
    <col min="1" max="1" width="69" customWidth="1"/>
    <col min="2" max="2" width="12.5703125" customWidth="1"/>
    <col min="3" max="3" width="15.7109375" customWidth="1"/>
    <col min="4" max="4" width="11.7109375" customWidth="1"/>
    <col min="5" max="5" width="16.28515625" customWidth="1"/>
    <col min="6" max="6" width="15.7109375" customWidth="1"/>
  </cols>
  <sheetData>
    <row r="1" spans="1:6" ht="18.75">
      <c r="A1" s="305" t="s">
        <v>795</v>
      </c>
      <c r="B1" s="305"/>
      <c r="C1" s="305"/>
      <c r="D1" s="305"/>
      <c r="E1" s="305"/>
      <c r="F1" s="305"/>
    </row>
    <row r="2" spans="1:6" ht="15" customHeight="1">
      <c r="A2" s="303" t="s">
        <v>749</v>
      </c>
      <c r="B2" s="303"/>
      <c r="C2" s="303"/>
      <c r="D2" s="303"/>
      <c r="E2" s="303"/>
      <c r="F2" s="303"/>
    </row>
    <row r="3" spans="1:6" ht="15" customHeight="1">
      <c r="A3" s="304" t="s">
        <v>283</v>
      </c>
      <c r="B3" s="304"/>
      <c r="C3" s="304"/>
      <c r="D3" s="304"/>
      <c r="E3" s="304"/>
      <c r="F3" s="304"/>
    </row>
    <row r="4" spans="1:6" ht="19.5">
      <c r="A4" s="62"/>
      <c r="B4" s="61"/>
      <c r="C4" s="61"/>
      <c r="D4" s="61"/>
      <c r="E4" s="61"/>
      <c r="F4" s="61"/>
    </row>
    <row r="5" spans="1:6" ht="18.75">
      <c r="A5" s="61" t="s">
        <v>284</v>
      </c>
      <c r="B5" s="61"/>
      <c r="C5" s="61"/>
      <c r="D5" s="61"/>
      <c r="E5" s="61"/>
      <c r="F5" s="61"/>
    </row>
    <row r="6" spans="1:6" ht="56.25">
      <c r="A6" s="63" t="s">
        <v>25</v>
      </c>
      <c r="B6" s="64" t="s">
        <v>285</v>
      </c>
      <c r="C6" s="65" t="s">
        <v>27</v>
      </c>
      <c r="D6" s="65" t="s">
        <v>28</v>
      </c>
      <c r="E6" s="65" t="s">
        <v>29</v>
      </c>
      <c r="F6" s="66" t="s">
        <v>30</v>
      </c>
    </row>
    <row r="7" spans="1:6" ht="18.75">
      <c r="A7" s="67" t="s">
        <v>286</v>
      </c>
      <c r="B7" s="68" t="s">
        <v>287</v>
      </c>
      <c r="C7" s="69">
        <v>34717474</v>
      </c>
      <c r="D7" s="69"/>
      <c r="E7" s="69"/>
      <c r="F7" s="69">
        <f t="shared" ref="F7:F14" si="0">SUM(C7:E7)</f>
        <v>34717474</v>
      </c>
    </row>
    <row r="8" spans="1:6" ht="37.5">
      <c r="A8" s="48" t="s">
        <v>288</v>
      </c>
      <c r="B8" s="68" t="s">
        <v>289</v>
      </c>
      <c r="C8" s="69">
        <v>0</v>
      </c>
      <c r="D8" s="69"/>
      <c r="E8" s="69"/>
      <c r="F8" s="69">
        <f t="shared" si="0"/>
        <v>0</v>
      </c>
    </row>
    <row r="9" spans="1:6" ht="37.5">
      <c r="A9" s="48" t="s">
        <v>290</v>
      </c>
      <c r="B9" s="68" t="s">
        <v>775</v>
      </c>
      <c r="C9" s="69">
        <v>7853200</v>
      </c>
      <c r="D9" s="69"/>
      <c r="E9" s="69"/>
      <c r="F9" s="69">
        <f>SUM(C9:E9)</f>
        <v>7853200</v>
      </c>
    </row>
    <row r="10" spans="1:6" ht="37.5">
      <c r="A10" s="48" t="s">
        <v>774</v>
      </c>
      <c r="B10" s="68" t="s">
        <v>776</v>
      </c>
      <c r="C10" s="69">
        <v>0</v>
      </c>
      <c r="D10" s="69"/>
      <c r="E10" s="69"/>
      <c r="F10" s="69">
        <f t="shared" si="0"/>
        <v>0</v>
      </c>
    </row>
    <row r="11" spans="1:6" ht="37.5">
      <c r="A11" s="48" t="s">
        <v>290</v>
      </c>
      <c r="B11" s="68" t="s">
        <v>291</v>
      </c>
      <c r="C11" s="69">
        <f>C9+C10</f>
        <v>7853200</v>
      </c>
      <c r="D11" s="69"/>
      <c r="E11" s="69"/>
      <c r="F11" s="69">
        <f t="shared" si="0"/>
        <v>7853200</v>
      </c>
    </row>
    <row r="12" spans="1:6" ht="18.75">
      <c r="A12" s="48" t="s">
        <v>292</v>
      </c>
      <c r="B12" s="68" t="s">
        <v>293</v>
      </c>
      <c r="C12" s="69">
        <v>2270000</v>
      </c>
      <c r="D12" s="69"/>
      <c r="E12" s="69"/>
      <c r="F12" s="69">
        <f t="shared" si="0"/>
        <v>2270000</v>
      </c>
    </row>
    <row r="13" spans="1:6" ht="37.5">
      <c r="A13" s="48" t="s">
        <v>294</v>
      </c>
      <c r="B13" s="68" t="s">
        <v>295</v>
      </c>
      <c r="C13" s="69">
        <v>0</v>
      </c>
      <c r="D13" s="69"/>
      <c r="E13" s="69"/>
      <c r="F13" s="69">
        <f t="shared" si="0"/>
        <v>0</v>
      </c>
    </row>
    <row r="14" spans="1:6" ht="18.75">
      <c r="A14" s="48" t="s">
        <v>296</v>
      </c>
      <c r="B14" s="68" t="s">
        <v>297</v>
      </c>
      <c r="C14" s="69">
        <v>0</v>
      </c>
      <c r="D14" s="69"/>
      <c r="E14" s="69"/>
      <c r="F14" s="69">
        <f t="shared" si="0"/>
        <v>0</v>
      </c>
    </row>
    <row r="15" spans="1:6" ht="18.75">
      <c r="A15" s="70" t="s">
        <v>298</v>
      </c>
      <c r="B15" s="71" t="s">
        <v>299</v>
      </c>
      <c r="C15" s="72">
        <f>C7+C8+C11+C12+C13+C14</f>
        <v>44840674</v>
      </c>
      <c r="D15" s="72">
        <f>D7+D8+D11+D12+D13+D14</f>
        <v>0</v>
      </c>
      <c r="E15" s="72">
        <f>E7+E8+E11+E12+E13+E14</f>
        <v>0</v>
      </c>
      <c r="F15" s="72">
        <f>F7+F8+F11+F12+F13+F14</f>
        <v>44840674</v>
      </c>
    </row>
    <row r="16" spans="1:6" ht="18.75">
      <c r="A16" s="48" t="s">
        <v>300</v>
      </c>
      <c r="B16" s="68" t="s">
        <v>301</v>
      </c>
      <c r="C16" s="69">
        <v>0</v>
      </c>
      <c r="D16" s="69"/>
      <c r="E16" s="69"/>
      <c r="F16" s="69">
        <f>SUM(C16:E16)</f>
        <v>0</v>
      </c>
    </row>
    <row r="17" spans="1:6" ht="37.5">
      <c r="A17" s="48" t="s">
        <v>302</v>
      </c>
      <c r="B17" s="68" t="s">
        <v>303</v>
      </c>
      <c r="C17" s="69">
        <v>0</v>
      </c>
      <c r="D17" s="69"/>
      <c r="E17" s="69"/>
      <c r="F17" s="69">
        <f>SUM(C17:E17)</f>
        <v>0</v>
      </c>
    </row>
    <row r="18" spans="1:6" ht="37.5">
      <c r="A18" s="48" t="s">
        <v>304</v>
      </c>
      <c r="B18" s="68" t="s">
        <v>305</v>
      </c>
      <c r="C18" s="69">
        <v>0</v>
      </c>
      <c r="D18" s="69"/>
      <c r="E18" s="69"/>
      <c r="F18" s="69">
        <f>SUM(C18:E18)</f>
        <v>0</v>
      </c>
    </row>
    <row r="19" spans="1:6" ht="37.5">
      <c r="A19" s="48" t="s">
        <v>306</v>
      </c>
      <c r="B19" s="68" t="s">
        <v>307</v>
      </c>
      <c r="C19" s="69">
        <v>0</v>
      </c>
      <c r="D19" s="69"/>
      <c r="E19" s="69"/>
      <c r="F19" s="69">
        <f>SUM(C19:E19)</f>
        <v>0</v>
      </c>
    </row>
    <row r="20" spans="1:6" ht="37.5">
      <c r="A20" s="48" t="s">
        <v>308</v>
      </c>
      <c r="B20" s="68" t="s">
        <v>309</v>
      </c>
      <c r="C20" s="69">
        <v>16017200</v>
      </c>
      <c r="D20" s="69"/>
      <c r="E20" s="69"/>
      <c r="F20" s="69">
        <f>SUM(C20:E20)</f>
        <v>16017200</v>
      </c>
    </row>
    <row r="21" spans="1:6" ht="18.75">
      <c r="A21" s="70" t="s">
        <v>310</v>
      </c>
      <c r="B21" s="71" t="s">
        <v>311</v>
      </c>
      <c r="C21" s="72">
        <f>C20+C19+C18+C17+C16+C15</f>
        <v>60857874</v>
      </c>
      <c r="D21" s="72">
        <f>D20+D19+D18+D17+D16+D15</f>
        <v>0</v>
      </c>
      <c r="E21" s="72">
        <f>E20+E19+E18+E17+E16+E15</f>
        <v>0</v>
      </c>
      <c r="F21" s="72">
        <f>F20+F19+F18+F17+F16+F15</f>
        <v>60857874</v>
      </c>
    </row>
    <row r="22" spans="1:6" ht="18.75">
      <c r="A22" s="48" t="s">
        <v>312</v>
      </c>
      <c r="B22" s="68" t="s">
        <v>313</v>
      </c>
      <c r="C22" s="69">
        <v>0</v>
      </c>
      <c r="D22" s="69"/>
      <c r="E22" s="69"/>
      <c r="F22" s="69">
        <f>SUM(C22:E22)</f>
        <v>0</v>
      </c>
    </row>
    <row r="23" spans="1:6" ht="18.75">
      <c r="A23" s="48" t="s">
        <v>314</v>
      </c>
      <c r="B23" s="68" t="s">
        <v>315</v>
      </c>
      <c r="C23" s="69">
        <v>0</v>
      </c>
      <c r="D23" s="69"/>
      <c r="E23" s="69"/>
      <c r="F23" s="69">
        <f>SUM(C23:E23)</f>
        <v>0</v>
      </c>
    </row>
    <row r="24" spans="1:6" ht="18.75">
      <c r="A24" s="70" t="s">
        <v>316</v>
      </c>
      <c r="B24" s="71" t="s">
        <v>317</v>
      </c>
      <c r="C24" s="72">
        <f>SUM(C22:C23)</f>
        <v>0</v>
      </c>
      <c r="D24" s="72">
        <f>SUM(D22:D23)</f>
        <v>0</v>
      </c>
      <c r="E24" s="72">
        <f>SUM(E22:E23)</f>
        <v>0</v>
      </c>
      <c r="F24" s="72">
        <f>SUM(F22:F23)</f>
        <v>0</v>
      </c>
    </row>
    <row r="25" spans="1:6" ht="18.75">
      <c r="A25" s="48" t="s">
        <v>318</v>
      </c>
      <c r="B25" s="68" t="s">
        <v>319</v>
      </c>
      <c r="C25" s="69">
        <v>0</v>
      </c>
      <c r="D25" s="69"/>
      <c r="E25" s="69"/>
      <c r="F25" s="69">
        <f t="shared" ref="F25:F34" si="1">SUM(C25:E25)</f>
        <v>0</v>
      </c>
    </row>
    <row r="26" spans="1:6" ht="18.75">
      <c r="A26" s="48" t="s">
        <v>320</v>
      </c>
      <c r="B26" s="68" t="s">
        <v>321</v>
      </c>
      <c r="C26" s="69">
        <v>0</v>
      </c>
      <c r="D26" s="69"/>
      <c r="E26" s="69"/>
      <c r="F26" s="69">
        <f t="shared" si="1"/>
        <v>0</v>
      </c>
    </row>
    <row r="27" spans="1:6" ht="18.75">
      <c r="A27" s="48" t="s">
        <v>322</v>
      </c>
      <c r="B27" s="68" t="s">
        <v>323</v>
      </c>
      <c r="C27" s="69">
        <v>55200000</v>
      </c>
      <c r="D27" s="69"/>
      <c r="E27" s="69"/>
      <c r="F27" s="69">
        <f t="shared" si="1"/>
        <v>55200000</v>
      </c>
    </row>
    <row r="28" spans="1:6" ht="18.75">
      <c r="A28" s="48" t="s">
        <v>324</v>
      </c>
      <c r="B28" s="68" t="s">
        <v>325</v>
      </c>
      <c r="C28" s="69">
        <v>35000000</v>
      </c>
      <c r="D28" s="69"/>
      <c r="E28" s="69"/>
      <c r="F28" s="69">
        <f t="shared" si="1"/>
        <v>35000000</v>
      </c>
    </row>
    <row r="29" spans="1:6" ht="18.75">
      <c r="A29" s="48" t="s">
        <v>326</v>
      </c>
      <c r="B29" s="68" t="s">
        <v>327</v>
      </c>
      <c r="C29" s="69">
        <v>0</v>
      </c>
      <c r="D29" s="69"/>
      <c r="E29" s="69"/>
      <c r="F29" s="69">
        <f t="shared" si="1"/>
        <v>0</v>
      </c>
    </row>
    <row r="30" spans="1:6" ht="18.75">
      <c r="A30" s="48" t="s">
        <v>328</v>
      </c>
      <c r="B30" s="68" t="s">
        <v>329</v>
      </c>
      <c r="C30" s="69">
        <v>0</v>
      </c>
      <c r="D30" s="69"/>
      <c r="E30" s="69"/>
      <c r="F30" s="69">
        <f t="shared" si="1"/>
        <v>0</v>
      </c>
    </row>
    <row r="31" spans="1:6" ht="18.75">
      <c r="A31" s="48" t="s">
        <v>330</v>
      </c>
      <c r="B31" s="68" t="s">
        <v>331</v>
      </c>
      <c r="C31" s="69">
        <v>0</v>
      </c>
      <c r="D31" s="69"/>
      <c r="E31" s="69"/>
      <c r="F31" s="69">
        <f t="shared" si="1"/>
        <v>0</v>
      </c>
    </row>
    <row r="32" spans="1:6" ht="18.75">
      <c r="A32" s="48" t="s">
        <v>332</v>
      </c>
      <c r="B32" s="68" t="s">
        <v>333</v>
      </c>
      <c r="C32" s="69">
        <v>15000000</v>
      </c>
      <c r="D32" s="69"/>
      <c r="E32" s="69"/>
      <c r="F32" s="69">
        <f t="shared" si="1"/>
        <v>15000000</v>
      </c>
    </row>
    <row r="33" spans="1:6" ht="18.75">
      <c r="A33" s="70" t="s">
        <v>334</v>
      </c>
      <c r="B33" s="71" t="s">
        <v>335</v>
      </c>
      <c r="C33" s="72">
        <f>SUM(C28:C32)</f>
        <v>50000000</v>
      </c>
      <c r="D33" s="72">
        <f>SUM(D28:D32)</f>
        <v>0</v>
      </c>
      <c r="E33" s="72">
        <f>SUM(E28:E32)</f>
        <v>0</v>
      </c>
      <c r="F33" s="72">
        <f t="shared" si="1"/>
        <v>50000000</v>
      </c>
    </row>
    <row r="34" spans="1:6" ht="18.75">
      <c r="A34" s="48" t="s">
        <v>336</v>
      </c>
      <c r="B34" s="68" t="s">
        <v>337</v>
      </c>
      <c r="C34" s="69">
        <v>200000</v>
      </c>
      <c r="D34" s="69"/>
      <c r="E34" s="69"/>
      <c r="F34" s="69">
        <f t="shared" si="1"/>
        <v>200000</v>
      </c>
    </row>
    <row r="35" spans="1:6" ht="18.75">
      <c r="A35" s="70" t="s">
        <v>338</v>
      </c>
      <c r="B35" s="71" t="s">
        <v>339</v>
      </c>
      <c r="C35" s="72">
        <f>C34+C33+C27+C26+C25+C24</f>
        <v>105400000</v>
      </c>
      <c r="D35" s="72">
        <f>D34+D33+D27+D26+D25+D24</f>
        <v>0</v>
      </c>
      <c r="E35" s="72">
        <f>E34+E33+E27+E26+E25+E24</f>
        <v>0</v>
      </c>
      <c r="F35" s="72">
        <f>F34+F33+F27+F26+F25+F24</f>
        <v>105400000</v>
      </c>
    </row>
    <row r="36" spans="1:6" ht="18.75">
      <c r="A36" s="73" t="s">
        <v>340</v>
      </c>
      <c r="B36" s="68" t="s">
        <v>341</v>
      </c>
      <c r="C36" s="69">
        <v>200000</v>
      </c>
      <c r="D36" s="69"/>
      <c r="E36" s="69"/>
      <c r="F36" s="69">
        <f t="shared" ref="F36:F50" si="2">SUM(C36:E36)</f>
        <v>200000</v>
      </c>
    </row>
    <row r="37" spans="1:6" ht="18.75">
      <c r="A37" s="73" t="s">
        <v>342</v>
      </c>
      <c r="B37" s="68" t="s">
        <v>343</v>
      </c>
      <c r="C37" s="69">
        <v>16000000</v>
      </c>
      <c r="D37" s="69"/>
      <c r="E37" s="69"/>
      <c r="F37" s="69">
        <f t="shared" si="2"/>
        <v>16000000</v>
      </c>
    </row>
    <row r="38" spans="1:6" ht="18.75">
      <c r="A38" s="73" t="s">
        <v>344</v>
      </c>
      <c r="B38" s="68" t="s">
        <v>345</v>
      </c>
      <c r="C38" s="69"/>
      <c r="D38" s="69"/>
      <c r="E38" s="69"/>
      <c r="F38" s="69">
        <f t="shared" si="2"/>
        <v>0</v>
      </c>
    </row>
    <row r="39" spans="1:6" ht="18.75">
      <c r="A39" s="73" t="s">
        <v>346</v>
      </c>
      <c r="B39" s="68" t="s">
        <v>347</v>
      </c>
      <c r="C39" s="69">
        <v>500000</v>
      </c>
      <c r="D39" s="69"/>
      <c r="E39" s="69"/>
      <c r="F39" s="69">
        <f t="shared" si="2"/>
        <v>500000</v>
      </c>
    </row>
    <row r="40" spans="1:6" ht="18.75">
      <c r="A40" s="73" t="s">
        <v>348</v>
      </c>
      <c r="B40" s="68" t="s">
        <v>349</v>
      </c>
      <c r="C40" s="69">
        <v>4600000</v>
      </c>
      <c r="D40" s="69"/>
      <c r="E40" s="69"/>
      <c r="F40" s="69">
        <f t="shared" si="2"/>
        <v>4600000</v>
      </c>
    </row>
    <row r="41" spans="1:6" ht="18.75">
      <c r="A41" s="73" t="s">
        <v>350</v>
      </c>
      <c r="B41" s="68" t="s">
        <v>351</v>
      </c>
      <c r="C41" s="69">
        <v>5500000</v>
      </c>
      <c r="D41" s="69"/>
      <c r="E41" s="69"/>
      <c r="F41" s="69">
        <f t="shared" si="2"/>
        <v>5500000</v>
      </c>
    </row>
    <row r="42" spans="1:6" ht="18.75">
      <c r="A42" s="73" t="s">
        <v>352</v>
      </c>
      <c r="B42" s="68" t="s">
        <v>353</v>
      </c>
      <c r="C42" s="69"/>
      <c r="D42" s="69"/>
      <c r="E42" s="69"/>
      <c r="F42" s="69">
        <f t="shared" si="2"/>
        <v>0</v>
      </c>
    </row>
    <row r="43" spans="1:6" ht="18.75">
      <c r="A43" s="73" t="s">
        <v>354</v>
      </c>
      <c r="B43" s="68" t="s">
        <v>355</v>
      </c>
      <c r="C43" s="69"/>
      <c r="D43" s="69"/>
      <c r="E43" s="69"/>
      <c r="F43" s="69"/>
    </row>
    <row r="44" spans="1:6" ht="18.75">
      <c r="A44" s="73" t="s">
        <v>356</v>
      </c>
      <c r="B44" s="68" t="s">
        <v>357</v>
      </c>
      <c r="C44" s="69"/>
      <c r="D44" s="69"/>
      <c r="E44" s="69"/>
      <c r="F44" s="69"/>
    </row>
    <row r="45" spans="1:6" ht="18.75">
      <c r="A45" s="74" t="s">
        <v>358</v>
      </c>
      <c r="B45" s="71" t="s">
        <v>359</v>
      </c>
      <c r="C45" s="72">
        <f>C43+C44</f>
        <v>0</v>
      </c>
      <c r="D45" s="72">
        <f>D43+D44</f>
        <v>0</v>
      </c>
      <c r="E45" s="72">
        <f>E43+E44</f>
        <v>0</v>
      </c>
      <c r="F45" s="72">
        <f>F43+F44</f>
        <v>0</v>
      </c>
    </row>
    <row r="46" spans="1:6" ht="18.75">
      <c r="A46" s="73" t="s">
        <v>360</v>
      </c>
      <c r="B46" s="68" t="s">
        <v>361</v>
      </c>
      <c r="C46" s="69"/>
      <c r="D46" s="69"/>
      <c r="E46" s="69"/>
      <c r="F46" s="69"/>
    </row>
    <row r="47" spans="1:6" ht="18.75">
      <c r="A47" s="73" t="s">
        <v>362</v>
      </c>
      <c r="B47" s="68" t="s">
        <v>363</v>
      </c>
      <c r="C47" s="69"/>
      <c r="D47" s="69"/>
      <c r="E47" s="69"/>
      <c r="F47" s="69"/>
    </row>
    <row r="48" spans="1:6" ht="18.75">
      <c r="A48" s="74" t="s">
        <v>364</v>
      </c>
      <c r="B48" s="71" t="s">
        <v>365</v>
      </c>
      <c r="C48" s="72">
        <f>C46+C47</f>
        <v>0</v>
      </c>
      <c r="D48" s="72">
        <f>D46+D47</f>
        <v>0</v>
      </c>
      <c r="E48" s="72">
        <f>E46+E47</f>
        <v>0</v>
      </c>
      <c r="F48" s="72">
        <f>F46+F47</f>
        <v>0</v>
      </c>
    </row>
    <row r="49" spans="1:6" s="75" customFormat="1" ht="18.75">
      <c r="A49" s="73" t="s">
        <v>366</v>
      </c>
      <c r="B49" s="68" t="s">
        <v>367</v>
      </c>
      <c r="C49" s="69"/>
      <c r="D49" s="69"/>
      <c r="E49" s="69"/>
      <c r="F49" s="69"/>
    </row>
    <row r="50" spans="1:6" ht="18.75">
      <c r="A50" s="73" t="s">
        <v>368</v>
      </c>
      <c r="B50" s="68" t="s">
        <v>369</v>
      </c>
      <c r="C50" s="69">
        <v>0</v>
      </c>
      <c r="D50" s="69"/>
      <c r="E50" s="69"/>
      <c r="F50" s="69">
        <f t="shared" si="2"/>
        <v>0</v>
      </c>
    </row>
    <row r="51" spans="1:6" ht="18.75">
      <c r="A51" s="74" t="s">
        <v>370</v>
      </c>
      <c r="B51" s="71" t="s">
        <v>371</v>
      </c>
      <c r="C51" s="72">
        <f>C36+C37+C38+C39+C40+C41+C42+C45+C48+C49+C50</f>
        <v>26800000</v>
      </c>
      <c r="D51" s="72">
        <f>D36+D37+D38+D39+D40+D41+D42+D45+D48+D49+D50</f>
        <v>0</v>
      </c>
      <c r="E51" s="72">
        <f>E36+E37+E38+E39+E40+E41+E42+E45+E48+E49+E50</f>
        <v>0</v>
      </c>
      <c r="F51" s="72">
        <f>F36+F37+F38+F39+F40+F41+F42+F45+F48+F49+F50</f>
        <v>26800000</v>
      </c>
    </row>
    <row r="52" spans="1:6" ht="37.5">
      <c r="A52" s="73" t="s">
        <v>372</v>
      </c>
      <c r="B52" s="68" t="s">
        <v>373</v>
      </c>
      <c r="C52" s="69">
        <v>0</v>
      </c>
      <c r="D52" s="69"/>
      <c r="E52" s="69"/>
      <c r="F52" s="69">
        <f>SUM(C52:E52)</f>
        <v>0</v>
      </c>
    </row>
    <row r="53" spans="1:6" ht="37.5">
      <c r="A53" s="73" t="s">
        <v>374</v>
      </c>
      <c r="B53" s="68" t="s">
        <v>375</v>
      </c>
      <c r="C53" s="69"/>
      <c r="D53" s="69"/>
      <c r="E53" s="69"/>
      <c r="F53" s="69"/>
    </row>
    <row r="54" spans="1:6" ht="43.5" customHeight="1">
      <c r="A54" s="73" t="s">
        <v>376</v>
      </c>
      <c r="B54" s="68" t="s">
        <v>377</v>
      </c>
      <c r="C54" s="69"/>
      <c r="D54" s="69"/>
      <c r="E54" s="69"/>
      <c r="F54" s="69"/>
    </row>
    <row r="55" spans="1:6" ht="37.5">
      <c r="A55" s="48" t="s">
        <v>378</v>
      </c>
      <c r="B55" s="68" t="s">
        <v>379</v>
      </c>
      <c r="C55" s="69">
        <v>0</v>
      </c>
      <c r="D55" s="69"/>
      <c r="E55" s="69"/>
      <c r="F55" s="69">
        <f>SUM(C55:E55)</f>
        <v>0</v>
      </c>
    </row>
    <row r="56" spans="1:6" ht="18.75">
      <c r="A56" s="73" t="s">
        <v>380</v>
      </c>
      <c r="B56" s="68" t="s">
        <v>381</v>
      </c>
      <c r="C56" s="69">
        <v>0</v>
      </c>
      <c r="D56" s="69"/>
      <c r="E56" s="69"/>
      <c r="F56" s="69">
        <f>SUM(C56:E56)</f>
        <v>0</v>
      </c>
    </row>
    <row r="57" spans="1:6" ht="18.75">
      <c r="A57" s="70" t="s">
        <v>382</v>
      </c>
      <c r="B57" s="71" t="s">
        <v>383</v>
      </c>
      <c r="C57" s="72">
        <f>SUM(C52:C56)</f>
        <v>0</v>
      </c>
      <c r="D57" s="72">
        <f>SUM(D52:D56)</f>
        <v>0</v>
      </c>
      <c r="E57" s="72">
        <f>SUM(E52:E56)</f>
        <v>0</v>
      </c>
      <c r="F57" s="72">
        <f>SUM(F52:F56)</f>
        <v>0</v>
      </c>
    </row>
    <row r="58" spans="1:6" ht="19.5">
      <c r="A58" s="76" t="s">
        <v>173</v>
      </c>
      <c r="B58" s="77"/>
      <c r="C58" s="78">
        <f>C57+C51+C35+C21</f>
        <v>193057874</v>
      </c>
      <c r="D58" s="78">
        <f>D57+D51+D35+D21</f>
        <v>0</v>
      </c>
      <c r="E58" s="78">
        <f>E57+E51+E35+E21</f>
        <v>0</v>
      </c>
      <c r="F58" s="78">
        <f>F57+F51+F35+F21</f>
        <v>193057874</v>
      </c>
    </row>
    <row r="59" spans="1:6" ht="18.75">
      <c r="A59" s="48" t="s">
        <v>384</v>
      </c>
      <c r="B59" s="68" t="s">
        <v>385</v>
      </c>
      <c r="C59" s="69">
        <v>0</v>
      </c>
      <c r="D59" s="69"/>
      <c r="E59" s="69"/>
      <c r="F59" s="69">
        <f>SUM(C59:E59)</f>
        <v>0</v>
      </c>
    </row>
    <row r="60" spans="1:6" ht="37.5">
      <c r="A60" s="48" t="s">
        <v>386</v>
      </c>
      <c r="B60" s="68" t="s">
        <v>387</v>
      </c>
      <c r="C60" s="69">
        <v>0</v>
      </c>
      <c r="D60" s="69"/>
      <c r="E60" s="69"/>
      <c r="F60" s="69">
        <f>SUM(C60:E60)</f>
        <v>0</v>
      </c>
    </row>
    <row r="61" spans="1:6" ht="37.5">
      <c r="A61" s="48" t="s">
        <v>388</v>
      </c>
      <c r="B61" s="68" t="s">
        <v>389</v>
      </c>
      <c r="C61" s="69">
        <v>0</v>
      </c>
      <c r="D61" s="69"/>
      <c r="E61" s="69"/>
      <c r="F61" s="69">
        <f>SUM(C61:E61)</f>
        <v>0</v>
      </c>
    </row>
    <row r="62" spans="1:6" ht="37.5">
      <c r="A62" s="48" t="s">
        <v>390</v>
      </c>
      <c r="B62" s="68" t="s">
        <v>391</v>
      </c>
      <c r="C62" s="69">
        <v>0</v>
      </c>
      <c r="D62" s="69"/>
      <c r="E62" s="69"/>
      <c r="F62" s="69">
        <f>SUM(C62:E62)</f>
        <v>0</v>
      </c>
    </row>
    <row r="63" spans="1:6" ht="37.5">
      <c r="A63" s="48" t="s">
        <v>392</v>
      </c>
      <c r="B63" s="68" t="s">
        <v>393</v>
      </c>
      <c r="C63" s="69">
        <v>0</v>
      </c>
      <c r="D63" s="69"/>
      <c r="E63" s="69"/>
      <c r="F63" s="69">
        <f>SUM(C63:E63)</f>
        <v>0</v>
      </c>
    </row>
    <row r="64" spans="1:6" ht="37.5">
      <c r="A64" s="70" t="s">
        <v>394</v>
      </c>
      <c r="B64" s="71" t="s">
        <v>395</v>
      </c>
      <c r="C64" s="72">
        <f>SUM(C59:C63)</f>
        <v>0</v>
      </c>
      <c r="D64" s="72">
        <f>SUM(D59:D63)</f>
        <v>0</v>
      </c>
      <c r="E64" s="72">
        <f>SUM(E59:E63)</f>
        <v>0</v>
      </c>
      <c r="F64" s="72">
        <f>SUM(F59:F63)</f>
        <v>0</v>
      </c>
    </row>
    <row r="65" spans="1:6" ht="18.75">
      <c r="A65" s="73" t="s">
        <v>396</v>
      </c>
      <c r="B65" s="68" t="s">
        <v>397</v>
      </c>
      <c r="C65" s="69">
        <v>0</v>
      </c>
      <c r="D65" s="69"/>
      <c r="E65" s="69"/>
      <c r="F65" s="69">
        <f>SUM(C65:E65)</f>
        <v>0</v>
      </c>
    </row>
    <row r="66" spans="1:6" ht="18.75">
      <c r="A66" s="73" t="s">
        <v>398</v>
      </c>
      <c r="B66" s="68" t="s">
        <v>399</v>
      </c>
      <c r="C66" s="69">
        <v>15000000</v>
      </c>
      <c r="D66" s="69"/>
      <c r="E66" s="69"/>
      <c r="F66" s="69">
        <f>SUM(C66:E66)</f>
        <v>15000000</v>
      </c>
    </row>
    <row r="67" spans="1:6" ht="18.75">
      <c r="A67" s="73" t="s">
        <v>400</v>
      </c>
      <c r="B67" s="68" t="s">
        <v>401</v>
      </c>
      <c r="C67" s="69">
        <v>0</v>
      </c>
      <c r="D67" s="69"/>
      <c r="E67" s="69"/>
      <c r="F67" s="69">
        <f>SUM(C67:E67)</f>
        <v>0</v>
      </c>
    </row>
    <row r="68" spans="1:6" ht="18.75">
      <c r="A68" s="73" t="s">
        <v>402</v>
      </c>
      <c r="B68" s="68" t="s">
        <v>403</v>
      </c>
      <c r="C68" s="69">
        <v>0</v>
      </c>
      <c r="D68" s="69"/>
      <c r="E68" s="69"/>
      <c r="F68" s="69">
        <f>SUM(C68:E68)</f>
        <v>0</v>
      </c>
    </row>
    <row r="69" spans="1:6" ht="18.75">
      <c r="A69" s="73" t="s">
        <v>404</v>
      </c>
      <c r="B69" s="68" t="s">
        <v>405</v>
      </c>
      <c r="C69" s="69">
        <v>0</v>
      </c>
      <c r="D69" s="69"/>
      <c r="E69" s="69"/>
      <c r="F69" s="69">
        <f>SUM(C69:E69)</f>
        <v>0</v>
      </c>
    </row>
    <row r="70" spans="1:6" ht="18.75">
      <c r="A70" s="70" t="s">
        <v>406</v>
      </c>
      <c r="B70" s="71" t="s">
        <v>407</v>
      </c>
      <c r="C70" s="72">
        <f>SUM(C65:C69)</f>
        <v>15000000</v>
      </c>
      <c r="D70" s="72"/>
      <c r="E70" s="72"/>
      <c r="F70" s="72">
        <f>SUM(F65:F69)</f>
        <v>15000000</v>
      </c>
    </row>
    <row r="71" spans="1:6" ht="37.5">
      <c r="A71" s="73" t="s">
        <v>408</v>
      </c>
      <c r="B71" s="68" t="s">
        <v>409</v>
      </c>
      <c r="C71" s="69">
        <v>0</v>
      </c>
      <c r="D71" s="69"/>
      <c r="E71" s="69"/>
      <c r="F71" s="69">
        <f>SUM(C71:E71)</f>
        <v>0</v>
      </c>
    </row>
    <row r="72" spans="1:6" ht="37.5">
      <c r="A72" s="73" t="s">
        <v>410</v>
      </c>
      <c r="B72" s="68" t="s">
        <v>411</v>
      </c>
      <c r="C72" s="69"/>
      <c r="D72" s="69"/>
      <c r="E72" s="69"/>
      <c r="F72" s="69"/>
    </row>
    <row r="73" spans="1:6" ht="56.25">
      <c r="A73" s="73" t="s">
        <v>412</v>
      </c>
      <c r="B73" s="68" t="s">
        <v>413</v>
      </c>
      <c r="C73" s="69"/>
      <c r="D73" s="69"/>
      <c r="E73" s="69"/>
      <c r="F73" s="69"/>
    </row>
    <row r="74" spans="1:6" ht="37.5">
      <c r="A74" s="48" t="s">
        <v>414</v>
      </c>
      <c r="B74" s="68" t="s">
        <v>415</v>
      </c>
      <c r="C74" s="69">
        <v>0</v>
      </c>
      <c r="D74" s="69"/>
      <c r="E74" s="69"/>
      <c r="F74" s="69">
        <f>SUM(C74:E74)</f>
        <v>0</v>
      </c>
    </row>
    <row r="75" spans="1:6" ht="18.75">
      <c r="A75" s="73" t="s">
        <v>416</v>
      </c>
      <c r="B75" s="68" t="s">
        <v>417</v>
      </c>
      <c r="C75" s="69">
        <v>0</v>
      </c>
      <c r="D75" s="69"/>
      <c r="E75" s="69"/>
      <c r="F75" s="69">
        <f>SUM(C75:E75)</f>
        <v>0</v>
      </c>
    </row>
    <row r="76" spans="1:6" ht="18.75">
      <c r="A76" s="70" t="s">
        <v>418</v>
      </c>
      <c r="B76" s="71" t="s">
        <v>419</v>
      </c>
      <c r="C76" s="72">
        <f>SUM(C71:C75)</f>
        <v>0</v>
      </c>
      <c r="D76" s="72">
        <f>SUM(D71:D75)</f>
        <v>0</v>
      </c>
      <c r="E76" s="72">
        <f>SUM(E71:E75)</f>
        <v>0</v>
      </c>
      <c r="F76" s="72">
        <f>SUM(F71:F75)</f>
        <v>0</v>
      </c>
    </row>
    <row r="77" spans="1:6" ht="19.5">
      <c r="A77" s="76" t="s">
        <v>220</v>
      </c>
      <c r="B77" s="77"/>
      <c r="C77" s="78">
        <f>C76+C70+C64</f>
        <v>15000000</v>
      </c>
      <c r="D77" s="78">
        <f>D76+D70+D64</f>
        <v>0</v>
      </c>
      <c r="E77" s="78">
        <f>E76+E70+E64</f>
        <v>0</v>
      </c>
      <c r="F77" s="78">
        <f>F76+F70+F64</f>
        <v>15000000</v>
      </c>
    </row>
    <row r="78" spans="1:6" ht="18.75">
      <c r="A78" s="79" t="s">
        <v>420</v>
      </c>
      <c r="B78" s="77" t="s">
        <v>421</v>
      </c>
      <c r="C78" s="78">
        <f>C58+C77</f>
        <v>208057874</v>
      </c>
      <c r="D78" s="78">
        <f>D58+D77</f>
        <v>0</v>
      </c>
      <c r="E78" s="78">
        <f>E58+E77</f>
        <v>0</v>
      </c>
      <c r="F78" s="78">
        <f>F58+F77</f>
        <v>208057874</v>
      </c>
    </row>
    <row r="79" spans="1:6" ht="18.75">
      <c r="A79" s="47" t="s">
        <v>422</v>
      </c>
      <c r="B79" s="48" t="s">
        <v>423</v>
      </c>
      <c r="C79" s="69"/>
      <c r="D79" s="69"/>
      <c r="E79" s="69"/>
      <c r="F79" s="69">
        <f>SUM(C79:E79)</f>
        <v>0</v>
      </c>
    </row>
    <row r="80" spans="1:6" ht="37.5">
      <c r="A80" s="73" t="s">
        <v>424</v>
      </c>
      <c r="B80" s="48" t="s">
        <v>425</v>
      </c>
      <c r="C80" s="69"/>
      <c r="D80" s="69"/>
      <c r="E80" s="69"/>
      <c r="F80" s="69">
        <f>SUM(C80:E80)</f>
        <v>0</v>
      </c>
    </row>
    <row r="81" spans="1:6" ht="18.75">
      <c r="A81" s="47" t="s">
        <v>426</v>
      </c>
      <c r="B81" s="48" t="s">
        <v>427</v>
      </c>
      <c r="C81" s="69"/>
      <c r="D81" s="69"/>
      <c r="E81" s="69"/>
      <c r="F81" s="69">
        <f>SUM(C81:E81)</f>
        <v>0</v>
      </c>
    </row>
    <row r="82" spans="1:6" ht="18.75">
      <c r="A82" s="74" t="s">
        <v>428</v>
      </c>
      <c r="B82" s="70" t="s">
        <v>429</v>
      </c>
      <c r="C82" s="72">
        <f>SUM(C79:C81)</f>
        <v>0</v>
      </c>
      <c r="D82" s="72">
        <f>SUM(D79:D81)</f>
        <v>0</v>
      </c>
      <c r="E82" s="72">
        <f>SUM(E79:E81)</f>
        <v>0</v>
      </c>
      <c r="F82" s="72">
        <f>SUM(F79:F81)</f>
        <v>0</v>
      </c>
    </row>
    <row r="83" spans="1:6" ht="18.75">
      <c r="A83" s="73" t="s">
        <v>430</v>
      </c>
      <c r="B83" s="48" t="s">
        <v>431</v>
      </c>
      <c r="C83" s="69"/>
      <c r="D83" s="69"/>
      <c r="E83" s="69"/>
      <c r="F83" s="69">
        <f t="shared" ref="F83:F89" si="3">SUM(C83:E83)</f>
        <v>0</v>
      </c>
    </row>
    <row r="84" spans="1:6" ht="18.75">
      <c r="A84" s="47" t="s">
        <v>432</v>
      </c>
      <c r="B84" s="48" t="s">
        <v>433</v>
      </c>
      <c r="C84" s="69"/>
      <c r="D84" s="69"/>
      <c r="E84" s="69"/>
      <c r="F84" s="69">
        <f t="shared" si="3"/>
        <v>0</v>
      </c>
    </row>
    <row r="85" spans="1:6" ht="18.75">
      <c r="A85" s="73" t="s">
        <v>434</v>
      </c>
      <c r="B85" s="48" t="s">
        <v>435</v>
      </c>
      <c r="C85" s="69"/>
      <c r="D85" s="69"/>
      <c r="E85" s="69"/>
      <c r="F85" s="69">
        <f t="shared" si="3"/>
        <v>0</v>
      </c>
    </row>
    <row r="86" spans="1:6" ht="18.75">
      <c r="A86" s="47" t="s">
        <v>436</v>
      </c>
      <c r="B86" s="48" t="s">
        <v>437</v>
      </c>
      <c r="C86" s="69"/>
      <c r="D86" s="69"/>
      <c r="E86" s="69"/>
      <c r="F86" s="69">
        <f t="shared" si="3"/>
        <v>0</v>
      </c>
    </row>
    <row r="87" spans="1:6" ht="18.75">
      <c r="A87" s="80" t="s">
        <v>438</v>
      </c>
      <c r="B87" s="70" t="s">
        <v>439</v>
      </c>
      <c r="C87" s="72">
        <f>SUM(C83:C86)</f>
        <v>0</v>
      </c>
      <c r="D87" s="72">
        <f>SUM(D83:D86)</f>
        <v>0</v>
      </c>
      <c r="E87" s="72">
        <f>SUM(E83:E86)</f>
        <v>0</v>
      </c>
      <c r="F87" s="72">
        <f t="shared" si="3"/>
        <v>0</v>
      </c>
    </row>
    <row r="88" spans="1:6" ht="18.75">
      <c r="A88" s="48" t="s">
        <v>440</v>
      </c>
      <c r="B88" s="48" t="s">
        <v>441</v>
      </c>
      <c r="C88" s="69">
        <v>58561731</v>
      </c>
      <c r="D88" s="69"/>
      <c r="E88" s="69"/>
      <c r="F88" s="69">
        <f t="shared" si="3"/>
        <v>58561731</v>
      </c>
    </row>
    <row r="89" spans="1:6" ht="18.75">
      <c r="A89" s="48" t="s">
        <v>442</v>
      </c>
      <c r="B89" s="48" t="s">
        <v>443</v>
      </c>
      <c r="C89" s="69">
        <v>0</v>
      </c>
      <c r="D89" s="69"/>
      <c r="E89" s="69"/>
      <c r="F89" s="69">
        <f t="shared" si="3"/>
        <v>0</v>
      </c>
    </row>
    <row r="90" spans="1:6" ht="18.75">
      <c r="A90" s="70" t="s">
        <v>444</v>
      </c>
      <c r="B90" s="70" t="s">
        <v>445</v>
      </c>
      <c r="C90" s="72">
        <f>SUM(C88:C89)</f>
        <v>58561731</v>
      </c>
      <c r="D90" s="72">
        <f>SUM(D88:D89)</f>
        <v>0</v>
      </c>
      <c r="E90" s="72">
        <f>SUM(E88:E89)</f>
        <v>0</v>
      </c>
      <c r="F90" s="72">
        <f>SUM(F88:F89)</f>
        <v>58561731</v>
      </c>
    </row>
    <row r="91" spans="1:6" ht="18.75">
      <c r="A91" s="47" t="s">
        <v>446</v>
      </c>
      <c r="B91" s="48" t="s">
        <v>447</v>
      </c>
      <c r="C91" s="69"/>
      <c r="D91" s="69"/>
      <c r="E91" s="69"/>
      <c r="F91" s="69">
        <f t="shared" ref="F91:F109" si="4">SUM(C91:E91)</f>
        <v>0</v>
      </c>
    </row>
    <row r="92" spans="1:6" ht="18.75">
      <c r="A92" s="47" t="s">
        <v>448</v>
      </c>
      <c r="B92" s="48" t="s">
        <v>449</v>
      </c>
      <c r="C92" s="69"/>
      <c r="D92" s="69"/>
      <c r="E92" s="69"/>
      <c r="F92" s="69">
        <f t="shared" si="4"/>
        <v>0</v>
      </c>
    </row>
    <row r="93" spans="1:6" ht="18.75">
      <c r="A93" s="47" t="s">
        <v>450</v>
      </c>
      <c r="B93" s="48" t="s">
        <v>451</v>
      </c>
      <c r="C93" s="69">
        <v>0</v>
      </c>
      <c r="D93" s="69"/>
      <c r="E93" s="69"/>
      <c r="F93" s="69">
        <f t="shared" si="4"/>
        <v>0</v>
      </c>
    </row>
    <row r="94" spans="1:6" ht="18.75">
      <c r="A94" s="47" t="s">
        <v>452</v>
      </c>
      <c r="B94" s="48" t="s">
        <v>453</v>
      </c>
      <c r="C94" s="69"/>
      <c r="D94" s="69"/>
      <c r="E94" s="69"/>
      <c r="F94" s="69">
        <f t="shared" si="4"/>
        <v>0</v>
      </c>
    </row>
    <row r="95" spans="1:6" ht="18.75">
      <c r="A95" s="73" t="s">
        <v>454</v>
      </c>
      <c r="B95" s="48" t="s">
        <v>455</v>
      </c>
      <c r="C95" s="69"/>
      <c r="D95" s="69"/>
      <c r="E95" s="69"/>
      <c r="F95" s="69">
        <f t="shared" si="4"/>
        <v>0</v>
      </c>
    </row>
    <row r="96" spans="1:6" ht="18.75">
      <c r="A96" s="73" t="s">
        <v>456</v>
      </c>
      <c r="B96" s="48" t="s">
        <v>457</v>
      </c>
      <c r="C96" s="69"/>
      <c r="D96" s="69"/>
      <c r="E96" s="69"/>
      <c r="F96" s="69"/>
    </row>
    <row r="97" spans="1:6" ht="18.75">
      <c r="A97" s="73" t="s">
        <v>458</v>
      </c>
      <c r="B97" s="48" t="s">
        <v>459</v>
      </c>
      <c r="C97" s="69"/>
      <c r="D97" s="69"/>
      <c r="E97" s="69"/>
      <c r="F97" s="69"/>
    </row>
    <row r="98" spans="1:6" ht="18.75">
      <c r="A98" s="74" t="s">
        <v>460</v>
      </c>
      <c r="B98" s="70" t="s">
        <v>461</v>
      </c>
      <c r="C98" s="72">
        <f>C96+C97</f>
        <v>0</v>
      </c>
      <c r="D98" s="72">
        <f>D96+D97</f>
        <v>0</v>
      </c>
      <c r="E98" s="72">
        <f>E96+E97</f>
        <v>0</v>
      </c>
      <c r="F98" s="72">
        <f>F96+F97</f>
        <v>0</v>
      </c>
    </row>
    <row r="99" spans="1:6" ht="18.75">
      <c r="A99" s="74" t="s">
        <v>462</v>
      </c>
      <c r="B99" s="70" t="s">
        <v>463</v>
      </c>
      <c r="C99" s="72">
        <f>C98+C95+C94+C93+C92+C91+C90+C87+C82</f>
        <v>58561731</v>
      </c>
      <c r="D99" s="72"/>
      <c r="E99" s="72"/>
      <c r="F99" s="72">
        <f t="shared" si="4"/>
        <v>58561731</v>
      </c>
    </row>
    <row r="100" spans="1:6" ht="18.75">
      <c r="A100" s="73" t="s">
        <v>464</v>
      </c>
      <c r="B100" s="48" t="s">
        <v>465</v>
      </c>
      <c r="C100" s="69"/>
      <c r="D100" s="69"/>
      <c r="E100" s="69"/>
      <c r="F100" s="69">
        <f t="shared" si="4"/>
        <v>0</v>
      </c>
    </row>
    <row r="101" spans="1:6" ht="18.75">
      <c r="A101" s="73" t="s">
        <v>466</v>
      </c>
      <c r="B101" s="48" t="s">
        <v>467</v>
      </c>
      <c r="C101" s="69"/>
      <c r="D101" s="69"/>
      <c r="E101" s="69"/>
      <c r="F101" s="69">
        <f t="shared" si="4"/>
        <v>0</v>
      </c>
    </row>
    <row r="102" spans="1:6" ht="18.75">
      <c r="A102" s="47" t="s">
        <v>468</v>
      </c>
      <c r="B102" s="48" t="s">
        <v>469</v>
      </c>
      <c r="C102" s="69"/>
      <c r="D102" s="69"/>
      <c r="E102" s="69"/>
      <c r="F102" s="69">
        <f t="shared" si="4"/>
        <v>0</v>
      </c>
    </row>
    <row r="103" spans="1:6" ht="37.5">
      <c r="A103" s="73" t="s">
        <v>470</v>
      </c>
      <c r="B103" s="48" t="s">
        <v>471</v>
      </c>
      <c r="C103" s="69"/>
      <c r="D103" s="69"/>
      <c r="E103" s="69"/>
      <c r="F103" s="69"/>
    </row>
    <row r="104" spans="1:6" ht="18.75">
      <c r="A104" s="47" t="s">
        <v>472</v>
      </c>
      <c r="B104" s="48" t="s">
        <v>473</v>
      </c>
      <c r="C104" s="69"/>
      <c r="D104" s="69"/>
      <c r="E104" s="69"/>
      <c r="F104" s="69">
        <f t="shared" si="4"/>
        <v>0</v>
      </c>
    </row>
    <row r="105" spans="1:6" ht="18.75">
      <c r="A105" s="81" t="s">
        <v>474</v>
      </c>
      <c r="B105" s="82" t="s">
        <v>475</v>
      </c>
      <c r="C105" s="83">
        <f>SUM(C100:C104)</f>
        <v>0</v>
      </c>
      <c r="D105" s="83">
        <f>SUM(D100:D104)</f>
        <v>0</v>
      </c>
      <c r="E105" s="83">
        <f>SUM(E100:E104)</f>
        <v>0</v>
      </c>
      <c r="F105" s="83">
        <f>SUM(F100:F104)</f>
        <v>0</v>
      </c>
    </row>
    <row r="106" spans="1:6" ht="18.75">
      <c r="A106" s="73" t="s">
        <v>476</v>
      </c>
      <c r="B106" s="48" t="s">
        <v>477</v>
      </c>
      <c r="C106" s="69"/>
      <c r="D106" s="69"/>
      <c r="E106" s="69"/>
      <c r="F106" s="69"/>
    </row>
    <row r="107" spans="1:6" ht="18.75">
      <c r="A107" s="278" t="s">
        <v>478</v>
      </c>
      <c r="B107" s="48" t="s">
        <v>479</v>
      </c>
      <c r="C107" s="69"/>
      <c r="D107" s="69"/>
      <c r="E107" s="69"/>
      <c r="F107" s="69">
        <f t="shared" si="4"/>
        <v>0</v>
      </c>
    </row>
    <row r="108" spans="1:6" ht="18.75">
      <c r="A108" s="84" t="s">
        <v>480</v>
      </c>
      <c r="B108" s="85" t="s">
        <v>481</v>
      </c>
      <c r="C108" s="78">
        <f>C107+C105+C99</f>
        <v>58561731</v>
      </c>
      <c r="D108" s="78">
        <f>D107+D105+D99</f>
        <v>0</v>
      </c>
      <c r="E108" s="78">
        <f>E107+E105+E99</f>
        <v>0</v>
      </c>
      <c r="F108" s="78">
        <f t="shared" si="4"/>
        <v>58561731</v>
      </c>
    </row>
    <row r="109" spans="1:6" ht="18.75">
      <c r="A109" s="86" t="s">
        <v>22</v>
      </c>
      <c r="B109" s="87"/>
      <c r="C109" s="88">
        <f>C108+C78</f>
        <v>266619605</v>
      </c>
      <c r="D109" s="88">
        <f>D108+D78</f>
        <v>0</v>
      </c>
      <c r="E109" s="88">
        <f>E108+E78</f>
        <v>0</v>
      </c>
      <c r="F109" s="88">
        <f t="shared" si="4"/>
        <v>266619605</v>
      </c>
    </row>
    <row r="110" spans="1:6" ht="18.75">
      <c r="A110" s="61"/>
      <c r="B110" s="61"/>
      <c r="C110" s="61"/>
      <c r="D110" s="61"/>
      <c r="E110" s="61"/>
      <c r="F110" s="61"/>
    </row>
    <row r="111" spans="1:6" ht="18.75">
      <c r="A111" s="61"/>
      <c r="B111" s="61"/>
      <c r="C111" s="61"/>
      <c r="D111" s="61"/>
      <c r="E111" s="61"/>
      <c r="F111" s="61"/>
    </row>
    <row r="112" spans="1:6" ht="18.75">
      <c r="A112" s="61"/>
      <c r="B112" s="61"/>
      <c r="C112" s="61"/>
      <c r="D112" s="61"/>
      <c r="E112" s="61"/>
      <c r="F112" s="61"/>
    </row>
    <row r="113" spans="1:6" ht="18.75">
      <c r="A113" s="61"/>
      <c r="B113" s="61"/>
      <c r="C113" s="61"/>
      <c r="D113" s="61"/>
      <c r="E113" s="61"/>
      <c r="F113" s="61"/>
    </row>
    <row r="114" spans="1:6" ht="18.75">
      <c r="A114" s="61"/>
      <c r="B114" s="61"/>
      <c r="C114" s="61"/>
      <c r="D114" s="61"/>
      <c r="E114" s="61"/>
      <c r="F114" s="61"/>
    </row>
  </sheetData>
  <sheetProtection selectLockedCells="1" selectUnlockedCells="1"/>
  <mergeCells count="3">
    <mergeCell ref="A2:F2"/>
    <mergeCell ref="A3:F3"/>
    <mergeCell ref="A1:F1"/>
  </mergeCells>
  <pageMargins left="0.78749999999999998" right="0.78749999999999998" top="1.0631944444444446" bottom="0.90555555555555556" header="0.78749999999999998" footer="0.51180555555555551"/>
  <pageSetup paperSize="9" scale="57" firstPageNumber="0" orientation="portrait" r:id="rId1"/>
  <headerFooter alignWithMargins="0">
    <oddHeader xml:space="preserve">&amp;C&amp;"Times New Roman,Normál"&amp;12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view="pageLayout" zoomScaleNormal="100" workbookViewId="0">
      <selection activeCell="A3" sqref="A3:E3"/>
    </sheetView>
  </sheetViews>
  <sheetFormatPr defaultRowHeight="15"/>
  <cols>
    <col min="1" max="1" width="35.5703125" customWidth="1"/>
    <col min="2" max="2" width="12.140625" customWidth="1"/>
    <col min="3" max="3" width="11.42578125" customWidth="1"/>
    <col min="4" max="4" width="11.85546875" customWidth="1"/>
    <col min="5" max="5" width="11" customWidth="1"/>
  </cols>
  <sheetData>
    <row r="1" spans="1:5">
      <c r="E1" s="89" t="s">
        <v>482</v>
      </c>
    </row>
    <row r="2" spans="1:5">
      <c r="E2" s="89" t="s">
        <v>794</v>
      </c>
    </row>
    <row r="3" spans="1:5" ht="15" customHeight="1">
      <c r="A3" s="306" t="s">
        <v>483</v>
      </c>
      <c r="B3" s="306"/>
      <c r="C3" s="306"/>
      <c r="D3" s="306"/>
      <c r="E3" s="306"/>
    </row>
    <row r="4" spans="1:5">
      <c r="A4" s="306" t="s">
        <v>484</v>
      </c>
      <c r="B4" s="306"/>
      <c r="C4" s="306"/>
      <c r="D4" s="306"/>
      <c r="E4" s="306"/>
    </row>
    <row r="5" spans="1:5" ht="15.75" thickBot="1"/>
    <row r="6" spans="1:5" ht="71.25">
      <c r="A6" s="284" t="s">
        <v>485</v>
      </c>
      <c r="B6" s="285" t="s">
        <v>777</v>
      </c>
      <c r="C6" s="285" t="s">
        <v>738</v>
      </c>
      <c r="D6" s="285" t="s">
        <v>778</v>
      </c>
      <c r="E6" s="286" t="s">
        <v>779</v>
      </c>
    </row>
    <row r="7" spans="1:5">
      <c r="A7" s="287" t="s">
        <v>486</v>
      </c>
      <c r="B7" s="281">
        <v>1</v>
      </c>
      <c r="C7" s="281">
        <v>1</v>
      </c>
      <c r="D7" s="281">
        <v>1</v>
      </c>
      <c r="E7" s="288">
        <v>1</v>
      </c>
    </row>
    <row r="8" spans="1:5">
      <c r="A8" s="289" t="s">
        <v>487</v>
      </c>
      <c r="B8" s="281">
        <v>1</v>
      </c>
      <c r="C8" s="281">
        <v>1</v>
      </c>
      <c r="D8" s="281">
        <v>1</v>
      </c>
      <c r="E8" s="288">
        <v>1</v>
      </c>
    </row>
    <row r="9" spans="1:5">
      <c r="A9" s="289" t="s">
        <v>488</v>
      </c>
      <c r="B9" s="281">
        <v>1</v>
      </c>
      <c r="C9" s="281">
        <v>1</v>
      </c>
      <c r="D9" s="281">
        <v>1</v>
      </c>
      <c r="E9" s="288">
        <v>1</v>
      </c>
    </row>
    <row r="10" spans="1:5">
      <c r="A10" s="289" t="s">
        <v>489</v>
      </c>
      <c r="B10" s="281">
        <v>0</v>
      </c>
      <c r="C10" s="281">
        <v>0</v>
      </c>
      <c r="D10" s="281">
        <v>0</v>
      </c>
      <c r="E10" s="288">
        <v>0</v>
      </c>
    </row>
    <row r="11" spans="1:5">
      <c r="A11" s="289" t="s">
        <v>490</v>
      </c>
      <c r="B11" s="281">
        <v>2</v>
      </c>
      <c r="C11" s="281">
        <v>2</v>
      </c>
      <c r="D11" s="281">
        <v>2</v>
      </c>
      <c r="E11" s="288">
        <v>2</v>
      </c>
    </row>
    <row r="12" spans="1:5">
      <c r="A12" s="289" t="s">
        <v>491</v>
      </c>
      <c r="B12" s="281">
        <v>1</v>
      </c>
      <c r="C12" s="281">
        <v>1</v>
      </c>
      <c r="D12" s="281">
        <v>1</v>
      </c>
      <c r="E12" s="288">
        <v>1</v>
      </c>
    </row>
    <row r="13" spans="1:5">
      <c r="A13" s="289" t="s">
        <v>492</v>
      </c>
      <c r="B13" s="281">
        <v>2</v>
      </c>
      <c r="C13" s="281">
        <v>3</v>
      </c>
      <c r="D13" s="281">
        <v>2</v>
      </c>
      <c r="E13" s="288">
        <v>3</v>
      </c>
    </row>
    <row r="14" spans="1:5">
      <c r="A14" s="289" t="s">
        <v>493</v>
      </c>
      <c r="B14" s="281">
        <v>0</v>
      </c>
      <c r="C14" s="281">
        <v>0</v>
      </c>
      <c r="D14" s="281">
        <v>0</v>
      </c>
      <c r="E14" s="288">
        <v>0</v>
      </c>
    </row>
    <row r="15" spans="1:5" ht="21" customHeight="1">
      <c r="A15" s="289" t="s">
        <v>494</v>
      </c>
      <c r="B15" s="281">
        <v>0</v>
      </c>
      <c r="C15" s="281">
        <v>1</v>
      </c>
      <c r="D15" s="281">
        <v>0</v>
      </c>
      <c r="E15" s="288">
        <v>0</v>
      </c>
    </row>
    <row r="16" spans="1:5">
      <c r="A16" s="289" t="s">
        <v>495</v>
      </c>
      <c r="B16" s="281">
        <v>0</v>
      </c>
      <c r="C16" s="281">
        <v>0</v>
      </c>
      <c r="D16" s="281">
        <v>0</v>
      </c>
      <c r="E16" s="288">
        <v>0</v>
      </c>
    </row>
    <row r="17" spans="1:5">
      <c r="A17" s="289" t="s">
        <v>497</v>
      </c>
      <c r="B17" s="281">
        <v>1</v>
      </c>
      <c r="C17" s="281">
        <v>1</v>
      </c>
      <c r="D17" s="281">
        <v>1</v>
      </c>
      <c r="E17" s="288">
        <v>1</v>
      </c>
    </row>
    <row r="18" spans="1:5">
      <c r="A18" s="289" t="s">
        <v>498</v>
      </c>
      <c r="B18" s="281">
        <v>1</v>
      </c>
      <c r="C18" s="281">
        <v>1</v>
      </c>
      <c r="D18" s="281">
        <v>2</v>
      </c>
      <c r="E18" s="288">
        <v>2</v>
      </c>
    </row>
    <row r="19" spans="1:5">
      <c r="A19" s="291" t="s">
        <v>746</v>
      </c>
      <c r="B19" s="281">
        <v>1</v>
      </c>
      <c r="C19" s="281">
        <v>1</v>
      </c>
      <c r="D19" s="281">
        <v>1</v>
      </c>
      <c r="E19" s="288">
        <v>1</v>
      </c>
    </row>
    <row r="20" spans="1:5">
      <c r="A20" s="298" t="s">
        <v>744</v>
      </c>
      <c r="B20" s="281">
        <v>1</v>
      </c>
      <c r="C20" s="281">
        <v>1</v>
      </c>
      <c r="D20" s="281">
        <v>0</v>
      </c>
      <c r="E20" s="288">
        <v>0</v>
      </c>
    </row>
    <row r="21" spans="1:5">
      <c r="A21" s="290" t="s">
        <v>499</v>
      </c>
      <c r="B21" s="281">
        <v>7</v>
      </c>
      <c r="C21" s="281">
        <v>7</v>
      </c>
      <c r="D21" s="281">
        <v>7</v>
      </c>
      <c r="E21" s="288">
        <v>7</v>
      </c>
    </row>
    <row r="22" spans="1:5">
      <c r="A22" s="289" t="s">
        <v>500</v>
      </c>
      <c r="B22" s="281">
        <v>4</v>
      </c>
      <c r="C22" s="281">
        <v>4</v>
      </c>
      <c r="D22" s="281">
        <v>4</v>
      </c>
      <c r="E22" s="288">
        <v>4</v>
      </c>
    </row>
    <row r="23" spans="1:5">
      <c r="A23" s="291" t="s">
        <v>745</v>
      </c>
      <c r="B23" s="282">
        <v>2</v>
      </c>
      <c r="C23" s="282">
        <v>2</v>
      </c>
      <c r="D23" s="282">
        <v>2</v>
      </c>
      <c r="E23" s="292">
        <v>2</v>
      </c>
    </row>
    <row r="24" spans="1:5">
      <c r="A24" s="291" t="s">
        <v>746</v>
      </c>
      <c r="B24" s="282">
        <v>1</v>
      </c>
      <c r="C24" s="282">
        <v>1</v>
      </c>
      <c r="D24" s="282">
        <v>1</v>
      </c>
      <c r="E24" s="292">
        <v>1</v>
      </c>
    </row>
    <row r="25" spans="1:5">
      <c r="A25" s="291" t="s">
        <v>505</v>
      </c>
      <c r="B25" s="282">
        <v>1</v>
      </c>
      <c r="C25" s="282">
        <v>1</v>
      </c>
      <c r="D25" s="282">
        <v>1</v>
      </c>
      <c r="E25" s="292">
        <v>1</v>
      </c>
    </row>
    <row r="26" spans="1:5">
      <c r="A26" s="293" t="s">
        <v>501</v>
      </c>
      <c r="B26" s="283">
        <f>B7+B8+B9+B10+B11+B12+B13+B14+B15+B16+B17+B18+B20+B21+B25</f>
        <v>19</v>
      </c>
      <c r="C26" s="283">
        <f>C7+C8+C9+C10+C11+C12+C13+C14+C15+C16+C17+C18+C20+C21+C25</f>
        <v>21</v>
      </c>
      <c r="D26" s="283">
        <f>D7+D8+D9+D10+D11+D12+D13+D14+D15+D16+D17+D18+D20+D21+D25</f>
        <v>19</v>
      </c>
      <c r="E26" s="283">
        <f>E7+E8+E9+E10+E11+E12+E13+E14+E15+E16+E17+E18+E20+E21+E25</f>
        <v>20</v>
      </c>
    </row>
    <row r="27" spans="1:5">
      <c r="A27" s="293" t="s">
        <v>502</v>
      </c>
      <c r="B27" s="283">
        <v>14</v>
      </c>
      <c r="C27" s="283">
        <v>16</v>
      </c>
      <c r="D27" s="283">
        <v>14</v>
      </c>
      <c r="E27" s="294">
        <v>15</v>
      </c>
    </row>
    <row r="28" spans="1:5">
      <c r="A28" s="293" t="s">
        <v>503</v>
      </c>
      <c r="B28" s="283">
        <v>0</v>
      </c>
      <c r="C28" s="283">
        <v>0</v>
      </c>
      <c r="D28" s="283">
        <v>0</v>
      </c>
      <c r="E28" s="294">
        <v>0</v>
      </c>
    </row>
    <row r="29" spans="1:5">
      <c r="A29" s="293" t="s">
        <v>504</v>
      </c>
      <c r="B29" s="283">
        <v>2</v>
      </c>
      <c r="C29" s="283">
        <v>2</v>
      </c>
      <c r="D29" s="283">
        <v>2</v>
      </c>
      <c r="E29" s="294">
        <v>2</v>
      </c>
    </row>
    <row r="30" spans="1:5">
      <c r="A30" s="289" t="s">
        <v>780</v>
      </c>
      <c r="B30" s="283">
        <v>2</v>
      </c>
      <c r="C30" s="283">
        <v>3</v>
      </c>
      <c r="D30" s="283">
        <v>2</v>
      </c>
      <c r="E30" s="294">
        <v>2</v>
      </c>
    </row>
    <row r="31" spans="1:5" ht="15.75" thickBot="1">
      <c r="A31" s="295" t="s">
        <v>505</v>
      </c>
      <c r="B31" s="296">
        <v>1</v>
      </c>
      <c r="C31" s="296">
        <v>1</v>
      </c>
      <c r="D31" s="296">
        <v>1</v>
      </c>
      <c r="E31" s="297">
        <v>1</v>
      </c>
    </row>
  </sheetData>
  <sheetProtection selectLockedCells="1" selectUnlockedCells="1"/>
  <mergeCells count="2">
    <mergeCell ref="A3:E3"/>
    <mergeCell ref="A4:E4"/>
  </mergeCells>
  <pageMargins left="0.7" right="0.7" top="0.75" bottom="0.75" header="0.51180555555555551" footer="0.51180555555555551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view="pageLayout" zoomScaleNormal="100" workbookViewId="0">
      <selection activeCell="C3" sqref="C3"/>
    </sheetView>
  </sheetViews>
  <sheetFormatPr defaultRowHeight="15"/>
  <cols>
    <col min="1" max="1" width="27.5703125" customWidth="1"/>
    <col min="2" max="2" width="14" customWidth="1"/>
    <col min="3" max="3" width="13.7109375" customWidth="1"/>
    <col min="4" max="4" width="12.5703125" customWidth="1"/>
    <col min="5" max="5" width="14.85546875" customWidth="1"/>
  </cols>
  <sheetData>
    <row r="1" spans="1:5">
      <c r="C1" s="307" t="s">
        <v>506</v>
      </c>
      <c r="D1" s="307"/>
      <c r="E1" s="307"/>
    </row>
    <row r="2" spans="1:5">
      <c r="C2" s="307" t="s">
        <v>793</v>
      </c>
      <c r="D2" s="307"/>
      <c r="E2" s="307"/>
    </row>
    <row r="4" spans="1:5" ht="54.75" customHeight="1">
      <c r="A4" s="308" t="s">
        <v>751</v>
      </c>
      <c r="B4" s="308"/>
      <c r="C4" s="308"/>
      <c r="D4" s="308"/>
      <c r="E4" s="308"/>
    </row>
    <row r="6" spans="1:5" ht="78" customHeight="1">
      <c r="A6" s="309" t="s">
        <v>507</v>
      </c>
      <c r="B6" s="309" t="s">
        <v>752</v>
      </c>
      <c r="C6" s="309" t="s">
        <v>739</v>
      </c>
      <c r="D6" s="309" t="s">
        <v>753</v>
      </c>
      <c r="E6" s="309" t="s">
        <v>754</v>
      </c>
    </row>
    <row r="7" spans="1:5">
      <c r="A7" s="309"/>
      <c r="B7" s="309"/>
      <c r="C7" s="309"/>
      <c r="D7" s="309"/>
      <c r="E7" s="309"/>
    </row>
    <row r="8" spans="1:5" ht="15.75">
      <c r="A8" s="91" t="s">
        <v>508</v>
      </c>
      <c r="B8" s="92">
        <v>1</v>
      </c>
      <c r="C8" s="92">
        <v>1</v>
      </c>
      <c r="D8" s="92">
        <v>1</v>
      </c>
      <c r="E8" s="92">
        <v>1</v>
      </c>
    </row>
    <row r="9" spans="1:5" ht="15.75">
      <c r="A9" s="91" t="s">
        <v>509</v>
      </c>
      <c r="B9" s="92">
        <v>4</v>
      </c>
      <c r="C9" s="92">
        <v>4</v>
      </c>
      <c r="D9" s="92">
        <v>3</v>
      </c>
      <c r="E9" s="92">
        <v>3</v>
      </c>
    </row>
    <row r="10" spans="1:5" ht="15.75">
      <c r="A10" s="91" t="s">
        <v>510</v>
      </c>
      <c r="B10" s="92">
        <v>6</v>
      </c>
      <c r="C10" s="92">
        <v>6</v>
      </c>
      <c r="D10" s="92">
        <v>6</v>
      </c>
      <c r="E10" s="92">
        <v>5</v>
      </c>
    </row>
    <row r="11" spans="1:5" ht="15.75">
      <c r="A11" s="91" t="s">
        <v>511</v>
      </c>
      <c r="B11" s="92">
        <v>3</v>
      </c>
      <c r="C11" s="92">
        <v>3</v>
      </c>
      <c r="D11" s="92">
        <v>3</v>
      </c>
      <c r="E11" s="92">
        <v>4</v>
      </c>
    </row>
    <row r="12" spans="1:5" ht="15.75">
      <c r="A12" s="91" t="s">
        <v>512</v>
      </c>
      <c r="B12" s="92" t="s">
        <v>496</v>
      </c>
      <c r="C12" s="92" t="s">
        <v>496</v>
      </c>
      <c r="D12" s="92" t="s">
        <v>496</v>
      </c>
      <c r="E12" s="92" t="s">
        <v>496</v>
      </c>
    </row>
    <row r="13" spans="1:5" ht="15.75">
      <c r="A13" s="91" t="s">
        <v>513</v>
      </c>
      <c r="B13" s="92">
        <v>1</v>
      </c>
      <c r="C13" s="92">
        <v>1</v>
      </c>
      <c r="D13" s="92">
        <v>1</v>
      </c>
      <c r="E13" s="92">
        <v>1</v>
      </c>
    </row>
    <row r="14" spans="1:5" ht="15.75">
      <c r="A14" s="91" t="s">
        <v>514</v>
      </c>
      <c r="B14" s="92" t="s">
        <v>496</v>
      </c>
      <c r="C14" s="92" t="s">
        <v>496</v>
      </c>
      <c r="D14" s="92" t="s">
        <v>496</v>
      </c>
      <c r="E14" s="92" t="s">
        <v>496</v>
      </c>
    </row>
    <row r="15" spans="1:5" ht="15.75">
      <c r="A15" s="91" t="s">
        <v>515</v>
      </c>
      <c r="B15" s="92" t="s">
        <v>496</v>
      </c>
      <c r="C15" s="92" t="s">
        <v>496</v>
      </c>
      <c r="D15" s="92" t="s">
        <v>496</v>
      </c>
      <c r="E15" s="92" t="s">
        <v>496</v>
      </c>
    </row>
    <row r="16" spans="1:5" ht="15.75">
      <c r="A16" s="91" t="s">
        <v>516</v>
      </c>
      <c r="B16" s="92">
        <v>1</v>
      </c>
      <c r="C16" s="92">
        <v>1</v>
      </c>
      <c r="D16" s="92">
        <v>0</v>
      </c>
      <c r="E16" s="92">
        <v>1</v>
      </c>
    </row>
    <row r="17" spans="1:5" ht="15.75">
      <c r="A17" s="91" t="s">
        <v>517</v>
      </c>
      <c r="B17" s="92">
        <v>0</v>
      </c>
      <c r="C17" s="92">
        <v>0</v>
      </c>
      <c r="D17" s="92">
        <v>0</v>
      </c>
      <c r="E17" s="92">
        <v>0</v>
      </c>
    </row>
    <row r="18" spans="1:5" ht="16.5" thickBot="1">
      <c r="A18" s="91" t="s">
        <v>518</v>
      </c>
      <c r="B18" s="92">
        <v>1</v>
      </c>
      <c r="C18" s="92">
        <v>2</v>
      </c>
      <c r="D18" s="92">
        <v>2</v>
      </c>
      <c r="E18" s="92">
        <v>2</v>
      </c>
    </row>
    <row r="19" spans="1:5" ht="16.5" thickBot="1">
      <c r="A19" s="91" t="s">
        <v>519</v>
      </c>
      <c r="B19" s="92">
        <v>2</v>
      </c>
      <c r="C19" s="92">
        <v>3</v>
      </c>
      <c r="D19" s="92">
        <v>3</v>
      </c>
      <c r="E19" s="92">
        <v>3</v>
      </c>
    </row>
    <row r="20" spans="1:5" ht="15.75">
      <c r="A20" s="94" t="s">
        <v>520</v>
      </c>
      <c r="B20" s="95">
        <f>SUM(B8:B19)</f>
        <v>19</v>
      </c>
      <c r="C20" s="95">
        <f>SUM(C8:C19)</f>
        <v>21</v>
      </c>
      <c r="D20" s="95">
        <f>SUM(D8:D19)</f>
        <v>19</v>
      </c>
      <c r="E20" s="95">
        <f>SUM(E8:E19)</f>
        <v>20</v>
      </c>
    </row>
    <row r="21" spans="1:5" ht="15.75">
      <c r="A21" s="96" t="s">
        <v>505</v>
      </c>
      <c r="B21" s="92">
        <v>1</v>
      </c>
      <c r="C21" s="93">
        <v>1</v>
      </c>
      <c r="D21" s="92">
        <v>1</v>
      </c>
      <c r="E21" s="93">
        <v>1</v>
      </c>
    </row>
  </sheetData>
  <sheetProtection selectLockedCells="1" selectUnlockedCells="1"/>
  <mergeCells count="8">
    <mergeCell ref="C1:E1"/>
    <mergeCell ref="C2:E2"/>
    <mergeCell ref="A4:E4"/>
    <mergeCell ref="A6:A7"/>
    <mergeCell ref="B6:B7"/>
    <mergeCell ref="C6:C7"/>
    <mergeCell ref="D6:D7"/>
    <mergeCell ref="E6:E7"/>
  </mergeCells>
  <pageMargins left="0.7" right="0.7" top="0.75" bottom="0.75" header="0.51180555555555551" footer="0.51180555555555551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Layout" zoomScaleNormal="100" zoomScaleSheetLayoutView="100" workbookViewId="0">
      <selection sqref="A1:E1"/>
    </sheetView>
  </sheetViews>
  <sheetFormatPr defaultColWidth="11.5703125" defaultRowHeight="15"/>
  <cols>
    <col min="1" max="1" width="47.28515625" customWidth="1"/>
    <col min="2" max="3" width="19" customWidth="1"/>
    <col min="4" max="4" width="9.7109375" customWidth="1"/>
    <col min="5" max="5" width="16.5703125" customWidth="1"/>
  </cols>
  <sheetData>
    <row r="1" spans="1:5" ht="33.6" customHeight="1">
      <c r="A1" s="310" t="s">
        <v>790</v>
      </c>
      <c r="B1" s="310"/>
      <c r="C1" s="310"/>
      <c r="D1" s="310"/>
      <c r="E1" s="310"/>
    </row>
    <row r="2" spans="1:5" ht="16.149999999999999" customHeight="1">
      <c r="A2" s="311" t="s">
        <v>748</v>
      </c>
      <c r="B2" s="311"/>
      <c r="C2" s="311"/>
      <c r="D2" s="311"/>
      <c r="E2" s="311"/>
    </row>
    <row r="3" spans="1:5" ht="16.149999999999999" customHeight="1">
      <c r="A3" s="311" t="s">
        <v>521</v>
      </c>
      <c r="B3" s="311"/>
      <c r="C3" s="311"/>
      <c r="D3" s="311"/>
      <c r="E3" s="311"/>
    </row>
    <row r="4" spans="1:5" ht="41.1" customHeight="1"/>
    <row r="5" spans="1:5" ht="26.25">
      <c r="A5" s="243" t="s">
        <v>25</v>
      </c>
      <c r="B5" s="244" t="s">
        <v>26</v>
      </c>
      <c r="C5" s="245" t="s">
        <v>522</v>
      </c>
      <c r="D5" s="245"/>
      <c r="E5" s="245" t="s">
        <v>523</v>
      </c>
    </row>
    <row r="6" spans="1:5">
      <c r="A6" s="249"/>
      <c r="B6" s="250"/>
      <c r="C6" s="251"/>
      <c r="D6" s="246"/>
      <c r="E6" s="246"/>
    </row>
    <row r="7" spans="1:5">
      <c r="A7" s="255" t="s">
        <v>174</v>
      </c>
      <c r="B7" s="256" t="s">
        <v>175</v>
      </c>
      <c r="C7" s="248">
        <v>0</v>
      </c>
      <c r="D7" s="247"/>
      <c r="E7" s="248">
        <f t="shared" ref="E7:E23" si="0">C7+D7</f>
        <v>0</v>
      </c>
    </row>
    <row r="8" spans="1:5">
      <c r="A8" s="249"/>
      <c r="B8" s="250"/>
      <c r="C8" s="251"/>
      <c r="D8" s="246"/>
      <c r="E8" s="248">
        <f t="shared" si="0"/>
        <v>0</v>
      </c>
    </row>
    <row r="9" spans="1:5">
      <c r="A9" s="249"/>
      <c r="B9" s="250"/>
      <c r="C9" s="251"/>
      <c r="D9" s="246"/>
      <c r="E9" s="248">
        <f t="shared" si="0"/>
        <v>0</v>
      </c>
    </row>
    <row r="10" spans="1:5">
      <c r="A10" s="255" t="s">
        <v>524</v>
      </c>
      <c r="B10" s="256" t="s">
        <v>177</v>
      </c>
      <c r="C10" s="248">
        <v>1500000</v>
      </c>
      <c r="D10" s="247"/>
      <c r="E10" s="248">
        <f t="shared" si="0"/>
        <v>1500000</v>
      </c>
    </row>
    <row r="11" spans="1:5">
      <c r="A11" s="249"/>
      <c r="B11" s="250"/>
      <c r="C11" s="251"/>
      <c r="D11" s="246"/>
      <c r="E11" s="248">
        <f t="shared" si="0"/>
        <v>0</v>
      </c>
    </row>
    <row r="12" spans="1:5">
      <c r="A12" s="257"/>
      <c r="B12" s="250"/>
      <c r="C12" s="251"/>
      <c r="D12" s="246"/>
      <c r="E12" s="248">
        <f t="shared" si="0"/>
        <v>0</v>
      </c>
    </row>
    <row r="13" spans="1:5">
      <c r="A13" s="252" t="s">
        <v>178</v>
      </c>
      <c r="B13" s="256" t="s">
        <v>179</v>
      </c>
      <c r="C13" s="248">
        <v>0</v>
      </c>
      <c r="D13" s="247"/>
      <c r="E13" s="248">
        <f t="shared" si="0"/>
        <v>0</v>
      </c>
    </row>
    <row r="14" spans="1:5">
      <c r="A14" s="257"/>
      <c r="B14" s="250"/>
      <c r="C14" s="251"/>
      <c r="D14" s="246"/>
      <c r="E14" s="248">
        <f t="shared" si="0"/>
        <v>0</v>
      </c>
    </row>
    <row r="15" spans="1:5">
      <c r="A15" s="249"/>
      <c r="B15" s="250"/>
      <c r="C15" s="251"/>
      <c r="D15" s="246"/>
      <c r="E15" s="248">
        <f t="shared" si="0"/>
        <v>0</v>
      </c>
    </row>
    <row r="16" spans="1:5">
      <c r="A16" s="255" t="s">
        <v>180</v>
      </c>
      <c r="B16" s="256" t="s">
        <v>181</v>
      </c>
      <c r="C16" s="248">
        <v>500000</v>
      </c>
      <c r="D16" s="247"/>
      <c r="E16" s="248">
        <f t="shared" si="0"/>
        <v>500000</v>
      </c>
    </row>
    <row r="17" spans="1:5">
      <c r="A17" s="249"/>
      <c r="B17" s="250"/>
      <c r="C17" s="251"/>
      <c r="D17" s="246"/>
      <c r="E17" s="248">
        <f t="shared" si="0"/>
        <v>0</v>
      </c>
    </row>
    <row r="18" spans="1:5">
      <c r="A18" s="249"/>
      <c r="B18" s="250"/>
      <c r="C18" s="251"/>
      <c r="D18" s="246"/>
      <c r="E18" s="248">
        <f t="shared" si="0"/>
        <v>0</v>
      </c>
    </row>
    <row r="19" spans="1:5">
      <c r="A19" s="255" t="s">
        <v>182</v>
      </c>
      <c r="B19" s="256" t="s">
        <v>183</v>
      </c>
      <c r="C19" s="248">
        <v>0</v>
      </c>
      <c r="D19" s="247"/>
      <c r="E19" s="248">
        <f t="shared" si="0"/>
        <v>0</v>
      </c>
    </row>
    <row r="20" spans="1:5">
      <c r="A20" s="249"/>
      <c r="B20" s="250"/>
      <c r="C20" s="251"/>
      <c r="D20" s="246"/>
      <c r="E20" s="248">
        <f t="shared" si="0"/>
        <v>0</v>
      </c>
    </row>
    <row r="21" spans="1:5">
      <c r="A21" s="249"/>
      <c r="B21" s="250"/>
      <c r="C21" s="251"/>
      <c r="D21" s="246"/>
      <c r="E21" s="248">
        <f t="shared" si="0"/>
        <v>0</v>
      </c>
    </row>
    <row r="22" spans="1:5">
      <c r="A22" s="252" t="s">
        <v>184</v>
      </c>
      <c r="B22" s="256" t="s">
        <v>185</v>
      </c>
      <c r="C22" s="248">
        <v>0</v>
      </c>
      <c r="D22" s="247"/>
      <c r="E22" s="248">
        <f t="shared" si="0"/>
        <v>0</v>
      </c>
    </row>
    <row r="23" spans="1:5" ht="25.5">
      <c r="A23" s="252" t="s">
        <v>186</v>
      </c>
      <c r="B23" s="256" t="s">
        <v>187</v>
      </c>
      <c r="C23" s="248">
        <v>135000</v>
      </c>
      <c r="D23" s="247"/>
      <c r="E23" s="248">
        <f t="shared" si="0"/>
        <v>135000</v>
      </c>
    </row>
    <row r="24" spans="1:5">
      <c r="A24" s="253" t="s">
        <v>188</v>
      </c>
      <c r="B24" s="243" t="s">
        <v>189</v>
      </c>
      <c r="C24" s="254">
        <f>C23+C22+C19+C16+C13+C10+C7</f>
        <v>2135000</v>
      </c>
      <c r="D24" s="254">
        <f>D23+D22+D19+D16+D13+D10+D7</f>
        <v>0</v>
      </c>
      <c r="E24" s="254">
        <f>E23+E22+E19+E16+E13+E10+E7</f>
        <v>2135000</v>
      </c>
    </row>
    <row r="25" spans="1:5">
      <c r="A25" s="253"/>
      <c r="B25" s="243"/>
      <c r="C25" s="251"/>
      <c r="D25" s="246"/>
      <c r="E25" s="246"/>
    </row>
    <row r="26" spans="1:5">
      <c r="A26" s="249" t="s">
        <v>525</v>
      </c>
      <c r="B26" s="250"/>
      <c r="C26" s="251">
        <v>0</v>
      </c>
      <c r="D26" s="246"/>
      <c r="E26" s="251">
        <f>C26</f>
        <v>0</v>
      </c>
    </row>
    <row r="27" spans="1:5">
      <c r="A27" s="249" t="s">
        <v>526</v>
      </c>
      <c r="B27" s="250"/>
      <c r="C27" s="251">
        <v>1000000</v>
      </c>
      <c r="D27" s="246"/>
      <c r="E27" s="251">
        <f t="shared" ref="E27:E36" si="1">C27</f>
        <v>1000000</v>
      </c>
    </row>
    <row r="28" spans="1:5">
      <c r="A28" s="249"/>
      <c r="B28" s="250"/>
      <c r="C28" s="251"/>
      <c r="D28" s="246"/>
      <c r="E28" s="251">
        <f t="shared" si="1"/>
        <v>0</v>
      </c>
    </row>
    <row r="29" spans="1:5">
      <c r="A29" s="255" t="s">
        <v>190</v>
      </c>
      <c r="B29" s="256" t="s">
        <v>191</v>
      </c>
      <c r="C29" s="248">
        <f>SUM(C26:C28)</f>
        <v>1000000</v>
      </c>
      <c r="D29" s="248">
        <f>SUM(D26:D28)</f>
        <v>0</v>
      </c>
      <c r="E29" s="251">
        <f t="shared" si="1"/>
        <v>1000000</v>
      </c>
    </row>
    <row r="30" spans="1:5">
      <c r="A30" s="249"/>
      <c r="B30" s="250"/>
      <c r="C30" s="251"/>
      <c r="D30" s="246"/>
      <c r="E30" s="251">
        <f t="shared" si="1"/>
        <v>0</v>
      </c>
    </row>
    <row r="31" spans="1:5">
      <c r="A31" s="249"/>
      <c r="B31" s="250"/>
      <c r="C31" s="251"/>
      <c r="D31" s="246"/>
      <c r="E31" s="251">
        <f t="shared" si="1"/>
        <v>0</v>
      </c>
    </row>
    <row r="32" spans="1:5">
      <c r="A32" s="255" t="s">
        <v>192</v>
      </c>
      <c r="B32" s="256" t="s">
        <v>193</v>
      </c>
      <c r="C32" s="248"/>
      <c r="D32" s="247"/>
      <c r="E32" s="251">
        <f t="shared" si="1"/>
        <v>0</v>
      </c>
    </row>
    <row r="33" spans="1:5">
      <c r="A33" s="249"/>
      <c r="B33" s="250"/>
      <c r="C33" s="251"/>
      <c r="D33" s="246"/>
      <c r="E33" s="251">
        <f t="shared" si="1"/>
        <v>0</v>
      </c>
    </row>
    <row r="34" spans="1:5">
      <c r="A34" s="255" t="s">
        <v>194</v>
      </c>
      <c r="B34" s="256" t="s">
        <v>195</v>
      </c>
      <c r="C34" s="248">
        <v>0</v>
      </c>
      <c r="D34" s="247"/>
      <c r="E34" s="251">
        <f t="shared" si="1"/>
        <v>0</v>
      </c>
    </row>
    <row r="35" spans="1:5" ht="25.5">
      <c r="A35" s="252" t="s">
        <v>196</v>
      </c>
      <c r="B35" s="256" t="s">
        <v>197</v>
      </c>
      <c r="C35" s="248">
        <v>270000</v>
      </c>
      <c r="D35" s="248">
        <v>0</v>
      </c>
      <c r="E35" s="251">
        <f t="shared" si="1"/>
        <v>270000</v>
      </c>
    </row>
    <row r="36" spans="1:5">
      <c r="A36" s="253" t="s">
        <v>198</v>
      </c>
      <c r="B36" s="243" t="s">
        <v>199</v>
      </c>
      <c r="C36" s="254">
        <f>C35+C29+C34</f>
        <v>1270000</v>
      </c>
      <c r="D36" s="254">
        <f>D35+D29+D34</f>
        <v>0</v>
      </c>
      <c r="E36" s="254">
        <f t="shared" si="1"/>
        <v>1270000</v>
      </c>
    </row>
  </sheetData>
  <sheetProtection selectLockedCells="1" selectUnlockedCells="1"/>
  <mergeCells count="3">
    <mergeCell ref="A1:E1"/>
    <mergeCell ref="A2:E2"/>
    <mergeCell ref="A3:E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view="pageLayout" zoomScaleNormal="100" zoomScaleSheetLayoutView="100" workbookViewId="0">
      <selection activeCell="A2" sqref="A2:I2"/>
    </sheetView>
  </sheetViews>
  <sheetFormatPr defaultColWidth="11.5703125" defaultRowHeight="15"/>
  <sheetData>
    <row r="1" spans="1:10" ht="45.95" customHeight="1">
      <c r="A1" s="97"/>
      <c r="B1" s="97"/>
      <c r="C1" s="97"/>
      <c r="D1" s="97"/>
      <c r="E1" s="97"/>
      <c r="F1" s="97"/>
      <c r="G1" s="98"/>
      <c r="H1" s="99"/>
      <c r="I1" s="99" t="s">
        <v>789</v>
      </c>
      <c r="J1" s="100"/>
    </row>
    <row r="2" spans="1:10" ht="45.95" customHeight="1">
      <c r="A2" s="304" t="s">
        <v>755</v>
      </c>
      <c r="B2" s="304"/>
      <c r="C2" s="304"/>
      <c r="D2" s="304"/>
      <c r="E2" s="304"/>
      <c r="F2" s="304"/>
      <c r="G2" s="304"/>
      <c r="H2" s="304"/>
      <c r="I2" s="304"/>
      <c r="J2" s="100"/>
    </row>
    <row r="3" spans="1:10" ht="17.45" customHeight="1">
      <c r="A3" s="312"/>
      <c r="B3" s="312"/>
      <c r="C3" s="312"/>
      <c r="D3" s="312"/>
      <c r="E3" s="312"/>
      <c r="F3" s="312"/>
      <c r="G3" s="312"/>
      <c r="H3" s="312"/>
      <c r="I3" s="312"/>
      <c r="J3" s="100"/>
    </row>
    <row r="4" spans="1:10">
      <c r="A4" s="97"/>
      <c r="B4" s="97"/>
      <c r="C4" s="97"/>
      <c r="D4" s="97"/>
      <c r="E4" s="97"/>
      <c r="F4" s="97"/>
      <c r="G4" s="97"/>
      <c r="H4" s="97"/>
      <c r="I4" s="97"/>
      <c r="J4" s="100"/>
    </row>
    <row r="5" spans="1:10">
      <c r="A5" s="97" t="s">
        <v>527</v>
      </c>
      <c r="B5" s="97"/>
      <c r="C5" s="97"/>
      <c r="D5" s="97"/>
      <c r="E5" s="97"/>
      <c r="F5" s="97"/>
      <c r="G5" s="97"/>
      <c r="H5" s="97"/>
      <c r="I5" s="97"/>
      <c r="J5" s="100"/>
    </row>
    <row r="6" spans="1:10" ht="40.5">
      <c r="A6" s="101" t="s">
        <v>528</v>
      </c>
      <c r="B6" s="102" t="s">
        <v>529</v>
      </c>
      <c r="C6" s="102" t="s">
        <v>530</v>
      </c>
      <c r="D6" s="102" t="s">
        <v>734</v>
      </c>
      <c r="E6" s="102" t="s">
        <v>729</v>
      </c>
      <c r="F6" s="102" t="s">
        <v>731</v>
      </c>
      <c r="G6" s="102" t="s">
        <v>735</v>
      </c>
      <c r="H6" s="102" t="s">
        <v>736</v>
      </c>
      <c r="I6" s="103" t="s">
        <v>531</v>
      </c>
      <c r="J6" s="100"/>
    </row>
    <row r="7" spans="1:10">
      <c r="A7" s="104"/>
      <c r="B7" s="104"/>
      <c r="C7" s="105"/>
      <c r="D7" s="105"/>
      <c r="E7" s="105"/>
      <c r="F7" s="105"/>
      <c r="G7" s="105"/>
      <c r="H7" s="105"/>
      <c r="I7" s="106">
        <f t="shared" ref="I7:I16" si="0">SUM(C7:H7)</f>
        <v>0</v>
      </c>
      <c r="J7" s="100"/>
    </row>
    <row r="8" spans="1:10">
      <c r="A8" s="107" t="s">
        <v>532</v>
      </c>
      <c r="B8" s="107"/>
      <c r="C8" s="106"/>
      <c r="D8" s="106"/>
      <c r="E8" s="106"/>
      <c r="F8" s="106"/>
      <c r="G8" s="106"/>
      <c r="H8" s="106"/>
      <c r="I8" s="106">
        <f t="shared" si="0"/>
        <v>0</v>
      </c>
      <c r="J8" s="100"/>
    </row>
    <row r="9" spans="1:10">
      <c r="A9" s="104"/>
      <c r="B9" s="104"/>
      <c r="C9" s="105"/>
      <c r="D9" s="105"/>
      <c r="E9" s="105"/>
      <c r="F9" s="105"/>
      <c r="G9" s="105"/>
      <c r="H9" s="105"/>
      <c r="I9" s="106">
        <f t="shared" si="0"/>
        <v>0</v>
      </c>
      <c r="J9" s="100"/>
    </row>
    <row r="10" spans="1:10">
      <c r="A10" s="107" t="s">
        <v>533</v>
      </c>
      <c r="B10" s="107"/>
      <c r="C10" s="106"/>
      <c r="D10" s="106"/>
      <c r="E10" s="106"/>
      <c r="F10" s="106"/>
      <c r="G10" s="106"/>
      <c r="H10" s="106"/>
      <c r="I10" s="106">
        <f t="shared" si="0"/>
        <v>0</v>
      </c>
      <c r="J10" s="100"/>
    </row>
    <row r="11" spans="1:10">
      <c r="A11" s="104"/>
      <c r="B11" s="104"/>
      <c r="C11" s="105"/>
      <c r="D11" s="105"/>
      <c r="E11" s="105"/>
      <c r="F11" s="105"/>
      <c r="G11" s="105"/>
      <c r="H11" s="105"/>
      <c r="I11" s="106">
        <f t="shared" si="0"/>
        <v>0</v>
      </c>
      <c r="J11" s="100"/>
    </row>
    <row r="12" spans="1:10">
      <c r="A12" s="107" t="s">
        <v>534</v>
      </c>
      <c r="B12" s="107"/>
      <c r="C12" s="106"/>
      <c r="D12" s="106"/>
      <c r="E12" s="106"/>
      <c r="F12" s="106"/>
      <c r="G12" s="106"/>
      <c r="H12" s="106"/>
      <c r="I12" s="106">
        <f t="shared" si="0"/>
        <v>0</v>
      </c>
      <c r="J12" s="100"/>
    </row>
    <row r="13" spans="1:10">
      <c r="A13" s="104"/>
      <c r="B13" s="104"/>
      <c r="C13" s="105"/>
      <c r="D13" s="105"/>
      <c r="E13" s="105"/>
      <c r="F13" s="105"/>
      <c r="G13" s="105"/>
      <c r="H13" s="105"/>
      <c r="I13" s="106">
        <f t="shared" si="0"/>
        <v>0</v>
      </c>
      <c r="J13" s="100"/>
    </row>
    <row r="14" spans="1:10">
      <c r="A14" s="107" t="s">
        <v>535</v>
      </c>
      <c r="B14" s="107"/>
      <c r="C14" s="106"/>
      <c r="D14" s="106"/>
      <c r="E14" s="106"/>
      <c r="F14" s="106"/>
      <c r="G14" s="106"/>
      <c r="H14" s="106"/>
      <c r="I14" s="106">
        <f t="shared" si="0"/>
        <v>0</v>
      </c>
      <c r="J14" s="100"/>
    </row>
    <row r="15" spans="1:10">
      <c r="A15" s="107"/>
      <c r="B15" s="107"/>
      <c r="C15" s="106"/>
      <c r="D15" s="106"/>
      <c r="E15" s="106"/>
      <c r="F15" s="106"/>
      <c r="G15" s="106"/>
      <c r="H15" s="106"/>
      <c r="I15" s="106">
        <f t="shared" si="0"/>
        <v>0</v>
      </c>
      <c r="J15" s="100"/>
    </row>
    <row r="16" spans="1:10" ht="15.75">
      <c r="A16" s="108" t="s">
        <v>536</v>
      </c>
      <c r="B16" s="104"/>
      <c r="C16" s="109">
        <f t="shared" ref="C16:H16" si="1">SUM(C7:C15)</f>
        <v>0</v>
      </c>
      <c r="D16" s="109">
        <f t="shared" si="1"/>
        <v>0</v>
      </c>
      <c r="E16" s="109">
        <f t="shared" si="1"/>
        <v>0</v>
      </c>
      <c r="F16" s="109">
        <f t="shared" si="1"/>
        <v>0</v>
      </c>
      <c r="G16" s="109">
        <f t="shared" si="1"/>
        <v>0</v>
      </c>
      <c r="H16" s="109">
        <f t="shared" si="1"/>
        <v>0</v>
      </c>
      <c r="I16" s="106">
        <f t="shared" si="0"/>
        <v>0</v>
      </c>
      <c r="J16" s="100"/>
    </row>
  </sheetData>
  <sheetProtection selectLockedCells="1" selectUnlockedCells="1"/>
  <mergeCells count="2">
    <mergeCell ref="A2:I2"/>
    <mergeCell ref="A3:I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view="pageLayout" zoomScaleNormal="100" zoomScaleSheetLayoutView="100" workbookViewId="0">
      <selection activeCell="A2" sqref="A2:C2"/>
    </sheetView>
  </sheetViews>
  <sheetFormatPr defaultColWidth="11.5703125" defaultRowHeight="15"/>
  <cols>
    <col min="1" max="1" width="65.140625" customWidth="1"/>
    <col min="2" max="2" width="23.28515625" customWidth="1"/>
    <col min="3" max="3" width="39.5703125" customWidth="1"/>
  </cols>
  <sheetData>
    <row r="1" spans="1:3" ht="26.1" customHeight="1">
      <c r="A1" s="110"/>
      <c r="B1" s="110"/>
      <c r="C1" s="114" t="s">
        <v>791</v>
      </c>
    </row>
    <row r="2" spans="1:3" ht="16.149999999999999" customHeight="1">
      <c r="A2" s="313" t="s">
        <v>748</v>
      </c>
      <c r="B2" s="313"/>
      <c r="C2" s="313"/>
    </row>
    <row r="3" spans="1:3" ht="34.9" customHeight="1">
      <c r="A3" s="314" t="s">
        <v>538</v>
      </c>
      <c r="B3" s="314"/>
      <c r="C3" s="314"/>
    </row>
    <row r="4" spans="1:3" ht="30" customHeight="1">
      <c r="A4" s="115"/>
      <c r="B4" s="116"/>
      <c r="C4" s="117"/>
    </row>
    <row r="5" spans="1:3" ht="17.25">
      <c r="A5" s="111" t="s">
        <v>539</v>
      </c>
      <c r="B5" s="110"/>
      <c r="C5" s="110"/>
    </row>
    <row r="6" spans="1:3" ht="16.5">
      <c r="A6" s="112" t="s">
        <v>507</v>
      </c>
      <c r="B6" s="118" t="s">
        <v>26</v>
      </c>
      <c r="C6" s="119" t="s">
        <v>540</v>
      </c>
    </row>
    <row r="7" spans="1:3" ht="33">
      <c r="A7" s="120" t="s">
        <v>541</v>
      </c>
      <c r="B7" s="121" t="s">
        <v>124</v>
      </c>
      <c r="C7" s="122">
        <v>0</v>
      </c>
    </row>
    <row r="8" spans="1:3" ht="16.5">
      <c r="A8" s="123" t="s">
        <v>123</v>
      </c>
      <c r="B8" s="118" t="s">
        <v>124</v>
      </c>
      <c r="C8" s="124">
        <f>SUM(C7)</f>
        <v>0</v>
      </c>
    </row>
    <row r="9" spans="1:3" ht="16.5">
      <c r="A9" s="120" t="s">
        <v>542</v>
      </c>
      <c r="B9" s="125" t="s">
        <v>128</v>
      </c>
      <c r="C9" s="113"/>
    </row>
    <row r="10" spans="1:3" ht="33">
      <c r="A10" s="120" t="s">
        <v>543</v>
      </c>
      <c r="B10" s="125" t="s">
        <v>128</v>
      </c>
      <c r="C10" s="113"/>
    </row>
    <row r="11" spans="1:3" ht="33">
      <c r="A11" s="120" t="s">
        <v>544</v>
      </c>
      <c r="B11" s="125" t="s">
        <v>128</v>
      </c>
      <c r="C11" s="113"/>
    </row>
    <row r="12" spans="1:3" ht="16.5">
      <c r="A12" s="120" t="s">
        <v>545</v>
      </c>
      <c r="B12" s="125" t="s">
        <v>128</v>
      </c>
      <c r="C12" s="113"/>
    </row>
    <row r="13" spans="1:3" ht="16.5">
      <c r="A13" s="126" t="s">
        <v>546</v>
      </c>
      <c r="B13" s="125" t="s">
        <v>128</v>
      </c>
      <c r="C13" s="113"/>
    </row>
    <row r="14" spans="1:3" ht="33">
      <c r="A14" s="126" t="s">
        <v>547</v>
      </c>
      <c r="B14" s="125" t="s">
        <v>128</v>
      </c>
      <c r="C14" s="113"/>
    </row>
    <row r="15" spans="1:3" ht="33">
      <c r="A15" s="123" t="s">
        <v>548</v>
      </c>
      <c r="B15" s="127" t="s">
        <v>128</v>
      </c>
      <c r="C15" s="128">
        <f>SUM(C9:C14)</f>
        <v>0</v>
      </c>
    </row>
    <row r="16" spans="1:3" ht="33">
      <c r="A16" s="120" t="s">
        <v>549</v>
      </c>
      <c r="B16" s="125" t="s">
        <v>130</v>
      </c>
      <c r="C16" s="113">
        <v>0</v>
      </c>
    </row>
    <row r="17" spans="1:3" ht="33">
      <c r="A17" s="129" t="s">
        <v>550</v>
      </c>
      <c r="B17" s="127" t="s">
        <v>130</v>
      </c>
      <c r="C17" s="128">
        <f>SUM(C16)</f>
        <v>0</v>
      </c>
    </row>
    <row r="18" spans="1:3" ht="16.5">
      <c r="A18" s="120" t="s">
        <v>551</v>
      </c>
      <c r="B18" s="125" t="s">
        <v>132</v>
      </c>
      <c r="C18" s="113"/>
    </row>
    <row r="19" spans="1:3" ht="16.5">
      <c r="A19" s="120" t="s">
        <v>552</v>
      </c>
      <c r="B19" s="125" t="s">
        <v>132</v>
      </c>
      <c r="C19" s="113"/>
    </row>
    <row r="20" spans="1:3" ht="33">
      <c r="A20" s="126" t="s">
        <v>553</v>
      </c>
      <c r="B20" s="125" t="s">
        <v>132</v>
      </c>
      <c r="C20" s="113">
        <v>0</v>
      </c>
    </row>
    <row r="21" spans="1:3" ht="33">
      <c r="A21" s="126" t="s">
        <v>554</v>
      </c>
      <c r="B21" s="125" t="s">
        <v>132</v>
      </c>
      <c r="C21" s="113"/>
    </row>
    <row r="22" spans="1:3" ht="33">
      <c r="A22" s="126" t="s">
        <v>555</v>
      </c>
      <c r="B22" s="125" t="s">
        <v>132</v>
      </c>
      <c r="C22" s="113"/>
    </row>
    <row r="23" spans="1:3" ht="49.5">
      <c r="A23" s="130" t="s">
        <v>556</v>
      </c>
      <c r="B23" s="125" t="s">
        <v>132</v>
      </c>
      <c r="C23" s="113"/>
    </row>
    <row r="24" spans="1:3" ht="16.5">
      <c r="A24" s="131" t="s">
        <v>557</v>
      </c>
      <c r="B24" s="127" t="s">
        <v>132</v>
      </c>
      <c r="C24" s="128">
        <f>SUM(C18:C23)</f>
        <v>0</v>
      </c>
    </row>
    <row r="25" spans="1:3" ht="16.5">
      <c r="A25" s="120" t="s">
        <v>558</v>
      </c>
      <c r="B25" s="125" t="s">
        <v>134</v>
      </c>
      <c r="C25" s="113"/>
    </row>
    <row r="26" spans="1:3" ht="16.5">
      <c r="A26" s="120" t="s">
        <v>559</v>
      </c>
      <c r="B26" s="125" t="s">
        <v>134</v>
      </c>
      <c r="C26" s="113">
        <v>0</v>
      </c>
    </row>
    <row r="27" spans="1:3" ht="16.5">
      <c r="A27" s="131" t="s">
        <v>560</v>
      </c>
      <c r="B27" s="132" t="s">
        <v>134</v>
      </c>
      <c r="C27" s="128">
        <f>SUM(C25:C26)</f>
        <v>0</v>
      </c>
    </row>
    <row r="28" spans="1:3" ht="16.5">
      <c r="A28" s="120" t="s">
        <v>561</v>
      </c>
      <c r="B28" s="125" t="s">
        <v>136</v>
      </c>
      <c r="C28" s="113"/>
    </row>
    <row r="29" spans="1:3" ht="33">
      <c r="A29" s="120" t="s">
        <v>562</v>
      </c>
      <c r="B29" s="125" t="s">
        <v>136</v>
      </c>
      <c r="C29" s="113">
        <v>0</v>
      </c>
    </row>
    <row r="30" spans="1:3" ht="16.5">
      <c r="A30" s="126" t="s">
        <v>563</v>
      </c>
      <c r="B30" s="125" t="s">
        <v>136</v>
      </c>
      <c r="C30" s="113">
        <v>300000</v>
      </c>
    </row>
    <row r="31" spans="1:3" ht="16.5">
      <c r="A31" s="126" t="s">
        <v>564</v>
      </c>
      <c r="B31" s="125" t="s">
        <v>136</v>
      </c>
      <c r="C31" s="113">
        <v>200000</v>
      </c>
    </row>
    <row r="32" spans="1:3" ht="33">
      <c r="A32" s="126" t="s">
        <v>565</v>
      </c>
      <c r="B32" s="125" t="s">
        <v>136</v>
      </c>
      <c r="C32" s="113">
        <v>600000</v>
      </c>
    </row>
    <row r="33" spans="1:3" ht="33">
      <c r="A33" s="126" t="s">
        <v>566</v>
      </c>
      <c r="B33" s="125" t="s">
        <v>136</v>
      </c>
      <c r="C33" s="113"/>
    </row>
    <row r="34" spans="1:3" ht="16.5">
      <c r="A34" s="126" t="s">
        <v>567</v>
      </c>
      <c r="B34" s="125" t="s">
        <v>136</v>
      </c>
      <c r="C34" s="113"/>
    </row>
    <row r="35" spans="1:3" ht="16.5">
      <c r="A35" s="126" t="s">
        <v>568</v>
      </c>
      <c r="B35" s="125" t="s">
        <v>136</v>
      </c>
      <c r="C35" s="113"/>
    </row>
    <row r="36" spans="1:3" ht="16.5">
      <c r="A36" s="126" t="s">
        <v>569</v>
      </c>
      <c r="B36" s="125" t="s">
        <v>136</v>
      </c>
      <c r="C36" s="113">
        <v>0</v>
      </c>
    </row>
    <row r="37" spans="1:3" ht="33">
      <c r="A37" s="126" t="s">
        <v>570</v>
      </c>
      <c r="B37" s="125" t="s">
        <v>136</v>
      </c>
      <c r="C37" s="113"/>
    </row>
    <row r="38" spans="1:3" ht="49.5">
      <c r="A38" s="126" t="s">
        <v>571</v>
      </c>
      <c r="B38" s="125" t="s">
        <v>136</v>
      </c>
      <c r="C38" s="113">
        <v>700000</v>
      </c>
    </row>
    <row r="39" spans="1:3" ht="49.5">
      <c r="A39" s="126" t="s">
        <v>572</v>
      </c>
      <c r="B39" s="125" t="s">
        <v>136</v>
      </c>
      <c r="C39" s="113"/>
    </row>
    <row r="40" spans="1:3" ht="16.5">
      <c r="A40" s="131" t="s">
        <v>573</v>
      </c>
      <c r="B40" s="127" t="s">
        <v>136</v>
      </c>
      <c r="C40" s="128">
        <f>SUM(C28:C39)</f>
        <v>1800000</v>
      </c>
    </row>
    <row r="41" spans="1:3" ht="16.5">
      <c r="A41" s="133" t="s">
        <v>137</v>
      </c>
      <c r="B41" s="134" t="s">
        <v>138</v>
      </c>
      <c r="C41" s="135">
        <f>C40+C27+C24+C17+C15+C8</f>
        <v>1800000</v>
      </c>
    </row>
  </sheetData>
  <sheetProtection selectLockedCells="1" selectUnlockedCells="1"/>
  <mergeCells count="2">
    <mergeCell ref="A2:C2"/>
    <mergeCell ref="A3:C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6"/>
  <sheetViews>
    <sheetView view="pageLayout" zoomScaleNormal="100" zoomScaleSheetLayoutView="100" workbookViewId="0">
      <selection activeCell="A2" sqref="A2:C2"/>
    </sheetView>
  </sheetViews>
  <sheetFormatPr defaultColWidth="11.5703125" defaultRowHeight="15"/>
  <cols>
    <col min="1" max="1" width="83" customWidth="1"/>
    <col min="2" max="2" width="21.140625" customWidth="1"/>
    <col min="3" max="3" width="21" customWidth="1"/>
  </cols>
  <sheetData>
    <row r="1" spans="1:3" ht="27.4" customHeight="1">
      <c r="C1" s="136" t="s">
        <v>792</v>
      </c>
    </row>
    <row r="2" spans="1:3" ht="44.85" customHeight="1">
      <c r="A2" s="315" t="s">
        <v>748</v>
      </c>
      <c r="B2" s="315"/>
      <c r="C2" s="315"/>
    </row>
    <row r="3" spans="1:3" ht="15" customHeight="1">
      <c r="A3" s="316" t="s">
        <v>574</v>
      </c>
      <c r="B3" s="316"/>
      <c r="C3" s="316"/>
    </row>
    <row r="4" spans="1:3" ht="41.1" customHeight="1">
      <c r="A4" s="137"/>
      <c r="B4" s="138"/>
      <c r="C4" s="138"/>
    </row>
    <row r="5" spans="1:3">
      <c r="A5" s="100" t="s">
        <v>537</v>
      </c>
    </row>
    <row r="6" spans="1:3">
      <c r="A6" s="139" t="s">
        <v>507</v>
      </c>
      <c r="B6" s="140" t="s">
        <v>26</v>
      </c>
      <c r="C6" s="141" t="s">
        <v>540</v>
      </c>
    </row>
    <row r="7" spans="1:3">
      <c r="A7" s="142" t="s">
        <v>575</v>
      </c>
      <c r="B7" s="143" t="s">
        <v>152</v>
      </c>
      <c r="C7" s="144"/>
    </row>
    <row r="8" spans="1:3">
      <c r="A8" s="142" t="s">
        <v>576</v>
      </c>
      <c r="B8" s="143" t="s">
        <v>152</v>
      </c>
      <c r="C8" s="144"/>
    </row>
    <row r="9" spans="1:3">
      <c r="A9" s="142" t="s">
        <v>577</v>
      </c>
      <c r="B9" s="143" t="s">
        <v>152</v>
      </c>
      <c r="C9" s="144"/>
    </row>
    <row r="10" spans="1:3">
      <c r="A10" s="142" t="s">
        <v>578</v>
      </c>
      <c r="B10" s="143" t="s">
        <v>152</v>
      </c>
      <c r="C10" s="144"/>
    </row>
    <row r="11" spans="1:3">
      <c r="A11" s="142" t="s">
        <v>579</v>
      </c>
      <c r="B11" s="143" t="s">
        <v>152</v>
      </c>
      <c r="C11" s="144"/>
    </row>
    <row r="12" spans="1:3">
      <c r="A12" s="142" t="s">
        <v>580</v>
      </c>
      <c r="B12" s="143" t="s">
        <v>152</v>
      </c>
      <c r="C12" s="144"/>
    </row>
    <row r="13" spans="1:3">
      <c r="A13" s="142" t="s">
        <v>581</v>
      </c>
      <c r="B13" s="143" t="s">
        <v>152</v>
      </c>
      <c r="C13" s="144"/>
    </row>
    <row r="14" spans="1:3">
      <c r="A14" s="142" t="s">
        <v>582</v>
      </c>
      <c r="B14" s="143" t="s">
        <v>152</v>
      </c>
      <c r="C14" s="144"/>
    </row>
    <row r="15" spans="1:3">
      <c r="A15" s="142" t="s">
        <v>583</v>
      </c>
      <c r="B15" s="143" t="s">
        <v>152</v>
      </c>
      <c r="C15" s="144"/>
    </row>
    <row r="16" spans="1:3">
      <c r="A16" s="142" t="s">
        <v>584</v>
      </c>
      <c r="B16" s="143" t="s">
        <v>152</v>
      </c>
      <c r="C16" s="144"/>
    </row>
    <row r="17" spans="1:3">
      <c r="A17" s="145" t="s">
        <v>151</v>
      </c>
      <c r="B17" s="146" t="s">
        <v>152</v>
      </c>
      <c r="C17" s="147">
        <f>SUM(C7:C16)</f>
        <v>0</v>
      </c>
    </row>
    <row r="18" spans="1:3">
      <c r="A18" s="142" t="s">
        <v>575</v>
      </c>
      <c r="B18" s="143" t="s">
        <v>154</v>
      </c>
      <c r="C18" s="144"/>
    </row>
    <row r="19" spans="1:3">
      <c r="A19" s="142" t="s">
        <v>576</v>
      </c>
      <c r="B19" s="143" t="s">
        <v>154</v>
      </c>
      <c r="C19" s="144"/>
    </row>
    <row r="20" spans="1:3">
      <c r="A20" s="142" t="s">
        <v>577</v>
      </c>
      <c r="B20" s="143" t="s">
        <v>154</v>
      </c>
      <c r="C20" s="144"/>
    </row>
    <row r="21" spans="1:3">
      <c r="A21" s="142" t="s">
        <v>578</v>
      </c>
      <c r="B21" s="143" t="s">
        <v>154</v>
      </c>
      <c r="C21" s="144"/>
    </row>
    <row r="22" spans="1:3">
      <c r="A22" s="142" t="s">
        <v>579</v>
      </c>
      <c r="B22" s="143" t="s">
        <v>154</v>
      </c>
      <c r="C22" s="144"/>
    </row>
    <row r="23" spans="1:3">
      <c r="A23" s="142" t="s">
        <v>580</v>
      </c>
      <c r="B23" s="143" t="s">
        <v>154</v>
      </c>
      <c r="C23" s="144"/>
    </row>
    <row r="24" spans="1:3">
      <c r="A24" s="142" t="s">
        <v>581</v>
      </c>
      <c r="B24" s="143" t="s">
        <v>154</v>
      </c>
      <c r="C24" s="144"/>
    </row>
    <row r="25" spans="1:3">
      <c r="A25" s="142" t="s">
        <v>582</v>
      </c>
      <c r="B25" s="143" t="s">
        <v>154</v>
      </c>
      <c r="C25" s="144"/>
    </row>
    <row r="26" spans="1:3">
      <c r="A26" s="142" t="s">
        <v>583</v>
      </c>
      <c r="B26" s="143" t="s">
        <v>154</v>
      </c>
      <c r="C26" s="144"/>
    </row>
    <row r="27" spans="1:3">
      <c r="A27" s="142" t="s">
        <v>584</v>
      </c>
      <c r="B27" s="143" t="s">
        <v>154</v>
      </c>
      <c r="C27" s="144"/>
    </row>
    <row r="28" spans="1:3">
      <c r="A28" s="145" t="s">
        <v>585</v>
      </c>
      <c r="B28" s="146" t="s">
        <v>154</v>
      </c>
      <c r="C28" s="147">
        <f>SUM(C18:C27)</f>
        <v>0</v>
      </c>
    </row>
    <row r="29" spans="1:3">
      <c r="A29" s="142" t="s">
        <v>575</v>
      </c>
      <c r="B29" s="143" t="s">
        <v>156</v>
      </c>
      <c r="C29" s="144"/>
    </row>
    <row r="30" spans="1:3">
      <c r="A30" s="142" t="s">
        <v>576</v>
      </c>
      <c r="B30" s="143" t="s">
        <v>156</v>
      </c>
      <c r="C30" s="144"/>
    </row>
    <row r="31" spans="1:3">
      <c r="A31" s="142" t="s">
        <v>577</v>
      </c>
      <c r="B31" s="143" t="s">
        <v>156</v>
      </c>
      <c r="C31" s="144"/>
    </row>
    <row r="32" spans="1:3">
      <c r="A32" s="142" t="s">
        <v>578</v>
      </c>
      <c r="B32" s="143" t="s">
        <v>156</v>
      </c>
      <c r="C32" s="144"/>
    </row>
    <row r="33" spans="1:3">
      <c r="A33" s="142" t="s">
        <v>579</v>
      </c>
      <c r="B33" s="143" t="s">
        <v>156</v>
      </c>
      <c r="C33" s="144"/>
    </row>
    <row r="34" spans="1:3">
      <c r="A34" s="142" t="s">
        <v>580</v>
      </c>
      <c r="B34" s="143" t="s">
        <v>156</v>
      </c>
      <c r="C34" s="144"/>
    </row>
    <row r="35" spans="1:3">
      <c r="A35" s="142" t="s">
        <v>581</v>
      </c>
      <c r="B35" s="143" t="s">
        <v>156</v>
      </c>
      <c r="C35" s="148">
        <v>28896078</v>
      </c>
    </row>
    <row r="36" spans="1:3">
      <c r="A36" s="142" t="s">
        <v>582</v>
      </c>
      <c r="B36" s="143" t="s">
        <v>156</v>
      </c>
      <c r="C36" s="148">
        <v>350000</v>
      </c>
    </row>
    <row r="37" spans="1:3">
      <c r="A37" s="142" t="s">
        <v>583</v>
      </c>
      <c r="B37" s="143" t="s">
        <v>156</v>
      </c>
      <c r="C37" s="148">
        <v>33491565</v>
      </c>
    </row>
    <row r="38" spans="1:3">
      <c r="A38" s="142" t="s">
        <v>584</v>
      </c>
      <c r="B38" s="143" t="s">
        <v>156</v>
      </c>
      <c r="C38" s="144"/>
    </row>
    <row r="39" spans="1:3">
      <c r="A39" s="145" t="s">
        <v>155</v>
      </c>
      <c r="B39" s="146" t="s">
        <v>156</v>
      </c>
      <c r="C39" s="149">
        <f>SUM(C29:C38)</f>
        <v>62737643</v>
      </c>
    </row>
    <row r="40" spans="1:3">
      <c r="A40" s="142" t="s">
        <v>586</v>
      </c>
      <c r="B40" s="150" t="s">
        <v>160</v>
      </c>
      <c r="C40" s="144"/>
    </row>
    <row r="41" spans="1:3">
      <c r="A41" s="142" t="s">
        <v>587</v>
      </c>
      <c r="B41" s="150" t="s">
        <v>160</v>
      </c>
      <c r="C41" s="144"/>
    </row>
    <row r="42" spans="1:3">
      <c r="A42" s="142" t="s">
        <v>588</v>
      </c>
      <c r="B42" s="150" t="s">
        <v>160</v>
      </c>
      <c r="C42" s="144"/>
    </row>
    <row r="43" spans="1:3">
      <c r="A43" s="150" t="s">
        <v>589</v>
      </c>
      <c r="B43" s="150" t="s">
        <v>160</v>
      </c>
      <c r="C43" s="144"/>
    </row>
    <row r="44" spans="1:3">
      <c r="A44" s="150" t="s">
        <v>590</v>
      </c>
      <c r="B44" s="150" t="s">
        <v>160</v>
      </c>
      <c r="C44" s="144"/>
    </row>
    <row r="45" spans="1:3">
      <c r="A45" s="150" t="s">
        <v>591</v>
      </c>
      <c r="B45" s="150" t="s">
        <v>160</v>
      </c>
      <c r="C45" s="144"/>
    </row>
    <row r="46" spans="1:3">
      <c r="A46" s="142" t="s">
        <v>592</v>
      </c>
      <c r="B46" s="150" t="s">
        <v>160</v>
      </c>
      <c r="C46" s="144"/>
    </row>
    <row r="47" spans="1:3">
      <c r="A47" s="142" t="s">
        <v>593</v>
      </c>
      <c r="B47" s="150" t="s">
        <v>160</v>
      </c>
      <c r="C47" s="144"/>
    </row>
    <row r="48" spans="1:3">
      <c r="A48" s="142" t="s">
        <v>594</v>
      </c>
      <c r="B48" s="150" t="s">
        <v>160</v>
      </c>
      <c r="C48" s="144"/>
    </row>
    <row r="49" spans="1:3">
      <c r="A49" s="142" t="s">
        <v>595</v>
      </c>
      <c r="B49" s="150" t="s">
        <v>160</v>
      </c>
      <c r="C49" s="144"/>
    </row>
    <row r="50" spans="1:3">
      <c r="A50" s="145" t="s">
        <v>596</v>
      </c>
      <c r="B50" s="146" t="s">
        <v>160</v>
      </c>
      <c r="C50" s="147">
        <f>SUM(C40:C49)</f>
        <v>0</v>
      </c>
    </row>
    <row r="51" spans="1:3">
      <c r="A51" s="142" t="s">
        <v>586</v>
      </c>
      <c r="B51" s="150" t="s">
        <v>168</v>
      </c>
      <c r="C51" s="144">
        <v>0</v>
      </c>
    </row>
    <row r="52" spans="1:3">
      <c r="A52" s="142" t="s">
        <v>587</v>
      </c>
      <c r="B52" s="150" t="s">
        <v>168</v>
      </c>
      <c r="C52" s="148">
        <v>0</v>
      </c>
    </row>
    <row r="53" spans="1:3">
      <c r="A53" s="142" t="s">
        <v>588</v>
      </c>
      <c r="B53" s="150" t="s">
        <v>168</v>
      </c>
      <c r="C53" s="144"/>
    </row>
    <row r="54" spans="1:3">
      <c r="A54" s="150" t="s">
        <v>589</v>
      </c>
      <c r="B54" s="150" t="s">
        <v>168</v>
      </c>
      <c r="C54" s="144"/>
    </row>
    <row r="55" spans="1:3">
      <c r="A55" s="150" t="s">
        <v>590</v>
      </c>
      <c r="B55" s="150" t="s">
        <v>168</v>
      </c>
      <c r="C55" s="144"/>
    </row>
    <row r="56" spans="1:3">
      <c r="A56" s="150" t="s">
        <v>591</v>
      </c>
      <c r="B56" s="150" t="s">
        <v>168</v>
      </c>
      <c r="C56" s="144"/>
    </row>
    <row r="57" spans="1:3">
      <c r="A57" s="142" t="s">
        <v>592</v>
      </c>
      <c r="B57" s="150" t="s">
        <v>168</v>
      </c>
      <c r="C57" s="144">
        <v>0</v>
      </c>
    </row>
    <row r="58" spans="1:3">
      <c r="A58" s="142" t="s">
        <v>597</v>
      </c>
      <c r="B58" s="150" t="s">
        <v>168</v>
      </c>
      <c r="C58" s="144"/>
    </row>
    <row r="59" spans="1:3">
      <c r="A59" s="142" t="s">
        <v>594</v>
      </c>
      <c r="B59" s="150" t="s">
        <v>168</v>
      </c>
      <c r="C59" s="144"/>
    </row>
    <row r="60" spans="1:3">
      <c r="A60" s="142" t="s">
        <v>595</v>
      </c>
      <c r="B60" s="150" t="s">
        <v>168</v>
      </c>
      <c r="C60" s="144"/>
    </row>
    <row r="61" spans="1:3">
      <c r="A61" s="151" t="s">
        <v>598</v>
      </c>
      <c r="B61" s="146" t="s">
        <v>168</v>
      </c>
      <c r="C61" s="149">
        <f>SUM(C51:C60)</f>
        <v>0</v>
      </c>
    </row>
    <row r="62" spans="1:3">
      <c r="A62" s="142" t="s">
        <v>575</v>
      </c>
      <c r="B62" s="143" t="s">
        <v>203</v>
      </c>
      <c r="C62" s="144"/>
    </row>
    <row r="63" spans="1:3">
      <c r="A63" s="142" t="s">
        <v>576</v>
      </c>
      <c r="B63" s="143" t="s">
        <v>203</v>
      </c>
      <c r="C63" s="144"/>
    </row>
    <row r="64" spans="1:3">
      <c r="A64" s="142" t="s">
        <v>577</v>
      </c>
      <c r="B64" s="143" t="s">
        <v>203</v>
      </c>
      <c r="C64" s="144"/>
    </row>
    <row r="65" spans="1:3">
      <c r="A65" s="142" t="s">
        <v>578</v>
      </c>
      <c r="B65" s="143" t="s">
        <v>203</v>
      </c>
      <c r="C65" s="144"/>
    </row>
    <row r="66" spans="1:3">
      <c r="A66" s="142" t="s">
        <v>579</v>
      </c>
      <c r="B66" s="143" t="s">
        <v>203</v>
      </c>
      <c r="C66" s="144"/>
    </row>
    <row r="67" spans="1:3">
      <c r="A67" s="142" t="s">
        <v>580</v>
      </c>
      <c r="B67" s="143" t="s">
        <v>203</v>
      </c>
      <c r="C67" s="144"/>
    </row>
    <row r="68" spans="1:3">
      <c r="A68" s="142" t="s">
        <v>581</v>
      </c>
      <c r="B68" s="143" t="s">
        <v>203</v>
      </c>
      <c r="C68" s="144"/>
    </row>
    <row r="69" spans="1:3">
      <c r="A69" s="142" t="s">
        <v>582</v>
      </c>
      <c r="B69" s="143" t="s">
        <v>203</v>
      </c>
      <c r="C69" s="144"/>
    </row>
    <row r="70" spans="1:3">
      <c r="A70" s="142" t="s">
        <v>583</v>
      </c>
      <c r="B70" s="143" t="s">
        <v>203</v>
      </c>
      <c r="C70" s="144"/>
    </row>
    <row r="71" spans="1:3">
      <c r="A71" s="142" t="s">
        <v>584</v>
      </c>
      <c r="B71" s="143" t="s">
        <v>203</v>
      </c>
      <c r="C71" s="144"/>
    </row>
    <row r="72" spans="1:3">
      <c r="A72" s="145" t="s">
        <v>599</v>
      </c>
      <c r="B72" s="146" t="s">
        <v>203</v>
      </c>
      <c r="C72" s="147">
        <f>SUM(C62:C71)</f>
        <v>0</v>
      </c>
    </row>
    <row r="73" spans="1:3">
      <c r="A73" s="142" t="s">
        <v>575</v>
      </c>
      <c r="B73" s="143" t="s">
        <v>205</v>
      </c>
      <c r="C73" s="144"/>
    </row>
    <row r="74" spans="1:3">
      <c r="A74" s="142" t="s">
        <v>576</v>
      </c>
      <c r="B74" s="143" t="s">
        <v>205</v>
      </c>
      <c r="C74" s="144"/>
    </row>
    <row r="75" spans="1:3">
      <c r="A75" s="142" t="s">
        <v>577</v>
      </c>
      <c r="B75" s="143" t="s">
        <v>205</v>
      </c>
      <c r="C75" s="144"/>
    </row>
    <row r="76" spans="1:3">
      <c r="A76" s="142" t="s">
        <v>578</v>
      </c>
      <c r="B76" s="143" t="s">
        <v>205</v>
      </c>
      <c r="C76" s="144"/>
    </row>
    <row r="77" spans="1:3">
      <c r="A77" s="142" t="s">
        <v>579</v>
      </c>
      <c r="B77" s="143" t="s">
        <v>205</v>
      </c>
      <c r="C77" s="144"/>
    </row>
    <row r="78" spans="1:3">
      <c r="A78" s="142" t="s">
        <v>580</v>
      </c>
      <c r="B78" s="143" t="s">
        <v>205</v>
      </c>
      <c r="C78" s="144"/>
    </row>
    <row r="79" spans="1:3">
      <c r="A79" s="142" t="s">
        <v>581</v>
      </c>
      <c r="B79" s="143" t="s">
        <v>205</v>
      </c>
      <c r="C79" s="144"/>
    </row>
    <row r="80" spans="1:3">
      <c r="A80" s="142" t="s">
        <v>582</v>
      </c>
      <c r="B80" s="143" t="s">
        <v>205</v>
      </c>
      <c r="C80" s="144"/>
    </row>
    <row r="81" spans="1:3">
      <c r="A81" s="142" t="s">
        <v>583</v>
      </c>
      <c r="B81" s="143" t="s">
        <v>205</v>
      </c>
      <c r="C81" s="144"/>
    </row>
    <row r="82" spans="1:3">
      <c r="A82" s="142" t="s">
        <v>584</v>
      </c>
      <c r="B82" s="143" t="s">
        <v>205</v>
      </c>
      <c r="C82" s="144"/>
    </row>
    <row r="83" spans="1:3">
      <c r="A83" s="145" t="s">
        <v>600</v>
      </c>
      <c r="B83" s="146" t="s">
        <v>205</v>
      </c>
      <c r="C83" s="147">
        <f>SUM(C73:C82)</f>
        <v>0</v>
      </c>
    </row>
    <row r="84" spans="1:3">
      <c r="A84" s="142" t="s">
        <v>575</v>
      </c>
      <c r="B84" s="143" t="s">
        <v>207</v>
      </c>
      <c r="C84" s="144"/>
    </row>
    <row r="85" spans="1:3">
      <c r="A85" s="142" t="s">
        <v>576</v>
      </c>
      <c r="B85" s="143" t="s">
        <v>207</v>
      </c>
      <c r="C85" s="144"/>
    </row>
    <row r="86" spans="1:3">
      <c r="A86" s="142" t="s">
        <v>577</v>
      </c>
      <c r="B86" s="143" t="s">
        <v>207</v>
      </c>
      <c r="C86" s="144"/>
    </row>
    <row r="87" spans="1:3">
      <c r="A87" s="142" t="s">
        <v>578</v>
      </c>
      <c r="B87" s="143" t="s">
        <v>207</v>
      </c>
      <c r="C87" s="144"/>
    </row>
    <row r="88" spans="1:3">
      <c r="A88" s="142" t="s">
        <v>579</v>
      </c>
      <c r="B88" s="143" t="s">
        <v>207</v>
      </c>
      <c r="C88" s="144"/>
    </row>
    <row r="89" spans="1:3">
      <c r="A89" s="142" t="s">
        <v>580</v>
      </c>
      <c r="B89" s="143" t="s">
        <v>207</v>
      </c>
      <c r="C89" s="144"/>
    </row>
    <row r="90" spans="1:3">
      <c r="A90" s="142" t="s">
        <v>581</v>
      </c>
      <c r="B90" s="143" t="s">
        <v>207</v>
      </c>
      <c r="C90" s="144">
        <v>0</v>
      </c>
    </row>
    <row r="91" spans="1:3">
      <c r="A91" s="142" t="s">
        <v>582</v>
      </c>
      <c r="B91" s="143" t="s">
        <v>207</v>
      </c>
      <c r="C91" s="144"/>
    </row>
    <row r="92" spans="1:3">
      <c r="A92" s="142" t="s">
        <v>583</v>
      </c>
      <c r="B92" s="143" t="s">
        <v>207</v>
      </c>
      <c r="C92" s="144">
        <v>0</v>
      </c>
    </row>
    <row r="93" spans="1:3">
      <c r="A93" s="142" t="s">
        <v>584</v>
      </c>
      <c r="B93" s="143" t="s">
        <v>207</v>
      </c>
      <c r="C93" s="144"/>
    </row>
    <row r="94" spans="1:3">
      <c r="A94" s="145" t="s">
        <v>601</v>
      </c>
      <c r="B94" s="146" t="s">
        <v>207</v>
      </c>
      <c r="C94" s="147">
        <f>SUM(C84:C93)</f>
        <v>0</v>
      </c>
    </row>
    <row r="95" spans="1:3">
      <c r="A95" s="142" t="s">
        <v>586</v>
      </c>
      <c r="B95" s="150" t="s">
        <v>211</v>
      </c>
      <c r="C95" s="144">
        <v>0</v>
      </c>
    </row>
    <row r="96" spans="1:3">
      <c r="A96" s="142" t="s">
        <v>587</v>
      </c>
      <c r="B96" s="143" t="s">
        <v>211</v>
      </c>
      <c r="C96" s="144"/>
    </row>
    <row r="97" spans="1:3">
      <c r="A97" s="142" t="s">
        <v>588</v>
      </c>
      <c r="B97" s="150" t="s">
        <v>211</v>
      </c>
      <c r="C97" s="144"/>
    </row>
    <row r="98" spans="1:3">
      <c r="A98" s="150" t="s">
        <v>589</v>
      </c>
      <c r="B98" s="143" t="s">
        <v>211</v>
      </c>
      <c r="C98" s="144"/>
    </row>
    <row r="99" spans="1:3">
      <c r="A99" s="150" t="s">
        <v>590</v>
      </c>
      <c r="B99" s="150" t="s">
        <v>211</v>
      </c>
      <c r="C99" s="144"/>
    </row>
    <row r="100" spans="1:3">
      <c r="A100" s="150" t="s">
        <v>591</v>
      </c>
      <c r="B100" s="143" t="s">
        <v>211</v>
      </c>
      <c r="C100" s="144"/>
    </row>
    <row r="101" spans="1:3">
      <c r="A101" s="142" t="s">
        <v>592</v>
      </c>
      <c r="B101" s="150" t="s">
        <v>211</v>
      </c>
      <c r="C101" s="144"/>
    </row>
    <row r="102" spans="1:3">
      <c r="A102" s="142" t="s">
        <v>597</v>
      </c>
      <c r="B102" s="143" t="s">
        <v>211</v>
      </c>
      <c r="C102" s="144"/>
    </row>
    <row r="103" spans="1:3">
      <c r="A103" s="142" t="s">
        <v>594</v>
      </c>
      <c r="B103" s="150" t="s">
        <v>211</v>
      </c>
      <c r="C103" s="144"/>
    </row>
    <row r="104" spans="1:3">
      <c r="A104" s="142" t="s">
        <v>595</v>
      </c>
      <c r="B104" s="143" t="s">
        <v>211</v>
      </c>
      <c r="C104" s="144"/>
    </row>
    <row r="105" spans="1:3">
      <c r="A105" s="145" t="s">
        <v>602</v>
      </c>
      <c r="B105" s="146" t="s">
        <v>211</v>
      </c>
      <c r="C105" s="147">
        <f>SUM(C95:C104)</f>
        <v>0</v>
      </c>
    </row>
    <row r="106" spans="1:3">
      <c r="A106" s="142" t="s">
        <v>586</v>
      </c>
      <c r="B106" s="150" t="s">
        <v>215</v>
      </c>
      <c r="C106" s="144">
        <v>0</v>
      </c>
    </row>
    <row r="107" spans="1:3">
      <c r="A107" s="142" t="s">
        <v>587</v>
      </c>
      <c r="B107" s="150" t="s">
        <v>215</v>
      </c>
      <c r="C107" s="144"/>
    </row>
    <row r="108" spans="1:3">
      <c r="A108" s="142" t="s">
        <v>588</v>
      </c>
      <c r="B108" s="150" t="s">
        <v>215</v>
      </c>
      <c r="C108" s="144"/>
    </row>
    <row r="109" spans="1:3">
      <c r="A109" s="150" t="s">
        <v>589</v>
      </c>
      <c r="B109" s="150" t="s">
        <v>215</v>
      </c>
      <c r="C109" s="144"/>
    </row>
    <row r="110" spans="1:3">
      <c r="A110" s="150" t="s">
        <v>590</v>
      </c>
      <c r="B110" s="150" t="s">
        <v>215</v>
      </c>
      <c r="C110" s="144"/>
    </row>
    <row r="111" spans="1:3">
      <c r="A111" s="150" t="s">
        <v>591</v>
      </c>
      <c r="B111" s="150" t="s">
        <v>215</v>
      </c>
      <c r="C111" s="144"/>
    </row>
    <row r="112" spans="1:3">
      <c r="A112" s="142" t="s">
        <v>592</v>
      </c>
      <c r="B112" s="150" t="s">
        <v>215</v>
      </c>
      <c r="C112" s="144"/>
    </row>
    <row r="113" spans="1:3">
      <c r="A113" s="142" t="s">
        <v>597</v>
      </c>
      <c r="B113" s="150" t="s">
        <v>215</v>
      </c>
      <c r="C113" s="144"/>
    </row>
    <row r="114" spans="1:3">
      <c r="A114" s="142" t="s">
        <v>594</v>
      </c>
      <c r="B114" s="150" t="s">
        <v>215</v>
      </c>
      <c r="C114" s="144"/>
    </row>
    <row r="115" spans="1:3">
      <c r="A115" s="142" t="s">
        <v>595</v>
      </c>
      <c r="B115" s="150" t="s">
        <v>215</v>
      </c>
      <c r="C115" s="144"/>
    </row>
    <row r="116" spans="1:3">
      <c r="A116" s="151" t="s">
        <v>603</v>
      </c>
      <c r="B116" s="146" t="s">
        <v>215</v>
      </c>
      <c r="C116" s="147">
        <f>SUM(C106:C115)</f>
        <v>0</v>
      </c>
    </row>
  </sheetData>
  <sheetProtection selectLockedCells="1" selectUnlockedCells="1"/>
  <mergeCells count="2">
    <mergeCell ref="A2:C2"/>
    <mergeCell ref="A3:C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35609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4</vt:i4>
      </vt:variant>
    </vt:vector>
  </HeadingPairs>
  <TitlesOfParts>
    <vt:vector size="20" baseType="lpstr">
      <vt:lpstr>1- mell</vt:lpstr>
      <vt:lpstr>2. mell.</vt:lpstr>
      <vt:lpstr>3. sz. mell.</vt:lpstr>
      <vt:lpstr>4. mell.</vt:lpstr>
      <vt:lpstr>4.1 </vt:lpstr>
      <vt:lpstr>5. mell.</vt:lpstr>
      <vt:lpstr>6. mell.</vt:lpstr>
      <vt:lpstr>7. mell.</vt:lpstr>
      <vt:lpstr>8. mell.</vt:lpstr>
      <vt:lpstr>9. mell.</vt:lpstr>
      <vt:lpstr>10. mell.</vt:lpstr>
      <vt:lpstr>11. mell.</vt:lpstr>
      <vt:lpstr>12. mell.</vt:lpstr>
      <vt:lpstr>13. mell</vt:lpstr>
      <vt:lpstr>14. mell.</vt:lpstr>
      <vt:lpstr>15. mell</vt:lpstr>
      <vt:lpstr>'2. mell.'!Nyomtatási_cím</vt:lpstr>
      <vt:lpstr>'3. sz. mell.'!Nyomtatási_cím</vt:lpstr>
      <vt:lpstr>'9. mell.'!Nyomtatási_cím</vt:lpstr>
      <vt:lpstr>'14. 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Joci</dc:creator>
  <cp:lastModifiedBy>user</cp:lastModifiedBy>
  <cp:revision>4</cp:revision>
  <cp:lastPrinted>2021-03-04T08:01:31Z</cp:lastPrinted>
  <dcterms:created xsi:type="dcterms:W3CDTF">2015-01-28T09:43:29Z</dcterms:created>
  <dcterms:modified xsi:type="dcterms:W3CDTF">2021-08-16T13:16:28Z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