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öltségvetés, beszámoló\2020.évi költségvetés\módosítás\"/>
    </mc:Choice>
  </mc:AlternateContent>
  <xr:revisionPtr revIDLastSave="0" documentId="13_ncr:1_{29D8296F-72D9-4F11-8EF6-91015204F0C4}" xr6:coauthVersionLast="46" xr6:coauthVersionMax="46" xr10:uidLastSave="{00000000-0000-0000-0000-000000000000}"/>
  <bookViews>
    <workbookView xWindow="2715" yWindow="2880" windowWidth="21600" windowHeight="11145" firstSheet="20" activeTab="20" xr2:uid="{7469F1FF-62D7-4621-A742-0ECA3BDC898F}"/>
  </bookViews>
  <sheets>
    <sheet name="1.m.bevételek" sheetId="29" r:id="rId1"/>
    <sheet name="2020.összevont int.bev1a" sheetId="2" r:id="rId2"/>
    <sheet name="intézményi bev1b.20201231" sheetId="3" r:id="rId3"/>
    <sheet name="Bevételek intézm.(2.m)20201231" sheetId="4" r:id="rId4"/>
    <sheet name="2020.kiadások önk. önként 3.m." sheetId="5" r:id="rId5"/>
    <sheet name="2020.kiadások önk.kötelező 4.m" sheetId="6" r:id="rId6"/>
    <sheet name="5 melléklet int.kiadásai12.31" sheetId="7" r:id="rId7"/>
    <sheet name="Önk-int 2020.mérleg.6m" sheetId="8" r:id="rId8"/>
    <sheet name="7.m.ovimérleg" sheetId="9" r:id="rId9"/>
    <sheet name="8.mközösmérleg" sheetId="10" r:id="rId10"/>
    <sheet name="9.m.gkpmérleg" sheetId="11" r:id="rId11"/>
    <sheet name="Európai Uniós tám.2020 10.m" sheetId="16" r:id="rId12"/>
    <sheet name="11.m.adósságot kel.bev.al." sheetId="12" r:id="rId13"/>
    <sheet name="2020.önkorm_likviditás_12.m" sheetId="17" r:id="rId14"/>
    <sheet name="Közös 2020. likviditás_13.m." sheetId="18" r:id="rId15"/>
    <sheet name="2020.Gkp.likviditás_14.m." sheetId="19" r:id="rId16"/>
    <sheet name=" 2020.Óvoda_likviditás_15.m." sheetId="20" r:id="rId17"/>
    <sheet name="16.mközvetett_tám" sheetId="13" r:id="rId18"/>
    <sheet name="többév.kihatás ktgv.2020 17m" sheetId="27" r:id="rId19"/>
    <sheet name="18.melléklet beruházások" sheetId="28" r:id="rId20"/>
    <sheet name="2020. 18a.melléklet felhalmozás" sheetId="26" r:id="rId2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29" l="1"/>
  <c r="H64" i="29"/>
  <c r="J64" i="29" s="1"/>
  <c r="G64" i="29"/>
  <c r="D64" i="29"/>
  <c r="J62" i="29"/>
  <c r="I62" i="29"/>
  <c r="H62" i="29"/>
  <c r="G62" i="29"/>
  <c r="D62" i="29"/>
  <c r="J61" i="29"/>
  <c r="H61" i="29"/>
  <c r="G61" i="29"/>
  <c r="D61" i="29"/>
  <c r="J60" i="29"/>
  <c r="H60" i="29"/>
  <c r="G60" i="29"/>
  <c r="D60" i="29"/>
  <c r="I58" i="29"/>
  <c r="H58" i="29"/>
  <c r="J58" i="29" s="1"/>
  <c r="G58" i="29"/>
  <c r="D58" i="29"/>
  <c r="J57" i="29"/>
  <c r="I57" i="29"/>
  <c r="H57" i="29"/>
  <c r="G57" i="29"/>
  <c r="I55" i="29"/>
  <c r="H55" i="29"/>
  <c r="F55" i="29"/>
  <c r="E55" i="29"/>
  <c r="C55" i="29"/>
  <c r="B55" i="29"/>
  <c r="J54" i="29"/>
  <c r="I54" i="29"/>
  <c r="H54" i="29"/>
  <c r="G54" i="29"/>
  <c r="D54" i="29"/>
  <c r="J53" i="29"/>
  <c r="J55" i="29" s="1"/>
  <c r="G53" i="29"/>
  <c r="G55" i="29" s="1"/>
  <c r="D53" i="29"/>
  <c r="D55" i="29" s="1"/>
  <c r="J51" i="29"/>
  <c r="I51" i="29"/>
  <c r="H51" i="29"/>
  <c r="G51" i="29"/>
  <c r="F51" i="29"/>
  <c r="E51" i="29"/>
  <c r="C51" i="29"/>
  <c r="B51" i="29"/>
  <c r="J50" i="29"/>
  <c r="G50" i="29"/>
  <c r="D50" i="29"/>
  <c r="J49" i="29"/>
  <c r="G49" i="29"/>
  <c r="D49" i="29"/>
  <c r="D51" i="29" s="1"/>
  <c r="J44" i="29"/>
  <c r="I44" i="29"/>
  <c r="H44" i="29"/>
  <c r="G44" i="29"/>
  <c r="G46" i="29" s="1"/>
  <c r="F44" i="29"/>
  <c r="E44" i="29"/>
  <c r="E46" i="29" s="1"/>
  <c r="C44" i="29"/>
  <c r="C46" i="29" s="1"/>
  <c r="B44" i="29"/>
  <c r="B46" i="29" s="1"/>
  <c r="J43" i="29"/>
  <c r="G43" i="29"/>
  <c r="D43" i="29"/>
  <c r="J42" i="29"/>
  <c r="G42" i="29"/>
  <c r="D42" i="29"/>
  <c r="D44" i="29" s="1"/>
  <c r="F40" i="29"/>
  <c r="F46" i="29" s="1"/>
  <c r="E40" i="29"/>
  <c r="C40" i="29"/>
  <c r="B40" i="29"/>
  <c r="J39" i="29"/>
  <c r="I39" i="29"/>
  <c r="H39" i="29"/>
  <c r="G39" i="29"/>
  <c r="D39" i="29"/>
  <c r="I38" i="29"/>
  <c r="H38" i="29"/>
  <c r="J38" i="29" s="1"/>
  <c r="G38" i="29"/>
  <c r="D38" i="29"/>
  <c r="I37" i="29"/>
  <c r="H37" i="29"/>
  <c r="J37" i="29" s="1"/>
  <c r="G37" i="29"/>
  <c r="D37" i="29"/>
  <c r="I36" i="29"/>
  <c r="I40" i="29" s="1"/>
  <c r="I46" i="29" s="1"/>
  <c r="H36" i="29"/>
  <c r="H40" i="29" s="1"/>
  <c r="H46" i="29" s="1"/>
  <c r="G36" i="29"/>
  <c r="G40" i="29" s="1"/>
  <c r="D36" i="29"/>
  <c r="D40" i="29" s="1"/>
  <c r="F34" i="29"/>
  <c r="J33" i="29"/>
  <c r="I33" i="29"/>
  <c r="H33" i="29"/>
  <c r="G33" i="29"/>
  <c r="D33" i="29"/>
  <c r="I31" i="29"/>
  <c r="H31" i="29"/>
  <c r="J31" i="29" s="1"/>
  <c r="G31" i="29"/>
  <c r="D31" i="29"/>
  <c r="I29" i="29"/>
  <c r="H29" i="29"/>
  <c r="J29" i="29" s="1"/>
  <c r="G29" i="29"/>
  <c r="D29" i="29"/>
  <c r="F27" i="29"/>
  <c r="E27" i="29"/>
  <c r="C27" i="29"/>
  <c r="C34" i="29" s="1"/>
  <c r="B27" i="29"/>
  <c r="I26" i="29"/>
  <c r="H26" i="29"/>
  <c r="J26" i="29" s="1"/>
  <c r="G26" i="29"/>
  <c r="D26" i="29"/>
  <c r="I25" i="29"/>
  <c r="H25" i="29"/>
  <c r="J25" i="29" s="1"/>
  <c r="G25" i="29"/>
  <c r="D25" i="29"/>
  <c r="I24" i="29"/>
  <c r="H24" i="29"/>
  <c r="J24" i="29" s="1"/>
  <c r="G24" i="29"/>
  <c r="D24" i="29"/>
  <c r="I23" i="29"/>
  <c r="J23" i="29" s="1"/>
  <c r="H23" i="29"/>
  <c r="G23" i="29"/>
  <c r="D23" i="29"/>
  <c r="I22" i="29"/>
  <c r="H22" i="29"/>
  <c r="J22" i="29" s="1"/>
  <c r="G22" i="29"/>
  <c r="D22" i="29"/>
  <c r="I21" i="29"/>
  <c r="I27" i="29" s="1"/>
  <c r="H21" i="29"/>
  <c r="H27" i="29" s="1"/>
  <c r="G21" i="29"/>
  <c r="G27" i="29" s="1"/>
  <c r="D21" i="29"/>
  <c r="D27" i="29" s="1"/>
  <c r="F18" i="29"/>
  <c r="E18" i="29"/>
  <c r="E34" i="29" s="1"/>
  <c r="E59" i="29" s="1"/>
  <c r="E63" i="29" s="1"/>
  <c r="C18" i="29"/>
  <c r="B18" i="29"/>
  <c r="B34" i="29" s="1"/>
  <c r="B59" i="29" s="1"/>
  <c r="B63" i="29" s="1"/>
  <c r="I17" i="29"/>
  <c r="H17" i="29"/>
  <c r="J17" i="29" s="1"/>
  <c r="G17" i="29"/>
  <c r="D17" i="29"/>
  <c r="I16" i="29"/>
  <c r="H16" i="29"/>
  <c r="J16" i="29" s="1"/>
  <c r="G16" i="29"/>
  <c r="D16" i="29"/>
  <c r="I15" i="29"/>
  <c r="H15" i="29"/>
  <c r="J15" i="29" s="1"/>
  <c r="G15" i="29"/>
  <c r="D15" i="29"/>
  <c r="J14" i="29"/>
  <c r="I14" i="29"/>
  <c r="H14" i="29"/>
  <c r="G14" i="29"/>
  <c r="D14" i="29"/>
  <c r="I13" i="29"/>
  <c r="H13" i="29"/>
  <c r="I12" i="29"/>
  <c r="H12" i="29"/>
  <c r="J12" i="29" s="1"/>
  <c r="G12" i="29"/>
  <c r="D12" i="29"/>
  <c r="I11" i="29"/>
  <c r="H11" i="29"/>
  <c r="J11" i="29" s="1"/>
  <c r="G11" i="29"/>
  <c r="D11" i="29"/>
  <c r="D18" i="29" s="1"/>
  <c r="I10" i="29"/>
  <c r="H10" i="29"/>
  <c r="I9" i="29"/>
  <c r="I18" i="29" s="1"/>
  <c r="I34" i="29" s="1"/>
  <c r="I59" i="29" s="1"/>
  <c r="I63" i="29" s="1"/>
  <c r="I65" i="29" s="1"/>
  <c r="H9" i="29"/>
  <c r="H18" i="29" s="1"/>
  <c r="G9" i="29"/>
  <c r="G18" i="29" s="1"/>
  <c r="D9" i="29"/>
  <c r="D36" i="28"/>
  <c r="L125" i="16"/>
  <c r="L123" i="16"/>
  <c r="L124" i="16"/>
  <c r="L122" i="16"/>
  <c r="K11" i="16"/>
  <c r="K12" i="16"/>
  <c r="K10" i="16"/>
  <c r="K20" i="16"/>
  <c r="K21" i="16"/>
  <c r="K22" i="16"/>
  <c r="K23" i="16"/>
  <c r="K24" i="16"/>
  <c r="K19" i="16"/>
  <c r="K62" i="16"/>
  <c r="L73" i="16"/>
  <c r="J79" i="16"/>
  <c r="K79" i="16"/>
  <c r="K88" i="16"/>
  <c r="L93" i="16"/>
  <c r="J99" i="16"/>
  <c r="K99" i="16"/>
  <c r="K108" i="16"/>
  <c r="J27" i="16"/>
  <c r="J16" i="16"/>
  <c r="J58" i="16"/>
  <c r="J68" i="16"/>
  <c r="J128" i="16"/>
  <c r="J108" i="16"/>
  <c r="J88" i="16"/>
  <c r="G46" i="5"/>
  <c r="T39" i="5"/>
  <c r="T40" i="5"/>
  <c r="T41" i="5"/>
  <c r="T42" i="5"/>
  <c r="T43" i="5"/>
  <c r="V31" i="5"/>
  <c r="U27" i="5"/>
  <c r="U28" i="5"/>
  <c r="U29" i="5"/>
  <c r="U30" i="5"/>
  <c r="U31" i="5"/>
  <c r="U32" i="5"/>
  <c r="U33" i="5"/>
  <c r="U34" i="5"/>
  <c r="S34" i="5"/>
  <c r="T27" i="5"/>
  <c r="V27" i="5" s="1"/>
  <c r="T28" i="5"/>
  <c r="V28" i="5" s="1"/>
  <c r="T29" i="5"/>
  <c r="V29" i="5" s="1"/>
  <c r="T30" i="5"/>
  <c r="T31" i="5"/>
  <c r="T32" i="5"/>
  <c r="T33" i="5"/>
  <c r="V33" i="5" s="1"/>
  <c r="T34" i="5"/>
  <c r="S27" i="5"/>
  <c r="S28" i="5"/>
  <c r="S29" i="5"/>
  <c r="S30" i="5"/>
  <c r="S31" i="5"/>
  <c r="S32" i="5"/>
  <c r="S33" i="5"/>
  <c r="P27" i="5"/>
  <c r="P28" i="5"/>
  <c r="P29" i="5"/>
  <c r="P30" i="5"/>
  <c r="P31" i="5"/>
  <c r="P32" i="5"/>
  <c r="P33" i="5"/>
  <c r="P34" i="5"/>
  <c r="M27" i="5"/>
  <c r="M28" i="5"/>
  <c r="M29" i="5"/>
  <c r="M30" i="5"/>
  <c r="M31" i="5"/>
  <c r="M32" i="5"/>
  <c r="M33" i="5"/>
  <c r="M34" i="5"/>
  <c r="D34" i="5"/>
  <c r="G34" i="5"/>
  <c r="J27" i="5"/>
  <c r="J28" i="5"/>
  <c r="J29" i="5"/>
  <c r="J30" i="5"/>
  <c r="J31" i="5"/>
  <c r="J32" i="5"/>
  <c r="J33" i="5"/>
  <c r="J34" i="5"/>
  <c r="G27" i="5"/>
  <c r="G28" i="5"/>
  <c r="G29" i="5"/>
  <c r="G30" i="5"/>
  <c r="G31" i="5"/>
  <c r="G32" i="5"/>
  <c r="D27" i="5"/>
  <c r="D28" i="5"/>
  <c r="D29" i="5"/>
  <c r="D30" i="5"/>
  <c r="D31" i="5"/>
  <c r="D32" i="5"/>
  <c r="D16" i="5"/>
  <c r="G16" i="5"/>
  <c r="J16" i="5"/>
  <c r="M16" i="5"/>
  <c r="P16" i="5"/>
  <c r="S16" i="5"/>
  <c r="T16" i="5"/>
  <c r="T45" i="5" s="1"/>
  <c r="T48" i="5" s="1"/>
  <c r="U16" i="5"/>
  <c r="U23" i="5"/>
  <c r="U24" i="5"/>
  <c r="T23" i="5"/>
  <c r="T24" i="5"/>
  <c r="S23" i="5"/>
  <c r="S24" i="5"/>
  <c r="P23" i="5"/>
  <c r="P24" i="5"/>
  <c r="M23" i="5"/>
  <c r="M24" i="5"/>
  <c r="J23" i="5"/>
  <c r="J24" i="5"/>
  <c r="G23" i="5"/>
  <c r="G24" i="5"/>
  <c r="D23" i="5"/>
  <c r="D24" i="5"/>
  <c r="D21" i="5"/>
  <c r="D22" i="5"/>
  <c r="D25" i="5"/>
  <c r="D26" i="5"/>
  <c r="D33" i="5"/>
  <c r="D35" i="5"/>
  <c r="D36" i="5"/>
  <c r="D37" i="5"/>
  <c r="D38" i="5"/>
  <c r="D39" i="5"/>
  <c r="D40" i="5"/>
  <c r="D41" i="5"/>
  <c r="D42" i="5"/>
  <c r="D43" i="5"/>
  <c r="U49" i="5"/>
  <c r="M49" i="5"/>
  <c r="J46" i="5"/>
  <c r="D46" i="5"/>
  <c r="P46" i="5"/>
  <c r="S8" i="5"/>
  <c r="S9" i="5"/>
  <c r="S10" i="5"/>
  <c r="S11" i="5"/>
  <c r="S12" i="5"/>
  <c r="S13" i="5"/>
  <c r="S14" i="5"/>
  <c r="S15" i="5"/>
  <c r="S17" i="5"/>
  <c r="S18" i="5"/>
  <c r="S19" i="5"/>
  <c r="S20" i="5"/>
  <c r="S21" i="5"/>
  <c r="S22" i="5"/>
  <c r="S25" i="5"/>
  <c r="S26" i="5"/>
  <c r="S35" i="5"/>
  <c r="S36" i="5"/>
  <c r="S37" i="5"/>
  <c r="S38" i="5"/>
  <c r="S39" i="5"/>
  <c r="S40" i="5"/>
  <c r="S41" i="5"/>
  <c r="S43" i="5"/>
  <c r="S44" i="5"/>
  <c r="S42" i="5"/>
  <c r="P12" i="5"/>
  <c r="P13" i="5"/>
  <c r="P14" i="5"/>
  <c r="P15" i="5"/>
  <c r="P17" i="5"/>
  <c r="P18" i="5"/>
  <c r="P19" i="5"/>
  <c r="P20" i="5"/>
  <c r="P21" i="5"/>
  <c r="P22" i="5"/>
  <c r="P25" i="5"/>
  <c r="P26" i="5"/>
  <c r="P35" i="5"/>
  <c r="P36" i="5"/>
  <c r="P37" i="5"/>
  <c r="P38" i="5"/>
  <c r="P39" i="5"/>
  <c r="P40" i="5"/>
  <c r="P41" i="5"/>
  <c r="P42" i="5"/>
  <c r="P43" i="5"/>
  <c r="P44" i="5"/>
  <c r="P8" i="5"/>
  <c r="P9" i="5"/>
  <c r="P10" i="5"/>
  <c r="P11" i="5"/>
  <c r="M10" i="5"/>
  <c r="M11" i="5"/>
  <c r="M12" i="5"/>
  <c r="M13" i="5"/>
  <c r="M14" i="5"/>
  <c r="M15" i="5"/>
  <c r="M17" i="5"/>
  <c r="M18" i="5"/>
  <c r="M19" i="5"/>
  <c r="M20" i="5"/>
  <c r="M21" i="5"/>
  <c r="M22" i="5"/>
  <c r="M25" i="5"/>
  <c r="M26" i="5"/>
  <c r="M35" i="5"/>
  <c r="M36" i="5"/>
  <c r="M37" i="5"/>
  <c r="M38" i="5"/>
  <c r="M39" i="5"/>
  <c r="M40" i="5"/>
  <c r="M41" i="5"/>
  <c r="M42" i="5"/>
  <c r="M43" i="5"/>
  <c r="M44" i="5"/>
  <c r="M9" i="5"/>
  <c r="M7" i="5"/>
  <c r="J9" i="5"/>
  <c r="J10" i="5"/>
  <c r="J11" i="5"/>
  <c r="J12" i="5"/>
  <c r="J13" i="5"/>
  <c r="J14" i="5"/>
  <c r="J15" i="5"/>
  <c r="J17" i="5"/>
  <c r="J18" i="5"/>
  <c r="J19" i="5"/>
  <c r="J20" i="5"/>
  <c r="J21" i="5"/>
  <c r="J22" i="5"/>
  <c r="J25" i="5"/>
  <c r="J26" i="5"/>
  <c r="J35" i="5"/>
  <c r="J36" i="5"/>
  <c r="J37" i="5"/>
  <c r="J38" i="5"/>
  <c r="J39" i="5"/>
  <c r="J40" i="5"/>
  <c r="J41" i="5"/>
  <c r="J42" i="5"/>
  <c r="J43" i="5"/>
  <c r="J44" i="5"/>
  <c r="J8" i="5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5" i="5"/>
  <c r="G26" i="5"/>
  <c r="G33" i="5"/>
  <c r="G35" i="5"/>
  <c r="G36" i="5"/>
  <c r="G37" i="5"/>
  <c r="G38" i="5"/>
  <c r="G39" i="5"/>
  <c r="G40" i="5"/>
  <c r="G41" i="5"/>
  <c r="G42" i="5"/>
  <c r="G43" i="5"/>
  <c r="G44" i="5"/>
  <c r="G8" i="5"/>
  <c r="D9" i="5"/>
  <c r="D10" i="5"/>
  <c r="D11" i="5"/>
  <c r="D12" i="5"/>
  <c r="D13" i="5"/>
  <c r="D14" i="5"/>
  <c r="D15" i="5"/>
  <c r="D17" i="5"/>
  <c r="D18" i="5"/>
  <c r="D19" i="5"/>
  <c r="D20" i="5"/>
  <c r="D8" i="5"/>
  <c r="T22" i="6"/>
  <c r="P18" i="6"/>
  <c r="U16" i="6"/>
  <c r="T16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7" i="6"/>
  <c r="M35" i="6"/>
  <c r="P26" i="6"/>
  <c r="P27" i="6"/>
  <c r="P28" i="6"/>
  <c r="P29" i="6"/>
  <c r="P30" i="6"/>
  <c r="P31" i="6"/>
  <c r="P32" i="6"/>
  <c r="P25" i="6"/>
  <c r="J26" i="6"/>
  <c r="J27" i="6"/>
  <c r="J28" i="6"/>
  <c r="J29" i="6"/>
  <c r="J30" i="6"/>
  <c r="J31" i="6"/>
  <c r="J32" i="6"/>
  <c r="J25" i="6"/>
  <c r="G26" i="6"/>
  <c r="G27" i="6"/>
  <c r="G28" i="6"/>
  <c r="G29" i="6"/>
  <c r="G30" i="6"/>
  <c r="G31" i="6"/>
  <c r="G32" i="6"/>
  <c r="G25" i="6"/>
  <c r="D26" i="6"/>
  <c r="D27" i="6"/>
  <c r="D28" i="6"/>
  <c r="D29" i="6"/>
  <c r="D30" i="6"/>
  <c r="D31" i="6"/>
  <c r="D32" i="6"/>
  <c r="D25" i="6"/>
  <c r="M23" i="6"/>
  <c r="P8" i="6"/>
  <c r="P9" i="6"/>
  <c r="P10" i="6"/>
  <c r="P11" i="6"/>
  <c r="P12" i="6"/>
  <c r="P13" i="6"/>
  <c r="P14" i="6"/>
  <c r="P15" i="6"/>
  <c r="P16" i="6"/>
  <c r="P17" i="6"/>
  <c r="P19" i="6"/>
  <c r="P20" i="6"/>
  <c r="P21" i="6"/>
  <c r="P22" i="6"/>
  <c r="P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7" i="6"/>
  <c r="B24" i="6"/>
  <c r="B33" i="6"/>
  <c r="E24" i="6"/>
  <c r="E33" i="6"/>
  <c r="H24" i="6"/>
  <c r="H33" i="6"/>
  <c r="K24" i="6"/>
  <c r="K33" i="6"/>
  <c r="J28" i="27"/>
  <c r="I28" i="27"/>
  <c r="H28" i="27"/>
  <c r="G28" i="27"/>
  <c r="F28" i="27"/>
  <c r="E28" i="27"/>
  <c r="D28" i="27"/>
  <c r="C28" i="27"/>
  <c r="B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28" i="27" s="1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J21" i="26"/>
  <c r="I21" i="26"/>
  <c r="H21" i="26"/>
  <c r="I10" i="26"/>
  <c r="I11" i="26"/>
  <c r="I12" i="26"/>
  <c r="I13" i="26"/>
  <c r="I14" i="26"/>
  <c r="I15" i="26"/>
  <c r="I16" i="26"/>
  <c r="I17" i="26"/>
  <c r="I18" i="26"/>
  <c r="I19" i="26"/>
  <c r="I9" i="26"/>
  <c r="H10" i="26"/>
  <c r="H11" i="26"/>
  <c r="H12" i="26"/>
  <c r="H13" i="26"/>
  <c r="H14" i="26"/>
  <c r="H15" i="26"/>
  <c r="H16" i="26"/>
  <c r="H17" i="26"/>
  <c r="H18" i="26"/>
  <c r="H19" i="26"/>
  <c r="H9" i="26"/>
  <c r="F47" i="26"/>
  <c r="E47" i="26"/>
  <c r="C47" i="26"/>
  <c r="B47" i="26"/>
  <c r="G46" i="26"/>
  <c r="J46" i="26" s="1"/>
  <c r="G45" i="26"/>
  <c r="D45" i="26"/>
  <c r="D44" i="26"/>
  <c r="J44" i="26" s="1"/>
  <c r="D43" i="26"/>
  <c r="J43" i="26" s="1"/>
  <c r="D42" i="26"/>
  <c r="J42" i="26" s="1"/>
  <c r="D41" i="26"/>
  <c r="J41" i="26" s="1"/>
  <c r="D40" i="26"/>
  <c r="J40" i="26" s="1"/>
  <c r="D39" i="26"/>
  <c r="J39" i="26" s="1"/>
  <c r="D38" i="26"/>
  <c r="J38" i="26" s="1"/>
  <c r="D37" i="26"/>
  <c r="J37" i="26" s="1"/>
  <c r="D36" i="26"/>
  <c r="J36" i="26" s="1"/>
  <c r="D35" i="26"/>
  <c r="J35" i="26" s="1"/>
  <c r="D34" i="26"/>
  <c r="J34" i="26" s="1"/>
  <c r="D33" i="26"/>
  <c r="J33" i="26" s="1"/>
  <c r="D32" i="26"/>
  <c r="J32" i="26" s="1"/>
  <c r="D31" i="26"/>
  <c r="J31" i="26" s="1"/>
  <c r="D30" i="26"/>
  <c r="J30" i="26" s="1"/>
  <c r="D29" i="26"/>
  <c r="J29" i="26" s="1"/>
  <c r="D28" i="26"/>
  <c r="J28" i="26" s="1"/>
  <c r="D27" i="26"/>
  <c r="J27" i="26" s="1"/>
  <c r="D26" i="26"/>
  <c r="J26" i="26" s="1"/>
  <c r="D25" i="26"/>
  <c r="J25" i="26" s="1"/>
  <c r="D24" i="26"/>
  <c r="J24" i="26" s="1"/>
  <c r="F20" i="26"/>
  <c r="F22" i="26" s="1"/>
  <c r="E20" i="26"/>
  <c r="E22" i="26" s="1"/>
  <c r="C20" i="26"/>
  <c r="C22" i="26" s="1"/>
  <c r="B20" i="26"/>
  <c r="B22" i="26" s="1"/>
  <c r="G20" i="26"/>
  <c r="G22" i="26" s="1"/>
  <c r="D19" i="26"/>
  <c r="J19" i="26" s="1"/>
  <c r="D18" i="26"/>
  <c r="J18" i="26" s="1"/>
  <c r="D17" i="26"/>
  <c r="J17" i="26" s="1"/>
  <c r="D16" i="26"/>
  <c r="J16" i="26" s="1"/>
  <c r="D15" i="26"/>
  <c r="J15" i="26" s="1"/>
  <c r="D14" i="26"/>
  <c r="J14" i="26" s="1"/>
  <c r="D13" i="26"/>
  <c r="J13" i="26" s="1"/>
  <c r="D12" i="26"/>
  <c r="J12" i="26" s="1"/>
  <c r="D11" i="26"/>
  <c r="J11" i="26" s="1"/>
  <c r="D10" i="26"/>
  <c r="J10" i="26" s="1"/>
  <c r="D9" i="26"/>
  <c r="J9" i="26" s="1"/>
  <c r="G34" i="29" l="1"/>
  <c r="G59" i="29" s="1"/>
  <c r="B65" i="29"/>
  <c r="D63" i="29"/>
  <c r="H34" i="29"/>
  <c r="H59" i="29" s="1"/>
  <c r="H63" i="29" s="1"/>
  <c r="E65" i="29"/>
  <c r="D46" i="29"/>
  <c r="D34" i="29"/>
  <c r="D59" i="29" s="1"/>
  <c r="C59" i="29"/>
  <c r="C63" i="29" s="1"/>
  <c r="C65" i="29" s="1"/>
  <c r="F59" i="29"/>
  <c r="F63" i="29" s="1"/>
  <c r="F65" i="29" s="1"/>
  <c r="J36" i="29"/>
  <c r="J40" i="29" s="1"/>
  <c r="J46" i="29" s="1"/>
  <c r="J9" i="29"/>
  <c r="J18" i="29" s="1"/>
  <c r="J34" i="29" s="1"/>
  <c r="J21" i="29"/>
  <c r="J27" i="29" s="1"/>
  <c r="V34" i="5"/>
  <c r="V32" i="5"/>
  <c r="V30" i="5"/>
  <c r="V24" i="5"/>
  <c r="V23" i="5"/>
  <c r="V16" i="5"/>
  <c r="V16" i="6"/>
  <c r="B34" i="6"/>
  <c r="B36" i="6" s="1"/>
  <c r="E34" i="6"/>
  <c r="E36" i="6" s="1"/>
  <c r="H34" i="6"/>
  <c r="H36" i="6" s="1"/>
  <c r="K34" i="6"/>
  <c r="K36" i="6" s="1"/>
  <c r="C48" i="26"/>
  <c r="C50" i="26" s="1"/>
  <c r="J45" i="26"/>
  <c r="I47" i="26"/>
  <c r="H20" i="26"/>
  <c r="H22" i="26" s="1"/>
  <c r="I20" i="26"/>
  <c r="I22" i="26" s="1"/>
  <c r="J20" i="26"/>
  <c r="J22" i="26" s="1"/>
  <c r="H47" i="26"/>
  <c r="F48" i="26"/>
  <c r="F50" i="26" s="1"/>
  <c r="E48" i="26"/>
  <c r="E50" i="26" s="1"/>
  <c r="D47" i="26"/>
  <c r="G47" i="26"/>
  <c r="G48" i="26" s="1"/>
  <c r="G50" i="26" s="1"/>
  <c r="B48" i="26"/>
  <c r="B50" i="26" s="1"/>
  <c r="D20" i="26"/>
  <c r="D22" i="26" s="1"/>
  <c r="G65" i="29" l="1"/>
  <c r="D65" i="29"/>
  <c r="G63" i="29"/>
  <c r="J59" i="29"/>
  <c r="H65" i="29"/>
  <c r="J65" i="29" s="1"/>
  <c r="J63" i="29"/>
  <c r="D48" i="26"/>
  <c r="D50" i="26" s="1"/>
  <c r="I48" i="26"/>
  <c r="I50" i="26" s="1"/>
  <c r="J47" i="26"/>
  <c r="H48" i="26"/>
  <c r="H26" i="4"/>
  <c r="I65" i="4"/>
  <c r="H65" i="4"/>
  <c r="I63" i="4"/>
  <c r="H63" i="4"/>
  <c r="I52" i="4"/>
  <c r="I53" i="4"/>
  <c r="H52" i="4"/>
  <c r="H53" i="4"/>
  <c r="I51" i="4"/>
  <c r="H51" i="4"/>
  <c r="I43" i="4"/>
  <c r="H43" i="4"/>
  <c r="H41" i="4"/>
  <c r="H35" i="4"/>
  <c r="H34" i="4"/>
  <c r="H33" i="4"/>
  <c r="H23" i="4"/>
  <c r="H12" i="4"/>
  <c r="H10" i="4"/>
  <c r="H6" i="4"/>
  <c r="I40" i="2"/>
  <c r="I37" i="2"/>
  <c r="I22" i="2"/>
  <c r="I36" i="2"/>
  <c r="I38" i="2"/>
  <c r="I39" i="2"/>
  <c r="I41" i="2"/>
  <c r="I42" i="2"/>
  <c r="I43" i="2"/>
  <c r="I44" i="2"/>
  <c r="I45" i="2"/>
  <c r="I35" i="2"/>
  <c r="I23" i="2"/>
  <c r="I24" i="2"/>
  <c r="I25" i="2"/>
  <c r="I26" i="2"/>
  <c r="I27" i="2"/>
  <c r="I28" i="2"/>
  <c r="I29" i="2"/>
  <c r="I30" i="2"/>
  <c r="I31" i="2"/>
  <c r="I21" i="2"/>
  <c r="I49" i="3"/>
  <c r="I40" i="3"/>
  <c r="I41" i="3"/>
  <c r="I42" i="3"/>
  <c r="I43" i="3"/>
  <c r="I44" i="3"/>
  <c r="I39" i="3"/>
  <c r="I25" i="3"/>
  <c r="I12" i="3"/>
  <c r="J48" i="26" l="1"/>
  <c r="J50" i="26" s="1"/>
  <c r="H50" i="26"/>
  <c r="J25" i="17"/>
  <c r="G33" i="7"/>
  <c r="G34" i="7"/>
  <c r="G35" i="7"/>
  <c r="G37" i="7"/>
  <c r="G38" i="7"/>
  <c r="G36" i="7"/>
  <c r="P11" i="7"/>
  <c r="P23" i="7"/>
  <c r="P24" i="7"/>
  <c r="U24" i="7"/>
  <c r="V24" i="7" s="1"/>
  <c r="T24" i="7"/>
  <c r="J23" i="7"/>
  <c r="J24" i="7"/>
  <c r="P42" i="7"/>
  <c r="J42" i="7"/>
  <c r="G42" i="7"/>
  <c r="D42" i="7"/>
  <c r="P34" i="7"/>
  <c r="P35" i="7"/>
  <c r="P36" i="7"/>
  <c r="P37" i="7"/>
  <c r="P38" i="7"/>
  <c r="P33" i="7"/>
  <c r="J34" i="7"/>
  <c r="J35" i="7"/>
  <c r="J36" i="7"/>
  <c r="J37" i="7"/>
  <c r="J38" i="7"/>
  <c r="J33" i="7"/>
  <c r="D34" i="7"/>
  <c r="D35" i="7"/>
  <c r="D36" i="7"/>
  <c r="D37" i="7"/>
  <c r="D38" i="7"/>
  <c r="D33" i="7"/>
  <c r="T11" i="7"/>
  <c r="V11" i="7" s="1"/>
  <c r="J12" i="7"/>
  <c r="J11" i="7"/>
  <c r="U11" i="7"/>
  <c r="P22" i="7"/>
  <c r="J22" i="7"/>
  <c r="G23" i="7"/>
  <c r="G22" i="7"/>
  <c r="D23" i="7"/>
  <c r="D22" i="7"/>
  <c r="G12" i="7"/>
  <c r="G11" i="7"/>
  <c r="D12" i="7"/>
  <c r="D11" i="7"/>
  <c r="M25" i="20" l="1"/>
  <c r="L25" i="20"/>
  <c r="K25" i="20"/>
  <c r="J25" i="20"/>
  <c r="I25" i="20"/>
  <c r="H25" i="20"/>
  <c r="G25" i="20"/>
  <c r="F25" i="20"/>
  <c r="E25" i="20"/>
  <c r="D25" i="20"/>
  <c r="C25" i="20"/>
  <c r="B25" i="20"/>
  <c r="N24" i="20"/>
  <c r="N23" i="20"/>
  <c r="N22" i="20"/>
  <c r="B20" i="20"/>
  <c r="N18" i="20"/>
  <c r="N17" i="20"/>
  <c r="N16" i="20"/>
  <c r="N15" i="20"/>
  <c r="N14" i="20"/>
  <c r="N13" i="20"/>
  <c r="N12" i="20"/>
  <c r="N11" i="20"/>
  <c r="N10" i="20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N23" i="19"/>
  <c r="N22" i="19"/>
  <c r="B20" i="19"/>
  <c r="B26" i="19" s="1"/>
  <c r="N18" i="19"/>
  <c r="N17" i="19"/>
  <c r="N16" i="19"/>
  <c r="N15" i="19"/>
  <c r="N14" i="19"/>
  <c r="N12" i="19"/>
  <c r="N11" i="19"/>
  <c r="N10" i="19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N23" i="18"/>
  <c r="N22" i="18"/>
  <c r="N25" i="18" s="1"/>
  <c r="B20" i="18"/>
  <c r="B26" i="18" s="1"/>
  <c r="N18" i="18"/>
  <c r="N17" i="18"/>
  <c r="N16" i="18"/>
  <c r="N15" i="18"/>
  <c r="N14" i="18"/>
  <c r="N13" i="18"/>
  <c r="N12" i="18"/>
  <c r="N11" i="18"/>
  <c r="N10" i="18"/>
  <c r="M25" i="17"/>
  <c r="L25" i="17"/>
  <c r="K25" i="17"/>
  <c r="I25" i="17"/>
  <c r="H25" i="17"/>
  <c r="G25" i="17"/>
  <c r="F25" i="17"/>
  <c r="E25" i="17"/>
  <c r="D25" i="17"/>
  <c r="C25" i="17"/>
  <c r="B25" i="17"/>
  <c r="N24" i="17"/>
  <c r="N23" i="17"/>
  <c r="N22" i="17"/>
  <c r="B20" i="17"/>
  <c r="N18" i="17"/>
  <c r="N17" i="17"/>
  <c r="N16" i="17"/>
  <c r="N15" i="17"/>
  <c r="N14" i="17"/>
  <c r="N13" i="17"/>
  <c r="N12" i="17"/>
  <c r="N11" i="17"/>
  <c r="N10" i="17"/>
  <c r="I128" i="16"/>
  <c r="H128" i="16"/>
  <c r="G128" i="16"/>
  <c r="F128" i="16"/>
  <c r="K119" i="16"/>
  <c r="H119" i="16"/>
  <c r="G119" i="16"/>
  <c r="F119" i="16"/>
  <c r="L118" i="16"/>
  <c r="L117" i="16"/>
  <c r="L116" i="16"/>
  <c r="L115" i="16"/>
  <c r="L114" i="16"/>
  <c r="L113" i="16"/>
  <c r="I108" i="16"/>
  <c r="H108" i="16"/>
  <c r="G108" i="16"/>
  <c r="F108" i="16"/>
  <c r="L104" i="16"/>
  <c r="L103" i="16"/>
  <c r="I99" i="16"/>
  <c r="H99" i="16"/>
  <c r="G99" i="16"/>
  <c r="F99" i="16"/>
  <c r="L98" i="16"/>
  <c r="L97" i="16"/>
  <c r="L96" i="16"/>
  <c r="L95" i="16"/>
  <c r="L94" i="16"/>
  <c r="I88" i="16"/>
  <c r="H88" i="16"/>
  <c r="G88" i="16"/>
  <c r="F88" i="16"/>
  <c r="L85" i="16"/>
  <c r="L84" i="16"/>
  <c r="L83" i="16"/>
  <c r="I79" i="16"/>
  <c r="H79" i="16"/>
  <c r="G79" i="16"/>
  <c r="F79" i="16"/>
  <c r="L75" i="16"/>
  <c r="L74" i="16"/>
  <c r="I68" i="16"/>
  <c r="H68" i="16"/>
  <c r="G68" i="16"/>
  <c r="F68" i="16"/>
  <c r="K64" i="16"/>
  <c r="K63" i="16"/>
  <c r="K61" i="16"/>
  <c r="I58" i="16"/>
  <c r="H58" i="16"/>
  <c r="G58" i="16"/>
  <c r="F58" i="16"/>
  <c r="K54" i="16"/>
  <c r="K53" i="16"/>
  <c r="K52" i="16"/>
  <c r="I27" i="16"/>
  <c r="H27" i="16"/>
  <c r="G27" i="16"/>
  <c r="F27" i="16"/>
  <c r="I16" i="16"/>
  <c r="H16" i="16"/>
  <c r="G16" i="16"/>
  <c r="F16" i="16"/>
  <c r="K27" i="16" l="1"/>
  <c r="K68" i="16"/>
  <c r="L108" i="16"/>
  <c r="K16" i="16"/>
  <c r="L128" i="16"/>
  <c r="L99" i="16"/>
  <c r="L88" i="16"/>
  <c r="L79" i="16"/>
  <c r="L119" i="16"/>
  <c r="K58" i="16"/>
  <c r="N25" i="17"/>
  <c r="B26" i="17"/>
  <c r="C19" i="17" s="1"/>
  <c r="C20" i="17" s="1"/>
  <c r="C26" i="17" s="1"/>
  <c r="D19" i="17" s="1"/>
  <c r="D20" i="17" s="1"/>
  <c r="D26" i="17" s="1"/>
  <c r="E19" i="17" s="1"/>
  <c r="E20" i="17" s="1"/>
  <c r="E26" i="17" s="1"/>
  <c r="F19" i="17" s="1"/>
  <c r="F20" i="17" s="1"/>
  <c r="F26" i="17" s="1"/>
  <c r="G19" i="17" s="1"/>
  <c r="G20" i="17" s="1"/>
  <c r="G26" i="17" s="1"/>
  <c r="H19" i="17" s="1"/>
  <c r="H20" i="17" s="1"/>
  <c r="H26" i="17" s="1"/>
  <c r="I19" i="17" s="1"/>
  <c r="I20" i="17" s="1"/>
  <c r="I26" i="17" s="1"/>
  <c r="J19" i="17" s="1"/>
  <c r="J20" i="17" s="1"/>
  <c r="J26" i="17" s="1"/>
  <c r="K19" i="17" s="1"/>
  <c r="K20" i="17" s="1"/>
  <c r="K26" i="17" s="1"/>
  <c r="L19" i="17" s="1"/>
  <c r="L20" i="17" s="1"/>
  <c r="L26" i="17" s="1"/>
  <c r="M19" i="17" s="1"/>
  <c r="M20" i="17" s="1"/>
  <c r="M26" i="17" s="1"/>
  <c r="N20" i="17"/>
  <c r="C19" i="18"/>
  <c r="C20" i="18" s="1"/>
  <c r="C26" i="18" s="1"/>
  <c r="N20" i="18"/>
  <c r="N25" i="19"/>
  <c r="N20" i="19"/>
  <c r="C19" i="19"/>
  <c r="C20" i="19" s="1"/>
  <c r="C26" i="19" s="1"/>
  <c r="N25" i="20"/>
  <c r="C19" i="20"/>
  <c r="C20" i="20" s="1"/>
  <c r="B26" i="20"/>
  <c r="N20" i="20"/>
  <c r="D19" i="20"/>
  <c r="D20" i="20" s="1"/>
  <c r="C26" i="20"/>
  <c r="D19" i="18" l="1"/>
  <c r="D20" i="18" s="1"/>
  <c r="D19" i="19"/>
  <c r="D20" i="19" s="1"/>
  <c r="D26" i="20"/>
  <c r="E19" i="20"/>
  <c r="E20" i="20" s="1"/>
  <c r="D26" i="19"/>
  <c r="E19" i="19"/>
  <c r="E20" i="19" s="1"/>
  <c r="D26" i="18"/>
  <c r="E19" i="18"/>
  <c r="E20" i="18" s="1"/>
  <c r="G15" i="12"/>
  <c r="G16" i="12" s="1"/>
  <c r="F15" i="12"/>
  <c r="F16" i="12" s="1"/>
  <c r="E15" i="12"/>
  <c r="E16" i="12" s="1"/>
  <c r="D15" i="12"/>
  <c r="D16" i="12" s="1"/>
  <c r="M34" i="11"/>
  <c r="L34" i="11"/>
  <c r="G34" i="11"/>
  <c r="F34" i="11"/>
  <c r="M25" i="11"/>
  <c r="L25" i="11"/>
  <c r="G25" i="11"/>
  <c r="F25" i="11"/>
  <c r="M20" i="11"/>
  <c r="L20" i="11"/>
  <c r="G20" i="11"/>
  <c r="F20" i="11"/>
  <c r="M34" i="10"/>
  <c r="L34" i="10"/>
  <c r="G34" i="10"/>
  <c r="F34" i="10"/>
  <c r="M25" i="10"/>
  <c r="L25" i="10"/>
  <c r="G25" i="10"/>
  <c r="F25" i="10"/>
  <c r="M20" i="10"/>
  <c r="L20" i="10"/>
  <c r="L38" i="10" s="1"/>
  <c r="G20" i="10"/>
  <c r="F20" i="10"/>
  <c r="M34" i="9"/>
  <c r="L34" i="9"/>
  <c r="G34" i="9"/>
  <c r="F34" i="9"/>
  <c r="M25" i="9"/>
  <c r="L25" i="9"/>
  <c r="G25" i="9"/>
  <c r="F25" i="9"/>
  <c r="M20" i="9"/>
  <c r="L20" i="9"/>
  <c r="L38" i="9" s="1"/>
  <c r="G20" i="9"/>
  <c r="F20" i="9"/>
  <c r="M34" i="8"/>
  <c r="L34" i="8"/>
  <c r="G34" i="8"/>
  <c r="F34" i="8"/>
  <c r="M25" i="8"/>
  <c r="L25" i="8"/>
  <c r="G25" i="8"/>
  <c r="F25" i="8"/>
  <c r="M20" i="8"/>
  <c r="M38" i="8" s="1"/>
  <c r="M40" i="8" s="1"/>
  <c r="L20" i="8"/>
  <c r="G20" i="8"/>
  <c r="F20" i="8"/>
  <c r="T38" i="7"/>
  <c r="T37" i="7"/>
  <c r="T36" i="7"/>
  <c r="T35" i="7"/>
  <c r="T34" i="7"/>
  <c r="T33" i="7"/>
  <c r="B43" i="7"/>
  <c r="C43" i="7"/>
  <c r="E43" i="7"/>
  <c r="F43" i="7"/>
  <c r="H43" i="7"/>
  <c r="I43" i="7"/>
  <c r="T42" i="7"/>
  <c r="T43" i="7" s="1"/>
  <c r="N43" i="7"/>
  <c r="O43" i="7"/>
  <c r="N39" i="7"/>
  <c r="N45" i="7" s="1"/>
  <c r="H39" i="7"/>
  <c r="E39" i="7"/>
  <c r="B39" i="7"/>
  <c r="T23" i="7"/>
  <c r="T22" i="7"/>
  <c r="N25" i="7"/>
  <c r="H25" i="7"/>
  <c r="E25" i="7"/>
  <c r="B25" i="7"/>
  <c r="T13" i="7"/>
  <c r="N13" i="7"/>
  <c r="H13" i="7"/>
  <c r="E13" i="7"/>
  <c r="B13" i="7"/>
  <c r="U42" i="7"/>
  <c r="U43" i="7" s="1"/>
  <c r="P43" i="7"/>
  <c r="J43" i="7"/>
  <c r="G43" i="7"/>
  <c r="D43" i="7"/>
  <c r="O39" i="7"/>
  <c r="I39" i="7"/>
  <c r="F39" i="7"/>
  <c r="C39" i="7"/>
  <c r="U38" i="7"/>
  <c r="U37" i="7"/>
  <c r="U36" i="7"/>
  <c r="U35" i="7"/>
  <c r="U34" i="7"/>
  <c r="U33" i="7"/>
  <c r="S25" i="7"/>
  <c r="R25" i="7"/>
  <c r="O25" i="7"/>
  <c r="M25" i="7"/>
  <c r="L25" i="7"/>
  <c r="I25" i="7"/>
  <c r="F25" i="7"/>
  <c r="C25" i="7"/>
  <c r="U23" i="7"/>
  <c r="U22" i="7"/>
  <c r="P25" i="7"/>
  <c r="J25" i="7"/>
  <c r="S13" i="7"/>
  <c r="R13" i="7"/>
  <c r="O13" i="7"/>
  <c r="M13" i="7"/>
  <c r="L13" i="7"/>
  <c r="I13" i="7"/>
  <c r="F13" i="7"/>
  <c r="C13" i="7"/>
  <c r="U12" i="7"/>
  <c r="V12" i="7" s="1"/>
  <c r="P13" i="7"/>
  <c r="L38" i="11" l="1"/>
  <c r="F38" i="8"/>
  <c r="F40" i="8" s="1"/>
  <c r="M38" i="10"/>
  <c r="M38" i="11"/>
  <c r="V22" i="7"/>
  <c r="V23" i="7"/>
  <c r="B45" i="7"/>
  <c r="T25" i="7"/>
  <c r="H45" i="7"/>
  <c r="J13" i="7"/>
  <c r="E45" i="7"/>
  <c r="T39" i="7"/>
  <c r="T45" i="7" s="1"/>
  <c r="M38" i="9"/>
  <c r="E26" i="20"/>
  <c r="F19" i="20"/>
  <c r="F20" i="20" s="1"/>
  <c r="E26" i="19"/>
  <c r="F19" i="19"/>
  <c r="F20" i="19" s="1"/>
  <c r="E26" i="18"/>
  <c r="F19" i="18"/>
  <c r="F20" i="18" s="1"/>
  <c r="F38" i="10"/>
  <c r="G38" i="10"/>
  <c r="F38" i="11"/>
  <c r="G38" i="11"/>
  <c r="F38" i="9"/>
  <c r="G38" i="9"/>
  <c r="L38" i="8"/>
  <c r="L40" i="8" s="1"/>
  <c r="G38" i="8"/>
  <c r="G40" i="8" s="1"/>
  <c r="D13" i="7"/>
  <c r="C45" i="7"/>
  <c r="I45" i="7"/>
  <c r="G25" i="7"/>
  <c r="P39" i="7"/>
  <c r="P45" i="7" s="1"/>
  <c r="V34" i="7"/>
  <c r="V38" i="7"/>
  <c r="G13" i="7"/>
  <c r="D39" i="7"/>
  <c r="D45" i="7" s="1"/>
  <c r="V37" i="7"/>
  <c r="D25" i="7"/>
  <c r="G39" i="7"/>
  <c r="G45" i="7" s="1"/>
  <c r="V36" i="7"/>
  <c r="F45" i="7"/>
  <c r="O45" i="7"/>
  <c r="U25" i="7"/>
  <c r="J39" i="7"/>
  <c r="J45" i="7" s="1"/>
  <c r="V35" i="7"/>
  <c r="U39" i="7"/>
  <c r="U45" i="7" s="1"/>
  <c r="U13" i="7"/>
  <c r="V33" i="7"/>
  <c r="V42" i="7"/>
  <c r="V43" i="7" s="1"/>
  <c r="F26" i="20" l="1"/>
  <c r="G19" i="20"/>
  <c r="G20" i="20" s="1"/>
  <c r="F26" i="19"/>
  <c r="G19" i="19"/>
  <c r="G20" i="19" s="1"/>
  <c r="F26" i="18"/>
  <c r="G19" i="18"/>
  <c r="G20" i="18" s="1"/>
  <c r="V13" i="7"/>
  <c r="V25" i="7"/>
  <c r="V39" i="7"/>
  <c r="V45" i="7" s="1"/>
  <c r="G26" i="20" l="1"/>
  <c r="H19" i="20"/>
  <c r="H20" i="20" s="1"/>
  <c r="G26" i="19"/>
  <c r="H19" i="19"/>
  <c r="H20" i="19" s="1"/>
  <c r="G26" i="18"/>
  <c r="H19" i="18"/>
  <c r="H20" i="18" s="1"/>
  <c r="U35" i="6"/>
  <c r="T35" i="6"/>
  <c r="S33" i="6"/>
  <c r="R33" i="6"/>
  <c r="Q33" i="6"/>
  <c r="O33" i="6"/>
  <c r="N33" i="6"/>
  <c r="L33" i="6"/>
  <c r="I33" i="6"/>
  <c r="F33" i="6"/>
  <c r="C33" i="6"/>
  <c r="U32" i="6"/>
  <c r="T32" i="6"/>
  <c r="M32" i="6"/>
  <c r="U31" i="6"/>
  <c r="T31" i="6"/>
  <c r="V31" i="6" s="1"/>
  <c r="M31" i="6"/>
  <c r="U30" i="6"/>
  <c r="T30" i="6"/>
  <c r="M30" i="6"/>
  <c r="U29" i="6"/>
  <c r="T29" i="6"/>
  <c r="M29" i="6"/>
  <c r="U28" i="6"/>
  <c r="T28" i="6"/>
  <c r="M28" i="6"/>
  <c r="U27" i="6"/>
  <c r="T27" i="6"/>
  <c r="V27" i="6" s="1"/>
  <c r="M27" i="6"/>
  <c r="U26" i="6"/>
  <c r="T26" i="6"/>
  <c r="M26" i="6"/>
  <c r="U25" i="6"/>
  <c r="T25" i="6"/>
  <c r="M25" i="6"/>
  <c r="R24" i="6"/>
  <c r="R34" i="6" s="1"/>
  <c r="R36" i="6" s="1"/>
  <c r="Q24" i="6"/>
  <c r="O24" i="6"/>
  <c r="O34" i="6" s="1"/>
  <c r="O36" i="6" s="1"/>
  <c r="N24" i="6"/>
  <c r="L24" i="6"/>
  <c r="I24" i="6"/>
  <c r="F24" i="6"/>
  <c r="C24" i="6"/>
  <c r="U23" i="6"/>
  <c r="T23" i="6"/>
  <c r="U22" i="6"/>
  <c r="V22" i="6" s="1"/>
  <c r="M22" i="6"/>
  <c r="U21" i="6"/>
  <c r="T21" i="6"/>
  <c r="M21" i="6"/>
  <c r="U20" i="6"/>
  <c r="T20" i="6"/>
  <c r="V20" i="6" s="1"/>
  <c r="M20" i="6"/>
  <c r="U19" i="6"/>
  <c r="T19" i="6"/>
  <c r="M19" i="6"/>
  <c r="U18" i="6"/>
  <c r="T18" i="6"/>
  <c r="M18" i="6"/>
  <c r="U17" i="6"/>
  <c r="T17" i="6"/>
  <c r="M17" i="6"/>
  <c r="M16" i="6"/>
  <c r="U15" i="6"/>
  <c r="T15" i="6"/>
  <c r="M15" i="6"/>
  <c r="U14" i="6"/>
  <c r="T14" i="6"/>
  <c r="V14" i="6" s="1"/>
  <c r="M14" i="6"/>
  <c r="U13" i="6"/>
  <c r="T13" i="6"/>
  <c r="M13" i="6"/>
  <c r="U12" i="6"/>
  <c r="T12" i="6"/>
  <c r="M12" i="6"/>
  <c r="U11" i="6"/>
  <c r="T11" i="6"/>
  <c r="M11" i="6"/>
  <c r="U10" i="6"/>
  <c r="T10" i="6"/>
  <c r="V10" i="6" s="1"/>
  <c r="M10" i="6"/>
  <c r="U9" i="6"/>
  <c r="T9" i="6"/>
  <c r="M9" i="6"/>
  <c r="U8" i="6"/>
  <c r="T8" i="6"/>
  <c r="M8" i="6"/>
  <c r="U7" i="6"/>
  <c r="T7" i="6"/>
  <c r="M7" i="6"/>
  <c r="T49" i="5"/>
  <c r="V49" i="5" s="1"/>
  <c r="S47" i="5"/>
  <c r="R47" i="5"/>
  <c r="Q47" i="5"/>
  <c r="O47" i="5"/>
  <c r="N47" i="5"/>
  <c r="M47" i="5"/>
  <c r="L47" i="5"/>
  <c r="K47" i="5"/>
  <c r="I47" i="5"/>
  <c r="H47" i="5"/>
  <c r="F47" i="5"/>
  <c r="E47" i="5"/>
  <c r="C47" i="5"/>
  <c r="B47" i="5"/>
  <c r="U46" i="5"/>
  <c r="U47" i="5" s="1"/>
  <c r="T46" i="5"/>
  <c r="P47" i="5"/>
  <c r="J47" i="5"/>
  <c r="G47" i="5"/>
  <c r="D47" i="5"/>
  <c r="R45" i="5"/>
  <c r="Q45" i="5"/>
  <c r="O45" i="5"/>
  <c r="N45" i="5"/>
  <c r="L45" i="5"/>
  <c r="I45" i="5"/>
  <c r="H45" i="5"/>
  <c r="F45" i="5"/>
  <c r="E45" i="5"/>
  <c r="C45" i="5"/>
  <c r="B45" i="5"/>
  <c r="U43" i="5"/>
  <c r="U42" i="5"/>
  <c r="U41" i="5"/>
  <c r="U40" i="5"/>
  <c r="V40" i="5" s="1"/>
  <c r="U39" i="5"/>
  <c r="V39" i="5" s="1"/>
  <c r="U38" i="5"/>
  <c r="T38" i="5"/>
  <c r="U37" i="5"/>
  <c r="T37" i="5"/>
  <c r="U36" i="5"/>
  <c r="T36" i="5"/>
  <c r="U35" i="5"/>
  <c r="T35" i="5"/>
  <c r="U26" i="5"/>
  <c r="T26" i="5"/>
  <c r="U25" i="5"/>
  <c r="T25" i="5"/>
  <c r="U22" i="5"/>
  <c r="T22" i="5"/>
  <c r="U21" i="5"/>
  <c r="T21" i="5"/>
  <c r="U20" i="5"/>
  <c r="T20" i="5"/>
  <c r="U19" i="5"/>
  <c r="T19" i="5"/>
  <c r="U18" i="5"/>
  <c r="T18" i="5"/>
  <c r="U17" i="5"/>
  <c r="T17" i="5"/>
  <c r="U15" i="5"/>
  <c r="T15" i="5"/>
  <c r="U14" i="5"/>
  <c r="T14" i="5"/>
  <c r="U13" i="5"/>
  <c r="T13" i="5"/>
  <c r="U12" i="5"/>
  <c r="T12" i="5"/>
  <c r="U11" i="5"/>
  <c r="T11" i="5"/>
  <c r="U10" i="5"/>
  <c r="T10" i="5"/>
  <c r="U9" i="5"/>
  <c r="T9" i="5"/>
  <c r="U8" i="5"/>
  <c r="T8" i="5"/>
  <c r="M8" i="5"/>
  <c r="K45" i="5"/>
  <c r="U7" i="5"/>
  <c r="T7" i="5"/>
  <c r="D26" i="4"/>
  <c r="B25" i="4"/>
  <c r="D65" i="4"/>
  <c r="C64" i="4"/>
  <c r="B64" i="4"/>
  <c r="D63" i="4"/>
  <c r="D64" i="4" s="1"/>
  <c r="D58" i="4"/>
  <c r="C58" i="4"/>
  <c r="B58" i="4"/>
  <c r="D56" i="4"/>
  <c r="C56" i="4"/>
  <c r="B56" i="4"/>
  <c r="B59" i="4" s="1"/>
  <c r="C54" i="4"/>
  <c r="B54" i="4"/>
  <c r="B67" i="4" s="1"/>
  <c r="D53" i="4"/>
  <c r="D52" i="4"/>
  <c r="D51" i="4"/>
  <c r="D44" i="4"/>
  <c r="D43" i="4"/>
  <c r="C42" i="4"/>
  <c r="B42" i="4"/>
  <c r="D41" i="4"/>
  <c r="D42" i="4" s="1"/>
  <c r="D39" i="4"/>
  <c r="C39" i="4"/>
  <c r="B39" i="4"/>
  <c r="C36" i="4"/>
  <c r="B36" i="4"/>
  <c r="D35" i="4"/>
  <c r="D34" i="4"/>
  <c r="D33" i="4"/>
  <c r="D27" i="4"/>
  <c r="C25" i="4"/>
  <c r="D24" i="4"/>
  <c r="D23" i="4"/>
  <c r="D21" i="4"/>
  <c r="C21" i="4"/>
  <c r="B21" i="4"/>
  <c r="C17" i="4"/>
  <c r="C18" i="4" s="1"/>
  <c r="B17" i="4"/>
  <c r="B18" i="4" s="1"/>
  <c r="D16" i="4"/>
  <c r="D15" i="4"/>
  <c r="D12" i="4"/>
  <c r="D11" i="4"/>
  <c r="D10" i="4"/>
  <c r="D9" i="4"/>
  <c r="C9" i="4"/>
  <c r="B9" i="4"/>
  <c r="B13" i="4" s="1"/>
  <c r="C7" i="4"/>
  <c r="B7" i="4"/>
  <c r="D6" i="4"/>
  <c r="D7" i="4" s="1"/>
  <c r="J66" i="4"/>
  <c r="G66" i="4"/>
  <c r="J65" i="4"/>
  <c r="G65" i="4"/>
  <c r="F64" i="4"/>
  <c r="E64" i="4"/>
  <c r="I64" i="4"/>
  <c r="H64" i="4"/>
  <c r="G63" i="4"/>
  <c r="G64" i="4" s="1"/>
  <c r="J58" i="4"/>
  <c r="I58" i="4"/>
  <c r="H58" i="4"/>
  <c r="G58" i="4"/>
  <c r="F58" i="4"/>
  <c r="E58" i="4"/>
  <c r="J56" i="4"/>
  <c r="I56" i="4"/>
  <c r="H56" i="4"/>
  <c r="G56" i="4"/>
  <c r="F56" i="4"/>
  <c r="E56" i="4"/>
  <c r="F54" i="4"/>
  <c r="E54" i="4"/>
  <c r="J53" i="4"/>
  <c r="G53" i="4"/>
  <c r="H54" i="4"/>
  <c r="G52" i="4"/>
  <c r="J51" i="4"/>
  <c r="G51" i="4"/>
  <c r="J44" i="4"/>
  <c r="G44" i="4"/>
  <c r="G43" i="4"/>
  <c r="I42" i="4"/>
  <c r="F42" i="4"/>
  <c r="E42" i="4"/>
  <c r="H42" i="4"/>
  <c r="G41" i="4"/>
  <c r="G42" i="4" s="1"/>
  <c r="J39" i="4"/>
  <c r="I39" i="4"/>
  <c r="H39" i="4"/>
  <c r="G39" i="4"/>
  <c r="F39" i="4"/>
  <c r="E39" i="4"/>
  <c r="I36" i="4"/>
  <c r="F36" i="4"/>
  <c r="F45" i="4" s="1"/>
  <c r="E36" i="4"/>
  <c r="J35" i="4"/>
  <c r="G35" i="4"/>
  <c r="J34" i="4"/>
  <c r="G34" i="4"/>
  <c r="J33" i="4"/>
  <c r="G33" i="4"/>
  <c r="J27" i="4"/>
  <c r="G27" i="4"/>
  <c r="G26" i="4"/>
  <c r="I25" i="4"/>
  <c r="F25" i="4"/>
  <c r="E25" i="4"/>
  <c r="J24" i="4"/>
  <c r="G24" i="4"/>
  <c r="H25" i="4"/>
  <c r="J26" i="4" s="1"/>
  <c r="G23" i="4"/>
  <c r="J21" i="4"/>
  <c r="I21" i="4"/>
  <c r="H21" i="4"/>
  <c r="G21" i="4"/>
  <c r="F21" i="4"/>
  <c r="E21" i="4"/>
  <c r="I17" i="4"/>
  <c r="I18" i="4" s="1"/>
  <c r="H17" i="4"/>
  <c r="H18" i="4" s="1"/>
  <c r="F17" i="4"/>
  <c r="F18" i="4" s="1"/>
  <c r="E17" i="4"/>
  <c r="E18" i="4" s="1"/>
  <c r="J16" i="4"/>
  <c r="G16" i="4"/>
  <c r="J15" i="4"/>
  <c r="G15" i="4"/>
  <c r="J12" i="4"/>
  <c r="G12" i="4"/>
  <c r="J11" i="4"/>
  <c r="G11" i="4"/>
  <c r="J10" i="4"/>
  <c r="G10" i="4"/>
  <c r="J9" i="4"/>
  <c r="I9" i="4"/>
  <c r="H9" i="4"/>
  <c r="G9" i="4"/>
  <c r="F9" i="4"/>
  <c r="E9" i="4"/>
  <c r="I7" i="4"/>
  <c r="F7" i="4"/>
  <c r="F13" i="4" s="1"/>
  <c r="F28" i="4" s="1"/>
  <c r="E7" i="4"/>
  <c r="H7" i="4"/>
  <c r="H13" i="4" s="1"/>
  <c r="G6" i="4"/>
  <c r="G7" i="4" s="1"/>
  <c r="G50" i="3"/>
  <c r="G45" i="3"/>
  <c r="G28" i="3"/>
  <c r="G17" i="3"/>
  <c r="G19" i="3" s="1"/>
  <c r="H50" i="3"/>
  <c r="I50" i="3"/>
  <c r="H45" i="3"/>
  <c r="H28" i="3"/>
  <c r="I28" i="3"/>
  <c r="H17" i="3"/>
  <c r="H19" i="3" s="1"/>
  <c r="I17" i="3"/>
  <c r="I19" i="3" s="1"/>
  <c r="G46" i="2"/>
  <c r="G33" i="2"/>
  <c r="H46" i="2"/>
  <c r="H33" i="2"/>
  <c r="I16" i="2"/>
  <c r="V37" i="5" l="1"/>
  <c r="V35" i="5"/>
  <c r="V22" i="5"/>
  <c r="V26" i="5"/>
  <c r="V7" i="5"/>
  <c r="V9" i="5"/>
  <c r="V11" i="5"/>
  <c r="V14" i="5"/>
  <c r="V17" i="5"/>
  <c r="V19" i="5"/>
  <c r="V21" i="5"/>
  <c r="V25" i="5"/>
  <c r="V36" i="5"/>
  <c r="V38" i="5"/>
  <c r="V41" i="5"/>
  <c r="V43" i="5"/>
  <c r="V42" i="5"/>
  <c r="T47" i="5"/>
  <c r="V46" i="5"/>
  <c r="V47" i="5" s="1"/>
  <c r="V8" i="5"/>
  <c r="V10" i="5"/>
  <c r="V12" i="5"/>
  <c r="V13" i="5"/>
  <c r="V15" i="5"/>
  <c r="V18" i="5"/>
  <c r="V20" i="5"/>
  <c r="H48" i="5"/>
  <c r="H50" i="5" s="1"/>
  <c r="I48" i="5"/>
  <c r="I50" i="5" s="1"/>
  <c r="E48" i="5"/>
  <c r="E50" i="5" s="1"/>
  <c r="K48" i="5"/>
  <c r="K50" i="5" s="1"/>
  <c r="B48" i="5"/>
  <c r="B50" i="5" s="1"/>
  <c r="F48" i="5"/>
  <c r="F50" i="5" s="1"/>
  <c r="O48" i="5"/>
  <c r="O50" i="5" s="1"/>
  <c r="V9" i="6"/>
  <c r="V13" i="6"/>
  <c r="V19" i="6"/>
  <c r="V8" i="6"/>
  <c r="V21" i="6"/>
  <c r="V18" i="6"/>
  <c r="V17" i="6"/>
  <c r="V15" i="6"/>
  <c r="V12" i="6"/>
  <c r="V11" i="6"/>
  <c r="V7" i="6"/>
  <c r="V35" i="6"/>
  <c r="V23" i="6"/>
  <c r="V30" i="6"/>
  <c r="V28" i="6"/>
  <c r="V32" i="6"/>
  <c r="V26" i="6"/>
  <c r="T33" i="6"/>
  <c r="V25" i="6"/>
  <c r="V29" i="6"/>
  <c r="F34" i="6"/>
  <c r="F36" i="6" s="1"/>
  <c r="G33" i="6"/>
  <c r="L34" i="6"/>
  <c r="L36" i="6" s="1"/>
  <c r="Q34" i="6"/>
  <c r="Q36" i="6" s="1"/>
  <c r="I34" i="6"/>
  <c r="I36" i="6" s="1"/>
  <c r="N34" i="6"/>
  <c r="N36" i="6" s="1"/>
  <c r="J33" i="6"/>
  <c r="D59" i="4"/>
  <c r="J6" i="4"/>
  <c r="J7" i="4" s="1"/>
  <c r="J13" i="4" s="1"/>
  <c r="H59" i="4"/>
  <c r="J59" i="4"/>
  <c r="J17" i="4"/>
  <c r="J18" i="4" s="1"/>
  <c r="C13" i="4"/>
  <c r="C28" i="4" s="1"/>
  <c r="C59" i="4"/>
  <c r="C67" i="4" s="1"/>
  <c r="I13" i="4"/>
  <c r="I28" i="4" s="1"/>
  <c r="J41" i="4"/>
  <c r="J42" i="4" s="1"/>
  <c r="E59" i="4"/>
  <c r="I59" i="4"/>
  <c r="G59" i="4"/>
  <c r="G54" i="4"/>
  <c r="H67" i="4"/>
  <c r="F59" i="4"/>
  <c r="F67" i="4" s="1"/>
  <c r="C45" i="4"/>
  <c r="G17" i="4"/>
  <c r="G18" i="4" s="1"/>
  <c r="G25" i="4"/>
  <c r="G36" i="4"/>
  <c r="G45" i="4" s="1"/>
  <c r="E45" i="4"/>
  <c r="E13" i="4"/>
  <c r="D17" i="4"/>
  <c r="D18" i="4" s="1"/>
  <c r="G48" i="2"/>
  <c r="G51" i="3"/>
  <c r="H51" i="3"/>
  <c r="H26" i="20"/>
  <c r="I19" i="20"/>
  <c r="I20" i="20" s="1"/>
  <c r="H26" i="19"/>
  <c r="I19" i="19"/>
  <c r="I20" i="19" s="1"/>
  <c r="H26" i="18"/>
  <c r="I19" i="18"/>
  <c r="I20" i="18" s="1"/>
  <c r="C48" i="5"/>
  <c r="C50" i="5" s="1"/>
  <c r="D45" i="5"/>
  <c r="D48" i="5" s="1"/>
  <c r="D50" i="5" s="1"/>
  <c r="M45" i="5"/>
  <c r="M48" i="5" s="1"/>
  <c r="M50" i="5" s="1"/>
  <c r="G45" i="5"/>
  <c r="G48" i="5" s="1"/>
  <c r="G50" i="5" s="1"/>
  <c r="S45" i="5"/>
  <c r="S48" i="5" s="1"/>
  <c r="S50" i="5" s="1"/>
  <c r="L48" i="5"/>
  <c r="L50" i="5" s="1"/>
  <c r="U45" i="5"/>
  <c r="U48" i="5" s="1"/>
  <c r="U50" i="5" s="1"/>
  <c r="J45" i="5"/>
  <c r="J48" i="5" s="1"/>
  <c r="J50" i="5" s="1"/>
  <c r="N48" i="5"/>
  <c r="N50" i="5" s="1"/>
  <c r="P45" i="5"/>
  <c r="P48" i="5" s="1"/>
  <c r="P50" i="5" s="1"/>
  <c r="Q48" i="5"/>
  <c r="Q50" i="5" s="1"/>
  <c r="R48" i="5"/>
  <c r="R50" i="5" s="1"/>
  <c r="J24" i="6"/>
  <c r="T24" i="6"/>
  <c r="M33" i="6"/>
  <c r="D33" i="6"/>
  <c r="P33" i="6"/>
  <c r="U33" i="6"/>
  <c r="M24" i="6"/>
  <c r="D24" i="6"/>
  <c r="P24" i="6"/>
  <c r="G24" i="6"/>
  <c r="S24" i="6"/>
  <c r="S34" i="6" s="1"/>
  <c r="S36" i="6" s="1"/>
  <c r="U24" i="6"/>
  <c r="C34" i="6"/>
  <c r="C36" i="6" s="1"/>
  <c r="D54" i="4"/>
  <c r="D67" i="4" s="1"/>
  <c r="I54" i="4"/>
  <c r="D13" i="4"/>
  <c r="D25" i="4"/>
  <c r="B28" i="4"/>
  <c r="G13" i="4"/>
  <c r="G28" i="4" s="1"/>
  <c r="J43" i="4"/>
  <c r="B45" i="4"/>
  <c r="J36" i="4"/>
  <c r="I45" i="4"/>
  <c r="D36" i="4"/>
  <c r="D45" i="4" s="1"/>
  <c r="E28" i="4"/>
  <c r="H28" i="4"/>
  <c r="E67" i="4"/>
  <c r="G67" i="4"/>
  <c r="J52" i="4"/>
  <c r="J54" i="4" s="1"/>
  <c r="J63" i="4"/>
  <c r="J64" i="4" s="1"/>
  <c r="J23" i="4"/>
  <c r="J25" i="4" s="1"/>
  <c r="H36" i="4"/>
  <c r="H45" i="4" s="1"/>
  <c r="I45" i="3"/>
  <c r="I51" i="3" s="1"/>
  <c r="I33" i="2"/>
  <c r="I46" i="2"/>
  <c r="H48" i="2"/>
  <c r="T50" i="5" l="1"/>
  <c r="U34" i="6"/>
  <c r="U36" i="6" s="1"/>
  <c r="T34" i="6"/>
  <c r="T36" i="6" s="1"/>
  <c r="V24" i="6"/>
  <c r="J34" i="6"/>
  <c r="J36" i="6" s="1"/>
  <c r="G34" i="6"/>
  <c r="G36" i="6" s="1"/>
  <c r="M34" i="6"/>
  <c r="M36" i="6" s="1"/>
  <c r="D34" i="6"/>
  <c r="D36" i="6" s="1"/>
  <c r="P34" i="6"/>
  <c r="P36" i="6" s="1"/>
  <c r="I67" i="4"/>
  <c r="D28" i="4"/>
  <c r="J28" i="4"/>
  <c r="I48" i="2"/>
  <c r="I26" i="20"/>
  <c r="J19" i="20"/>
  <c r="J20" i="20" s="1"/>
  <c r="I26" i="19"/>
  <c r="J19" i="19"/>
  <c r="J20" i="19" s="1"/>
  <c r="I26" i="18"/>
  <c r="J19" i="18"/>
  <c r="J20" i="18" s="1"/>
  <c r="V45" i="5"/>
  <c r="V48" i="5" s="1"/>
  <c r="V50" i="5" s="1"/>
  <c r="V33" i="6"/>
  <c r="J45" i="4"/>
  <c r="J67" i="4"/>
  <c r="V34" i="6" l="1"/>
  <c r="V36" i="6" s="1"/>
  <c r="K19" i="20"/>
  <c r="K20" i="20" s="1"/>
  <c r="J26" i="20"/>
  <c r="J26" i="19"/>
  <c r="K19" i="19"/>
  <c r="K20" i="19" s="1"/>
  <c r="K19" i="18"/>
  <c r="K20" i="18" s="1"/>
  <c r="J26" i="18"/>
  <c r="L19" i="20" l="1"/>
  <c r="L20" i="20" s="1"/>
  <c r="K26" i="20"/>
  <c r="K26" i="19"/>
  <c r="L19" i="19"/>
  <c r="L20" i="19" s="1"/>
  <c r="K26" i="18"/>
  <c r="L19" i="18"/>
  <c r="L20" i="18" s="1"/>
  <c r="L26" i="20" l="1"/>
  <c r="M19" i="20"/>
  <c r="M20" i="20" s="1"/>
  <c r="M26" i="20" s="1"/>
  <c r="L26" i="19"/>
  <c r="M19" i="19"/>
  <c r="M20" i="19" s="1"/>
  <c r="M26" i="19" s="1"/>
  <c r="L26" i="18"/>
  <c r="M19" i="18"/>
  <c r="M20" i="18" s="1"/>
  <c r="M26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I6" authorId="0" shapeId="0" xr:uid="{1A68C108-A65B-44E8-BF5B-A6314F3E61DA}">
      <text>
        <r>
          <rPr>
            <b/>
            <sz val="9"/>
            <color indexed="81"/>
            <rFont val="Tahoma"/>
            <family val="2"/>
            <charset val="238"/>
          </rPr>
          <t>User1: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<sst xmlns="http://schemas.openxmlformats.org/spreadsheetml/2006/main" count="1163" uniqueCount="524">
  <si>
    <t>BEVÉTELEK</t>
  </si>
  <si>
    <t xml:space="preserve">kötelező feladat </t>
  </si>
  <si>
    <t>önként vállalt alaptev.</t>
  </si>
  <si>
    <t>adatok forintban összesen</t>
  </si>
  <si>
    <t>Adatok Forintban</t>
  </si>
  <si>
    <t>I. Közhatalmi bevétel</t>
  </si>
  <si>
    <t>1. Jövedelemadók</t>
  </si>
  <si>
    <t xml:space="preserve">          Magánszemélyek jövedelemadója/termőföld bérbea.jöv.</t>
  </si>
  <si>
    <t>2. Vagyoni típusú adók</t>
  </si>
  <si>
    <t xml:space="preserve">           Magánszemélyek kommunális adója</t>
  </si>
  <si>
    <t xml:space="preserve">           Telekadó</t>
  </si>
  <si>
    <t>3. Termékek és szolgálatatások adói</t>
  </si>
  <si>
    <t xml:space="preserve">          Iparűzési adó</t>
  </si>
  <si>
    <t xml:space="preserve">          Önkormányzatot megillető gépjárműadó</t>
  </si>
  <si>
    <t xml:space="preserve">          Tartózkodás után fizetett idegenforgalmi adó</t>
  </si>
  <si>
    <t>4. Egyéb közhatalmi bevételek(bírságok, pótlékok, talajterhelési díj)</t>
  </si>
  <si>
    <t>I. Közhatalmi bevételek összesen</t>
  </si>
  <si>
    <t>II. TÁMOGATÁSOK</t>
  </si>
  <si>
    <t>1. Önkormányzatok költségvetési támogatása</t>
  </si>
  <si>
    <t>1.1. Helyi önkormányzatok működésének ált.támogatása</t>
  </si>
  <si>
    <t>1.2Települési önkormányzatok egyes köznev.feladatok tám.</t>
  </si>
  <si>
    <t>1.3.Települési önk. szoc.-gyermjól. Gyermekétk. Felad.tám.</t>
  </si>
  <si>
    <t>1.4.Települési Önkormányzat kulturális feladatainak tám.</t>
  </si>
  <si>
    <t>1.5. Működési célú támogatások és kiegészítő támogatások</t>
  </si>
  <si>
    <t>1.6  Elszámolásból származó bevételek</t>
  </si>
  <si>
    <t>II. Támogatások összesen</t>
  </si>
  <si>
    <t>III. működési célú támogatásértékű bev.összesen</t>
  </si>
  <si>
    <t>IV. Működési célú átvett pénzeszköz összesen</t>
  </si>
  <si>
    <t>V. Működési bevételek összesen</t>
  </si>
  <si>
    <t>Önkormányz. működési bevételei össz.</t>
  </si>
  <si>
    <t>VI.Felhalmozási célú támogatások áh.-on belülről</t>
  </si>
  <si>
    <t xml:space="preserve">   -Egyéb felhalm.célú tám.bev.ÁH.belülről</t>
  </si>
  <si>
    <t xml:space="preserve">   -Felhalmozási célú önkormányzati támogatások</t>
  </si>
  <si>
    <t>VI.  Felhalm.célú támog.ÁH-on belülről összesen</t>
  </si>
  <si>
    <t>VII. Felhalmozási célú átvett pénzeszközök</t>
  </si>
  <si>
    <t xml:space="preserve">   -Non-profit szervtől</t>
  </si>
  <si>
    <t xml:space="preserve">   - Vállalkozástól</t>
  </si>
  <si>
    <t>VII.Felhalmozási célú átvett pénzeszk.összesen</t>
  </si>
  <si>
    <t>VIII. Ingatlanok értékesitése</t>
  </si>
  <si>
    <t>Önkormányz. felhalmozási bevételei össz.</t>
  </si>
  <si>
    <t>Finanszírozási bevételek</t>
  </si>
  <si>
    <t>IX. Hitelek</t>
  </si>
  <si>
    <t>Működési hitel (folyószámla)</t>
  </si>
  <si>
    <t>Fejlesztési hitel</t>
  </si>
  <si>
    <t>IX. Hitelek összesen</t>
  </si>
  <si>
    <t>X. Maradvány igénybevétele</t>
  </si>
  <si>
    <t>X. Maradvány igénybevétele összesen</t>
  </si>
  <si>
    <t>XI. Központi, irányítószervi támogatás</t>
  </si>
  <si>
    <t>XII. Államháztartáson belüli megelőlegezések</t>
  </si>
  <si>
    <t>XIII. Betét megszüntetése</t>
  </si>
  <si>
    <t>SIROK KÖZSÉGI ÖNK. BEVÉTELEK ÖSSZ.</t>
  </si>
  <si>
    <t>XIV. Közös Hivatal bevétele</t>
  </si>
  <si>
    <t>XV.Kölyökvár óvoda bevétele</t>
  </si>
  <si>
    <t>XVI. Alapszolgáltatási Központ bevétele</t>
  </si>
  <si>
    <t>Bevételek összesen</t>
  </si>
  <si>
    <t xml:space="preserve">Finanszírozási bevételek/intézményfinanszírozás </t>
  </si>
  <si>
    <t>Bevételek összesen intézményfinanszírozás nélkül</t>
  </si>
  <si>
    <t>kötelező feladat</t>
  </si>
  <si>
    <t xml:space="preserve">               Működési bevételek</t>
  </si>
  <si>
    <t>Kötelező és önként vállalt feladatok</t>
  </si>
  <si>
    <t>MEGNEVEZÉS</t>
  </si>
  <si>
    <t>Adatok forintban</t>
  </si>
  <si>
    <t xml:space="preserve"> Polgármesteri Hivatal igazgatási  bevétele</t>
  </si>
  <si>
    <t>Polgármesteri Hivatal</t>
  </si>
  <si>
    <t>Önkormányzat igazgatási tevékenysége</t>
  </si>
  <si>
    <t>Polgármesteri Hivatal igazgatási bevételei összesen</t>
  </si>
  <si>
    <t>Kötelező feladatok</t>
  </si>
  <si>
    <t>Önkormányzatok és önkorm.hivat.jogalkot.ált.igazg.tev.</t>
  </si>
  <si>
    <t>Óvodai nevelés, ellátás szakmai feladatai</t>
  </si>
  <si>
    <t xml:space="preserve">Gyermekétkeztetés köznevelési intézményben </t>
  </si>
  <si>
    <t>Házi segitségnyújtás</t>
  </si>
  <si>
    <t>Siroki Közös Önkormányzati Hivatal</t>
  </si>
  <si>
    <t>Kötelező feladatok összesen</t>
  </si>
  <si>
    <t>Önként vállalt feladatok</t>
  </si>
  <si>
    <t>Sportlétesítmények, edzőtáborok működ.,fejl./Sportcsarnok</t>
  </si>
  <si>
    <t>Szennyvízcsatorna építése, fenntartása, üzemeltetése</t>
  </si>
  <si>
    <t>Önként vállalt feladatok összesen</t>
  </si>
  <si>
    <t>ÖNKORM. BEVÉTELEK ÖSSZESEN</t>
  </si>
  <si>
    <t xml:space="preserve"> </t>
  </si>
  <si>
    <t>Működési bevételek</t>
  </si>
  <si>
    <t>Siroki Közös Önkormányzati hivatal</t>
  </si>
  <si>
    <t>adatok  forintban</t>
  </si>
  <si>
    <t>Működési  bevételek</t>
  </si>
  <si>
    <t>I.Önálló intézmény</t>
  </si>
  <si>
    <t>Közös Hivatal működési  bevétele összesen</t>
  </si>
  <si>
    <t>Kölyökvár Óvoda</t>
  </si>
  <si>
    <t>adatok forintban</t>
  </si>
  <si>
    <t>I. Önállóan működő költségvetési szervek bevétele</t>
  </si>
  <si>
    <t>Óvoda</t>
  </si>
  <si>
    <t xml:space="preserve">Óvodai nevelés, ellátás szakmai </t>
  </si>
  <si>
    <t>feladatai</t>
  </si>
  <si>
    <t>Kölyökvár Óvoda működési bevétele összesen</t>
  </si>
  <si>
    <t>Siroki Szociális és Gyermekjóléti Alapszolgáltatási Központ</t>
  </si>
  <si>
    <t>Alapszolgáltatási központ</t>
  </si>
  <si>
    <t>Gyermekéteztetés köznevelési intézményben /Iskolai étkezés</t>
  </si>
  <si>
    <t>Gyermekéteztetés köznevelési intézményben /Óvodai étkezés</t>
  </si>
  <si>
    <t>Szoc.és Gyermekjóléti Alapsz.Kp.műk. bevétele összesen</t>
  </si>
  <si>
    <t>Adatok forintban összesen</t>
  </si>
  <si>
    <t>Közhatalmi bevételek összesen</t>
  </si>
  <si>
    <t>Támogatások összesen</t>
  </si>
  <si>
    <t>Siroki Közös Önk. Hivatal műk.bev.össz.</t>
  </si>
  <si>
    <t>VI. Felhalmozási célú átvett pénzeszközök</t>
  </si>
  <si>
    <t xml:space="preserve">   - Lakosságtól</t>
  </si>
  <si>
    <t>Felhalmozási célú átvett pénzeszk.összesen</t>
  </si>
  <si>
    <t>Siroki Közös Önk.Hiv. felhalm. bevételei össz.</t>
  </si>
  <si>
    <t>VII.Hitelek</t>
  </si>
  <si>
    <t>Hitelek összesen</t>
  </si>
  <si>
    <t>VIII. Maradvány igénybevétele</t>
  </si>
  <si>
    <t xml:space="preserve">   pénzmaradvány   működési</t>
  </si>
  <si>
    <t xml:space="preserve">   pénzmaradvány   felhalmozási</t>
  </si>
  <si>
    <t>Maradvány igénybevétele összesen</t>
  </si>
  <si>
    <t>IX. Központi, irányítószervi támogatás</t>
  </si>
  <si>
    <t>X. Betét megszüntetése</t>
  </si>
  <si>
    <t>SIROKI KÖZÖS HIVATAL BEVÉTELEK ÖSSZ.</t>
  </si>
  <si>
    <t>összesen</t>
  </si>
  <si>
    <t>Kölyökvár Óvoda működési bevételek összesen</t>
  </si>
  <si>
    <t>VI. Hitelek</t>
  </si>
  <si>
    <t xml:space="preserve">VII. Maradvány igénybevétele </t>
  </si>
  <si>
    <t>VIII. Központi, irányítószervi támogatás</t>
  </si>
  <si>
    <t>IX. Betét megszüntetése</t>
  </si>
  <si>
    <t>KÖLYÖKVÁR ÓVODA BEVÉTELEK ÖSSZESEN</t>
  </si>
  <si>
    <t>I. működési célú támogatásértékű bev.összesen</t>
  </si>
  <si>
    <t>II. Működési célú átvett pénzeszköz összesen</t>
  </si>
  <si>
    <t>III. Működési bevételek összesen</t>
  </si>
  <si>
    <t>Alapszolg.Kp. működési bevételei össz.</t>
  </si>
  <si>
    <t>IV.Felhalmozási célú támogatások áh.-on belülről</t>
  </si>
  <si>
    <t>Felhalm.célú támog.áh-n belülről összesen</t>
  </si>
  <si>
    <t>V. Felhalmozási célú átvett pénzeszközök</t>
  </si>
  <si>
    <t>Alapszolg.Kp. felhalmozási bevételei össz.</t>
  </si>
  <si>
    <t>ALAPSZOLG.KP.BEVÉTELEK ÖSSZESEN</t>
  </si>
  <si>
    <t xml:space="preserve">KIADÁSOK ÖNKÉNT VÁLLALT ÖNKORMÁNYZATI  FELADATOK </t>
  </si>
  <si>
    <t>Kiadási címek</t>
  </si>
  <si>
    <t>Személyi jellegű kiadások</t>
  </si>
  <si>
    <t>Munkaadókat terhelő járulékok</t>
  </si>
  <si>
    <t>Dologi jell.kiadások</t>
  </si>
  <si>
    <t>Felhalmozás felújitás, és pénzügyi befektetés</t>
  </si>
  <si>
    <t>Hitelek, értékpapírok, tartalékok,Államh.belüli megelőlegezés, betétlekötés</t>
  </si>
  <si>
    <t>Kiadások összesen</t>
  </si>
  <si>
    <t>Módosítási javaslat</t>
  </si>
  <si>
    <t>Intézmények finanszírozása önként v. feladatra</t>
  </si>
  <si>
    <t>Parkoló, garázs üzemeltetése</t>
  </si>
  <si>
    <t>Kiemelt önkormányzati rendezvények</t>
  </si>
  <si>
    <t>Város-és Községgazdálkodási és egyéb szolg.</t>
  </si>
  <si>
    <t>Általános tartalék</t>
  </si>
  <si>
    <t>Államháztartáson belüli megelőlegezés</t>
  </si>
  <si>
    <t>Sirok Községi Önkormányzat kiadásai összesen</t>
  </si>
  <si>
    <t>Intézmények kiadásai összesen</t>
  </si>
  <si>
    <t>Önkormányzat és intézmények össz.kiadása</t>
  </si>
  <si>
    <t>Intézmények finanszírozása</t>
  </si>
  <si>
    <t>Kiadások Intézményfinanszirozás nélkül</t>
  </si>
  <si>
    <t xml:space="preserve">Kiadások kötelező önkormányzati feladatok </t>
  </si>
  <si>
    <t>Végleges pénzeszközátadás, támogatások, ellátottak pénzb.jutt.</t>
  </si>
  <si>
    <t>Víztermelés és kezelés/lakossági víz-csat.tám</t>
  </si>
  <si>
    <t>Intézményen kivüli gyermekétkeztetés/szünidei</t>
  </si>
  <si>
    <t>Közutak, hidak üzemeltetése, karbantartása</t>
  </si>
  <si>
    <t>Zöldterület kezelés</t>
  </si>
  <si>
    <t>Közvilágítás</t>
  </si>
  <si>
    <t>Hosszabb időtartamú közfoglalkoztatás</t>
  </si>
  <si>
    <t>Közfoglalkoztatási start mintaprogram</t>
  </si>
  <si>
    <t>Könyvtári szolgáltatások</t>
  </si>
  <si>
    <t>Közművelődési-közösségi és társ.részv./Sirok</t>
  </si>
  <si>
    <t>Közművelődés-hagyom.közösségi kult.ért/Kőkút</t>
  </si>
  <si>
    <t>Önkormányzatok elszámolásai a kp.kv-el</t>
  </si>
  <si>
    <t>Tartalék kötelező feladatra</t>
  </si>
  <si>
    <t>Kötelező feladatra intézmények finanszírozása</t>
  </si>
  <si>
    <t>Házi segítségnyujtás</t>
  </si>
  <si>
    <t>Gyermekétkeztetés köznevelési intézményben</t>
  </si>
  <si>
    <t>Siroki Közös Önkormányzati Hivatal kiadási tábla</t>
  </si>
  <si>
    <t>Hitelek, értékpapírok, tartalékok, Államh.belüli megelőlegezés</t>
  </si>
  <si>
    <t xml:space="preserve"> Adatok  Forintban</t>
  </si>
  <si>
    <t>I. Közös Hivatal összesen</t>
  </si>
  <si>
    <t xml:space="preserve">                     Kölyökvár Óvoda kiadási tábla</t>
  </si>
  <si>
    <t xml:space="preserve"> adatok Forintban</t>
  </si>
  <si>
    <t>Sajátos nev.igényű gyerm.ovodai nev.ell.</t>
  </si>
  <si>
    <t>Kölyökvár Óvoda összesen</t>
  </si>
  <si>
    <t xml:space="preserve">             Siroki  Szociális és Gyermekjóléti Alapszolgáltatási Központ</t>
  </si>
  <si>
    <t>Adatok  Forintban</t>
  </si>
  <si>
    <t>Házi segitségnyujtás</t>
  </si>
  <si>
    <t>Gyermekétkeztetés köznevelési int.-ben</t>
  </si>
  <si>
    <t>Alapszolgáltatási központ összesen</t>
  </si>
  <si>
    <t>Bevételek</t>
  </si>
  <si>
    <t>Kiadások</t>
  </si>
  <si>
    <t>Megnevezés</t>
  </si>
  <si>
    <t>megnevezés</t>
  </si>
  <si>
    <t>Közhatalmi bevételek</t>
  </si>
  <si>
    <t>Személyi jellegű kiadás</t>
  </si>
  <si>
    <t>Támogatások</t>
  </si>
  <si>
    <t>Működési célú tám.értékű bevételek</t>
  </si>
  <si>
    <t>Dologi jellegű kiadások</t>
  </si>
  <si>
    <t>Működési célú átvett pénzeszközök</t>
  </si>
  <si>
    <t>Ellátottak pénzbeli juttatásai</t>
  </si>
  <si>
    <t xml:space="preserve">Működési bevételek  </t>
  </si>
  <si>
    <t>Tartalékok</t>
  </si>
  <si>
    <t>Működési bevételek összesen</t>
  </si>
  <si>
    <t>Működési kiadás összesen</t>
  </si>
  <si>
    <t>Felhalmozási célú támogatások ÁH-belülről</t>
  </si>
  <si>
    <t>Beruházások</t>
  </si>
  <si>
    <t>Felhalmozási célú önkormányzati támogatások</t>
  </si>
  <si>
    <t>Felújítások</t>
  </si>
  <si>
    <t>Felhalmozási célú átvett pénzeszközök</t>
  </si>
  <si>
    <t>Egyéb felhalmozási célú kiadások</t>
  </si>
  <si>
    <t>Ingatlanok értékesítése</t>
  </si>
  <si>
    <t>Felhalmozási bevételek összesen</t>
  </si>
  <si>
    <t>Felhalmozási kiadások összesen</t>
  </si>
  <si>
    <t>Finanszírozási  bevételek</t>
  </si>
  <si>
    <t>Finanszírozási kiadások</t>
  </si>
  <si>
    <t>Belföldi értékpapírok bevételei</t>
  </si>
  <si>
    <t>Belföldi értékpapírok kiadásai</t>
  </si>
  <si>
    <t>Hitelek kölcsönök bevételei</t>
  </si>
  <si>
    <t>Hitelek kölcsönök kiadásai</t>
  </si>
  <si>
    <t>Előző évi maradvány igénybevétele</t>
  </si>
  <si>
    <t>Államháztartáson belüli megelőlegezés bevétele</t>
  </si>
  <si>
    <t>Államháztartáson belüli megel.visszafiz</t>
  </si>
  <si>
    <t>Központi irányítószervi támogatás</t>
  </si>
  <si>
    <t>Lekötött betét bevétele</t>
  </si>
  <si>
    <t>Lekötött betét kiadásai</t>
  </si>
  <si>
    <t>Finanszírozási bevételek összesen</t>
  </si>
  <si>
    <t>Finanszírozási kiadások összesen</t>
  </si>
  <si>
    <t>Intézéményfinanszírozás</t>
  </si>
  <si>
    <t>Intézményfinanszírozás</t>
  </si>
  <si>
    <t>Bevételek intézményfinanszírozás nélkül</t>
  </si>
  <si>
    <t>Kiadások intézményfin. Nélkül</t>
  </si>
  <si>
    <t>Sirok Községi Önkormányzat, és Intézményei költségvetés módosítása</t>
  </si>
  <si>
    <t>Adatok  forintban</t>
  </si>
  <si>
    <t>Részvény vásárlás</t>
  </si>
  <si>
    <t>Lekötöt betét bevétele</t>
  </si>
  <si>
    <t>Adósságot keletkeztető ügyletekből fennálló kötelezettségek visszafizetésére felhasználható bevételek alakulása</t>
  </si>
  <si>
    <t>Helyi adóbevétel</t>
  </si>
  <si>
    <t xml:space="preserve">Önkormányzati vagyon bérbeadásából, haszonbérbeadásából, üzemeltetéséből, koncessziós díjából származó bevétel </t>
  </si>
  <si>
    <t>Osztalék, koncessziós díj és hozambevétel (kamatbevétel)</t>
  </si>
  <si>
    <t>Tárgyi eszköz és az immateriális jószág, részvény részesedés,vállalat értékesítéséből vagy privatizációból származó bevétel</t>
  </si>
  <si>
    <t>Önkormányzatot külön törvények alapján megillető bírság</t>
  </si>
  <si>
    <t>Kezességvállalással kapcsolatos megtérülés.</t>
  </si>
  <si>
    <t xml:space="preserve">Saját folyó bevétel </t>
  </si>
  <si>
    <t>Saját folyó bevétel 50%-a</t>
  </si>
  <si>
    <r>
      <t>a</t>
    </r>
    <r>
      <rPr>
        <sz val="8"/>
        <rFont val="Arial CE"/>
        <family val="2"/>
        <charset val="238"/>
      </rPr>
      <t>datok forintban</t>
    </r>
  </si>
  <si>
    <t>Közvetett támogatás megnevezése</t>
  </si>
  <si>
    <t xml:space="preserve">összege </t>
  </si>
  <si>
    <t>fő</t>
  </si>
  <si>
    <t>Ellátottak téritési dijának méltányossági alapon történő elengedésének összege (10%-65%-os mértékben)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</si>
  <si>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</si>
  <si>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</si>
  <si>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           iparűzési adó</t>
  </si>
  <si>
    <t xml:space="preserve">            idegenforgalmi adó</t>
  </si>
  <si>
    <t xml:space="preserve">            gépjárműadó</t>
  </si>
  <si>
    <t>Helyiségek, eszközök hasznosításából származó bevételből nyújtott kedvezmény, mentesség összege</t>
  </si>
  <si>
    <t>Közvetett támogatások alakulása-előirányzat változás</t>
  </si>
  <si>
    <t>Adatok ezer Forintban</t>
  </si>
  <si>
    <t>2003-2014</t>
  </si>
  <si>
    <t>Csapadékelvezetési rendszer</t>
  </si>
  <si>
    <t>A helyi identitás és Kohézió erősítése Sirokban</t>
  </si>
  <si>
    <t>Sirok-Tarnaszentmária-Verpelét nyomvonalú kerékpárút kialakítása</t>
  </si>
  <si>
    <t>Rákóczi úti partfal sziklaomlás vis-maior tám.</t>
  </si>
  <si>
    <t>Villámárvíz vis-maior kárelhárítás helyreállítás</t>
  </si>
  <si>
    <t>Interaktív séták a Tarna mentén</t>
  </si>
  <si>
    <t>Fűtőművi egység kialakitása Sirok Községben</t>
  </si>
  <si>
    <t>Könyvtár előtti park kialakítása</t>
  </si>
  <si>
    <t>Óvoda felújítás</t>
  </si>
  <si>
    <t>Összesen</t>
  </si>
  <si>
    <t>Többéves kihatással járó döntések évenkénti bontásban előirányzat változás</t>
  </si>
  <si>
    <t>KIADÁSOK</t>
  </si>
  <si>
    <t>Hitelek, értékpapírok, tartalékok,államh.belüli megelőlegezés, betétlekötés</t>
  </si>
  <si>
    <t>Köztemető fenntartás és működtetés</t>
  </si>
  <si>
    <t>Kötelező feladatok összesen/int.fin.</t>
  </si>
  <si>
    <t>Civil szervezetek működési támogatása</t>
  </si>
  <si>
    <t>Munkahelyi étkezés, egyéb vendéglátás/alapsz.</t>
  </si>
  <si>
    <t xml:space="preserve">Önként vállalt feladatok összesen </t>
  </si>
  <si>
    <t>Európai uniós támogatással megvalósuló projektek bevételei, kiadásai, hozzájárulások</t>
  </si>
  <si>
    <t xml:space="preserve">                          (adatok forintban)</t>
  </si>
  <si>
    <t>TOP-3.1.1-16-HE1-2017-00005 "Fenntartható települési közlekedésfejlesztés"</t>
  </si>
  <si>
    <t>Források</t>
  </si>
  <si>
    <t>Saját erő</t>
  </si>
  <si>
    <t xml:space="preserve">  saját erőből központi támogatás</t>
  </si>
  <si>
    <t>EU-s forrás társfinanszírozással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</si>
  <si>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</si>
  <si>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</si>
  <si>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</si>
  <si>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</si>
  <si>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</si>
  <si>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</si>
  <si>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</si>
  <si>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Projektelőkészítés költségei</t>
  </si>
  <si>
    <t>Szakmai tevékenységekhez kapcsolódó szolg.ktg.ek</t>
  </si>
  <si>
    <t>Szolgáltatások igénybevétele</t>
  </si>
  <si>
    <t>Adminisztratív költségek</t>
  </si>
  <si>
    <t>Céltartalék</t>
  </si>
  <si>
    <t>Kiadások, költségek összesen:</t>
  </si>
  <si>
    <t>EU-s projekt azonosítója:</t>
  </si>
  <si>
    <t>2012.</t>
  </si>
  <si>
    <t>2013.</t>
  </si>
  <si>
    <t>2013. után</t>
  </si>
  <si>
    <t>EU-s forrás</t>
  </si>
  <si>
    <t>TOP-1.1.3-15 "Kofa-tér piactér" kialakítása</t>
  </si>
  <si>
    <t>Szolgáltatások igénybevétele/ és Fordított áfa</t>
  </si>
  <si>
    <t>Szakmait tevékenységet segítő szolgáltatások</t>
  </si>
  <si>
    <t>TOP-3.2.2-15 "Önkormányzati épületeket kiszolgáló helyi fűtőművi egység létesítése Sirok Községben"</t>
  </si>
  <si>
    <t>TOP-1.2.1-15 "Interaktív séták a Tarna mentén"</t>
  </si>
  <si>
    <t>TOP-5.3.1-16-HE1-2017-00012 "A helyi identitás és Kohézió erősítése Sirokban"</t>
  </si>
  <si>
    <t>Saját erő (2017. évben pályázat készítés)</t>
  </si>
  <si>
    <t>Szolgáltatások igénybevétele/(pályázat készítés 2017. év)</t>
  </si>
  <si>
    <t>PÉNZESZKÖZÖK VÁLTOZÁSA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</si>
  <si>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</si>
  <si>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</si>
  <si>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</si>
  <si>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</si>
  <si>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</si>
  <si>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</si>
  <si>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</si>
  <si>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</si>
  <si>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</si>
  <si>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</si>
  <si>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</si>
  <si>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</si>
  <si>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 Közhatalmi bevételek</t>
  </si>
  <si>
    <t>2. Támogatások</t>
  </si>
  <si>
    <t>3. Működési célú tám.ért.bevételek</t>
  </si>
  <si>
    <t>4. Működési célú átvett pénzeszk.</t>
  </si>
  <si>
    <t>5. Működési bevételek</t>
  </si>
  <si>
    <t>6. Felhalmozási célú tám. ÁH.bevételek</t>
  </si>
  <si>
    <t>7. Felhalmozási célú átvett pénzeszközök</t>
  </si>
  <si>
    <t>8. Hitelek</t>
  </si>
  <si>
    <t>9. Finanszírozási bevételek</t>
  </si>
  <si>
    <t>10.Előző havi záró állomány</t>
  </si>
  <si>
    <t>11. Bevételek összesen (1-8)</t>
  </si>
  <si>
    <t>12. Működési kiadások</t>
  </si>
  <si>
    <t>13. Felhalmozási kiadások</t>
  </si>
  <si>
    <t>14. Finanszírozási kiadások</t>
  </si>
  <si>
    <t>15.Kiadások összesen</t>
  </si>
  <si>
    <t>16.Egyenleg (havi záróp.áll.)</t>
  </si>
  <si>
    <t>Kölyökvár Óvoda 2020. ÉVI ELŐIRÁNYZAT FELHASZNÁLÁSA</t>
  </si>
  <si>
    <t>Kölyökvár Óvoda 2020. évi költségvetés módosítása</t>
  </si>
  <si>
    <t>2020. évi mérleg</t>
  </si>
  <si>
    <t>Sirok Községi Önkormányzat 2020. évi költségvetés módosítása</t>
  </si>
  <si>
    <t>2020. évi terv</t>
  </si>
  <si>
    <t>2020. évi mód jav.</t>
  </si>
  <si>
    <t>2020. évi mód.ei.</t>
  </si>
  <si>
    <t>Óvodai nevelés, ellátás működtetési feladatai</t>
  </si>
  <si>
    <t>Önkormányzatok és önkormányzati hivatalok jogalkotó és ált.igazgatási tev.</t>
  </si>
  <si>
    <t>Munkahelyi étkeztetés köznevelési intézményben</t>
  </si>
  <si>
    <t>Gyermekek bölcsődében és mini bölcsődében történő ellátása</t>
  </si>
  <si>
    <t>Gyermekétkeztetés bölcsődében, fogyatékosok nappali intézményében</t>
  </si>
  <si>
    <t>Család és gyermekjóléti szolgáltatások</t>
  </si>
  <si>
    <t>Szociális étkeztetés szociális konyhán</t>
  </si>
  <si>
    <t>Beruházás, felújitás, és pénzügyi befektetés</t>
  </si>
  <si>
    <t>Siroki Szociális és Gyermekjóléti Alapszolgáltatási Központ 2020.évi költségvetés módosítása</t>
  </si>
  <si>
    <t>2020.évi terv</t>
  </si>
  <si>
    <t>2020.évi módosított előirányzat</t>
  </si>
  <si>
    <t>SIROKI SZOCIÁLIS ÉS GYERMEKJÓLÉTI ALAPSZOLGÁLTATÁSI KÖZPONT 2020. ÉVI ELŐIRÁNYZAT FELHASZNÁLÁSA</t>
  </si>
  <si>
    <t>SIROKI KÖZÖS ÖNKORMÁNYZATI HIVATAL 2020. ÉVI ELŐIRÁNYZAT FELHASZNÁLÁSA</t>
  </si>
  <si>
    <t>Siroki Közös Önkormányzati Hivatal 2020. évi költségvetés módosítása</t>
  </si>
  <si>
    <t xml:space="preserve">            kommunális adó (905 db ingatlan)</t>
  </si>
  <si>
    <t>Egyéb nyújtott kedvezmény vagy kölcsön elengedésének összege ( Szállásdíj bevétel 1 fő )</t>
  </si>
  <si>
    <t>Sirok Községi Önkormányzat 2020.évi beszámoló</t>
  </si>
  <si>
    <t>SIROK KÖZSÉGI ÖNKORMÁNYZAT 2020. ÉVI ELŐIRÁNYZAT FELHASZNÁLÁSA</t>
  </si>
  <si>
    <t>2020. évi eredeti előirányzat</t>
  </si>
  <si>
    <t>2020 évi módosítási javaslat 12.31</t>
  </si>
  <si>
    <t>2020 évi Módosított előirányzat</t>
  </si>
  <si>
    <t>Önkormányzatok és önkormányzati hivataok</t>
  </si>
  <si>
    <t>Jogalkotó és általános igazgatási tevékenysége</t>
  </si>
  <si>
    <t>Gyermekek bölcsődében és mini bölcsődésben történő ellátása</t>
  </si>
  <si>
    <t>Gyermekétkeztetés bölcsődében, fogyatékoso nappali intézményében</t>
  </si>
  <si>
    <t>Munkahelyi étkezés köznevelési intézményben</t>
  </si>
  <si>
    <t xml:space="preserve">Sirok Községi Önkormányzat 2020. évi költségvetés módosítása  </t>
  </si>
  <si>
    <t>2020 évi mód.javaslat (12.31.)</t>
  </si>
  <si>
    <t>2020 évi módositott előirányzat</t>
  </si>
  <si>
    <t>Köztemető-fenntartás és működtetés</t>
  </si>
  <si>
    <t>Közművelődés-közösségi és társadalmi részvétel fejlesztése/Siroki</t>
  </si>
  <si>
    <t>Közművelődés-hagyom.közösségi kultur.értékek gondozása /Kőkúti</t>
  </si>
  <si>
    <t>Az Önkormányzati vagyonnal való gazd,kapcs.feladatok</t>
  </si>
  <si>
    <t>Kiemelt állami és önkormányzati rendezvények</t>
  </si>
  <si>
    <t>Üdülői szálláshely-szolgáltatás és étkeztetés</t>
  </si>
  <si>
    <t>Védett természeti  területek és term. értékek bemut., megőrzése, gondozása</t>
  </si>
  <si>
    <t>Parkoló, garázs üzemeltetése, fenntartása</t>
  </si>
  <si>
    <t>Város-, és községgazdálkodái egyéb szolgáltatások</t>
  </si>
  <si>
    <t>Egyéb szabadidős szolgáltatás</t>
  </si>
  <si>
    <t>Zöldterület-kezelés</t>
  </si>
  <si>
    <t xml:space="preserve">Sirok Községi Önkormányzata és intézményei összevont 2020. évi költségvetés módosítása  </t>
  </si>
  <si>
    <t xml:space="preserve">2020. évi módosított előirányzat </t>
  </si>
  <si>
    <t xml:space="preserve">                                       Kölyökvár Óvoda 2020. évi költségvetés módosítása</t>
  </si>
  <si>
    <t>Siroki Szociális és Gyermekjóléti Alapszolgáltatási központ 2020. évi költségvetés módosítása</t>
  </si>
  <si>
    <t xml:space="preserve">2020. évi módosítási javaslat  </t>
  </si>
  <si>
    <t>2020. évi módosítási javaslat</t>
  </si>
  <si>
    <t xml:space="preserve">2020. évi módosítási javaslat </t>
  </si>
  <si>
    <t xml:space="preserve">   -Fejezeti kezelésű előirányzatok EU-s programok és azok hazai társfinanszírozása</t>
  </si>
  <si>
    <t xml:space="preserve">   -Egyéb fejezeti kezelésű előirányzatok</t>
  </si>
  <si>
    <t xml:space="preserve">   Maradvány igénybevétele</t>
  </si>
  <si>
    <t xml:space="preserve">                                                              SIROK KÖZSÉGI ÖNKORMÁNYZAT ÉS INTÉZMÉNYEI 2020. ÉVI KÖLTSÉGVETÉS MÓDOSÍTÁSA</t>
  </si>
  <si>
    <t>Beruházások, felújitások, egyéb felhalmozási célú kiadások</t>
  </si>
  <si>
    <t>2020.mód. Javaslat 12.31.</t>
  </si>
  <si>
    <t>2020.évi módosított előirányzat.</t>
  </si>
  <si>
    <t>Gyermekek bölcsődében mini bölcsődében való ellátása</t>
  </si>
  <si>
    <t>Önkormányzatok és önk.hiv.jogalkotó és ált.ig.tev.</t>
  </si>
  <si>
    <t>Foglalkoztatás egészségügyi alapellátás</t>
  </si>
  <si>
    <t>Üdülői, szálláshely-szolgáltatás és étkeztetés</t>
  </si>
  <si>
    <t>Az Önkormányzati vagyonnal való gazd.kapcs.feladatok</t>
  </si>
  <si>
    <t>Fertőző megbetegedések megelőzése, járványügyi ellátás</t>
  </si>
  <si>
    <t>Közművelődési-közösségi és társ.részv./Helyi identitás pályázat</t>
  </si>
  <si>
    <t>Városi és elővárosi közúti személyszállítás/kerékpárút</t>
  </si>
  <si>
    <t>Egyéb szociális pénzbeli és term.ell., támogatások</t>
  </si>
  <si>
    <t>Turizmus igazgatása és támogatása/tanösvény</t>
  </si>
  <si>
    <t>Foglalkoztatást elősegítő képzések és egyéb tám.</t>
  </si>
  <si>
    <t>Az önkormányzati vagyonnal való gazd. kapcs. felad. /Fűtőművi egység TOP-3.2.2-15-HE1-2016</t>
  </si>
  <si>
    <t>Önkorm. és önk.hiv.jogalk.és ált. ig.tev./Település rendezési terv</t>
  </si>
  <si>
    <t>Város és Községgazdálkodási egyéb szolgáltatások /Kőkúti buszmegálló építés</t>
  </si>
  <si>
    <t>Településfejlesztési projektek és tám./orvosi rendelők fejlesztése</t>
  </si>
  <si>
    <t>Településfejlesztési projektek és tám. Közösségi tér ki-átalakítás</t>
  </si>
  <si>
    <t>Településfejlesztési projektek és tám. Óvodai járszóudvar és közt.</t>
  </si>
  <si>
    <t>Piac üzemeltetése</t>
  </si>
  <si>
    <t>Ár-és belvízvédelemmel összefüggő tev. /Vis-maior villámárvíz utáni felújítás önerő</t>
  </si>
  <si>
    <t>Az Önkormányzati vagonnal való gazd.kapcs. felad. /Élhető települések kialakítása VP6</t>
  </si>
  <si>
    <t>Tartalék cél feladatokra/A helyi identitás</t>
  </si>
  <si>
    <t>Tartalék Helyi foglalkoztatási együttműködés</t>
  </si>
  <si>
    <t>Sirok Községi Önkormányzat és intézményei 2020. évi költségvetés módosítása</t>
  </si>
  <si>
    <t>2020 évi adatok  Forintban</t>
  </si>
  <si>
    <t xml:space="preserve">Város és községgazdálkodási egyéb szolgáltatások /Rákóczi úti partfal omlás vis-maior </t>
  </si>
  <si>
    <t>Helyi foglalkoztatási együttmúködés</t>
  </si>
  <si>
    <t>Magyar Falu Program orvosi rendelők fejlesztése</t>
  </si>
  <si>
    <t>Magyar Falu Program Közösségi tér ki-átalakítás és foglalkoztatás</t>
  </si>
  <si>
    <t>Óvodai játszóudvar és közterületi játszótér fejlesztése</t>
  </si>
  <si>
    <t>Élhető települések kialakítása VP6-19.2.1-29-3-17</t>
  </si>
  <si>
    <t>Csapadékvz elvezető rendszer rekonstrukció</t>
  </si>
  <si>
    <t>Vásártér felújítás (Kofa-tér Piactér)</t>
  </si>
  <si>
    <t>Sirok Községi Önkormányzat  2020. évi költségvetés módosítása</t>
  </si>
  <si>
    <t>2020.12.31. mód. előirányzat</t>
  </si>
  <si>
    <t>Gyermekek bölcsődében, mini bölcsődében való ellátása</t>
  </si>
  <si>
    <t>Család és nővédelmi egészségügyi gond/tanácsadó</t>
  </si>
  <si>
    <t>Önkormányzatok és önk.hiv.jogalkotó és ált. ig. tev.</t>
  </si>
  <si>
    <t>2020. évi  adatok Forintban</t>
  </si>
  <si>
    <t>2020. évi adatok Forintban</t>
  </si>
  <si>
    <t>Beruházások, felújítások, egyéb felhalmozási célú kiadások</t>
  </si>
  <si>
    <t>Hitelek, értékpapírok, tartalékok, Államh.belüli megelőlegezés, betétlekötés</t>
  </si>
  <si>
    <t>Végleges pénzeszközátadás, támogatások, ellátottak pénzb.jutt.központi irányítószervi támogatás</t>
  </si>
  <si>
    <t>Támogatási célú finanszírozási műveletek /Kistérségi tám, központi kv-i szervnek</t>
  </si>
  <si>
    <t>Üdülő, szálláshely- szolgáltatás, és étkeztetés</t>
  </si>
  <si>
    <t>Az Önkormányzati vagyonnal való gazd., kapcs. Feladatok</t>
  </si>
  <si>
    <t>Védett természeti értékek bemut., megőrz., és fenntartása/Kútvölgy</t>
  </si>
  <si>
    <t>Sportlétesítmények, edzőtáborok működtetése</t>
  </si>
  <si>
    <t>Közművelődési-közösségi és társ.részv./Helyi identitás pály.</t>
  </si>
  <si>
    <t>Városi és elővárosi közúti személyszállítás/Kerékpárút pály.</t>
  </si>
  <si>
    <t>Egyéb szociális pénzbeli és term. Ell. Támogatások</t>
  </si>
  <si>
    <t>Turizmus igazgatása és támogatása/Tanösvény</t>
  </si>
  <si>
    <t>Az Önkormányzati vagyonnal való gazd. Kapcs.felad./Fűtőművi egység TOP-3.2.2-15-HE1-2016</t>
  </si>
  <si>
    <t>Önkorm.és önk.hiv.jogalk., és ált.ig.tev/Település rendezési terv</t>
  </si>
  <si>
    <t>Szennyvíz-csatorna építése, fenntartása, üzemeltetése</t>
  </si>
  <si>
    <t>Város és községgazdálkodási egyéb szolgáltatások/Kőkúti buszmegálló építés</t>
  </si>
  <si>
    <t>Településfejlesztési projektek és támog./orvosi eszközök</t>
  </si>
  <si>
    <t>Településfejlesztési projektek és támog./Eszközfejl.belter.közterületek karbantartására</t>
  </si>
  <si>
    <t>Településfejlesztési projektek és támog./orvosi rendelők fejlesztése</t>
  </si>
  <si>
    <t>Településfejlesztési projektek és támog./Közösségi tér ki-átalakítás</t>
  </si>
  <si>
    <t>Településfejlesztési projektek és támog./Óvodai játszóudvar és közt.</t>
  </si>
  <si>
    <t>Ár-és belvízvédelemmel összefüggő tev./Vis-maior villámárvíz utáni felújítás</t>
  </si>
  <si>
    <t>Város és községgazdálkodási szolgáltatások/Rákóczi úti partfal felújítás vis-maior önerő</t>
  </si>
  <si>
    <t>Az Önkormányzati vagyonnal való gazd.kapcs.felad./Élhető települések kialakítása VP6-19.2..1-29</t>
  </si>
  <si>
    <t>Költségvetési maradvány igénybevétele</t>
  </si>
  <si>
    <t>Sirok Községi Önkormányzat 2020. évi beszámoló</t>
  </si>
  <si>
    <t>2020. évi Módosítási javaslat</t>
  </si>
  <si>
    <t>Településfejlesztési projektek és tám. Eszközfejlesztés belterületi k</t>
  </si>
  <si>
    <t xml:space="preserve">Sirok Községi Önkormányzat </t>
  </si>
  <si>
    <t>Részletek</t>
  </si>
  <si>
    <t>Közös Hivatal</t>
  </si>
  <si>
    <t>Kisértékű számítástech.eszk.</t>
  </si>
  <si>
    <t>Gépek-berendezések vásárlása, számítástechn. eszközök</t>
  </si>
  <si>
    <t>Alapszolgáltatási Központ</t>
  </si>
  <si>
    <t>Gépek-berendezések vásárlása, jármű beszerzés</t>
  </si>
  <si>
    <t>Önkormányzati jogalkotás</t>
  </si>
  <si>
    <t>Közutak, hidak, alagutak üzemeltetése</t>
  </si>
  <si>
    <t>Gépek-berendezések vásárlása</t>
  </si>
  <si>
    <t xml:space="preserve">Zöldterület </t>
  </si>
  <si>
    <t>Kisértékű gépek berendezések</t>
  </si>
  <si>
    <t>Közművelődési könyvtár</t>
  </si>
  <si>
    <t>Művelődési ház Sirok</t>
  </si>
  <si>
    <t>Művelődési ház Kőkút</t>
  </si>
  <si>
    <t>A helyi identitás és kohézió erősítése Sirok Községben</t>
  </si>
  <si>
    <t>Motel</t>
  </si>
  <si>
    <t>bútorok beszerzése</t>
  </si>
  <si>
    <t>Önkormányzati ingatlanok üzemeltetése</t>
  </si>
  <si>
    <t>Város és Községgazdálkodás</t>
  </si>
  <si>
    <t>Kerékpárút Sirok-Tarnasz.-Verpelét</t>
  </si>
  <si>
    <t>Kőkúti buszmegálló építés</t>
  </si>
  <si>
    <t>beruházás</t>
  </si>
  <si>
    <t>Tanösvény</t>
  </si>
  <si>
    <t>Piactér felújítás</t>
  </si>
  <si>
    <t>Rákóczi úti partfal sziklaomlás vis-maior</t>
  </si>
  <si>
    <t>felújítás önerő</t>
  </si>
  <si>
    <t>Fűtőművi egység</t>
  </si>
  <si>
    <t>Élhető települések Észak H. 33</t>
  </si>
  <si>
    <t xml:space="preserve">Vis-maior árvíz utáni helyreállítás </t>
  </si>
  <si>
    <t>Településrendezési terv.</t>
  </si>
  <si>
    <t>Szennyvíztisztító felújítás</t>
  </si>
  <si>
    <t>Összesen:</t>
  </si>
  <si>
    <t>Településfejlesztési projektek Magyar Falu program eszközfejlesztés belterületi közt.</t>
  </si>
  <si>
    <t>felújítás</t>
  </si>
  <si>
    <t xml:space="preserve">beruházás, felújítás </t>
  </si>
  <si>
    <t xml:space="preserve">beruházás, </t>
  </si>
  <si>
    <t>Használati díj terhére felújítás</t>
  </si>
  <si>
    <t>Településfejlesztési projektek Magyar Falu program orvosi rendelők fejlesztése</t>
  </si>
  <si>
    <t>Településfejlesztési projektek Magyar Falu program Óvodai játszóudvar és közt.</t>
  </si>
  <si>
    <t>Településfejlesztési projektek Magyar Falu program közösségi tér ki-átalakítás</t>
  </si>
  <si>
    <t>Foglalkoztatást elősegítő képzések és támogatásuk</t>
  </si>
  <si>
    <t>Felhalmozási célú, vissza nem térítendő támogatás háztartások részére</t>
  </si>
  <si>
    <t>felhalmozási célú támogatás</t>
  </si>
  <si>
    <t xml:space="preserve"> 2020. évi beruházási, felújítási, pályázatokhoz kapcsolódó feladatok</t>
  </si>
  <si>
    <t>2020. évi mód. előirányzat</t>
  </si>
  <si>
    <t xml:space="preserve">                                   1. melléklet </t>
  </si>
  <si>
    <t xml:space="preserve">1/a melléklet </t>
  </si>
  <si>
    <t xml:space="preserve">1/b melléklet </t>
  </si>
  <si>
    <t xml:space="preserve">                            2.melléklet</t>
  </si>
  <si>
    <t xml:space="preserve">                            3 .melléklet </t>
  </si>
  <si>
    <t xml:space="preserve">                            4. melléklet</t>
  </si>
  <si>
    <t xml:space="preserve">5. melléklet </t>
  </si>
  <si>
    <t xml:space="preserve">6. melléklet </t>
  </si>
  <si>
    <t xml:space="preserve">7. melléklet </t>
  </si>
  <si>
    <t xml:space="preserve">8.melléklet </t>
  </si>
  <si>
    <t xml:space="preserve">9. melléklet </t>
  </si>
  <si>
    <t>10.melléklet</t>
  </si>
  <si>
    <t>11. melléklet</t>
  </si>
  <si>
    <t xml:space="preserve">12. melléklet </t>
  </si>
  <si>
    <t xml:space="preserve">13. melléklet </t>
  </si>
  <si>
    <t>14 . Melléklet</t>
  </si>
  <si>
    <t xml:space="preserve">15. melléklet </t>
  </si>
  <si>
    <t>16. melléklet</t>
  </si>
  <si>
    <t xml:space="preserve">17. melléklet </t>
  </si>
  <si>
    <t xml:space="preserve">18.melléklet </t>
  </si>
  <si>
    <t xml:space="preserve">                              18/a.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</si>
</sst>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Ft&quot;;[Red]\-#,##0\ &quot;Ft&quot;"/>
    <numFmt numFmtId="164" formatCode="_-* #,##0.00\ _F_t_-;\-* #,##0.00\ _F_t_-;_-* &quot;-&quot;??\ _F_t_-;_-@_-"/>
    <numFmt numFmtId="165" formatCode="_-* #,##0\ _F_t_-;\-* #,##0\ _F_t_-;_-* &quot;-&quot;\ _F_t_-;_-@_-"/>
    <numFmt numFmtId="166" formatCode="0.0"/>
  </numFmts>
  <fonts count="5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12"/>
      <name val="Arial CE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0"/>
      <color indexed="9"/>
      <name val="Arial CE"/>
      <charset val="238"/>
    </font>
    <font>
      <b/>
      <sz val="10"/>
      <color indexed="9"/>
      <name val="Arial CE"/>
      <charset val="238"/>
    </font>
    <font>
      <b/>
      <i/>
      <sz val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u/>
      <sz val="10"/>
      <name val="Arial CE"/>
      <family val="2"/>
      <charset val="238"/>
    </font>
    <font>
      <u/>
      <sz val="10"/>
      <name val="Arial CE"/>
      <charset val="238"/>
    </font>
    <font>
      <b/>
      <sz val="10"/>
      <color indexed="9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charset val="238"/>
    </font>
    <font>
      <sz val="12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b/>
      <sz val="8"/>
      <color indexed="9"/>
      <name val="Arial CE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7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name val="Arial CE"/>
      <family val="2"/>
      <charset val="238"/>
    </font>
    <font>
      <sz val="8"/>
      <color rgb="FFFF0000"/>
      <name val="Arial CE"/>
      <charset val="238"/>
    </font>
    <font>
      <sz val="11"/>
      <name val="Arial"/>
      <family val="2"/>
      <charset val="238"/>
    </font>
    <font>
      <b/>
      <u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8" fillId="0" borderId="0"/>
    <xf numFmtId="0" fontId="42" fillId="0" borderId="0"/>
    <xf numFmtId="0" fontId="1" fillId="0" borderId="0"/>
    <xf numFmtId="0" fontId="38" fillId="0" borderId="0"/>
  </cellStyleXfs>
  <cellXfs count="801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2"/>
    <xf numFmtId="0" fontId="4" fillId="2" borderId="2" xfId="1" applyFont="1" applyFill="1" applyBorder="1"/>
    <xf numFmtId="0" fontId="4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6" fillId="0" borderId="2" xfId="1" applyFont="1" applyBorder="1"/>
    <xf numFmtId="0" fontId="7" fillId="0" borderId="2" xfId="1" applyFont="1" applyBorder="1"/>
    <xf numFmtId="0" fontId="7" fillId="0" borderId="9" xfId="1" applyFont="1" applyBorder="1"/>
    <xf numFmtId="0" fontId="8" fillId="0" borderId="4" xfId="1" applyFont="1" applyBorder="1"/>
    <xf numFmtId="0" fontId="3" fillId="0" borderId="2" xfId="1" applyFont="1" applyBorder="1"/>
    <xf numFmtId="0" fontId="9" fillId="0" borderId="2" xfId="1" applyFont="1" applyBorder="1"/>
    <xf numFmtId="0" fontId="9" fillId="0" borderId="9" xfId="1" applyFont="1" applyBorder="1"/>
    <xf numFmtId="0" fontId="3" fillId="0" borderId="4" xfId="1" applyFont="1" applyBorder="1"/>
    <xf numFmtId="0" fontId="9" fillId="0" borderId="10" xfId="1" applyFont="1" applyBorder="1"/>
    <xf numFmtId="3" fontId="9" fillId="0" borderId="10" xfId="1" applyNumberFormat="1" applyFont="1" applyBorder="1"/>
    <xf numFmtId="3" fontId="9" fillId="0" borderId="11" xfId="1" applyNumberFormat="1" applyFont="1" applyBorder="1"/>
    <xf numFmtId="3" fontId="3" fillId="0" borderId="12" xfId="1" applyNumberFormat="1" applyFont="1" applyBorder="1"/>
    <xf numFmtId="3" fontId="9" fillId="0" borderId="13" xfId="1" applyNumberFormat="1" applyFont="1" applyBorder="1"/>
    <xf numFmtId="3" fontId="3" fillId="0" borderId="14" xfId="1" applyNumberFormat="1" applyFont="1" applyBorder="1"/>
    <xf numFmtId="0" fontId="9" fillId="0" borderId="15" xfId="1" applyFont="1" applyBorder="1"/>
    <xf numFmtId="3" fontId="9" fillId="0" borderId="15" xfId="1" applyNumberFormat="1" applyFont="1" applyBorder="1"/>
    <xf numFmtId="3" fontId="9" fillId="0" borderId="16" xfId="1" applyNumberFormat="1" applyFont="1" applyBorder="1"/>
    <xf numFmtId="3" fontId="3" fillId="0" borderId="17" xfId="1" applyNumberFormat="1" applyFont="1" applyBorder="1"/>
    <xf numFmtId="0" fontId="9" fillId="0" borderId="18" xfId="1" applyFont="1" applyBorder="1"/>
    <xf numFmtId="3" fontId="9" fillId="0" borderId="18" xfId="1" applyNumberFormat="1" applyFont="1" applyBorder="1"/>
    <xf numFmtId="3" fontId="9" fillId="0" borderId="19" xfId="1" applyNumberFormat="1" applyFont="1" applyBorder="1"/>
    <xf numFmtId="3" fontId="3" fillId="0" borderId="20" xfId="1" applyNumberFormat="1" applyFont="1" applyBorder="1"/>
    <xf numFmtId="0" fontId="9" fillId="0" borderId="21" xfId="1" applyFont="1" applyBorder="1"/>
    <xf numFmtId="3" fontId="9" fillId="0" borderId="21" xfId="1" applyNumberFormat="1" applyFont="1" applyBorder="1"/>
    <xf numFmtId="3" fontId="9" fillId="0" borderId="22" xfId="1" applyNumberFormat="1" applyFont="1" applyBorder="1"/>
    <xf numFmtId="3" fontId="3" fillId="0" borderId="23" xfId="1" applyNumberFormat="1" applyFont="1" applyBorder="1"/>
    <xf numFmtId="3" fontId="3" fillId="0" borderId="2" xfId="1" applyNumberFormat="1" applyFont="1" applyBorder="1"/>
    <xf numFmtId="3" fontId="3" fillId="0" borderId="9" xfId="1" applyNumberFormat="1" applyFont="1" applyBorder="1"/>
    <xf numFmtId="3" fontId="3" fillId="0" borderId="24" xfId="1" applyNumberFormat="1" applyFont="1" applyBorder="1"/>
    <xf numFmtId="3" fontId="3" fillId="0" borderId="4" xfId="1" applyNumberFormat="1" applyFont="1" applyBorder="1"/>
    <xf numFmtId="0" fontId="6" fillId="0" borderId="10" xfId="1" applyFont="1" applyBorder="1"/>
    <xf numFmtId="3" fontId="6" fillId="0" borderId="10" xfId="3" applyNumberFormat="1" applyFont="1" applyBorder="1" applyAlignment="1"/>
    <xf numFmtId="3" fontId="6" fillId="0" borderId="13" xfId="1" applyNumberFormat="1" applyFont="1" applyBorder="1"/>
    <xf numFmtId="3" fontId="3" fillId="0" borderId="14" xfId="3" applyNumberFormat="1" applyFont="1" applyBorder="1" applyAlignment="1"/>
    <xf numFmtId="3" fontId="6" fillId="0" borderId="25" xfId="3" applyNumberFormat="1" applyFont="1" applyBorder="1" applyAlignment="1"/>
    <xf numFmtId="0" fontId="6" fillId="0" borderId="18" xfId="1" applyFont="1" applyBorder="1"/>
    <xf numFmtId="3" fontId="6" fillId="0" borderId="18" xfId="3" applyNumberFormat="1" applyFont="1" applyBorder="1" applyAlignment="1"/>
    <xf numFmtId="3" fontId="6" fillId="0" borderId="19" xfId="1" applyNumberFormat="1" applyFont="1" applyBorder="1"/>
    <xf numFmtId="3" fontId="3" fillId="0" borderId="20" xfId="3" applyNumberFormat="1" applyFont="1" applyBorder="1" applyAlignment="1"/>
    <xf numFmtId="3" fontId="6" fillId="0" borderId="26" xfId="3" applyNumberFormat="1" applyFont="1" applyBorder="1" applyAlignment="1"/>
    <xf numFmtId="0" fontId="10" fillId="0" borderId="18" xfId="1" applyFont="1" applyBorder="1"/>
    <xf numFmtId="3" fontId="11" fillId="0" borderId="18" xfId="3" applyNumberFormat="1" applyFont="1" applyBorder="1" applyAlignment="1"/>
    <xf numFmtId="3" fontId="11" fillId="0" borderId="19" xfId="1" applyNumberFormat="1" applyFont="1" applyBorder="1"/>
    <xf numFmtId="3" fontId="11" fillId="0" borderId="26" xfId="3" applyNumberFormat="1" applyFont="1" applyBorder="1" applyAlignment="1"/>
    <xf numFmtId="0" fontId="12" fillId="0" borderId="18" xfId="1" applyFont="1" applyBorder="1"/>
    <xf numFmtId="3" fontId="11" fillId="0" borderId="18" xfId="1" applyNumberFormat="1" applyFont="1" applyBorder="1"/>
    <xf numFmtId="3" fontId="11" fillId="0" borderId="26" xfId="1" applyNumberFormat="1" applyFont="1" applyBorder="1"/>
    <xf numFmtId="3" fontId="11" fillId="3" borderId="26" xfId="3" applyNumberFormat="1" applyFont="1" applyFill="1" applyBorder="1" applyAlignment="1"/>
    <xf numFmtId="3" fontId="11" fillId="3" borderId="26" xfId="1" applyNumberFormat="1" applyFont="1" applyFill="1" applyBorder="1"/>
    <xf numFmtId="3" fontId="11" fillId="0" borderId="21" xfId="1" applyNumberFormat="1" applyFont="1" applyBorder="1"/>
    <xf numFmtId="3" fontId="11" fillId="0" borderId="22" xfId="1" applyNumberFormat="1" applyFont="1" applyBorder="1"/>
    <xf numFmtId="3" fontId="3" fillId="0" borderId="23" xfId="3" applyNumberFormat="1" applyFont="1" applyBorder="1" applyAlignment="1"/>
    <xf numFmtId="3" fontId="11" fillId="0" borderId="27" xfId="1" applyNumberFormat="1" applyFont="1" applyBorder="1"/>
    <xf numFmtId="3" fontId="3" fillId="0" borderId="28" xfId="1" applyNumberFormat="1" applyFont="1" applyBorder="1"/>
    <xf numFmtId="0" fontId="3" fillId="0" borderId="5" xfId="1" applyFont="1" applyBorder="1"/>
    <xf numFmtId="3" fontId="3" fillId="0" borderId="5" xfId="1" applyNumberFormat="1" applyFont="1" applyBorder="1"/>
    <xf numFmtId="3" fontId="3" fillId="0" borderId="29" xfId="1" applyNumberFormat="1" applyFont="1" applyBorder="1"/>
    <xf numFmtId="3" fontId="3" fillId="0" borderId="30" xfId="3" applyNumberFormat="1" applyFont="1" applyBorder="1" applyAlignment="1"/>
    <xf numFmtId="3" fontId="9" fillId="0" borderId="9" xfId="1" applyNumberFormat="1" applyFont="1" applyBorder="1"/>
    <xf numFmtId="3" fontId="9" fillId="0" borderId="5" xfId="1" applyNumberFormat="1" applyFont="1" applyBorder="1"/>
    <xf numFmtId="3" fontId="9" fillId="0" borderId="29" xfId="1" applyNumberFormat="1" applyFont="1" applyBorder="1"/>
    <xf numFmtId="3" fontId="9" fillId="0" borderId="30" xfId="1" applyNumberFormat="1" applyFont="1" applyBorder="1"/>
    <xf numFmtId="3" fontId="13" fillId="0" borderId="2" xfId="1" applyNumberFormat="1" applyFont="1" applyBorder="1"/>
    <xf numFmtId="3" fontId="13" fillId="0" borderId="9" xfId="1" applyNumberFormat="1" applyFont="1" applyBorder="1"/>
    <xf numFmtId="3" fontId="13" fillId="0" borderId="4" xfId="1" applyNumberFormat="1" applyFont="1" applyBorder="1"/>
    <xf numFmtId="3" fontId="3" fillId="0" borderId="30" xfId="1" applyNumberFormat="1" applyFont="1" applyBorder="1"/>
    <xf numFmtId="0" fontId="6" fillId="0" borderId="31" xfId="1" applyFont="1" applyBorder="1"/>
    <xf numFmtId="3" fontId="6" fillId="0" borderId="2" xfId="3" applyNumberFormat="1" applyFont="1" applyBorder="1" applyAlignment="1"/>
    <xf numFmtId="3" fontId="6" fillId="0" borderId="9" xfId="3" applyNumberFormat="1" applyFont="1" applyBorder="1" applyAlignment="1"/>
    <xf numFmtId="3" fontId="6" fillId="0" borderId="4" xfId="3" applyNumberFormat="1" applyFont="1" applyBorder="1" applyAlignment="1"/>
    <xf numFmtId="0" fontId="14" fillId="0" borderId="5" xfId="1" applyFont="1" applyBorder="1"/>
    <xf numFmtId="3" fontId="15" fillId="0" borderId="5" xfId="3" applyNumberFormat="1" applyFont="1" applyBorder="1" applyAlignment="1"/>
    <xf numFmtId="3" fontId="15" fillId="0" borderId="29" xfId="3" applyNumberFormat="1" applyFont="1" applyBorder="1" applyAlignment="1"/>
    <xf numFmtId="3" fontId="15" fillId="0" borderId="30" xfId="3" applyNumberFormat="1" applyFont="1" applyBorder="1" applyAlignment="1"/>
    <xf numFmtId="0" fontId="3" fillId="0" borderId="6" xfId="1" applyFont="1" applyBorder="1"/>
    <xf numFmtId="3" fontId="6" fillId="0" borderId="6" xfId="3" applyNumberFormat="1" applyFont="1" applyBorder="1" applyAlignment="1"/>
    <xf numFmtId="3" fontId="6" fillId="0" borderId="7" xfId="1" applyNumberFormat="1" applyFont="1" applyBorder="1"/>
    <xf numFmtId="3" fontId="3" fillId="0" borderId="8" xfId="3" applyNumberFormat="1" applyFont="1" applyBorder="1" applyAlignment="1"/>
    <xf numFmtId="0" fontId="9" fillId="0" borderId="5" xfId="1" applyFont="1" applyBorder="1"/>
    <xf numFmtId="3" fontId="11" fillId="0" borderId="5" xfId="3" applyNumberFormat="1" applyFont="1" applyBorder="1" applyAlignment="1"/>
    <xf numFmtId="3" fontId="11" fillId="0" borderId="29" xfId="1" applyNumberFormat="1" applyFont="1" applyBorder="1"/>
    <xf numFmtId="3" fontId="11" fillId="3" borderId="5" xfId="3" applyNumberFormat="1" applyFont="1" applyFill="1" applyBorder="1" applyAlignment="1"/>
    <xf numFmtId="3" fontId="11" fillId="3" borderId="29" xfId="1" applyNumberFormat="1" applyFont="1" applyFill="1" applyBorder="1"/>
    <xf numFmtId="3" fontId="9" fillId="0" borderId="5" xfId="3" applyNumberFormat="1" applyFont="1" applyBorder="1" applyAlignment="1"/>
    <xf numFmtId="0" fontId="16" fillId="0" borderId="6" xfId="1" applyFont="1" applyBorder="1"/>
    <xf numFmtId="3" fontId="6" fillId="0" borderId="2" xfId="1" applyNumberFormat="1" applyFont="1" applyBorder="1"/>
    <xf numFmtId="3" fontId="6" fillId="0" borderId="9" xfId="1" applyNumberFormat="1" applyFont="1" applyBorder="1"/>
    <xf numFmtId="3" fontId="6" fillId="0" borderId="4" xfId="1" applyNumberFormat="1" applyFont="1" applyBorder="1"/>
    <xf numFmtId="0" fontId="3" fillId="0" borderId="32" xfId="1" applyFont="1" applyBorder="1"/>
    <xf numFmtId="3" fontId="9" fillId="0" borderId="6" xfId="1" applyNumberFormat="1" applyFont="1" applyBorder="1"/>
    <xf numFmtId="3" fontId="9" fillId="0" borderId="7" xfId="1" applyNumberFormat="1" applyFont="1" applyBorder="1"/>
    <xf numFmtId="3" fontId="9" fillId="0" borderId="8" xfId="1" applyNumberFormat="1" applyFont="1" applyBorder="1"/>
    <xf numFmtId="0" fontId="11" fillId="0" borderId="5" xfId="1" applyFont="1" applyBorder="1" applyAlignment="1">
      <alignment shrinkToFit="1"/>
    </xf>
    <xf numFmtId="3" fontId="9" fillId="0" borderId="33" xfId="1" applyNumberFormat="1" applyFont="1" applyBorder="1"/>
    <xf numFmtId="3" fontId="9" fillId="0" borderId="34" xfId="1" applyNumberFormat="1" applyFont="1" applyBorder="1"/>
    <xf numFmtId="0" fontId="6" fillId="0" borderId="6" xfId="1" applyFont="1" applyBorder="1"/>
    <xf numFmtId="0" fontId="17" fillId="0" borderId="2" xfId="1" applyFont="1" applyBorder="1"/>
    <xf numFmtId="0" fontId="7" fillId="0" borderId="2" xfId="1" applyFont="1" applyBorder="1" applyAlignment="1">
      <alignment horizontal="center"/>
    </xf>
    <xf numFmtId="3" fontId="3" fillId="0" borderId="4" xfId="3" applyNumberFormat="1" applyFont="1" applyBorder="1" applyAlignment="1"/>
    <xf numFmtId="0" fontId="9" fillId="0" borderId="6" xfId="1" applyFont="1" applyBorder="1"/>
    <xf numFmtId="3" fontId="9" fillId="0" borderId="6" xfId="3" applyNumberFormat="1" applyFont="1" applyBorder="1" applyAlignment="1"/>
    <xf numFmtId="0" fontId="16" fillId="0" borderId="2" xfId="1" applyFont="1" applyBorder="1"/>
    <xf numFmtId="3" fontId="16" fillId="0" borderId="6" xfId="3" applyNumberFormat="1" applyFont="1" applyBorder="1" applyAlignment="1"/>
    <xf numFmtId="3" fontId="16" fillId="0" borderId="7" xfId="3" applyNumberFormat="1" applyFont="1" applyBorder="1" applyAlignment="1"/>
    <xf numFmtId="3" fontId="16" fillId="0" borderId="8" xfId="3" applyNumberFormat="1" applyFont="1" applyBorder="1" applyAlignment="1"/>
    <xf numFmtId="0" fontId="6" fillId="4" borderId="2" xfId="1" applyFont="1" applyFill="1" applyBorder="1"/>
    <xf numFmtId="3" fontId="6" fillId="4" borderId="2" xfId="1" applyNumberFormat="1" applyFont="1" applyFill="1" applyBorder="1"/>
    <xf numFmtId="3" fontId="6" fillId="4" borderId="9" xfId="1" applyNumberFormat="1" applyFont="1" applyFill="1" applyBorder="1"/>
    <xf numFmtId="3" fontId="6" fillId="4" borderId="4" xfId="1" applyNumberFormat="1" applyFont="1" applyFill="1" applyBorder="1"/>
    <xf numFmtId="3" fontId="3" fillId="0" borderId="8" xfId="1" applyNumberFormat="1" applyFont="1" applyBorder="1"/>
    <xf numFmtId="3" fontId="9" fillId="0" borderId="35" xfId="1" applyNumberFormat="1" applyFont="1" applyBorder="1"/>
    <xf numFmtId="3" fontId="19" fillId="5" borderId="31" xfId="1" applyNumberFormat="1" applyFont="1" applyFill="1" applyBorder="1"/>
    <xf numFmtId="0" fontId="9" fillId="0" borderId="0" xfId="1" applyFont="1"/>
    <xf numFmtId="0" fontId="3" fillId="6" borderId="6" xfId="1" applyFont="1" applyFill="1" applyBorder="1"/>
    <xf numFmtId="3" fontId="3" fillId="6" borderId="6" xfId="1" applyNumberFormat="1" applyFont="1" applyFill="1" applyBorder="1"/>
    <xf numFmtId="3" fontId="9" fillId="6" borderId="7" xfId="1" applyNumberFormat="1" applyFont="1" applyFill="1" applyBorder="1"/>
    <xf numFmtId="3" fontId="3" fillId="6" borderId="8" xfId="1" applyNumberFormat="1" applyFont="1" applyFill="1" applyBorder="1"/>
    <xf numFmtId="0" fontId="7" fillId="0" borderId="0" xfId="2" applyFont="1" applyAlignment="1">
      <alignment horizontal="left"/>
    </xf>
    <xf numFmtId="0" fontId="1" fillId="0" borderId="0" xfId="2" applyAlignment="1">
      <alignment horizontal="left"/>
    </xf>
    <xf numFmtId="0" fontId="17" fillId="7" borderId="2" xfId="2" applyFont="1" applyFill="1" applyBorder="1" applyAlignment="1">
      <alignment vertical="center"/>
    </xf>
    <xf numFmtId="0" fontId="17" fillId="7" borderId="3" xfId="2" applyFont="1" applyFill="1" applyBorder="1" applyAlignment="1">
      <alignment vertical="center"/>
    </xf>
    <xf numFmtId="0" fontId="25" fillId="7" borderId="3" xfId="2" applyFont="1" applyFill="1" applyBorder="1" applyAlignment="1">
      <alignment vertical="center"/>
    </xf>
    <xf numFmtId="0" fontId="11" fillId="7" borderId="31" xfId="2" applyFont="1" applyFill="1" applyBorder="1" applyAlignment="1">
      <alignment horizontal="center" vertical="center" wrapText="1"/>
    </xf>
    <xf numFmtId="0" fontId="16" fillId="7" borderId="2" xfId="2" applyFont="1" applyFill="1" applyBorder="1" applyAlignment="1">
      <alignment vertical="center"/>
    </xf>
    <xf numFmtId="0" fontId="16" fillId="7" borderId="3" xfId="2" applyFont="1" applyFill="1" applyBorder="1" applyAlignment="1">
      <alignment vertical="center"/>
    </xf>
    <xf numFmtId="0" fontId="26" fillId="7" borderId="3" xfId="2" applyFont="1" applyFill="1" applyBorder="1" applyAlignment="1">
      <alignment vertical="center"/>
    </xf>
    <xf numFmtId="0" fontId="26" fillId="7" borderId="31" xfId="2" applyFont="1" applyFill="1" applyBorder="1" applyAlignment="1">
      <alignment horizontal="center"/>
    </xf>
    <xf numFmtId="0" fontId="4" fillId="0" borderId="6" xfId="2" applyFont="1" applyBorder="1"/>
    <xf numFmtId="0" fontId="4" fillId="0" borderId="37" xfId="2" applyFont="1" applyBorder="1"/>
    <xf numFmtId="0" fontId="1" fillId="0" borderId="38" xfId="2" applyBorder="1"/>
    <xf numFmtId="0" fontId="2" fillId="0" borderId="5" xfId="2" applyFont="1" applyBorder="1"/>
    <xf numFmtId="0" fontId="2" fillId="0" borderId="0" xfId="2" applyFont="1"/>
    <xf numFmtId="0" fontId="2" fillId="0" borderId="38" xfId="2" applyFont="1" applyBorder="1"/>
    <xf numFmtId="0" fontId="27" fillId="0" borderId="5" xfId="2" applyFont="1" applyBorder="1"/>
    <xf numFmtId="37" fontId="2" fillId="0" borderId="38" xfId="2" applyNumberFormat="1" applyFont="1" applyBorder="1"/>
    <xf numFmtId="0" fontId="7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37" fontId="7" fillId="0" borderId="31" xfId="3" applyNumberFormat="1" applyFont="1" applyBorder="1"/>
    <xf numFmtId="0" fontId="2" fillId="0" borderId="32" xfId="2" applyFont="1" applyBorder="1"/>
    <xf numFmtId="37" fontId="2" fillId="0" borderId="38" xfId="2" applyNumberFormat="1" applyFont="1" applyBorder="1" applyAlignment="1">
      <alignment horizontal="right"/>
    </xf>
    <xf numFmtId="0" fontId="2" fillId="7" borderId="3" xfId="2" applyFont="1" applyFill="1" applyBorder="1"/>
    <xf numFmtId="37" fontId="8" fillId="7" borderId="31" xfId="2" applyNumberFormat="1" applyFont="1" applyFill="1" applyBorder="1" applyAlignment="1">
      <alignment horizontal="right"/>
    </xf>
    <xf numFmtId="0" fontId="8" fillId="7" borderId="2" xfId="2" applyFont="1" applyFill="1" applyBorder="1" applyAlignment="1">
      <alignment vertical="center"/>
    </xf>
    <xf numFmtId="0" fontId="21" fillId="7" borderId="3" xfId="2" applyFont="1" applyFill="1" applyBorder="1" applyAlignment="1">
      <alignment vertical="center"/>
    </xf>
    <xf numFmtId="37" fontId="7" fillId="7" borderId="31" xfId="3" applyNumberFormat="1" applyFont="1" applyFill="1" applyBorder="1" applyAlignment="1">
      <alignment horizontal="right"/>
    </xf>
    <xf numFmtId="0" fontId="2" fillId="7" borderId="5" xfId="2" applyFont="1" applyFill="1" applyBorder="1"/>
    <xf numFmtId="0" fontId="2" fillId="7" borderId="0" xfId="2" applyFont="1" applyFill="1"/>
    <xf numFmtId="0" fontId="2" fillId="7" borderId="38" xfId="2" applyFont="1" applyFill="1" applyBorder="1"/>
    <xf numFmtId="0" fontId="21" fillId="7" borderId="2" xfId="2" applyFont="1" applyFill="1" applyBorder="1" applyAlignment="1">
      <alignment vertical="center"/>
    </xf>
    <xf numFmtId="0" fontId="8" fillId="7" borderId="3" xfId="2" applyFont="1" applyFill="1" applyBorder="1" applyAlignment="1">
      <alignment vertical="center"/>
    </xf>
    <xf numFmtId="37" fontId="8" fillId="7" borderId="31" xfId="3" applyNumberFormat="1" applyFont="1" applyFill="1" applyBorder="1" applyAlignment="1">
      <alignment horizontal="right"/>
    </xf>
    <xf numFmtId="0" fontId="27" fillId="0" borderId="0" xfId="2" applyFont="1"/>
    <xf numFmtId="0" fontId="2" fillId="0" borderId="0" xfId="2" applyFont="1" applyAlignment="1">
      <alignment vertical="center"/>
    </xf>
    <xf numFmtId="0" fontId="25" fillId="7" borderId="31" xfId="2" applyFont="1" applyFill="1" applyBorder="1" applyAlignment="1">
      <alignment vertical="center"/>
    </xf>
    <xf numFmtId="0" fontId="26" fillId="7" borderId="31" xfId="2" applyFont="1" applyFill="1" applyBorder="1" applyAlignment="1">
      <alignment vertical="center"/>
    </xf>
    <xf numFmtId="0" fontId="4" fillId="0" borderId="38" xfId="2" applyFont="1" applyBorder="1"/>
    <xf numFmtId="0" fontId="7" fillId="0" borderId="31" xfId="2" applyFont="1" applyBorder="1" applyAlignment="1">
      <alignment vertical="center"/>
    </xf>
    <xf numFmtId="0" fontId="1" fillId="0" borderId="0" xfId="2" applyAlignment="1">
      <alignment horizontal="center"/>
    </xf>
    <xf numFmtId="0" fontId="7" fillId="0" borderId="0" xfId="2" applyFont="1" applyAlignment="1">
      <alignment horizontal="center"/>
    </xf>
    <xf numFmtId="0" fontId="7" fillId="0" borderId="1" xfId="2" applyFont="1" applyBorder="1" applyAlignment="1">
      <alignment horizontal="center"/>
    </xf>
    <xf numFmtId="0" fontId="11" fillId="7" borderId="31" xfId="2" applyFont="1" applyFill="1" applyBorder="1" applyAlignment="1">
      <alignment horizontal="center" wrapText="1"/>
    </xf>
    <xf numFmtId="0" fontId="16" fillId="7" borderId="6" xfId="2" applyFont="1" applyFill="1" applyBorder="1" applyAlignment="1">
      <alignment vertical="center"/>
    </xf>
    <xf numFmtId="0" fontId="17" fillId="7" borderId="37" xfId="2" applyFont="1" applyFill="1" applyBorder="1" applyAlignment="1">
      <alignment vertical="center"/>
    </xf>
    <xf numFmtId="0" fontId="25" fillId="7" borderId="37" xfId="2" applyFont="1" applyFill="1" applyBorder="1" applyAlignment="1">
      <alignment vertical="center"/>
    </xf>
    <xf numFmtId="0" fontId="1" fillId="7" borderId="31" xfId="2" applyFill="1" applyBorder="1" applyAlignment="1">
      <alignment horizontal="center"/>
    </xf>
    <xf numFmtId="0" fontId="21" fillId="0" borderId="6" xfId="2" applyFont="1" applyBorder="1"/>
    <xf numFmtId="0" fontId="11" fillId="0" borderId="38" xfId="2" applyFont="1" applyBorder="1"/>
    <xf numFmtId="0" fontId="11" fillId="0" borderId="38" xfId="2" applyFont="1" applyBorder="1" applyAlignment="1">
      <alignment horizontal="center" vertical="center"/>
    </xf>
    <xf numFmtId="0" fontId="9" fillId="0" borderId="0" xfId="2" applyFont="1"/>
    <xf numFmtId="37" fontId="11" fillId="0" borderId="38" xfId="2" applyNumberFormat="1" applyFont="1" applyBorder="1" applyAlignment="1">
      <alignment horizontal="center" vertical="center"/>
    </xf>
    <xf numFmtId="0" fontId="2" fillId="0" borderId="2" xfId="2" applyFont="1" applyBorder="1"/>
    <xf numFmtId="0" fontId="2" fillId="0" borderId="3" xfId="2" applyFont="1" applyBorder="1"/>
    <xf numFmtId="1" fontId="11" fillId="0" borderId="31" xfId="2" applyNumberFormat="1" applyFont="1" applyBorder="1" applyAlignment="1">
      <alignment horizontal="center" vertical="center"/>
    </xf>
    <xf numFmtId="37" fontId="11" fillId="0" borderId="38" xfId="2" applyNumberFormat="1" applyFont="1" applyBorder="1" applyAlignment="1">
      <alignment horizontal="right"/>
    </xf>
    <xf numFmtId="0" fontId="7" fillId="7" borderId="2" xfId="2" applyFont="1" applyFill="1" applyBorder="1" applyAlignment="1">
      <alignment vertical="center"/>
    </xf>
    <xf numFmtId="0" fontId="2" fillId="7" borderId="3" xfId="2" applyFont="1" applyFill="1" applyBorder="1" applyAlignment="1">
      <alignment vertical="center"/>
    </xf>
    <xf numFmtId="1" fontId="9" fillId="0" borderId="38" xfId="2" applyNumberFormat="1" applyFont="1" applyBorder="1" applyAlignment="1">
      <alignment horizontal="center" vertical="center"/>
    </xf>
    <xf numFmtId="0" fontId="28" fillId="0" borderId="0" xfId="2" applyFont="1"/>
    <xf numFmtId="0" fontId="9" fillId="0" borderId="38" xfId="2" applyFont="1" applyBorder="1"/>
    <xf numFmtId="37" fontId="9" fillId="0" borderId="38" xfId="2" applyNumberFormat="1" applyFont="1" applyBorder="1" applyAlignment="1">
      <alignment horizontal="right"/>
    </xf>
    <xf numFmtId="0" fontId="8" fillId="0" borderId="5" xfId="2" applyFont="1" applyBorder="1"/>
    <xf numFmtId="0" fontId="8" fillId="0" borderId="2" xfId="2" applyFont="1" applyBorder="1"/>
    <xf numFmtId="37" fontId="9" fillId="0" borderId="31" xfId="2" applyNumberFormat="1" applyFont="1" applyBorder="1" applyAlignment="1">
      <alignment horizontal="right"/>
    </xf>
    <xf numFmtId="0" fontId="8" fillId="0" borderId="3" xfId="2" applyFont="1" applyBorder="1"/>
    <xf numFmtId="37" fontId="3" fillId="0" borderId="31" xfId="2" applyNumberFormat="1" applyFont="1" applyBorder="1" applyAlignment="1">
      <alignment horizontal="right"/>
    </xf>
    <xf numFmtId="37" fontId="6" fillId="7" borderId="31" xfId="3" applyNumberFormat="1" applyFont="1" applyFill="1" applyBorder="1"/>
    <xf numFmtId="0" fontId="2" fillId="0" borderId="37" xfId="2" applyFont="1" applyBorder="1"/>
    <xf numFmtId="1" fontId="11" fillId="8" borderId="31" xfId="2" applyNumberFormat="1" applyFont="1" applyFill="1" applyBorder="1" applyAlignment="1">
      <alignment horizontal="center" vertical="center"/>
    </xf>
    <xf numFmtId="1" fontId="9" fillId="8" borderId="31" xfId="2" applyNumberFormat="1" applyFont="1" applyFill="1" applyBorder="1" applyAlignment="1">
      <alignment horizontal="center" vertical="center"/>
    </xf>
    <xf numFmtId="0" fontId="4" fillId="9" borderId="2" xfId="1" applyFont="1" applyFill="1" applyBorder="1"/>
    <xf numFmtId="0" fontId="4" fillId="9" borderId="5" xfId="1" applyFont="1" applyFill="1" applyBorder="1"/>
    <xf numFmtId="0" fontId="11" fillId="9" borderId="40" xfId="1" applyFont="1" applyFill="1" applyBorder="1" applyAlignment="1">
      <alignment horizontal="center" wrapText="1"/>
    </xf>
    <xf numFmtId="0" fontId="11" fillId="9" borderId="7" xfId="1" applyFont="1" applyFill="1" applyBorder="1" applyAlignment="1">
      <alignment horizontal="center" wrapText="1"/>
    </xf>
    <xf numFmtId="0" fontId="3" fillId="9" borderId="9" xfId="1" applyFont="1" applyFill="1" applyBorder="1" applyAlignment="1">
      <alignment horizontal="center" wrapText="1"/>
    </xf>
    <xf numFmtId="0" fontId="3" fillId="9" borderId="24" xfId="1" applyFont="1" applyFill="1" applyBorder="1" applyAlignment="1">
      <alignment horizontal="center" wrapText="1"/>
    </xf>
    <xf numFmtId="0" fontId="7" fillId="0" borderId="35" xfId="1" applyFont="1" applyBorder="1"/>
    <xf numFmtId="0" fontId="8" fillId="0" borderId="36" xfId="1" applyFont="1" applyBorder="1"/>
    <xf numFmtId="0" fontId="9" fillId="0" borderId="35" xfId="1" applyFont="1" applyBorder="1"/>
    <xf numFmtId="0" fontId="3" fillId="0" borderId="9" xfId="1" applyFont="1" applyBorder="1"/>
    <xf numFmtId="0" fontId="3" fillId="0" borderId="24" xfId="1" applyFont="1" applyBorder="1"/>
    <xf numFmtId="3" fontId="6" fillId="0" borderId="13" xfId="3" applyNumberFormat="1" applyFont="1" applyBorder="1"/>
    <xf numFmtId="3" fontId="3" fillId="0" borderId="13" xfId="3" applyNumberFormat="1" applyFont="1" applyBorder="1"/>
    <xf numFmtId="3" fontId="3" fillId="0" borderId="12" xfId="3" applyNumberFormat="1" applyFont="1" applyBorder="1"/>
    <xf numFmtId="3" fontId="13" fillId="0" borderId="24" xfId="1" applyNumberFormat="1" applyFont="1" applyBorder="1"/>
    <xf numFmtId="3" fontId="6" fillId="0" borderId="9" xfId="3" applyNumberFormat="1" applyFont="1" applyBorder="1"/>
    <xf numFmtId="3" fontId="6" fillId="0" borderId="24" xfId="3" applyNumberFormat="1" applyFont="1" applyBorder="1"/>
    <xf numFmtId="0" fontId="8" fillId="10" borderId="5" xfId="1" applyFont="1" applyFill="1" applyBorder="1"/>
    <xf numFmtId="3" fontId="15" fillId="10" borderId="29" xfId="3" applyNumberFormat="1" applyFont="1" applyFill="1" applyBorder="1"/>
    <xf numFmtId="3" fontId="15" fillId="10" borderId="41" xfId="3" applyNumberFormat="1" applyFont="1" applyFill="1" applyBorder="1"/>
    <xf numFmtId="0" fontId="20" fillId="0" borderId="6" xfId="1" applyFont="1" applyBorder="1"/>
    <xf numFmtId="3" fontId="9" fillId="0" borderId="42" xfId="1" applyNumberFormat="1" applyFont="1" applyBorder="1"/>
    <xf numFmtId="3" fontId="3" fillId="0" borderId="41" xfId="1" applyNumberFormat="1" applyFont="1" applyBorder="1"/>
    <xf numFmtId="0" fontId="7" fillId="11" borderId="2" xfId="1" applyFont="1" applyFill="1" applyBorder="1"/>
    <xf numFmtId="3" fontId="3" fillId="11" borderId="9" xfId="1" applyNumberFormat="1" applyFont="1" applyFill="1" applyBorder="1"/>
    <xf numFmtId="3" fontId="3" fillId="11" borderId="24" xfId="1" applyNumberFormat="1" applyFont="1" applyFill="1" applyBorder="1"/>
    <xf numFmtId="3" fontId="3" fillId="0" borderId="9" xfId="3" applyNumberFormat="1" applyFont="1" applyBorder="1"/>
    <xf numFmtId="3" fontId="3" fillId="0" borderId="24" xfId="3" applyNumberFormat="1" applyFont="1" applyBorder="1"/>
    <xf numFmtId="3" fontId="16" fillId="0" borderId="7" xfId="3" applyNumberFormat="1" applyFont="1" applyBorder="1"/>
    <xf numFmtId="3" fontId="16" fillId="0" borderId="42" xfId="3" applyNumberFormat="1" applyFont="1" applyBorder="1"/>
    <xf numFmtId="3" fontId="9" fillId="0" borderId="13" xfId="3" applyNumberFormat="1" applyFont="1" applyBorder="1"/>
    <xf numFmtId="3" fontId="9" fillId="0" borderId="22" xfId="3" applyNumberFormat="1" applyFont="1" applyBorder="1"/>
    <xf numFmtId="3" fontId="3" fillId="0" borderId="22" xfId="3" applyNumberFormat="1" applyFont="1" applyBorder="1"/>
    <xf numFmtId="3" fontId="3" fillId="0" borderId="43" xfId="3" applyNumberFormat="1" applyFont="1" applyBorder="1"/>
    <xf numFmtId="0" fontId="29" fillId="12" borderId="2" xfId="1" applyFont="1" applyFill="1" applyBorder="1"/>
    <xf numFmtId="3" fontId="30" fillId="12" borderId="9" xfId="1" applyNumberFormat="1" applyFont="1" applyFill="1" applyBorder="1"/>
    <xf numFmtId="3" fontId="30" fillId="12" borderId="24" xfId="1" applyNumberFormat="1" applyFont="1" applyFill="1" applyBorder="1"/>
    <xf numFmtId="3" fontId="11" fillId="0" borderId="9" xfId="1" applyNumberFormat="1" applyFont="1" applyBorder="1"/>
    <xf numFmtId="3" fontId="11" fillId="0" borderId="35" xfId="1" applyNumberFormat="1" applyFont="1" applyBorder="1"/>
    <xf numFmtId="3" fontId="11" fillId="0" borderId="24" xfId="1" applyNumberFormat="1" applyFont="1" applyBorder="1"/>
    <xf numFmtId="3" fontId="11" fillId="0" borderId="36" xfId="1" applyNumberFormat="1" applyFont="1" applyBorder="1"/>
    <xf numFmtId="3" fontId="11" fillId="0" borderId="4" xfId="1" applyNumberFormat="1" applyFont="1" applyBorder="1"/>
    <xf numFmtId="3" fontId="11" fillId="0" borderId="9" xfId="3" applyNumberFormat="1" applyFont="1" applyBorder="1"/>
    <xf numFmtId="3" fontId="11" fillId="0" borderId="35" xfId="3" applyNumberFormat="1" applyFont="1" applyBorder="1"/>
    <xf numFmtId="3" fontId="11" fillId="0" borderId="24" xfId="3" applyNumberFormat="1" applyFont="1" applyBorder="1"/>
    <xf numFmtId="3" fontId="11" fillId="0" borderId="36" xfId="3" applyNumberFormat="1" applyFont="1" applyBorder="1"/>
    <xf numFmtId="3" fontId="15" fillId="10" borderId="44" xfId="3" applyNumberFormat="1" applyFont="1" applyFill="1" applyBorder="1"/>
    <xf numFmtId="3" fontId="15" fillId="10" borderId="45" xfId="3" applyNumberFormat="1" applyFont="1" applyFill="1" applyBorder="1"/>
    <xf numFmtId="3" fontId="15" fillId="10" borderId="46" xfId="3" applyNumberFormat="1" applyFont="1" applyFill="1" applyBorder="1"/>
    <xf numFmtId="3" fontId="15" fillId="10" borderId="30" xfId="3" applyNumberFormat="1" applyFont="1" applyFill="1" applyBorder="1"/>
    <xf numFmtId="3" fontId="3" fillId="0" borderId="35" xfId="1" applyNumberFormat="1" applyFont="1" applyBorder="1"/>
    <xf numFmtId="3" fontId="6" fillId="0" borderId="2" xfId="3" applyNumberFormat="1" applyFont="1" applyBorder="1"/>
    <xf numFmtId="3" fontId="6" fillId="0" borderId="35" xfId="1" applyNumberFormat="1" applyFont="1" applyBorder="1"/>
    <xf numFmtId="3" fontId="3" fillId="0" borderId="4" xfId="3" applyNumberFormat="1" applyFont="1" applyBorder="1"/>
    <xf numFmtId="3" fontId="16" fillId="0" borderId="6" xfId="3" applyNumberFormat="1" applyFont="1" applyBorder="1"/>
    <xf numFmtId="3" fontId="16" fillId="0" borderId="8" xfId="3" applyNumberFormat="1" applyFont="1" applyBorder="1"/>
    <xf numFmtId="3" fontId="9" fillId="0" borderId="5" xfId="3" applyNumberFormat="1" applyFont="1" applyBorder="1"/>
    <xf numFmtId="3" fontId="6" fillId="0" borderId="40" xfId="1" applyNumberFormat="1" applyFont="1" applyBorder="1"/>
    <xf numFmtId="3" fontId="3" fillId="0" borderId="41" xfId="3" applyNumberFormat="1" applyFont="1" applyBorder="1"/>
    <xf numFmtId="3" fontId="3" fillId="0" borderId="30" xfId="3" applyNumberFormat="1" applyFont="1" applyBorder="1"/>
    <xf numFmtId="3" fontId="6" fillId="0" borderId="35" xfId="3" applyNumberFormat="1" applyFont="1" applyBorder="1"/>
    <xf numFmtId="3" fontId="6" fillId="0" borderId="4" xfId="3" applyNumberFormat="1" applyFont="1" applyBorder="1"/>
    <xf numFmtId="0" fontId="29" fillId="12" borderId="10" xfId="1" applyFont="1" applyFill="1" applyBorder="1"/>
    <xf numFmtId="3" fontId="30" fillId="12" borderId="10" xfId="1" applyNumberFormat="1" applyFont="1" applyFill="1" applyBorder="1"/>
    <xf numFmtId="3" fontId="30" fillId="12" borderId="47" xfId="1" applyNumberFormat="1" applyFont="1" applyFill="1" applyBorder="1"/>
    <xf numFmtId="0" fontId="31" fillId="9" borderId="2" xfId="1" applyFont="1" applyFill="1" applyBorder="1"/>
    <xf numFmtId="0" fontId="11" fillId="9" borderId="35" xfId="1" applyFont="1" applyFill="1" applyBorder="1" applyAlignment="1">
      <alignment horizontal="center" wrapText="1"/>
    </xf>
    <xf numFmtId="0" fontId="11" fillId="9" borderId="9" xfId="1" applyFont="1" applyFill="1" applyBorder="1" applyAlignment="1">
      <alignment horizontal="center" wrapText="1"/>
    </xf>
    <xf numFmtId="0" fontId="8" fillId="0" borderId="31" xfId="1" applyFont="1" applyBorder="1"/>
    <xf numFmtId="3" fontId="9" fillId="0" borderId="2" xfId="1" applyNumberFormat="1" applyFont="1" applyBorder="1"/>
    <xf numFmtId="3" fontId="3" fillId="0" borderId="31" xfId="1" applyNumberFormat="1" applyFont="1" applyBorder="1"/>
    <xf numFmtId="3" fontId="13" fillId="0" borderId="31" xfId="1" applyNumberFormat="1" applyFont="1" applyBorder="1"/>
    <xf numFmtId="3" fontId="6" fillId="0" borderId="31" xfId="3" applyNumberFormat="1" applyFont="1" applyBorder="1"/>
    <xf numFmtId="0" fontId="14" fillId="11" borderId="5" xfId="1" applyFont="1" applyFill="1" applyBorder="1"/>
    <xf numFmtId="3" fontId="15" fillId="11" borderId="5" xfId="3" applyNumberFormat="1" applyFont="1" applyFill="1" applyBorder="1"/>
    <xf numFmtId="3" fontId="15" fillId="11" borderId="29" xfId="3" applyNumberFormat="1" applyFont="1" applyFill="1" applyBorder="1"/>
    <xf numFmtId="3" fontId="15" fillId="11" borderId="38" xfId="3" applyNumberFormat="1" applyFont="1" applyFill="1" applyBorder="1"/>
    <xf numFmtId="3" fontId="6" fillId="0" borderId="6" xfId="3" applyNumberFormat="1" applyFont="1" applyBorder="1"/>
    <xf numFmtId="3" fontId="3" fillId="0" borderId="8" xfId="3" applyNumberFormat="1" applyFont="1" applyBorder="1"/>
    <xf numFmtId="3" fontId="6" fillId="0" borderId="31" xfId="1" applyNumberFormat="1" applyFont="1" applyBorder="1"/>
    <xf numFmtId="0" fontId="17" fillId="10" borderId="2" xfId="1" applyFont="1" applyFill="1" applyBorder="1"/>
    <xf numFmtId="3" fontId="3" fillId="10" borderId="2" xfId="1" applyNumberFormat="1" applyFont="1" applyFill="1" applyBorder="1"/>
    <xf numFmtId="3" fontId="3" fillId="10" borderId="9" xfId="1" applyNumberFormat="1" applyFont="1" applyFill="1" applyBorder="1"/>
    <xf numFmtId="3" fontId="3" fillId="10" borderId="31" xfId="1" applyNumberFormat="1" applyFont="1" applyFill="1" applyBorder="1"/>
    <xf numFmtId="3" fontId="30" fillId="12" borderId="2" xfId="1" applyNumberFormat="1" applyFont="1" applyFill="1" applyBorder="1"/>
    <xf numFmtId="3" fontId="30" fillId="12" borderId="31" xfId="1" applyNumberFormat="1" applyFont="1" applyFill="1" applyBorder="1"/>
    <xf numFmtId="0" fontId="4" fillId="9" borderId="2" xfId="1" applyFont="1" applyFill="1" applyBorder="1" applyAlignment="1">
      <alignment horizontal="center"/>
    </xf>
    <xf numFmtId="3" fontId="3" fillId="0" borderId="36" xfId="1" applyNumberFormat="1" applyFont="1" applyBorder="1"/>
    <xf numFmtId="3" fontId="6" fillId="0" borderId="36" xfId="3" applyNumberFormat="1" applyFont="1" applyBorder="1"/>
    <xf numFmtId="3" fontId="16" fillId="0" borderId="48" xfId="3" applyNumberFormat="1" applyFont="1" applyBorder="1"/>
    <xf numFmtId="3" fontId="30" fillId="12" borderId="3" xfId="1" applyNumberFormat="1" applyFont="1" applyFill="1" applyBorder="1"/>
    <xf numFmtId="0" fontId="11" fillId="9" borderId="48" xfId="1" applyFont="1" applyFill="1" applyBorder="1" applyAlignment="1">
      <alignment horizontal="center" wrapText="1"/>
    </xf>
    <xf numFmtId="3" fontId="6" fillId="0" borderId="36" xfId="1" applyNumberFormat="1" applyFont="1" applyBorder="1"/>
    <xf numFmtId="3" fontId="6" fillId="0" borderId="48" xfId="1" applyNumberFormat="1" applyFont="1" applyBorder="1"/>
    <xf numFmtId="3" fontId="9" fillId="0" borderId="29" xfId="3" applyNumberFormat="1" applyFont="1" applyBorder="1"/>
    <xf numFmtId="0" fontId="2" fillId="0" borderId="0" xfId="1" applyFont="1" applyAlignment="1">
      <alignment horizontal="center" vertical="center"/>
    </xf>
    <xf numFmtId="0" fontId="7" fillId="13" borderId="2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14" borderId="31" xfId="2" applyFont="1" applyFill="1" applyBorder="1" applyAlignment="1">
      <alignment horizontal="center" vertical="center" wrapText="1"/>
    </xf>
    <xf numFmtId="0" fontId="33" fillId="0" borderId="2" xfId="2" applyFont="1" applyBorder="1"/>
    <xf numFmtId="3" fontId="33" fillId="0" borderId="9" xfId="2" applyNumberFormat="1" applyFont="1" applyBorder="1"/>
    <xf numFmtId="0" fontId="33" fillId="0" borderId="9" xfId="2" applyFont="1" applyBorder="1"/>
    <xf numFmtId="3" fontId="33" fillId="3" borderId="9" xfId="2" applyNumberFormat="1" applyFont="1" applyFill="1" applyBorder="1"/>
    <xf numFmtId="3" fontId="33" fillId="3" borderId="19" xfId="2" applyNumberFormat="1" applyFont="1" applyFill="1" applyBorder="1"/>
    <xf numFmtId="0" fontId="33" fillId="0" borderId="26" xfId="2" applyFont="1" applyBorder="1"/>
    <xf numFmtId="3" fontId="33" fillId="0" borderId="19" xfId="2" applyNumberFormat="1" applyFont="1" applyBorder="1"/>
    <xf numFmtId="0" fontId="33" fillId="0" borderId="19" xfId="2" applyFont="1" applyBorder="1"/>
    <xf numFmtId="0" fontId="33" fillId="0" borderId="26" xfId="2" applyFont="1" applyBorder="1" applyAlignment="1">
      <alignment wrapText="1"/>
    </xf>
    <xf numFmtId="3" fontId="33" fillId="0" borderId="29" xfId="2" applyNumberFormat="1" applyFont="1" applyBorder="1"/>
    <xf numFmtId="0" fontId="33" fillId="0" borderId="29" xfId="2" applyFont="1" applyBorder="1"/>
    <xf numFmtId="0" fontId="33" fillId="0" borderId="18" xfId="2" applyFont="1" applyBorder="1"/>
    <xf numFmtId="3" fontId="33" fillId="14" borderId="29" xfId="2" applyNumberFormat="1" applyFont="1" applyFill="1" applyBorder="1"/>
    <xf numFmtId="3" fontId="34" fillId="0" borderId="19" xfId="2" applyNumberFormat="1" applyFont="1" applyBorder="1" applyAlignment="1">
      <alignment horizontal="center" vertical="center" wrapText="1"/>
    </xf>
    <xf numFmtId="3" fontId="33" fillId="0" borderId="19" xfId="2" applyNumberFormat="1" applyFont="1" applyBorder="1" applyAlignment="1">
      <alignment wrapText="1"/>
    </xf>
    <xf numFmtId="3" fontId="33" fillId="0" borderId="16" xfId="2" applyNumberFormat="1" applyFont="1" applyBorder="1"/>
    <xf numFmtId="0" fontId="34" fillId="14" borderId="2" xfId="2" applyFont="1" applyFill="1" applyBorder="1" applyAlignment="1">
      <alignment horizontal="left"/>
    </xf>
    <xf numFmtId="3" fontId="33" fillId="14" borderId="9" xfId="2" applyNumberFormat="1" applyFont="1" applyFill="1" applyBorder="1"/>
    <xf numFmtId="0" fontId="33" fillId="14" borderId="27" xfId="2" applyFont="1" applyFill="1" applyBorder="1" applyAlignment="1">
      <alignment horizontal="left"/>
    </xf>
    <xf numFmtId="3" fontId="33" fillId="14" borderId="22" xfId="2" applyNumberFormat="1" applyFont="1" applyFill="1" applyBorder="1"/>
    <xf numFmtId="3" fontId="33" fillId="14" borderId="34" xfId="2" applyNumberFormat="1" applyFont="1" applyFill="1" applyBorder="1"/>
    <xf numFmtId="3" fontId="33" fillId="0" borderId="22" xfId="2" applyNumberFormat="1" applyFont="1" applyBorder="1"/>
    <xf numFmtId="0" fontId="34" fillId="15" borderId="2" xfId="2" applyFont="1" applyFill="1" applyBorder="1" applyAlignment="1">
      <alignment horizontal="left"/>
    </xf>
    <xf numFmtId="3" fontId="33" fillId="15" borderId="9" xfId="2" applyNumberFormat="1" applyFont="1" applyFill="1" applyBorder="1"/>
    <xf numFmtId="0" fontId="34" fillId="16" borderId="33" xfId="2" applyFont="1" applyFill="1" applyBorder="1" applyAlignment="1">
      <alignment horizontal="left"/>
    </xf>
    <xf numFmtId="3" fontId="33" fillId="16" borderId="34" xfId="2" applyNumberFormat="1" applyFont="1" applyFill="1" applyBorder="1"/>
    <xf numFmtId="0" fontId="33" fillId="14" borderId="33" xfId="2" applyFont="1" applyFill="1" applyBorder="1" applyAlignment="1">
      <alignment horizontal="left"/>
    </xf>
    <xf numFmtId="0" fontId="35" fillId="17" borderId="2" xfId="2" applyFont="1" applyFill="1" applyBorder="1"/>
    <xf numFmtId="3" fontId="35" fillId="17" borderId="9" xfId="2" applyNumberFormat="1" applyFont="1" applyFill="1" applyBorder="1"/>
    <xf numFmtId="3" fontId="1" fillId="0" borderId="0" xfId="2" applyNumberFormat="1"/>
    <xf numFmtId="0" fontId="22" fillId="0" borderId="0" xfId="2" applyFont="1" applyAlignment="1">
      <alignment vertical="center"/>
    </xf>
    <xf numFmtId="0" fontId="21" fillId="0" borderId="0" xfId="2" applyFont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11" fillId="0" borderId="26" xfId="2" applyFont="1" applyBorder="1"/>
    <xf numFmtId="3" fontId="11" fillId="14" borderId="19" xfId="2" applyNumberFormat="1" applyFont="1" applyFill="1" applyBorder="1"/>
    <xf numFmtId="0" fontId="11" fillId="14" borderId="19" xfId="2" applyFont="1" applyFill="1" applyBorder="1"/>
    <xf numFmtId="0" fontId="11" fillId="0" borderId="26" xfId="2" applyFont="1" applyBorder="1" applyAlignment="1">
      <alignment shrinkToFit="1"/>
    </xf>
    <xf numFmtId="3" fontId="11" fillId="0" borderId="19" xfId="2" applyNumberFormat="1" applyFont="1" applyBorder="1"/>
    <xf numFmtId="0" fontId="11" fillId="0" borderId="19" xfId="2" applyFont="1" applyBorder="1"/>
    <xf numFmtId="0" fontId="11" fillId="14" borderId="29" xfId="2" applyFont="1" applyFill="1" applyBorder="1"/>
    <xf numFmtId="0" fontId="11" fillId="0" borderId="27" xfId="2" applyFont="1" applyBorder="1"/>
    <xf numFmtId="0" fontId="11" fillId="14" borderId="22" xfId="2" applyFont="1" applyFill="1" applyBorder="1"/>
    <xf numFmtId="0" fontId="11" fillId="14" borderId="49" xfId="2" applyFont="1" applyFill="1" applyBorder="1"/>
    <xf numFmtId="3" fontId="11" fillId="14" borderId="29" xfId="2" applyNumberFormat="1" applyFont="1" applyFill="1" applyBorder="1"/>
    <xf numFmtId="3" fontId="11" fillId="14" borderId="49" xfId="2" applyNumberFormat="1" applyFont="1" applyFill="1" applyBorder="1"/>
    <xf numFmtId="0" fontId="11" fillId="0" borderId="28" xfId="2" applyFont="1" applyBorder="1"/>
    <xf numFmtId="0" fontId="11" fillId="14" borderId="3" xfId="2" applyFont="1" applyFill="1" applyBorder="1"/>
    <xf numFmtId="0" fontId="11" fillId="14" borderId="9" xfId="2" applyFont="1" applyFill="1" applyBorder="1"/>
    <xf numFmtId="3" fontId="11" fillId="14" borderId="9" xfId="2" applyNumberFormat="1" applyFont="1" applyFill="1" applyBorder="1"/>
    <xf numFmtId="0" fontId="33" fillId="14" borderId="25" xfId="2" applyFont="1" applyFill="1" applyBorder="1" applyAlignment="1">
      <alignment horizontal="left"/>
    </xf>
    <xf numFmtId="3" fontId="11" fillId="14" borderId="13" xfId="2" applyNumberFormat="1" applyFont="1" applyFill="1" applyBorder="1"/>
    <xf numFmtId="3" fontId="11" fillId="14" borderId="7" xfId="2" applyNumberFormat="1" applyFont="1" applyFill="1" applyBorder="1"/>
    <xf numFmtId="3" fontId="11" fillId="14" borderId="16" xfId="2" applyNumberFormat="1" applyFont="1" applyFill="1" applyBorder="1"/>
    <xf numFmtId="0" fontId="33" fillId="14" borderId="26" xfId="2" applyFont="1" applyFill="1" applyBorder="1" applyAlignment="1">
      <alignment horizontal="left"/>
    </xf>
    <xf numFmtId="0" fontId="11" fillId="0" borderId="0" xfId="2" applyFont="1"/>
    <xf numFmtId="3" fontId="11" fillId="14" borderId="22" xfId="2" applyNumberFormat="1" applyFont="1" applyFill="1" applyBorder="1"/>
    <xf numFmtId="3" fontId="11" fillId="11" borderId="9" xfId="2" applyNumberFormat="1" applyFont="1" applyFill="1" applyBorder="1"/>
    <xf numFmtId="3" fontId="11" fillId="16" borderId="34" xfId="2" applyNumberFormat="1" applyFont="1" applyFill="1" applyBorder="1"/>
    <xf numFmtId="3" fontId="11" fillId="14" borderId="34" xfId="2" applyNumberFormat="1" applyFont="1" applyFill="1" applyBorder="1"/>
    <xf numFmtId="0" fontId="36" fillId="17" borderId="2" xfId="2" applyFont="1" applyFill="1" applyBorder="1"/>
    <xf numFmtId="3" fontId="36" fillId="17" borderId="9" xfId="2" applyNumberFormat="1" applyFont="1" applyFill="1" applyBorder="1"/>
    <xf numFmtId="0" fontId="22" fillId="0" borderId="0" xfId="2" applyFont="1" applyAlignment="1">
      <alignment horizontal="center"/>
    </xf>
    <xf numFmtId="0" fontId="2" fillId="0" borderId="0" xfId="1" applyFont="1"/>
    <xf numFmtId="0" fontId="8" fillId="0" borderId="0" xfId="2" applyFont="1"/>
    <xf numFmtId="0" fontId="6" fillId="9" borderId="2" xfId="2" applyFont="1" applyFill="1" applyBorder="1" applyAlignment="1">
      <alignment horizontal="center" vertical="center" wrapText="1"/>
    </xf>
    <xf numFmtId="0" fontId="11" fillId="14" borderId="2" xfId="2" applyFont="1" applyFill="1" applyBorder="1" applyAlignment="1">
      <alignment horizontal="center" vertical="center"/>
    </xf>
    <xf numFmtId="0" fontId="9" fillId="14" borderId="4" xfId="2" applyFont="1" applyFill="1" applyBorder="1" applyAlignment="1">
      <alignment horizontal="center" vertical="center" wrapText="1"/>
    </xf>
    <xf numFmtId="0" fontId="6" fillId="0" borderId="5" xfId="2" applyFont="1" applyBorder="1"/>
    <xf numFmtId="0" fontId="11" fillId="0" borderId="30" xfId="2" applyFont="1" applyBorder="1"/>
    <xf numFmtId="0" fontId="11" fillId="0" borderId="8" xfId="2" applyFont="1" applyBorder="1"/>
    <xf numFmtId="3" fontId="11" fillId="0" borderId="8" xfId="2" applyNumberFormat="1" applyFont="1" applyBorder="1"/>
    <xf numFmtId="0" fontId="3" fillId="0" borderId="5" xfId="2" applyFont="1" applyBorder="1" applyAlignment="1">
      <alignment horizontal="center"/>
    </xf>
    <xf numFmtId="3" fontId="11" fillId="0" borderId="30" xfId="2" applyNumberFormat="1" applyFont="1" applyBorder="1"/>
    <xf numFmtId="0" fontId="9" fillId="0" borderId="2" xfId="2" applyFont="1" applyBorder="1" applyAlignment="1">
      <alignment vertical="center" wrapText="1"/>
    </xf>
    <xf numFmtId="3" fontId="11" fillId="0" borderId="31" xfId="2" applyNumberFormat="1" applyFont="1" applyBorder="1" applyAlignment="1">
      <alignment vertical="center"/>
    </xf>
    <xf numFmtId="3" fontId="11" fillId="0" borderId="24" xfId="2" applyNumberFormat="1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3" fontId="11" fillId="0" borderId="4" xfId="2" applyNumberFormat="1" applyFont="1" applyBorder="1" applyAlignment="1">
      <alignment vertical="center"/>
    </xf>
    <xf numFmtId="0" fontId="11" fillId="0" borderId="31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/>
    </xf>
    <xf numFmtId="3" fontId="11" fillId="0" borderId="38" xfId="2" applyNumberFormat="1" applyFont="1" applyBorder="1"/>
    <xf numFmtId="0" fontId="6" fillId="0" borderId="38" xfId="2" applyFont="1" applyBorder="1" applyAlignment="1">
      <alignment horizontal="center"/>
    </xf>
    <xf numFmtId="0" fontId="11" fillId="0" borderId="31" xfId="2" applyFont="1" applyBorder="1"/>
    <xf numFmtId="3" fontId="33" fillId="0" borderId="31" xfId="2" applyNumberFormat="1" applyFont="1" applyBorder="1"/>
    <xf numFmtId="0" fontId="33" fillId="0" borderId="31" xfId="2" applyFont="1" applyBorder="1"/>
    <xf numFmtId="0" fontId="22" fillId="0" borderId="1" xfId="2" applyFont="1" applyBorder="1"/>
    <xf numFmtId="0" fontId="11" fillId="0" borderId="32" xfId="2" applyFont="1" applyBorder="1"/>
    <xf numFmtId="0" fontId="11" fillId="0" borderId="50" xfId="2" applyFont="1" applyBorder="1"/>
    <xf numFmtId="3" fontId="11" fillId="0" borderId="31" xfId="2" applyNumberFormat="1" applyFont="1" applyBorder="1"/>
    <xf numFmtId="0" fontId="3" fillId="19" borderId="31" xfId="2" applyFont="1" applyFill="1" applyBorder="1"/>
    <xf numFmtId="3" fontId="3" fillId="19" borderId="31" xfId="2" applyNumberFormat="1" applyFont="1" applyFill="1" applyBorder="1"/>
    <xf numFmtId="0" fontId="3" fillId="0" borderId="31" xfId="2" applyFont="1" applyBorder="1" applyAlignment="1">
      <alignment horizontal="center"/>
    </xf>
    <xf numFmtId="0" fontId="11" fillId="19" borderId="31" xfId="2" applyFont="1" applyFill="1" applyBorder="1"/>
    <xf numFmtId="0" fontId="11" fillId="19" borderId="2" xfId="2" applyFont="1" applyFill="1" applyBorder="1"/>
    <xf numFmtId="3" fontId="3" fillId="19" borderId="4" xfId="2" applyNumberFormat="1" applyFont="1" applyFill="1" applyBorder="1"/>
    <xf numFmtId="0" fontId="3" fillId="0" borderId="5" xfId="2" applyFont="1" applyBorder="1"/>
    <xf numFmtId="3" fontId="11" fillId="0" borderId="50" xfId="2" applyNumberFormat="1" applyFont="1" applyBorder="1"/>
    <xf numFmtId="3" fontId="11" fillId="0" borderId="51" xfId="2" applyNumberFormat="1" applyFont="1" applyBorder="1"/>
    <xf numFmtId="3" fontId="11" fillId="0" borderId="4" xfId="2" applyNumberFormat="1" applyFont="1" applyBorder="1"/>
    <xf numFmtId="0" fontId="3" fillId="11" borderId="31" xfId="2" applyFont="1" applyFill="1" applyBorder="1"/>
    <xf numFmtId="3" fontId="3" fillId="11" borderId="31" xfId="2" applyNumberFormat="1" applyFont="1" applyFill="1" applyBorder="1"/>
    <xf numFmtId="0" fontId="11" fillId="0" borderId="51" xfId="2" applyFont="1" applyBorder="1"/>
    <xf numFmtId="0" fontId="22" fillId="0" borderId="0" xfId="2" applyFont="1" applyBorder="1"/>
    <xf numFmtId="0" fontId="3" fillId="19" borderId="4" xfId="2" applyFont="1" applyFill="1" applyBorder="1"/>
    <xf numFmtId="0" fontId="11" fillId="14" borderId="31" xfId="2" applyFont="1" applyFill="1" applyBorder="1" applyAlignment="1">
      <alignment horizontal="center" vertical="center" wrapText="1"/>
    </xf>
    <xf numFmtId="0" fontId="9" fillId="0" borderId="31" xfId="2" applyFont="1" applyBorder="1" applyAlignment="1">
      <alignment vertical="center" wrapText="1"/>
    </xf>
    <xf numFmtId="0" fontId="6" fillId="22" borderId="31" xfId="2" applyFont="1" applyFill="1" applyBorder="1"/>
    <xf numFmtId="3" fontId="34" fillId="22" borderId="31" xfId="2" applyNumberFormat="1" applyFont="1" applyFill="1" applyBorder="1"/>
    <xf numFmtId="0" fontId="34" fillId="22" borderId="31" xfId="2" applyFont="1" applyFill="1" applyBorder="1"/>
    <xf numFmtId="0" fontId="6" fillId="22" borderId="2" xfId="2" applyFont="1" applyFill="1" applyBorder="1"/>
    <xf numFmtId="3" fontId="34" fillId="22" borderId="24" xfId="2" applyNumberFormat="1" applyFont="1" applyFill="1" applyBorder="1"/>
    <xf numFmtId="0" fontId="22" fillId="0" borderId="0" xfId="2" applyFont="1"/>
    <xf numFmtId="0" fontId="4" fillId="7" borderId="6" xfId="2" applyFont="1" applyFill="1" applyBorder="1"/>
    <xf numFmtId="0" fontId="4" fillId="7" borderId="37" xfId="2" applyFont="1" applyFill="1" applyBorder="1"/>
    <xf numFmtId="0" fontId="4" fillId="7" borderId="1" xfId="2" applyFont="1" applyFill="1" applyBorder="1"/>
    <xf numFmtId="0" fontId="4" fillId="7" borderId="2" xfId="2" applyFont="1" applyFill="1" applyBorder="1"/>
    <xf numFmtId="0" fontId="4" fillId="7" borderId="3" xfId="2" applyFont="1" applyFill="1" applyBorder="1"/>
    <xf numFmtId="0" fontId="9" fillId="0" borderId="5" xfId="2" applyFont="1" applyBorder="1"/>
    <xf numFmtId="0" fontId="9" fillId="0" borderId="32" xfId="2" applyFont="1" applyBorder="1"/>
    <xf numFmtId="0" fontId="9" fillId="0" borderId="6" xfId="2" applyFont="1" applyBorder="1"/>
    <xf numFmtId="0" fontId="9" fillId="0" borderId="38" xfId="2" applyFont="1" applyBorder="1" applyAlignment="1">
      <alignment horizontal="center"/>
    </xf>
    <xf numFmtId="165" fontId="33" fillId="0" borderId="38" xfId="2" applyNumberFormat="1" applyFont="1" applyBorder="1" applyAlignment="1">
      <alignment horizontal="center"/>
    </xf>
    <xf numFmtId="165" fontId="33" fillId="0" borderId="38" xfId="2" applyNumberFormat="1" applyFont="1" applyBorder="1"/>
    <xf numFmtId="0" fontId="9" fillId="0" borderId="33" xfId="2" applyFont="1" applyBorder="1"/>
    <xf numFmtId="0" fontId="9" fillId="0" borderId="1" xfId="2" applyFont="1" applyBorder="1"/>
    <xf numFmtId="165" fontId="33" fillId="0" borderId="50" xfId="2" applyNumberFormat="1" applyFont="1" applyBorder="1"/>
    <xf numFmtId="165" fontId="33" fillId="0" borderId="50" xfId="2" applyNumberFormat="1" applyFont="1" applyBorder="1" applyAlignment="1">
      <alignment horizontal="center"/>
    </xf>
    <xf numFmtId="0" fontId="6" fillId="7" borderId="33" xfId="2" applyFont="1" applyFill="1" applyBorder="1"/>
    <xf numFmtId="0" fontId="6" fillId="7" borderId="1" xfId="2" applyFont="1" applyFill="1" applyBorder="1"/>
    <xf numFmtId="165" fontId="34" fillId="7" borderId="50" xfId="2" applyNumberFormat="1" applyFont="1" applyFill="1" applyBorder="1" applyAlignment="1">
      <alignment horizontal="center"/>
    </xf>
    <xf numFmtId="165" fontId="33" fillId="3" borderId="38" xfId="2" applyNumberFormat="1" applyFont="1" applyFill="1" applyBorder="1" applyAlignment="1">
      <alignment horizontal="center"/>
    </xf>
    <xf numFmtId="0" fontId="6" fillId="7" borderId="2" xfId="2" applyFont="1" applyFill="1" applyBorder="1"/>
    <xf numFmtId="0" fontId="6" fillId="7" borderId="3" xfId="2" applyFont="1" applyFill="1" applyBorder="1"/>
    <xf numFmtId="165" fontId="34" fillId="7" borderId="31" xfId="2" applyNumberFormat="1" applyFont="1" applyFill="1" applyBorder="1"/>
    <xf numFmtId="165" fontId="34" fillId="7" borderId="31" xfId="2" applyNumberFormat="1" applyFont="1" applyFill="1" applyBorder="1" applyAlignment="1">
      <alignment horizontal="center"/>
    </xf>
    <xf numFmtId="0" fontId="9" fillId="23" borderId="5" xfId="2" applyFont="1" applyFill="1" applyBorder="1"/>
    <xf numFmtId="165" fontId="33" fillId="23" borderId="38" xfId="2" applyNumberFormat="1" applyFont="1" applyFill="1" applyBorder="1" applyAlignment="1">
      <alignment horizontal="center"/>
    </xf>
    <xf numFmtId="165" fontId="34" fillId="0" borderId="38" xfId="2" applyNumberFormat="1" applyFont="1" applyBorder="1" applyAlignment="1">
      <alignment horizontal="center"/>
    </xf>
    <xf numFmtId="0" fontId="6" fillId="0" borderId="33" xfId="2" applyFont="1" applyBorder="1"/>
    <xf numFmtId="165" fontId="34" fillId="0" borderId="50" xfId="2" applyNumberFormat="1" applyFont="1" applyBorder="1" applyAlignment="1">
      <alignment horizontal="center"/>
    </xf>
    <xf numFmtId="0" fontId="9" fillId="23" borderId="33" xfId="2" applyFont="1" applyFill="1" applyBorder="1"/>
    <xf numFmtId="0" fontId="9" fillId="23" borderId="1" xfId="2" applyFont="1" applyFill="1" applyBorder="1"/>
    <xf numFmtId="165" fontId="33" fillId="23" borderId="31" xfId="2" applyNumberFormat="1" applyFont="1" applyFill="1" applyBorder="1" applyAlignment="1">
      <alignment horizontal="center"/>
    </xf>
    <xf numFmtId="165" fontId="33" fillId="23" borderId="2" xfId="2" applyNumberFormat="1" applyFont="1" applyFill="1" applyBorder="1" applyAlignment="1">
      <alignment horizontal="center"/>
    </xf>
    <xf numFmtId="0" fontId="3" fillId="18" borderId="33" xfId="2" applyFont="1" applyFill="1" applyBorder="1"/>
    <xf numFmtId="0" fontId="3" fillId="18" borderId="1" xfId="2" applyFont="1" applyFill="1" applyBorder="1"/>
    <xf numFmtId="165" fontId="34" fillId="18" borderId="50" xfId="2" applyNumberFormat="1" applyFont="1" applyFill="1" applyBorder="1"/>
    <xf numFmtId="165" fontId="34" fillId="18" borderId="2" xfId="2" applyNumberFormat="1" applyFont="1" applyFill="1" applyBorder="1"/>
    <xf numFmtId="165" fontId="34" fillId="18" borderId="31" xfId="2" applyNumberFormat="1" applyFont="1" applyFill="1" applyBorder="1"/>
    <xf numFmtId="0" fontId="32" fillId="0" borderId="0" xfId="2" applyFont="1" applyAlignment="1"/>
    <xf numFmtId="0" fontId="22" fillId="7" borderId="33" xfId="2" applyFont="1" applyFill="1" applyBorder="1"/>
    <xf numFmtId="0" fontId="22" fillId="7" borderId="1" xfId="2" applyFont="1" applyFill="1" applyBorder="1"/>
    <xf numFmtId="0" fontId="26" fillId="7" borderId="2" xfId="2" applyFont="1" applyFill="1" applyBorder="1" applyAlignment="1">
      <alignment horizontal="center" vertical="center" wrapText="1"/>
    </xf>
    <xf numFmtId="0" fontId="26" fillId="7" borderId="31" xfId="2" applyFont="1" applyFill="1" applyBorder="1" applyAlignment="1">
      <alignment horizontal="center" vertical="center" wrapText="1"/>
    </xf>
    <xf numFmtId="165" fontId="9" fillId="0" borderId="38" xfId="2" applyNumberFormat="1" applyFont="1" applyBorder="1" applyAlignment="1">
      <alignment horizontal="center"/>
    </xf>
    <xf numFmtId="165" fontId="9" fillId="0" borderId="38" xfId="2" applyNumberFormat="1" applyFont="1" applyBorder="1"/>
    <xf numFmtId="0" fontId="2" fillId="0" borderId="33" xfId="2" applyFont="1" applyBorder="1"/>
    <xf numFmtId="0" fontId="2" fillId="0" borderId="1" xfId="2" applyFont="1" applyBorder="1"/>
    <xf numFmtId="165" fontId="9" fillId="0" borderId="50" xfId="2" applyNumberFormat="1" applyFont="1" applyBorder="1"/>
    <xf numFmtId="165" fontId="9" fillId="0" borderId="50" xfId="2" applyNumberFormat="1" applyFont="1" applyBorder="1" applyAlignment="1">
      <alignment horizontal="center"/>
    </xf>
    <xf numFmtId="0" fontId="7" fillId="7" borderId="33" xfId="2" applyFont="1" applyFill="1" applyBorder="1"/>
    <xf numFmtId="0" fontId="7" fillId="7" borderId="1" xfId="2" applyFont="1" applyFill="1" applyBorder="1"/>
    <xf numFmtId="165" fontId="6" fillId="7" borderId="50" xfId="2" applyNumberFormat="1" applyFont="1" applyFill="1" applyBorder="1" applyAlignment="1">
      <alignment horizontal="center"/>
    </xf>
    <xf numFmtId="0" fontId="7" fillId="7" borderId="2" xfId="2" applyFont="1" applyFill="1" applyBorder="1"/>
    <xf numFmtId="0" fontId="7" fillId="7" borderId="3" xfId="2" applyFont="1" applyFill="1" applyBorder="1"/>
    <xf numFmtId="165" fontId="6" fillId="7" borderId="31" xfId="2" applyNumberFormat="1" applyFont="1" applyFill="1" applyBorder="1"/>
    <xf numFmtId="165" fontId="6" fillId="7" borderId="31" xfId="2" applyNumberFormat="1" applyFont="1" applyFill="1" applyBorder="1" applyAlignment="1">
      <alignment horizontal="center"/>
    </xf>
    <xf numFmtId="0" fontId="7" fillId="0" borderId="5" xfId="2" applyFont="1" applyBorder="1"/>
    <xf numFmtId="165" fontId="6" fillId="0" borderId="38" xfId="2" applyNumberFormat="1" applyFont="1" applyBorder="1" applyAlignment="1">
      <alignment horizontal="center"/>
    </xf>
    <xf numFmtId="0" fontId="7" fillId="0" borderId="33" xfId="2" applyFont="1" applyBorder="1"/>
    <xf numFmtId="165" fontId="6" fillId="0" borderId="50" xfId="2" applyNumberFormat="1" applyFont="1" applyBorder="1" applyAlignment="1">
      <alignment horizontal="center"/>
    </xf>
    <xf numFmtId="0" fontId="11" fillId="0" borderId="6" xfId="2" applyFont="1" applyBorder="1"/>
    <xf numFmtId="0" fontId="4" fillId="0" borderId="32" xfId="2" applyFont="1" applyBorder="1"/>
    <xf numFmtId="0" fontId="11" fillId="0" borderId="38" xfId="2" applyFont="1" applyBorder="1" applyAlignment="1">
      <alignment horizontal="center"/>
    </xf>
    <xf numFmtId="165" fontId="11" fillId="0" borderId="38" xfId="2" applyNumberFormat="1" applyFont="1" applyBorder="1" applyAlignment="1">
      <alignment horizontal="center"/>
    </xf>
    <xf numFmtId="165" fontId="11" fillId="0" borderId="38" xfId="2" applyNumberFormat="1" applyFont="1" applyBorder="1"/>
    <xf numFmtId="165" fontId="11" fillId="0" borderId="50" xfId="2" applyNumberFormat="1" applyFont="1" applyBorder="1"/>
    <xf numFmtId="165" fontId="11" fillId="0" borderId="50" xfId="2" applyNumberFormat="1" applyFont="1" applyBorder="1" applyAlignment="1">
      <alignment horizontal="center"/>
    </xf>
    <xf numFmtId="0" fontId="1" fillId="7" borderId="33" xfId="2" applyFill="1" applyBorder="1"/>
    <xf numFmtId="0" fontId="1" fillId="7" borderId="1" xfId="2" applyFill="1" applyBorder="1"/>
    <xf numFmtId="165" fontId="11" fillId="7" borderId="50" xfId="2" applyNumberFormat="1" applyFont="1" applyFill="1" applyBorder="1" applyAlignment="1">
      <alignment horizontal="center"/>
    </xf>
    <xf numFmtId="165" fontId="26" fillId="0" borderId="38" xfId="2" applyNumberFormat="1" applyFont="1" applyBorder="1" applyAlignment="1">
      <alignment horizontal="center"/>
    </xf>
    <xf numFmtId="0" fontId="1" fillId="7" borderId="2" xfId="2" applyFill="1" applyBorder="1"/>
    <xf numFmtId="0" fontId="1" fillId="7" borderId="3" xfId="2" applyFill="1" applyBorder="1"/>
    <xf numFmtId="165" fontId="11" fillId="7" borderId="31" xfId="2" applyNumberFormat="1" applyFont="1" applyFill="1" applyBorder="1"/>
    <xf numFmtId="165" fontId="31" fillId="7" borderId="31" xfId="2" applyNumberFormat="1" applyFont="1" applyFill="1" applyBorder="1"/>
    <xf numFmtId="165" fontId="11" fillId="7" borderId="31" xfId="2" applyNumberFormat="1" applyFont="1" applyFill="1" applyBorder="1" applyAlignment="1">
      <alignment horizontal="center"/>
    </xf>
    <xf numFmtId="165" fontId="31" fillId="7" borderId="31" xfId="2" applyNumberFormat="1" applyFont="1" applyFill="1" applyBorder="1" applyAlignment="1">
      <alignment horizontal="center"/>
    </xf>
    <xf numFmtId="165" fontId="3" fillId="0" borderId="38" xfId="2" applyNumberFormat="1" applyFont="1" applyBorder="1" applyAlignment="1">
      <alignment horizontal="center"/>
    </xf>
    <xf numFmtId="165" fontId="16" fillId="0" borderId="38" xfId="2" applyNumberFormat="1" applyFont="1" applyBorder="1" applyAlignment="1">
      <alignment horizontal="center"/>
    </xf>
    <xf numFmtId="165" fontId="3" fillId="0" borderId="50" xfId="2" applyNumberFormat="1" applyFont="1" applyBorder="1" applyAlignment="1">
      <alignment horizontal="center"/>
    </xf>
    <xf numFmtId="165" fontId="16" fillId="0" borderId="50" xfId="2" applyNumberFormat="1" applyFont="1" applyBorder="1" applyAlignment="1">
      <alignment horizontal="center"/>
    </xf>
    <xf numFmtId="165" fontId="3" fillId="7" borderId="50" xfId="2" applyNumberFormat="1" applyFont="1" applyFill="1" applyBorder="1" applyAlignment="1">
      <alignment horizontal="center"/>
    </xf>
    <xf numFmtId="0" fontId="22" fillId="0" borderId="0" xfId="2" applyFont="1" applyAlignment="1"/>
    <xf numFmtId="0" fontId="39" fillId="0" borderId="0" xfId="4" applyFont="1"/>
    <xf numFmtId="0" fontId="39" fillId="0" borderId="0" xfId="4" applyFont="1" applyAlignment="1">
      <alignment horizontal="center"/>
    </xf>
    <xf numFmtId="0" fontId="0" fillId="0" borderId="0" xfId="2" applyFont="1"/>
    <xf numFmtId="0" fontId="39" fillId="0" borderId="52" xfId="4" applyFont="1" applyBorder="1" applyAlignment="1">
      <alignment horizontal="center"/>
    </xf>
    <xf numFmtId="0" fontId="40" fillId="0" borderId="0" xfId="4" applyFont="1" applyAlignment="1">
      <alignment horizontal="center"/>
    </xf>
    <xf numFmtId="0" fontId="40" fillId="0" borderId="46" xfId="4" applyFont="1" applyBorder="1" applyAlignment="1">
      <alignment horizontal="center"/>
    </xf>
    <xf numFmtId="0" fontId="40" fillId="2" borderId="19" xfId="4" applyFont="1" applyFill="1" applyBorder="1" applyAlignment="1">
      <alignment horizontal="center"/>
    </xf>
    <xf numFmtId="0" fontId="39" fillId="0" borderId="46" xfId="4" applyFont="1" applyBorder="1"/>
    <xf numFmtId="0" fontId="39" fillId="0" borderId="19" xfId="4" applyFont="1" applyBorder="1" applyAlignment="1">
      <alignment wrapText="1"/>
    </xf>
    <xf numFmtId="3" fontId="39" fillId="0" borderId="19" xfId="3" applyNumberFormat="1" applyFont="1" applyBorder="1"/>
    <xf numFmtId="3" fontId="39" fillId="0" borderId="0" xfId="4" applyNumberFormat="1" applyFont="1"/>
    <xf numFmtId="0" fontId="40" fillId="0" borderId="19" xfId="4" applyFont="1" applyBorder="1" applyAlignment="1">
      <alignment wrapText="1"/>
    </xf>
    <xf numFmtId="3" fontId="40" fillId="0" borderId="19" xfId="3" applyNumberFormat="1" applyFont="1" applyBorder="1"/>
    <xf numFmtId="0" fontId="40" fillId="0" borderId="0" xfId="4" applyFont="1" applyAlignment="1">
      <alignment wrapText="1"/>
    </xf>
    <xf numFmtId="3" fontId="40" fillId="0" borderId="0" xfId="3" applyNumberFormat="1" applyFont="1" applyBorder="1"/>
    <xf numFmtId="0" fontId="39" fillId="0" borderId="0" xfId="4" applyFont="1" applyAlignment="1">
      <alignment wrapText="1"/>
    </xf>
    <xf numFmtId="0" fontId="38" fillId="0" borderId="0" xfId="4"/>
    <xf numFmtId="3" fontId="40" fillId="0" borderId="0" xfId="4" applyNumberFormat="1" applyFont="1"/>
    <xf numFmtId="0" fontId="40" fillId="0" borderId="0" xfId="4" applyFont="1"/>
    <xf numFmtId="0" fontId="25" fillId="0" borderId="2" xfId="2" applyFont="1" applyBorder="1"/>
    <xf numFmtId="0" fontId="1" fillId="0" borderId="31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5" xfId="2" applyBorder="1"/>
    <xf numFmtId="3" fontId="1" fillId="0" borderId="38" xfId="2" applyNumberFormat="1" applyBorder="1" applyAlignment="1">
      <alignment horizontal="center"/>
    </xf>
    <xf numFmtId="3" fontId="1" fillId="0" borderId="30" xfId="2" applyNumberFormat="1" applyBorder="1" applyAlignment="1">
      <alignment horizontal="center"/>
    </xf>
    <xf numFmtId="0" fontId="1" fillId="0" borderId="15" xfId="2" applyBorder="1"/>
    <xf numFmtId="3" fontId="1" fillId="0" borderId="53" xfId="2" applyNumberFormat="1" applyBorder="1" applyAlignment="1">
      <alignment horizontal="center"/>
    </xf>
    <xf numFmtId="3" fontId="1" fillId="0" borderId="17" xfId="2" applyNumberFormat="1" applyBorder="1" applyAlignment="1">
      <alignment horizontal="center"/>
    </xf>
    <xf numFmtId="0" fontId="1" fillId="0" borderId="33" xfId="2" applyBorder="1"/>
    <xf numFmtId="3" fontId="1" fillId="0" borderId="50" xfId="2" applyNumberFormat="1" applyBorder="1" applyAlignment="1">
      <alignment horizontal="center"/>
    </xf>
    <xf numFmtId="3" fontId="1" fillId="0" borderId="51" xfId="2" applyNumberFormat="1" applyBorder="1" applyAlignment="1">
      <alignment horizontal="center"/>
    </xf>
    <xf numFmtId="0" fontId="1" fillId="0" borderId="1" xfId="2" applyBorder="1"/>
    <xf numFmtId="0" fontId="1" fillId="0" borderId="28" xfId="2" applyBorder="1" applyAlignment="1">
      <alignment horizontal="center"/>
    </xf>
    <xf numFmtId="0" fontId="1" fillId="0" borderId="9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54" xfId="2" applyBorder="1"/>
    <xf numFmtId="3" fontId="1" fillId="0" borderId="29" xfId="2" applyNumberFormat="1" applyBorder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16" xfId="2" applyNumberFormat="1" applyBorder="1" applyAlignment="1">
      <alignment horizontal="center" vertical="center"/>
    </xf>
    <xf numFmtId="3" fontId="1" fillId="0" borderId="41" xfId="2" applyNumberFormat="1" applyBorder="1" applyAlignment="1">
      <alignment horizontal="center" vertical="center"/>
    </xf>
    <xf numFmtId="3" fontId="1" fillId="0" borderId="30" xfId="2" applyNumberFormat="1" applyBorder="1" applyAlignment="1">
      <alignment horizontal="center" vertical="center"/>
    </xf>
    <xf numFmtId="3" fontId="1" fillId="0" borderId="55" xfId="2" applyNumberFormat="1" applyBorder="1" applyAlignment="1">
      <alignment horizontal="center" vertical="center"/>
    </xf>
    <xf numFmtId="0" fontId="1" fillId="0" borderId="26" xfId="2" applyBorder="1"/>
    <xf numFmtId="3" fontId="1" fillId="0" borderId="49" xfId="2" applyNumberFormat="1" applyBorder="1" applyAlignment="1">
      <alignment horizontal="center" vertical="center"/>
    </xf>
    <xf numFmtId="3" fontId="1" fillId="0" borderId="39" xfId="2" applyNumberFormat="1" applyBorder="1" applyAlignment="1">
      <alignment horizontal="center" vertical="center"/>
    </xf>
    <xf numFmtId="3" fontId="1" fillId="0" borderId="19" xfId="2" applyNumberFormat="1" applyBorder="1" applyAlignment="1">
      <alignment horizontal="center" vertical="center"/>
    </xf>
    <xf numFmtId="3" fontId="1" fillId="0" borderId="56" xfId="2" applyNumberFormat="1" applyBorder="1" applyAlignment="1">
      <alignment horizontal="center" vertical="center"/>
    </xf>
    <xf numFmtId="3" fontId="1" fillId="0" borderId="57" xfId="2" applyNumberFormat="1" applyBorder="1" applyAlignment="1">
      <alignment horizontal="center" vertical="center"/>
    </xf>
    <xf numFmtId="0" fontId="1" fillId="0" borderId="19" xfId="2" applyBorder="1"/>
    <xf numFmtId="3" fontId="1" fillId="0" borderId="58" xfId="2" applyNumberFormat="1" applyBorder="1" applyAlignment="1">
      <alignment horizontal="center" vertical="center"/>
    </xf>
    <xf numFmtId="3" fontId="1" fillId="0" borderId="22" xfId="2" applyNumberFormat="1" applyBorder="1" applyAlignment="1">
      <alignment horizontal="center" vertical="center"/>
    </xf>
    <xf numFmtId="3" fontId="1" fillId="0" borderId="35" xfId="2" applyNumberFormat="1" applyBorder="1" applyAlignment="1">
      <alignment horizontal="center" vertical="center"/>
    </xf>
    <xf numFmtId="3" fontId="1" fillId="0" borderId="24" xfId="2" applyNumberFormat="1" applyBorder="1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0" fontId="43" fillId="2" borderId="31" xfId="6" applyFont="1" applyFill="1" applyBorder="1" applyAlignment="1">
      <alignment horizontal="center" vertical="center" wrapText="1"/>
    </xf>
    <xf numFmtId="0" fontId="7" fillId="0" borderId="5" xfId="6" applyFont="1" applyBorder="1" applyAlignment="1">
      <alignment horizontal="center"/>
    </xf>
    <xf numFmtId="0" fontId="1" fillId="0" borderId="7" xfId="6" applyBorder="1"/>
    <xf numFmtId="0" fontId="1" fillId="0" borderId="5" xfId="6" applyBorder="1"/>
    <xf numFmtId="0" fontId="1" fillId="0" borderId="16" xfId="6" applyBorder="1"/>
    <xf numFmtId="0" fontId="44" fillId="0" borderId="19" xfId="6" applyFont="1" applyBorder="1"/>
    <xf numFmtId="0" fontId="44" fillId="3" borderId="19" xfId="6" applyFont="1" applyFill="1" applyBorder="1"/>
    <xf numFmtId="3" fontId="44" fillId="0" borderId="19" xfId="6" applyNumberFormat="1" applyFont="1" applyBorder="1"/>
    <xf numFmtId="0" fontId="44" fillId="0" borderId="0" xfId="6" applyFont="1"/>
    <xf numFmtId="0" fontId="44" fillId="0" borderId="49" xfId="6" applyFont="1" applyBorder="1"/>
    <xf numFmtId="0" fontId="44" fillId="0" borderId="22" xfId="6" applyFont="1" applyBorder="1"/>
    <xf numFmtId="0" fontId="44" fillId="24" borderId="2" xfId="6" applyFont="1" applyFill="1" applyBorder="1"/>
    <xf numFmtId="0" fontId="44" fillId="24" borderId="9" xfId="6" applyFont="1" applyFill="1" applyBorder="1"/>
    <xf numFmtId="3" fontId="44" fillId="24" borderId="9" xfId="6" applyNumberFormat="1" applyFont="1" applyFill="1" applyBorder="1"/>
    <xf numFmtId="0" fontId="44" fillId="0" borderId="2" xfId="6" applyFont="1" applyBorder="1"/>
    <xf numFmtId="0" fontId="44" fillId="0" borderId="9" xfId="6" applyFont="1" applyBorder="1"/>
    <xf numFmtId="3" fontId="44" fillId="0" borderId="9" xfId="6" applyNumberFormat="1" applyFont="1" applyBorder="1"/>
    <xf numFmtId="0" fontId="44" fillId="6" borderId="2" xfId="6" applyFont="1" applyFill="1" applyBorder="1"/>
    <xf numFmtId="0" fontId="44" fillId="6" borderId="9" xfId="6" applyFont="1" applyFill="1" applyBorder="1"/>
    <xf numFmtId="0" fontId="45" fillId="0" borderId="2" xfId="6" applyFont="1" applyBorder="1" applyAlignment="1">
      <alignment horizontal="left"/>
    </xf>
    <xf numFmtId="0" fontId="44" fillId="0" borderId="26" xfId="6" applyFont="1" applyBorder="1" applyAlignment="1">
      <alignment wrapText="1"/>
    </xf>
    <xf numFmtId="0" fontId="44" fillId="0" borderId="16" xfId="6" applyFont="1" applyBorder="1"/>
    <xf numFmtId="0" fontId="44" fillId="3" borderId="19" xfId="6" applyFont="1" applyFill="1" applyBorder="1" applyAlignment="1">
      <alignment wrapText="1"/>
    </xf>
    <xf numFmtId="3" fontId="44" fillId="6" borderId="9" xfId="6" applyNumberFormat="1" applyFont="1" applyFill="1" applyBorder="1"/>
    <xf numFmtId="0" fontId="45" fillId="0" borderId="33" xfId="6" applyFont="1" applyBorder="1"/>
    <xf numFmtId="0" fontId="45" fillId="0" borderId="34" xfId="6" applyFont="1" applyBorder="1"/>
    <xf numFmtId="0" fontId="45" fillId="20" borderId="33" xfId="6" applyFont="1" applyFill="1" applyBorder="1" applyAlignment="1">
      <alignment horizontal="left"/>
    </xf>
    <xf numFmtId="0" fontId="44" fillId="20" borderId="34" xfId="6" applyFont="1" applyFill="1" applyBorder="1"/>
    <xf numFmtId="3" fontId="44" fillId="20" borderId="34" xfId="6" applyNumberFormat="1" applyFont="1" applyFill="1" applyBorder="1"/>
    <xf numFmtId="0" fontId="44" fillId="0" borderId="60" xfId="6" applyFont="1" applyBorder="1"/>
    <xf numFmtId="0" fontId="1" fillId="0" borderId="0" xfId="6"/>
    <xf numFmtId="0" fontId="45" fillId="0" borderId="9" xfId="6" applyFont="1" applyBorder="1"/>
    <xf numFmtId="0" fontId="45" fillId="0" borderId="35" xfId="6" applyFont="1" applyBorder="1"/>
    <xf numFmtId="0" fontId="45" fillId="0" borderId="24" xfId="6" applyFont="1" applyBorder="1"/>
    <xf numFmtId="0" fontId="44" fillId="0" borderId="61" xfId="6" applyFont="1" applyBorder="1"/>
    <xf numFmtId="0" fontId="44" fillId="0" borderId="62" xfId="6" applyFont="1" applyBorder="1"/>
    <xf numFmtId="0" fontId="44" fillId="0" borderId="63" xfId="6" applyFont="1" applyBorder="1"/>
    <xf numFmtId="0" fontId="44" fillId="0" borderId="45" xfId="6" applyFont="1" applyBorder="1"/>
    <xf numFmtId="0" fontId="45" fillId="0" borderId="45" xfId="6" applyFont="1" applyBorder="1"/>
    <xf numFmtId="0" fontId="46" fillId="0" borderId="18" xfId="6" applyFont="1" applyBorder="1"/>
    <xf numFmtId="0" fontId="46" fillId="0" borderId="65" xfId="6" applyFont="1" applyBorder="1"/>
    <xf numFmtId="0" fontId="46" fillId="0" borderId="60" xfId="6" applyFont="1" applyBorder="1"/>
    <xf numFmtId="0" fontId="44" fillId="0" borderId="58" xfId="6" applyFont="1" applyBorder="1"/>
    <xf numFmtId="0" fontId="44" fillId="0" borderId="56" xfId="6" applyFont="1" applyBorder="1"/>
    <xf numFmtId="0" fontId="44" fillId="0" borderId="24" xfId="6" applyFont="1" applyBorder="1"/>
    <xf numFmtId="0" fontId="44" fillId="0" borderId="18" xfId="6" applyFont="1" applyBorder="1"/>
    <xf numFmtId="0" fontId="44" fillId="0" borderId="65" xfId="6" applyFont="1" applyBorder="1"/>
    <xf numFmtId="0" fontId="46" fillId="0" borderId="19" xfId="6" applyFont="1" applyBorder="1"/>
    <xf numFmtId="0" fontId="44" fillId="0" borderId="41" xfId="6" applyFont="1" applyBorder="1"/>
    <xf numFmtId="0" fontId="48" fillId="0" borderId="34" xfId="6" applyFont="1" applyBorder="1"/>
    <xf numFmtId="0" fontId="48" fillId="0" borderId="24" xfId="6" applyFont="1" applyBorder="1"/>
    <xf numFmtId="0" fontId="49" fillId="0" borderId="19" xfId="6" applyFont="1" applyBorder="1"/>
    <xf numFmtId="0" fontId="48" fillId="0" borderId="45" xfId="6" applyFont="1" applyBorder="1"/>
    <xf numFmtId="0" fontId="1" fillId="0" borderId="0" xfId="2" applyAlignment="1">
      <alignment horizontal="right"/>
    </xf>
    <xf numFmtId="0" fontId="0" fillId="0" borderId="0" xfId="6" applyFont="1"/>
    <xf numFmtId="0" fontId="2" fillId="0" borderId="25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26" xfId="2" applyFont="1" applyBorder="1"/>
    <xf numFmtId="1" fontId="6" fillId="0" borderId="19" xfId="2" applyNumberFormat="1" applyFont="1" applyBorder="1" applyAlignment="1">
      <alignment horizontal="center"/>
    </xf>
    <xf numFmtId="1" fontId="6" fillId="0" borderId="58" xfId="2" applyNumberFormat="1" applyFont="1" applyBorder="1" applyAlignment="1">
      <alignment horizontal="center"/>
    </xf>
    <xf numFmtId="0" fontId="9" fillId="0" borderId="26" xfId="2" applyFont="1" applyBorder="1"/>
    <xf numFmtId="1" fontId="9" fillId="0" borderId="19" xfId="2" applyNumberFormat="1" applyFont="1" applyBorder="1" applyAlignment="1">
      <alignment horizontal="right" vertical="center"/>
    </xf>
    <xf numFmtId="3" fontId="6" fillId="0" borderId="58" xfId="2" applyNumberFormat="1" applyFont="1" applyBorder="1" applyAlignment="1">
      <alignment horizontal="right" vertical="center"/>
    </xf>
    <xf numFmtId="0" fontId="9" fillId="0" borderId="26" xfId="2" applyFont="1" applyBorder="1" applyAlignment="1">
      <alignment wrapText="1"/>
    </xf>
    <xf numFmtId="3" fontId="9" fillId="0" borderId="19" xfId="2" applyNumberFormat="1" applyFont="1" applyBorder="1" applyAlignment="1">
      <alignment horizontal="right" vertical="center"/>
    </xf>
    <xf numFmtId="3" fontId="6" fillId="0" borderId="19" xfId="2" applyNumberFormat="1" applyFont="1" applyBorder="1" applyAlignment="1">
      <alignment horizontal="right" vertical="center"/>
    </xf>
    <xf numFmtId="1" fontId="6" fillId="0" borderId="19" xfId="2" applyNumberFormat="1" applyFont="1" applyBorder="1" applyAlignment="1">
      <alignment horizontal="right" vertical="center"/>
    </xf>
    <xf numFmtId="0" fontId="7" fillId="0" borderId="27" xfId="2" applyFont="1" applyBorder="1" applyAlignment="1">
      <alignment wrapText="1"/>
    </xf>
    <xf numFmtId="3" fontId="6" fillId="0" borderId="22" xfId="2" applyNumberFormat="1" applyFont="1" applyBorder="1" applyAlignment="1">
      <alignment horizontal="right" vertical="center"/>
    </xf>
    <xf numFmtId="1" fontId="6" fillId="0" borderId="43" xfId="2" applyNumberFormat="1" applyFont="1" applyBorder="1" applyAlignment="1">
      <alignment horizontal="right" vertical="center"/>
    </xf>
    <xf numFmtId="0" fontId="4" fillId="0" borderId="0" xfId="2" applyFont="1"/>
    <xf numFmtId="0" fontId="6" fillId="0" borderId="19" xfId="2" applyFont="1" applyBorder="1" applyAlignment="1">
      <alignment horizontal="center"/>
    </xf>
    <xf numFmtId="0" fontId="6" fillId="0" borderId="58" xfId="2" applyFont="1" applyBorder="1" applyAlignment="1">
      <alignment horizontal="center"/>
    </xf>
    <xf numFmtId="0" fontId="2" fillId="0" borderId="26" xfId="2" applyFont="1" applyBorder="1"/>
    <xf numFmtId="166" fontId="9" fillId="0" borderId="19" xfId="2" applyNumberFormat="1" applyFont="1" applyBorder="1" applyAlignment="1">
      <alignment horizontal="right" vertical="center"/>
    </xf>
    <xf numFmtId="0" fontId="2" fillId="0" borderId="26" xfId="2" applyFont="1" applyBorder="1" applyAlignment="1">
      <alignment wrapText="1"/>
    </xf>
    <xf numFmtId="1" fontId="6" fillId="0" borderId="22" xfId="2" applyNumberFormat="1" applyFont="1" applyBorder="1" applyAlignment="1">
      <alignment horizontal="right" vertical="center"/>
    </xf>
    <xf numFmtId="3" fontId="6" fillId="0" borderId="43" xfId="2" applyNumberFormat="1" applyFont="1" applyBorder="1" applyAlignment="1">
      <alignment horizontal="right" vertical="center"/>
    </xf>
    <xf numFmtId="0" fontId="26" fillId="0" borderId="13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44" fillId="0" borderId="26" xfId="6" applyFont="1" applyBorder="1"/>
    <xf numFmtId="0" fontId="44" fillId="0" borderId="19" xfId="6" applyFont="1" applyBorder="1"/>
    <xf numFmtId="0" fontId="44" fillId="0" borderId="22" xfId="6" applyFont="1" applyBorder="1"/>
    <xf numFmtId="0" fontId="45" fillId="0" borderId="34" xfId="6" applyFont="1" applyBorder="1"/>
    <xf numFmtId="0" fontId="45" fillId="0" borderId="9" xfId="6" applyFont="1" applyBorder="1"/>
    <xf numFmtId="0" fontId="44" fillId="0" borderId="16" xfId="6" applyFont="1" applyBorder="1"/>
    <xf numFmtId="0" fontId="44" fillId="0" borderId="59" xfId="6" applyFont="1" applyBorder="1"/>
    <xf numFmtId="0" fontId="41" fillId="0" borderId="0" xfId="6" applyFont="1" applyAlignment="1">
      <alignment horizontal="left" vertical="center" wrapText="1"/>
    </xf>
    <xf numFmtId="0" fontId="46" fillId="0" borderId="0" xfId="6" applyFont="1" applyAlignment="1">
      <alignment horizontal="right"/>
    </xf>
    <xf numFmtId="0" fontId="47" fillId="0" borderId="0" xfId="6" applyFont="1" applyAlignment="1">
      <alignment horizontal="center"/>
    </xf>
    <xf numFmtId="0" fontId="41" fillId="0" borderId="0" xfId="6" applyFont="1" applyAlignment="1">
      <alignment horizontal="center" vertical="center" wrapText="1"/>
    </xf>
    <xf numFmtId="0" fontId="8" fillId="0" borderId="0" xfId="6" applyFont="1" applyAlignment="1">
      <alignment horizontal="center"/>
    </xf>
    <xf numFmtId="0" fontId="41" fillId="0" borderId="0" xfId="6" applyFont="1" applyAlignment="1">
      <alignment horizontal="right" vertical="center" wrapText="1"/>
    </xf>
    <xf numFmtId="0" fontId="7" fillId="13" borderId="2" xfId="6" applyFont="1" applyFill="1" applyBorder="1" applyAlignment="1">
      <alignment horizontal="center" vertical="center" wrapText="1"/>
    </xf>
    <xf numFmtId="3" fontId="51" fillId="0" borderId="36" xfId="1" applyNumberFormat="1" applyFont="1" applyBorder="1"/>
    <xf numFmtId="0" fontId="3" fillId="25" borderId="6" xfId="1" applyFont="1" applyFill="1" applyBorder="1"/>
    <xf numFmtId="3" fontId="3" fillId="25" borderId="6" xfId="1" applyNumberFormat="1" applyFont="1" applyFill="1" applyBorder="1"/>
    <xf numFmtId="3" fontId="9" fillId="25" borderId="7" xfId="1" applyNumberFormat="1" applyFont="1" applyFill="1" applyBorder="1"/>
    <xf numFmtId="3" fontId="3" fillId="25" borderId="8" xfId="1" applyNumberFormat="1" applyFont="1" applyFill="1" applyBorder="1"/>
    <xf numFmtId="0" fontId="3" fillId="26" borderId="2" xfId="1" applyFont="1" applyFill="1" applyBorder="1"/>
    <xf numFmtId="3" fontId="3" fillId="26" borderId="2" xfId="1" applyNumberFormat="1" applyFont="1" applyFill="1" applyBorder="1"/>
    <xf numFmtId="3" fontId="3" fillId="26" borderId="9" xfId="1" applyNumberFormat="1" applyFont="1" applyFill="1" applyBorder="1"/>
    <xf numFmtId="3" fontId="3" fillId="26" borderId="8" xfId="1" applyNumberFormat="1" applyFont="1" applyFill="1" applyBorder="1"/>
    <xf numFmtId="0" fontId="3" fillId="0" borderId="33" xfId="1" applyFont="1" applyBorder="1" applyAlignment="1">
      <alignment horizontal="left"/>
    </xf>
    <xf numFmtId="0" fontId="9" fillId="0" borderId="28" xfId="1" applyFont="1" applyBorder="1"/>
    <xf numFmtId="0" fontId="18" fillId="5" borderId="28" xfId="1" applyFont="1" applyFill="1" applyBorder="1"/>
    <xf numFmtId="3" fontId="19" fillId="5" borderId="9" xfId="1" applyNumberFormat="1" applyFont="1" applyFill="1" applyBorder="1"/>
    <xf numFmtId="0" fontId="44" fillId="0" borderId="22" xfId="6" applyFont="1" applyBorder="1"/>
    <xf numFmtId="0" fontId="45" fillId="0" borderId="34" xfId="6" applyFont="1" applyBorder="1"/>
    <xf numFmtId="0" fontId="49" fillId="0" borderId="26" xfId="6" applyFont="1" applyBorder="1" applyAlignment="1">
      <alignment wrapText="1"/>
    </xf>
    <xf numFmtId="0" fontId="1" fillId="0" borderId="42" xfId="6" applyBorder="1"/>
    <xf numFmtId="0" fontId="1" fillId="0" borderId="62" xfId="6" applyBorder="1"/>
    <xf numFmtId="3" fontId="44" fillId="3" borderId="58" xfId="6" applyNumberFormat="1" applyFont="1" applyFill="1" applyBorder="1"/>
    <xf numFmtId="3" fontId="44" fillId="0" borderId="58" xfId="6" applyNumberFormat="1" applyFont="1" applyBorder="1"/>
    <xf numFmtId="3" fontId="44" fillId="24" borderId="24" xfId="6" applyNumberFormat="1" applyFont="1" applyFill="1" applyBorder="1"/>
    <xf numFmtId="3" fontId="44" fillId="0" borderId="24" xfId="6" applyNumberFormat="1" applyFont="1" applyBorder="1"/>
    <xf numFmtId="3" fontId="44" fillId="6" borderId="24" xfId="6" applyNumberFormat="1" applyFont="1" applyFill="1" applyBorder="1"/>
    <xf numFmtId="0" fontId="44" fillId="0" borderId="0" xfId="6" applyFont="1" applyBorder="1"/>
    <xf numFmtId="3" fontId="44" fillId="20" borderId="45" xfId="6" applyNumberFormat="1" applyFont="1" applyFill="1" applyBorder="1"/>
    <xf numFmtId="3" fontId="33" fillId="0" borderId="19" xfId="2" applyNumberFormat="1" applyFont="1" applyBorder="1" applyAlignment="1">
      <alignment horizontal="center" vertical="center" wrapText="1"/>
    </xf>
    <xf numFmtId="0" fontId="44" fillId="0" borderId="0" xfId="6" applyFont="1" applyBorder="1" applyAlignment="1">
      <alignment horizontal="right" vertical="center" wrapText="1"/>
    </xf>
    <xf numFmtId="0" fontId="44" fillId="0" borderId="0" xfId="6" applyFont="1" applyBorder="1" applyAlignment="1">
      <alignment horizontal="left" vertical="center" wrapText="1"/>
    </xf>
    <xf numFmtId="0" fontId="45" fillId="0" borderId="0" xfId="6" applyFont="1" applyBorder="1"/>
    <xf numFmtId="0" fontId="22" fillId="0" borderId="0" xfId="2" applyFont="1" applyAlignment="1">
      <alignment horizontal="center"/>
    </xf>
    <xf numFmtId="0" fontId="2" fillId="0" borderId="0" xfId="1" applyFont="1" applyAlignment="1">
      <alignment horizontal="left" vertical="center"/>
    </xf>
    <xf numFmtId="0" fontId="9" fillId="0" borderId="0" xfId="2" applyFont="1" applyBorder="1"/>
    <xf numFmtId="0" fontId="11" fillId="0" borderId="5" xfId="2" applyFont="1" applyBorder="1"/>
    <xf numFmtId="0" fontId="3" fillId="0" borderId="0" xfId="2" applyFont="1" applyBorder="1"/>
    <xf numFmtId="0" fontId="9" fillId="23" borderId="0" xfId="2" applyFont="1" applyFill="1" applyBorder="1"/>
    <xf numFmtId="0" fontId="6" fillId="0" borderId="0" xfId="2" applyFont="1" applyBorder="1"/>
    <xf numFmtId="0" fontId="2" fillId="0" borderId="0" xfId="2" applyFont="1" applyBorder="1"/>
    <xf numFmtId="0" fontId="8" fillId="0" borderId="0" xfId="2" applyFont="1" applyBorder="1"/>
    <xf numFmtId="0" fontId="7" fillId="0" borderId="0" xfId="2" applyFont="1" applyBorder="1"/>
    <xf numFmtId="0" fontId="44" fillId="0" borderId="66" xfId="6" applyFont="1" applyBorder="1"/>
    <xf numFmtId="0" fontId="52" fillId="0" borderId="0" xfId="7" applyFont="1"/>
    <xf numFmtId="0" fontId="38" fillId="0" borderId="0" xfId="7"/>
    <xf numFmtId="0" fontId="56" fillId="0" borderId="0" xfId="7" applyFont="1" applyAlignment="1">
      <alignment horizontal="center"/>
    </xf>
    <xf numFmtId="0" fontId="57" fillId="0" borderId="28" xfId="7" applyFont="1" applyBorder="1" applyAlignment="1">
      <alignment vertical="top"/>
    </xf>
    <xf numFmtId="0" fontId="57" fillId="0" borderId="9" xfId="7" applyFont="1" applyBorder="1" applyAlignment="1">
      <alignment vertical="top"/>
    </xf>
    <xf numFmtId="0" fontId="38" fillId="0" borderId="54" xfId="7" applyBorder="1" applyAlignment="1">
      <alignment vertical="top"/>
    </xf>
    <xf numFmtId="0" fontId="38" fillId="0" borderId="16" xfId="7" applyBorder="1" applyAlignment="1">
      <alignment vertical="top" wrapText="1"/>
    </xf>
    <xf numFmtId="6" fontId="38" fillId="0" borderId="62" xfId="7" applyNumberFormat="1" applyBorder="1" applyAlignment="1">
      <alignment vertical="top"/>
    </xf>
    <xf numFmtId="0" fontId="38" fillId="0" borderId="26" xfId="7" applyBorder="1" applyAlignment="1">
      <alignment vertical="top" wrapText="1"/>
    </xf>
    <xf numFmtId="0" fontId="38" fillId="0" borderId="19" xfId="7" applyBorder="1" applyAlignment="1">
      <alignment vertical="top" wrapText="1"/>
    </xf>
    <xf numFmtId="6" fontId="38" fillId="0" borderId="58" xfId="7" applyNumberFormat="1" applyBorder="1" applyAlignment="1">
      <alignment vertical="top"/>
    </xf>
    <xf numFmtId="0" fontId="38" fillId="0" borderId="26" xfId="7" applyBorder="1" applyAlignment="1">
      <alignment vertical="top"/>
    </xf>
    <xf numFmtId="0" fontId="57" fillId="0" borderId="27" xfId="7" applyFont="1" applyBorder="1" applyAlignment="1">
      <alignment vertical="top"/>
    </xf>
    <xf numFmtId="0" fontId="38" fillId="0" borderId="22" xfId="7" applyBorder="1" applyAlignment="1">
      <alignment vertical="top"/>
    </xf>
    <xf numFmtId="6" fontId="57" fillId="0" borderId="43" xfId="7" applyNumberFormat="1" applyFont="1" applyBorder="1" applyAlignment="1">
      <alignment vertical="top"/>
    </xf>
    <xf numFmtId="0" fontId="57" fillId="0" borderId="24" xfId="7" applyFont="1" applyBorder="1" applyAlignment="1">
      <alignment vertical="top" wrapText="1"/>
    </xf>
    <xf numFmtId="0" fontId="2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0" fillId="2" borderId="2" xfId="1" applyFont="1" applyFill="1" applyBorder="1" applyAlignment="1">
      <alignment horizontal="center" wrapText="1"/>
    </xf>
    <xf numFmtId="0" fontId="1" fillId="2" borderId="3" xfId="1" applyFill="1" applyBorder="1" applyAlignment="1">
      <alignment horizontal="center" wrapText="1"/>
    </xf>
    <xf numFmtId="0" fontId="1" fillId="2" borderId="4" xfId="1" applyFill="1" applyBorder="1" applyAlignment="1">
      <alignment horizontal="center" wrapText="1"/>
    </xf>
    <xf numFmtId="0" fontId="8" fillId="0" borderId="6" xfId="2" applyFont="1" applyBorder="1" applyAlignment="1">
      <alignment horizontal="center"/>
    </xf>
    <xf numFmtId="0" fontId="8" fillId="0" borderId="37" xfId="2" applyFont="1" applyBorder="1" applyAlignment="1">
      <alignment horizontal="center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8" fillId="0" borderId="5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7" borderId="2" xfId="2" applyFont="1" applyFill="1" applyBorder="1" applyAlignment="1">
      <alignment horizontal="center"/>
    </xf>
    <xf numFmtId="0" fontId="8" fillId="7" borderId="3" xfId="2" applyFont="1" applyFill="1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1" fillId="0" borderId="0" xfId="2" applyAlignment="1">
      <alignment horizontal="center"/>
    </xf>
    <xf numFmtId="0" fontId="7" fillId="0" borderId="0" xfId="2" applyFont="1" applyAlignment="1">
      <alignment horizontal="center"/>
    </xf>
    <xf numFmtId="0" fontId="22" fillId="0" borderId="39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17" fillId="7" borderId="2" xfId="2" applyFont="1" applyFill="1" applyBorder="1" applyAlignment="1">
      <alignment horizontal="center" vertical="center"/>
    </xf>
    <xf numFmtId="0" fontId="17" fillId="7" borderId="3" xfId="2" applyFont="1" applyFill="1" applyBorder="1" applyAlignment="1">
      <alignment horizontal="center" vertical="center"/>
    </xf>
    <xf numFmtId="0" fontId="17" fillId="7" borderId="4" xfId="2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1" fillId="9" borderId="35" xfId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 wrapText="1"/>
    </xf>
    <xf numFmtId="0" fontId="11" fillId="9" borderId="36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/>
    </xf>
    <xf numFmtId="0" fontId="8" fillId="0" borderId="1" xfId="1" applyFont="1" applyBorder="1" applyAlignment="1">
      <alignment horizontal="center"/>
    </xf>
    <xf numFmtId="0" fontId="22" fillId="0" borderId="0" xfId="2" applyFont="1" applyAlignment="1">
      <alignment horizontal="center" vertical="center"/>
    </xf>
    <xf numFmtId="0" fontId="32" fillId="0" borderId="1" xfId="2" applyFont="1" applyBorder="1" applyAlignment="1">
      <alignment horizontal="center"/>
    </xf>
    <xf numFmtId="0" fontId="7" fillId="13" borderId="2" xfId="2" applyFont="1" applyFill="1" applyBorder="1" applyAlignment="1">
      <alignment horizontal="center" vertical="center" wrapText="1"/>
    </xf>
    <xf numFmtId="0" fontId="7" fillId="13" borderId="3" xfId="2" applyFont="1" applyFill="1" applyBorder="1" applyAlignment="1">
      <alignment horizontal="center" vertical="center" wrapText="1"/>
    </xf>
    <xf numFmtId="0" fontId="7" fillId="13" borderId="4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6" fillId="21" borderId="2" xfId="2" applyFont="1" applyFill="1" applyBorder="1" applyAlignment="1">
      <alignment horizontal="center" vertical="center" wrapText="1"/>
    </xf>
    <xf numFmtId="0" fontId="6" fillId="21" borderId="3" xfId="2" applyFont="1" applyFill="1" applyBorder="1" applyAlignment="1">
      <alignment horizontal="center" vertical="center" wrapText="1"/>
    </xf>
    <xf numFmtId="0" fontId="6" fillId="21" borderId="4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6" fillId="20" borderId="2" xfId="2" applyFont="1" applyFill="1" applyBorder="1" applyAlignment="1">
      <alignment horizontal="center" vertical="center" wrapText="1"/>
    </xf>
    <xf numFmtId="0" fontId="6" fillId="20" borderId="3" xfId="2" applyFont="1" applyFill="1" applyBorder="1" applyAlignment="1">
      <alignment horizontal="center" vertical="center" wrapText="1"/>
    </xf>
    <xf numFmtId="0" fontId="6" fillId="20" borderId="4" xfId="2" applyFont="1" applyFill="1" applyBorder="1" applyAlignment="1">
      <alignment horizontal="center" vertical="center" wrapText="1"/>
    </xf>
    <xf numFmtId="0" fontId="6" fillId="9" borderId="2" xfId="2" applyFont="1" applyFill="1" applyBorder="1" applyAlignment="1">
      <alignment horizontal="center" vertical="center" wrapText="1"/>
    </xf>
    <xf numFmtId="0" fontId="6" fillId="9" borderId="3" xfId="2" applyFont="1" applyFill="1" applyBorder="1" applyAlignment="1">
      <alignment horizontal="center" vertical="center" wrapText="1"/>
    </xf>
    <xf numFmtId="0" fontId="6" fillId="9" borderId="4" xfId="2" applyFont="1" applyFill="1" applyBorder="1" applyAlignment="1">
      <alignment horizontal="center" vertical="center" wrapText="1"/>
    </xf>
    <xf numFmtId="0" fontId="9" fillId="7" borderId="6" xfId="2" applyFont="1" applyFill="1" applyBorder="1" applyAlignment="1">
      <alignment horizontal="center"/>
    </xf>
    <xf numFmtId="0" fontId="9" fillId="7" borderId="8" xfId="2" applyFont="1" applyFill="1" applyBorder="1" applyAlignment="1">
      <alignment horizontal="center"/>
    </xf>
    <xf numFmtId="0" fontId="9" fillId="7" borderId="33" xfId="2" applyFont="1" applyFill="1" applyBorder="1" applyAlignment="1">
      <alignment horizontal="center"/>
    </xf>
    <xf numFmtId="0" fontId="9" fillId="7" borderId="51" xfId="2" applyFont="1" applyFill="1" applyBorder="1" applyAlignment="1">
      <alignment horizontal="center"/>
    </xf>
    <xf numFmtId="0" fontId="22" fillId="7" borderId="33" xfId="2" applyFont="1" applyFill="1" applyBorder="1" applyAlignment="1">
      <alignment horizontal="center" vertical="center"/>
    </xf>
    <xf numFmtId="0" fontId="22" fillId="7" borderId="1" xfId="2" applyFont="1" applyFill="1" applyBorder="1" applyAlignment="1">
      <alignment horizontal="center" vertical="center"/>
    </xf>
    <xf numFmtId="0" fontId="22" fillId="7" borderId="5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32" fillId="0" borderId="0" xfId="2" applyFont="1" applyAlignment="1">
      <alignment horizontal="center"/>
    </xf>
    <xf numFmtId="0" fontId="9" fillId="7" borderId="37" xfId="2" applyFont="1" applyFill="1" applyBorder="1" applyAlignment="1">
      <alignment horizontal="center"/>
    </xf>
    <xf numFmtId="0" fontId="9" fillId="7" borderId="1" xfId="2" applyFont="1" applyFill="1" applyBorder="1" applyAlignment="1">
      <alignment horizontal="center"/>
    </xf>
    <xf numFmtId="0" fontId="11" fillId="7" borderId="6" xfId="2" applyFont="1" applyFill="1" applyBorder="1" applyAlignment="1">
      <alignment horizontal="center"/>
    </xf>
    <xf numFmtId="0" fontId="11" fillId="7" borderId="8" xfId="2" applyFont="1" applyFill="1" applyBorder="1" applyAlignment="1">
      <alignment horizontal="center"/>
    </xf>
    <xf numFmtId="0" fontId="11" fillId="7" borderId="33" xfId="2" applyFont="1" applyFill="1" applyBorder="1" applyAlignment="1">
      <alignment horizontal="center"/>
    </xf>
    <xf numFmtId="0" fontId="11" fillId="7" borderId="51" xfId="2" applyFont="1" applyFill="1" applyBorder="1" applyAlignment="1">
      <alignment horizontal="center"/>
    </xf>
    <xf numFmtId="0" fontId="32" fillId="0" borderId="0" xfId="2" applyFont="1" applyAlignment="1">
      <alignment horizontal="center" vertical="center"/>
    </xf>
    <xf numFmtId="0" fontId="45" fillId="0" borderId="28" xfId="6" applyFont="1" applyBorder="1"/>
    <xf numFmtId="0" fontId="45" fillId="0" borderId="9" xfId="6" applyFont="1" applyBorder="1"/>
    <xf numFmtId="0" fontId="44" fillId="0" borderId="54" xfId="6" applyFont="1" applyBorder="1"/>
    <xf numFmtId="0" fontId="44" fillId="0" borderId="16" xfId="6" applyFont="1" applyBorder="1"/>
    <xf numFmtId="0" fontId="46" fillId="0" borderId="26" xfId="6" applyFont="1" applyBorder="1"/>
    <xf numFmtId="0" fontId="46" fillId="0" borderId="19" xfId="6" applyFont="1" applyBorder="1"/>
    <xf numFmtId="0" fontId="44" fillId="0" borderId="26" xfId="6" applyFont="1" applyBorder="1"/>
    <xf numFmtId="0" fontId="44" fillId="0" borderId="19" xfId="6" applyFont="1" applyBorder="1"/>
    <xf numFmtId="0" fontId="46" fillId="0" borderId="0" xfId="6" applyFont="1" applyAlignment="1">
      <alignment horizontal="right"/>
    </xf>
    <xf numFmtId="0" fontId="47" fillId="0" borderId="0" xfId="6" applyFont="1" applyAlignment="1">
      <alignment horizontal="center"/>
    </xf>
    <xf numFmtId="0" fontId="41" fillId="0" borderId="0" xfId="6" applyFont="1" applyAlignment="1">
      <alignment horizontal="center" vertical="center" wrapText="1"/>
    </xf>
    <xf numFmtId="0" fontId="8" fillId="0" borderId="0" xfId="6" applyFont="1" applyAlignment="1">
      <alignment horizontal="center"/>
    </xf>
    <xf numFmtId="0" fontId="41" fillId="0" borderId="0" xfId="6" applyFont="1" applyAlignment="1">
      <alignment horizontal="right" vertical="center" wrapText="1"/>
    </xf>
    <xf numFmtId="0" fontId="44" fillId="0" borderId="1" xfId="6" applyFont="1" applyBorder="1" applyAlignment="1">
      <alignment horizontal="right" vertical="center" wrapText="1"/>
    </xf>
    <xf numFmtId="0" fontId="44" fillId="0" borderId="2" xfId="6" applyFont="1" applyBorder="1" applyAlignment="1">
      <alignment horizontal="center" vertical="center"/>
    </xf>
    <xf numFmtId="0" fontId="44" fillId="0" borderId="3" xfId="6" applyFont="1" applyBorder="1" applyAlignment="1">
      <alignment horizontal="center" vertical="center"/>
    </xf>
    <xf numFmtId="0" fontId="44" fillId="0" borderId="4" xfId="6" applyFont="1" applyBorder="1" applyAlignment="1">
      <alignment horizontal="center" vertical="center"/>
    </xf>
    <xf numFmtId="0" fontId="44" fillId="0" borderId="27" xfId="6" applyFont="1" applyBorder="1"/>
    <xf numFmtId="0" fontId="44" fillId="0" borderId="22" xfId="6" applyFont="1" applyBorder="1"/>
    <xf numFmtId="0" fontId="45" fillId="0" borderId="64" xfId="6" applyFont="1" applyBorder="1"/>
    <xf numFmtId="0" fontId="45" fillId="0" borderId="34" xfId="6" applyFont="1" applyBorder="1"/>
    <xf numFmtId="0" fontId="41" fillId="0" borderId="0" xfId="6" applyFont="1" applyAlignment="1">
      <alignment horizontal="left" vertical="center" wrapText="1"/>
    </xf>
    <xf numFmtId="0" fontId="44" fillId="0" borderId="1" xfId="6" applyFont="1" applyBorder="1" applyAlignment="1">
      <alignment horizontal="left" vertical="center" wrapText="1"/>
    </xf>
    <xf numFmtId="0" fontId="44" fillId="0" borderId="59" xfId="6" applyFont="1" applyBorder="1"/>
    <xf numFmtId="0" fontId="44" fillId="0" borderId="49" xfId="6" applyFont="1" applyBorder="1"/>
    <xf numFmtId="0" fontId="40" fillId="0" borderId="0" xfId="4" applyFont="1" applyAlignment="1">
      <alignment horizontal="center"/>
    </xf>
    <xf numFmtId="0" fontId="41" fillId="0" borderId="0" xfId="4" applyFont="1" applyAlignment="1">
      <alignment horizontal="right"/>
    </xf>
    <xf numFmtId="0" fontId="42" fillId="0" borderId="0" xfId="5" applyAlignment="1">
      <alignment horizontal="right"/>
    </xf>
    <xf numFmtId="0" fontId="50" fillId="0" borderId="0" xfId="2" applyFont="1" applyAlignment="1">
      <alignment horizontal="center"/>
    </xf>
    <xf numFmtId="0" fontId="53" fillId="0" borderId="0" xfId="7" applyFont="1" applyAlignment="1">
      <alignment horizontal="center"/>
    </xf>
    <xf numFmtId="0" fontId="54" fillId="0" borderId="0" xfId="7" applyFont="1" applyAlignment="1">
      <alignment horizontal="center"/>
    </xf>
    <xf numFmtId="0" fontId="55" fillId="0" borderId="0" xfId="7" applyFont="1" applyAlignment="1">
      <alignment horizontal="center"/>
    </xf>
    <xf numFmtId="0" fontId="2" fillId="0" borderId="0" xfId="1" applyFont="1" applyAlignment="1">
      <alignment horizontal="left" vertical="center"/>
    </xf>
    <xf numFmtId="0" fontId="22" fillId="0" borderId="0" xfId="6" applyFont="1" applyAlignment="1">
      <alignment horizontal="center"/>
    </xf>
    <xf numFmtId="0" fontId="21" fillId="0" borderId="1" xfId="6" applyFont="1" applyBorder="1" applyAlignment="1">
      <alignment horizontal="center"/>
    </xf>
    <xf numFmtId="0" fontId="7" fillId="13" borderId="2" xfId="6" applyFont="1" applyFill="1" applyBorder="1" applyAlignment="1">
      <alignment horizontal="center" vertical="center" wrapText="1"/>
    </xf>
    <xf numFmtId="0" fontId="7" fillId="13" borderId="3" xfId="6" applyFont="1" applyFill="1" applyBorder="1" applyAlignment="1">
      <alignment horizontal="center" vertical="center" wrapText="1"/>
    </xf>
    <xf numFmtId="0" fontId="7" fillId="13" borderId="4" xfId="6" applyFont="1" applyFill="1" applyBorder="1" applyAlignment="1">
      <alignment horizontal="center" vertical="center" wrapText="1"/>
    </xf>
  </cellXfs>
  <cellStyles count="8">
    <cellStyle name="Ezres 2" xfId="3" xr:uid="{6E489687-C4C1-4241-BDE1-B35EBD97B985}"/>
    <cellStyle name="Normál" xfId="0" builtinId="0"/>
    <cellStyle name="Normál 2" xfId="2" xr:uid="{FEB84B93-E310-4D7E-9AA9-8876B59990D6}"/>
    <cellStyle name="Normál 2 2" xfId="6" xr:uid="{384F304C-935E-4E1F-B91E-70B0EDD95560}"/>
    <cellStyle name="Normál 3" xfId="7" xr:uid="{4583A71F-B5A2-493A-92E3-B0CBD757D035}"/>
    <cellStyle name="Normál_Hitelfelvételi korlát 2012 terv-hez" xfId="4" xr:uid="{844AC144-F0E0-47A9-A612-4A53207A6340}"/>
    <cellStyle name="Normál_I. féléves beszámoló 2010." xfId="1" xr:uid="{B2AF380F-D8A7-4588-9C38-F918ECE69C46}"/>
    <cellStyle name="Normál_Xl0000117" xfId="5" xr:uid="{A6776606-1654-45F9-910B-1F4574082FCB}"/>
  </cellStyles>
  <dxfs count="0"/>
  <tableStyles count="0" defaultTableStyle="TableStyleMedium2" defaultPivotStyle="PivotStyleLight16"/>
  <colors>
    <mruColors>
      <color rgb="FF99FFCC"/>
      <color rgb="FF66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CC9C-E7F9-4F35-9EBA-D334D651C9CE}">
  <sheetPr>
    <tabColor rgb="FF66FF99"/>
    <pageSetUpPr fitToPage="1"/>
  </sheetPr>
  <dimension ref="A2:J65"/>
  <sheetViews>
    <sheetView zoomScaleNormal="100" workbookViewId="0">
      <selection activeCell="A2" sqref="A2:G2"/>
    </sheetView>
  </sheetViews>
  <sheetFormatPr defaultRowHeight="12.75" x14ac:dyDescent="0.2"/>
  <cols>
    <col min="1" max="1" width="47.85546875" style="2" customWidth="1"/>
    <col min="2" max="2" width="11.7109375" style="2" customWidth="1"/>
    <col min="3" max="3" width="11" style="2" customWidth="1"/>
    <col min="4" max="4" width="11.7109375" style="2" customWidth="1"/>
    <col min="5" max="5" width="10" style="2" customWidth="1"/>
    <col min="6" max="6" width="10.85546875" style="2" customWidth="1"/>
    <col min="7" max="7" width="11" style="2" customWidth="1"/>
    <col min="8" max="8" width="11.140625" style="2" customWidth="1"/>
    <col min="9" max="9" width="11.42578125" style="2" customWidth="1"/>
    <col min="10" max="10" width="11" style="2" customWidth="1"/>
    <col min="11" max="253" width="9.140625" style="2"/>
    <col min="254" max="254" width="47.85546875" style="2" customWidth="1"/>
    <col min="255" max="255" width="11.7109375" style="2" customWidth="1"/>
    <col min="256" max="256" width="11" style="2" customWidth="1"/>
    <col min="257" max="257" width="11.7109375" style="2" customWidth="1"/>
    <col min="258" max="258" width="10" style="2" customWidth="1"/>
    <col min="259" max="259" width="10.85546875" style="2" customWidth="1"/>
    <col min="260" max="260" width="11" style="2" customWidth="1"/>
    <col min="261" max="261" width="11.140625" style="2" customWidth="1"/>
    <col min="262" max="262" width="11.42578125" style="2" customWidth="1"/>
    <col min="263" max="263" width="11" style="2" customWidth="1"/>
    <col min="264" max="264" width="11.5703125" style="2" customWidth="1"/>
    <col min="265" max="265" width="10.85546875" style="2" customWidth="1"/>
    <col min="266" max="266" width="12.42578125" style="2" customWidth="1"/>
    <col min="267" max="509" width="9.140625" style="2"/>
    <col min="510" max="510" width="47.85546875" style="2" customWidth="1"/>
    <col min="511" max="511" width="11.7109375" style="2" customWidth="1"/>
    <col min="512" max="512" width="11" style="2" customWidth="1"/>
    <col min="513" max="513" width="11.7109375" style="2" customWidth="1"/>
    <col min="514" max="514" width="10" style="2" customWidth="1"/>
    <col min="515" max="515" width="10.85546875" style="2" customWidth="1"/>
    <col min="516" max="516" width="11" style="2" customWidth="1"/>
    <col min="517" max="517" width="11.140625" style="2" customWidth="1"/>
    <col min="518" max="518" width="11.42578125" style="2" customWidth="1"/>
    <col min="519" max="519" width="11" style="2" customWidth="1"/>
    <col min="520" max="520" width="11.5703125" style="2" customWidth="1"/>
    <col min="521" max="521" width="10.85546875" style="2" customWidth="1"/>
    <col min="522" max="522" width="12.42578125" style="2" customWidth="1"/>
    <col min="523" max="765" width="9.140625" style="2"/>
    <col min="766" max="766" width="47.85546875" style="2" customWidth="1"/>
    <col min="767" max="767" width="11.7109375" style="2" customWidth="1"/>
    <col min="768" max="768" width="11" style="2" customWidth="1"/>
    <col min="769" max="769" width="11.7109375" style="2" customWidth="1"/>
    <col min="770" max="770" width="10" style="2" customWidth="1"/>
    <col min="771" max="771" width="10.85546875" style="2" customWidth="1"/>
    <col min="772" max="772" width="11" style="2" customWidth="1"/>
    <col min="773" max="773" width="11.140625" style="2" customWidth="1"/>
    <col min="774" max="774" width="11.42578125" style="2" customWidth="1"/>
    <col min="775" max="775" width="11" style="2" customWidth="1"/>
    <col min="776" max="776" width="11.5703125" style="2" customWidth="1"/>
    <col min="777" max="777" width="10.85546875" style="2" customWidth="1"/>
    <col min="778" max="778" width="12.42578125" style="2" customWidth="1"/>
    <col min="779" max="1021" width="9.140625" style="2"/>
    <col min="1022" max="1022" width="47.85546875" style="2" customWidth="1"/>
    <col min="1023" max="1023" width="11.7109375" style="2" customWidth="1"/>
    <col min="1024" max="1024" width="11" style="2" customWidth="1"/>
    <col min="1025" max="1025" width="11.7109375" style="2" customWidth="1"/>
    <col min="1026" max="1026" width="10" style="2" customWidth="1"/>
    <col min="1027" max="1027" width="10.85546875" style="2" customWidth="1"/>
    <col min="1028" max="1028" width="11" style="2" customWidth="1"/>
    <col min="1029" max="1029" width="11.140625" style="2" customWidth="1"/>
    <col min="1030" max="1030" width="11.42578125" style="2" customWidth="1"/>
    <col min="1031" max="1031" width="11" style="2" customWidth="1"/>
    <col min="1032" max="1032" width="11.5703125" style="2" customWidth="1"/>
    <col min="1033" max="1033" width="10.85546875" style="2" customWidth="1"/>
    <col min="1034" max="1034" width="12.42578125" style="2" customWidth="1"/>
    <col min="1035" max="1277" width="9.140625" style="2"/>
    <col min="1278" max="1278" width="47.85546875" style="2" customWidth="1"/>
    <col min="1279" max="1279" width="11.7109375" style="2" customWidth="1"/>
    <col min="1280" max="1280" width="11" style="2" customWidth="1"/>
    <col min="1281" max="1281" width="11.7109375" style="2" customWidth="1"/>
    <col min="1282" max="1282" width="10" style="2" customWidth="1"/>
    <col min="1283" max="1283" width="10.85546875" style="2" customWidth="1"/>
    <col min="1284" max="1284" width="11" style="2" customWidth="1"/>
    <col min="1285" max="1285" width="11.140625" style="2" customWidth="1"/>
    <col min="1286" max="1286" width="11.42578125" style="2" customWidth="1"/>
    <col min="1287" max="1287" width="11" style="2" customWidth="1"/>
    <col min="1288" max="1288" width="11.5703125" style="2" customWidth="1"/>
    <col min="1289" max="1289" width="10.85546875" style="2" customWidth="1"/>
    <col min="1290" max="1290" width="12.42578125" style="2" customWidth="1"/>
    <col min="1291" max="1533" width="9.140625" style="2"/>
    <col min="1534" max="1534" width="47.85546875" style="2" customWidth="1"/>
    <col min="1535" max="1535" width="11.7109375" style="2" customWidth="1"/>
    <col min="1536" max="1536" width="11" style="2" customWidth="1"/>
    <col min="1537" max="1537" width="11.7109375" style="2" customWidth="1"/>
    <col min="1538" max="1538" width="10" style="2" customWidth="1"/>
    <col min="1539" max="1539" width="10.85546875" style="2" customWidth="1"/>
    <col min="1540" max="1540" width="11" style="2" customWidth="1"/>
    <col min="1541" max="1541" width="11.140625" style="2" customWidth="1"/>
    <col min="1542" max="1542" width="11.42578125" style="2" customWidth="1"/>
    <col min="1543" max="1543" width="11" style="2" customWidth="1"/>
    <col min="1544" max="1544" width="11.5703125" style="2" customWidth="1"/>
    <col min="1545" max="1545" width="10.85546875" style="2" customWidth="1"/>
    <col min="1546" max="1546" width="12.42578125" style="2" customWidth="1"/>
    <col min="1547" max="1789" width="9.140625" style="2"/>
    <col min="1790" max="1790" width="47.85546875" style="2" customWidth="1"/>
    <col min="1791" max="1791" width="11.7109375" style="2" customWidth="1"/>
    <col min="1792" max="1792" width="11" style="2" customWidth="1"/>
    <col min="1793" max="1793" width="11.7109375" style="2" customWidth="1"/>
    <col min="1794" max="1794" width="10" style="2" customWidth="1"/>
    <col min="1795" max="1795" width="10.85546875" style="2" customWidth="1"/>
    <col min="1796" max="1796" width="11" style="2" customWidth="1"/>
    <col min="1797" max="1797" width="11.140625" style="2" customWidth="1"/>
    <col min="1798" max="1798" width="11.42578125" style="2" customWidth="1"/>
    <col min="1799" max="1799" width="11" style="2" customWidth="1"/>
    <col min="1800" max="1800" width="11.5703125" style="2" customWidth="1"/>
    <col min="1801" max="1801" width="10.85546875" style="2" customWidth="1"/>
    <col min="1802" max="1802" width="12.42578125" style="2" customWidth="1"/>
    <col min="1803" max="2045" width="9.140625" style="2"/>
    <col min="2046" max="2046" width="47.85546875" style="2" customWidth="1"/>
    <col min="2047" max="2047" width="11.7109375" style="2" customWidth="1"/>
    <col min="2048" max="2048" width="11" style="2" customWidth="1"/>
    <col min="2049" max="2049" width="11.7109375" style="2" customWidth="1"/>
    <col min="2050" max="2050" width="10" style="2" customWidth="1"/>
    <col min="2051" max="2051" width="10.85546875" style="2" customWidth="1"/>
    <col min="2052" max="2052" width="11" style="2" customWidth="1"/>
    <col min="2053" max="2053" width="11.140625" style="2" customWidth="1"/>
    <col min="2054" max="2054" width="11.42578125" style="2" customWidth="1"/>
    <col min="2055" max="2055" width="11" style="2" customWidth="1"/>
    <col min="2056" max="2056" width="11.5703125" style="2" customWidth="1"/>
    <col min="2057" max="2057" width="10.85546875" style="2" customWidth="1"/>
    <col min="2058" max="2058" width="12.42578125" style="2" customWidth="1"/>
    <col min="2059" max="2301" width="9.140625" style="2"/>
    <col min="2302" max="2302" width="47.85546875" style="2" customWidth="1"/>
    <col min="2303" max="2303" width="11.7109375" style="2" customWidth="1"/>
    <col min="2304" max="2304" width="11" style="2" customWidth="1"/>
    <col min="2305" max="2305" width="11.7109375" style="2" customWidth="1"/>
    <col min="2306" max="2306" width="10" style="2" customWidth="1"/>
    <col min="2307" max="2307" width="10.85546875" style="2" customWidth="1"/>
    <col min="2308" max="2308" width="11" style="2" customWidth="1"/>
    <col min="2309" max="2309" width="11.140625" style="2" customWidth="1"/>
    <col min="2310" max="2310" width="11.42578125" style="2" customWidth="1"/>
    <col min="2311" max="2311" width="11" style="2" customWidth="1"/>
    <col min="2312" max="2312" width="11.5703125" style="2" customWidth="1"/>
    <col min="2313" max="2313" width="10.85546875" style="2" customWidth="1"/>
    <col min="2314" max="2314" width="12.42578125" style="2" customWidth="1"/>
    <col min="2315" max="2557" width="9.140625" style="2"/>
    <col min="2558" max="2558" width="47.85546875" style="2" customWidth="1"/>
    <col min="2559" max="2559" width="11.7109375" style="2" customWidth="1"/>
    <col min="2560" max="2560" width="11" style="2" customWidth="1"/>
    <col min="2561" max="2561" width="11.7109375" style="2" customWidth="1"/>
    <col min="2562" max="2562" width="10" style="2" customWidth="1"/>
    <col min="2563" max="2563" width="10.85546875" style="2" customWidth="1"/>
    <col min="2564" max="2564" width="11" style="2" customWidth="1"/>
    <col min="2565" max="2565" width="11.140625" style="2" customWidth="1"/>
    <col min="2566" max="2566" width="11.42578125" style="2" customWidth="1"/>
    <col min="2567" max="2567" width="11" style="2" customWidth="1"/>
    <col min="2568" max="2568" width="11.5703125" style="2" customWidth="1"/>
    <col min="2569" max="2569" width="10.85546875" style="2" customWidth="1"/>
    <col min="2570" max="2570" width="12.42578125" style="2" customWidth="1"/>
    <col min="2571" max="2813" width="9.140625" style="2"/>
    <col min="2814" max="2814" width="47.85546875" style="2" customWidth="1"/>
    <col min="2815" max="2815" width="11.7109375" style="2" customWidth="1"/>
    <col min="2816" max="2816" width="11" style="2" customWidth="1"/>
    <col min="2817" max="2817" width="11.7109375" style="2" customWidth="1"/>
    <col min="2818" max="2818" width="10" style="2" customWidth="1"/>
    <col min="2819" max="2819" width="10.85546875" style="2" customWidth="1"/>
    <col min="2820" max="2820" width="11" style="2" customWidth="1"/>
    <col min="2821" max="2821" width="11.140625" style="2" customWidth="1"/>
    <col min="2822" max="2822" width="11.42578125" style="2" customWidth="1"/>
    <col min="2823" max="2823" width="11" style="2" customWidth="1"/>
    <col min="2824" max="2824" width="11.5703125" style="2" customWidth="1"/>
    <col min="2825" max="2825" width="10.85546875" style="2" customWidth="1"/>
    <col min="2826" max="2826" width="12.42578125" style="2" customWidth="1"/>
    <col min="2827" max="3069" width="9.140625" style="2"/>
    <col min="3070" max="3070" width="47.85546875" style="2" customWidth="1"/>
    <col min="3071" max="3071" width="11.7109375" style="2" customWidth="1"/>
    <col min="3072" max="3072" width="11" style="2" customWidth="1"/>
    <col min="3073" max="3073" width="11.7109375" style="2" customWidth="1"/>
    <col min="3074" max="3074" width="10" style="2" customWidth="1"/>
    <col min="3075" max="3075" width="10.85546875" style="2" customWidth="1"/>
    <col min="3076" max="3076" width="11" style="2" customWidth="1"/>
    <col min="3077" max="3077" width="11.140625" style="2" customWidth="1"/>
    <col min="3078" max="3078" width="11.42578125" style="2" customWidth="1"/>
    <col min="3079" max="3079" width="11" style="2" customWidth="1"/>
    <col min="3080" max="3080" width="11.5703125" style="2" customWidth="1"/>
    <col min="3081" max="3081" width="10.85546875" style="2" customWidth="1"/>
    <col min="3082" max="3082" width="12.42578125" style="2" customWidth="1"/>
    <col min="3083" max="3325" width="9.140625" style="2"/>
    <col min="3326" max="3326" width="47.85546875" style="2" customWidth="1"/>
    <col min="3327" max="3327" width="11.7109375" style="2" customWidth="1"/>
    <col min="3328" max="3328" width="11" style="2" customWidth="1"/>
    <col min="3329" max="3329" width="11.7109375" style="2" customWidth="1"/>
    <col min="3330" max="3330" width="10" style="2" customWidth="1"/>
    <col min="3331" max="3331" width="10.85546875" style="2" customWidth="1"/>
    <col min="3332" max="3332" width="11" style="2" customWidth="1"/>
    <col min="3333" max="3333" width="11.140625" style="2" customWidth="1"/>
    <col min="3334" max="3334" width="11.42578125" style="2" customWidth="1"/>
    <col min="3335" max="3335" width="11" style="2" customWidth="1"/>
    <col min="3336" max="3336" width="11.5703125" style="2" customWidth="1"/>
    <col min="3337" max="3337" width="10.85546875" style="2" customWidth="1"/>
    <col min="3338" max="3338" width="12.42578125" style="2" customWidth="1"/>
    <col min="3339" max="3581" width="9.140625" style="2"/>
    <col min="3582" max="3582" width="47.85546875" style="2" customWidth="1"/>
    <col min="3583" max="3583" width="11.7109375" style="2" customWidth="1"/>
    <col min="3584" max="3584" width="11" style="2" customWidth="1"/>
    <col min="3585" max="3585" width="11.7109375" style="2" customWidth="1"/>
    <col min="3586" max="3586" width="10" style="2" customWidth="1"/>
    <col min="3587" max="3587" width="10.85546875" style="2" customWidth="1"/>
    <col min="3588" max="3588" width="11" style="2" customWidth="1"/>
    <col min="3589" max="3589" width="11.140625" style="2" customWidth="1"/>
    <col min="3590" max="3590" width="11.42578125" style="2" customWidth="1"/>
    <col min="3591" max="3591" width="11" style="2" customWidth="1"/>
    <col min="3592" max="3592" width="11.5703125" style="2" customWidth="1"/>
    <col min="3593" max="3593" width="10.85546875" style="2" customWidth="1"/>
    <col min="3594" max="3594" width="12.42578125" style="2" customWidth="1"/>
    <col min="3595" max="3837" width="9.140625" style="2"/>
    <col min="3838" max="3838" width="47.85546875" style="2" customWidth="1"/>
    <col min="3839" max="3839" width="11.7109375" style="2" customWidth="1"/>
    <col min="3840" max="3840" width="11" style="2" customWidth="1"/>
    <col min="3841" max="3841" width="11.7109375" style="2" customWidth="1"/>
    <col min="3842" max="3842" width="10" style="2" customWidth="1"/>
    <col min="3843" max="3843" width="10.85546875" style="2" customWidth="1"/>
    <col min="3844" max="3844" width="11" style="2" customWidth="1"/>
    <col min="3845" max="3845" width="11.140625" style="2" customWidth="1"/>
    <col min="3846" max="3846" width="11.42578125" style="2" customWidth="1"/>
    <col min="3847" max="3847" width="11" style="2" customWidth="1"/>
    <col min="3848" max="3848" width="11.5703125" style="2" customWidth="1"/>
    <col min="3849" max="3849" width="10.85546875" style="2" customWidth="1"/>
    <col min="3850" max="3850" width="12.42578125" style="2" customWidth="1"/>
    <col min="3851" max="4093" width="9.140625" style="2"/>
    <col min="4094" max="4094" width="47.85546875" style="2" customWidth="1"/>
    <col min="4095" max="4095" width="11.7109375" style="2" customWidth="1"/>
    <col min="4096" max="4096" width="11" style="2" customWidth="1"/>
    <col min="4097" max="4097" width="11.7109375" style="2" customWidth="1"/>
    <col min="4098" max="4098" width="10" style="2" customWidth="1"/>
    <col min="4099" max="4099" width="10.85546875" style="2" customWidth="1"/>
    <col min="4100" max="4100" width="11" style="2" customWidth="1"/>
    <col min="4101" max="4101" width="11.140625" style="2" customWidth="1"/>
    <col min="4102" max="4102" width="11.42578125" style="2" customWidth="1"/>
    <col min="4103" max="4103" width="11" style="2" customWidth="1"/>
    <col min="4104" max="4104" width="11.5703125" style="2" customWidth="1"/>
    <col min="4105" max="4105" width="10.85546875" style="2" customWidth="1"/>
    <col min="4106" max="4106" width="12.42578125" style="2" customWidth="1"/>
    <col min="4107" max="4349" width="9.140625" style="2"/>
    <col min="4350" max="4350" width="47.85546875" style="2" customWidth="1"/>
    <col min="4351" max="4351" width="11.7109375" style="2" customWidth="1"/>
    <col min="4352" max="4352" width="11" style="2" customWidth="1"/>
    <col min="4353" max="4353" width="11.7109375" style="2" customWidth="1"/>
    <col min="4354" max="4354" width="10" style="2" customWidth="1"/>
    <col min="4355" max="4355" width="10.85546875" style="2" customWidth="1"/>
    <col min="4356" max="4356" width="11" style="2" customWidth="1"/>
    <col min="4357" max="4357" width="11.140625" style="2" customWidth="1"/>
    <col min="4358" max="4358" width="11.42578125" style="2" customWidth="1"/>
    <col min="4359" max="4359" width="11" style="2" customWidth="1"/>
    <col min="4360" max="4360" width="11.5703125" style="2" customWidth="1"/>
    <col min="4361" max="4361" width="10.85546875" style="2" customWidth="1"/>
    <col min="4362" max="4362" width="12.42578125" style="2" customWidth="1"/>
    <col min="4363" max="4605" width="9.140625" style="2"/>
    <col min="4606" max="4606" width="47.85546875" style="2" customWidth="1"/>
    <col min="4607" max="4607" width="11.7109375" style="2" customWidth="1"/>
    <col min="4608" max="4608" width="11" style="2" customWidth="1"/>
    <col min="4609" max="4609" width="11.7109375" style="2" customWidth="1"/>
    <col min="4610" max="4610" width="10" style="2" customWidth="1"/>
    <col min="4611" max="4611" width="10.85546875" style="2" customWidth="1"/>
    <col min="4612" max="4612" width="11" style="2" customWidth="1"/>
    <col min="4613" max="4613" width="11.140625" style="2" customWidth="1"/>
    <col min="4614" max="4614" width="11.42578125" style="2" customWidth="1"/>
    <col min="4615" max="4615" width="11" style="2" customWidth="1"/>
    <col min="4616" max="4616" width="11.5703125" style="2" customWidth="1"/>
    <col min="4617" max="4617" width="10.85546875" style="2" customWidth="1"/>
    <col min="4618" max="4618" width="12.42578125" style="2" customWidth="1"/>
    <col min="4619" max="4861" width="9.140625" style="2"/>
    <col min="4862" max="4862" width="47.85546875" style="2" customWidth="1"/>
    <col min="4863" max="4863" width="11.7109375" style="2" customWidth="1"/>
    <col min="4864" max="4864" width="11" style="2" customWidth="1"/>
    <col min="4865" max="4865" width="11.7109375" style="2" customWidth="1"/>
    <col min="4866" max="4866" width="10" style="2" customWidth="1"/>
    <col min="4867" max="4867" width="10.85546875" style="2" customWidth="1"/>
    <col min="4868" max="4868" width="11" style="2" customWidth="1"/>
    <col min="4869" max="4869" width="11.140625" style="2" customWidth="1"/>
    <col min="4870" max="4870" width="11.42578125" style="2" customWidth="1"/>
    <col min="4871" max="4871" width="11" style="2" customWidth="1"/>
    <col min="4872" max="4872" width="11.5703125" style="2" customWidth="1"/>
    <col min="4873" max="4873" width="10.85546875" style="2" customWidth="1"/>
    <col min="4874" max="4874" width="12.42578125" style="2" customWidth="1"/>
    <col min="4875" max="5117" width="9.140625" style="2"/>
    <col min="5118" max="5118" width="47.85546875" style="2" customWidth="1"/>
    <col min="5119" max="5119" width="11.7109375" style="2" customWidth="1"/>
    <col min="5120" max="5120" width="11" style="2" customWidth="1"/>
    <col min="5121" max="5121" width="11.7109375" style="2" customWidth="1"/>
    <col min="5122" max="5122" width="10" style="2" customWidth="1"/>
    <col min="5123" max="5123" width="10.85546875" style="2" customWidth="1"/>
    <col min="5124" max="5124" width="11" style="2" customWidth="1"/>
    <col min="5125" max="5125" width="11.140625" style="2" customWidth="1"/>
    <col min="5126" max="5126" width="11.42578125" style="2" customWidth="1"/>
    <col min="5127" max="5127" width="11" style="2" customWidth="1"/>
    <col min="5128" max="5128" width="11.5703125" style="2" customWidth="1"/>
    <col min="5129" max="5129" width="10.85546875" style="2" customWidth="1"/>
    <col min="5130" max="5130" width="12.42578125" style="2" customWidth="1"/>
    <col min="5131" max="5373" width="9.140625" style="2"/>
    <col min="5374" max="5374" width="47.85546875" style="2" customWidth="1"/>
    <col min="5375" max="5375" width="11.7109375" style="2" customWidth="1"/>
    <col min="5376" max="5376" width="11" style="2" customWidth="1"/>
    <col min="5377" max="5377" width="11.7109375" style="2" customWidth="1"/>
    <col min="5378" max="5378" width="10" style="2" customWidth="1"/>
    <col min="5379" max="5379" width="10.85546875" style="2" customWidth="1"/>
    <col min="5380" max="5380" width="11" style="2" customWidth="1"/>
    <col min="5381" max="5381" width="11.140625" style="2" customWidth="1"/>
    <col min="5382" max="5382" width="11.42578125" style="2" customWidth="1"/>
    <col min="5383" max="5383" width="11" style="2" customWidth="1"/>
    <col min="5384" max="5384" width="11.5703125" style="2" customWidth="1"/>
    <col min="5385" max="5385" width="10.85546875" style="2" customWidth="1"/>
    <col min="5386" max="5386" width="12.42578125" style="2" customWidth="1"/>
    <col min="5387" max="5629" width="9.140625" style="2"/>
    <col min="5630" max="5630" width="47.85546875" style="2" customWidth="1"/>
    <col min="5631" max="5631" width="11.7109375" style="2" customWidth="1"/>
    <col min="5632" max="5632" width="11" style="2" customWidth="1"/>
    <col min="5633" max="5633" width="11.7109375" style="2" customWidth="1"/>
    <col min="5634" max="5634" width="10" style="2" customWidth="1"/>
    <col min="5635" max="5635" width="10.85546875" style="2" customWidth="1"/>
    <col min="5636" max="5636" width="11" style="2" customWidth="1"/>
    <col min="5637" max="5637" width="11.140625" style="2" customWidth="1"/>
    <col min="5638" max="5638" width="11.42578125" style="2" customWidth="1"/>
    <col min="5639" max="5639" width="11" style="2" customWidth="1"/>
    <col min="5640" max="5640" width="11.5703125" style="2" customWidth="1"/>
    <col min="5641" max="5641" width="10.85546875" style="2" customWidth="1"/>
    <col min="5642" max="5642" width="12.42578125" style="2" customWidth="1"/>
    <col min="5643" max="5885" width="9.140625" style="2"/>
    <col min="5886" max="5886" width="47.85546875" style="2" customWidth="1"/>
    <col min="5887" max="5887" width="11.7109375" style="2" customWidth="1"/>
    <col min="5888" max="5888" width="11" style="2" customWidth="1"/>
    <col min="5889" max="5889" width="11.7109375" style="2" customWidth="1"/>
    <col min="5890" max="5890" width="10" style="2" customWidth="1"/>
    <col min="5891" max="5891" width="10.85546875" style="2" customWidth="1"/>
    <col min="5892" max="5892" width="11" style="2" customWidth="1"/>
    <col min="5893" max="5893" width="11.140625" style="2" customWidth="1"/>
    <col min="5894" max="5894" width="11.42578125" style="2" customWidth="1"/>
    <col min="5895" max="5895" width="11" style="2" customWidth="1"/>
    <col min="5896" max="5896" width="11.5703125" style="2" customWidth="1"/>
    <col min="5897" max="5897" width="10.85546875" style="2" customWidth="1"/>
    <col min="5898" max="5898" width="12.42578125" style="2" customWidth="1"/>
    <col min="5899" max="6141" width="9.140625" style="2"/>
    <col min="6142" max="6142" width="47.85546875" style="2" customWidth="1"/>
    <col min="6143" max="6143" width="11.7109375" style="2" customWidth="1"/>
    <col min="6144" max="6144" width="11" style="2" customWidth="1"/>
    <col min="6145" max="6145" width="11.7109375" style="2" customWidth="1"/>
    <col min="6146" max="6146" width="10" style="2" customWidth="1"/>
    <col min="6147" max="6147" width="10.85546875" style="2" customWidth="1"/>
    <col min="6148" max="6148" width="11" style="2" customWidth="1"/>
    <col min="6149" max="6149" width="11.140625" style="2" customWidth="1"/>
    <col min="6150" max="6150" width="11.42578125" style="2" customWidth="1"/>
    <col min="6151" max="6151" width="11" style="2" customWidth="1"/>
    <col min="6152" max="6152" width="11.5703125" style="2" customWidth="1"/>
    <col min="6153" max="6153" width="10.85546875" style="2" customWidth="1"/>
    <col min="6154" max="6154" width="12.42578125" style="2" customWidth="1"/>
    <col min="6155" max="6397" width="9.140625" style="2"/>
    <col min="6398" max="6398" width="47.85546875" style="2" customWidth="1"/>
    <col min="6399" max="6399" width="11.7109375" style="2" customWidth="1"/>
    <col min="6400" max="6400" width="11" style="2" customWidth="1"/>
    <col min="6401" max="6401" width="11.7109375" style="2" customWidth="1"/>
    <col min="6402" max="6402" width="10" style="2" customWidth="1"/>
    <col min="6403" max="6403" width="10.85546875" style="2" customWidth="1"/>
    <col min="6404" max="6404" width="11" style="2" customWidth="1"/>
    <col min="6405" max="6405" width="11.140625" style="2" customWidth="1"/>
    <col min="6406" max="6406" width="11.42578125" style="2" customWidth="1"/>
    <col min="6407" max="6407" width="11" style="2" customWidth="1"/>
    <col min="6408" max="6408" width="11.5703125" style="2" customWidth="1"/>
    <col min="6409" max="6409" width="10.85546875" style="2" customWidth="1"/>
    <col min="6410" max="6410" width="12.42578125" style="2" customWidth="1"/>
    <col min="6411" max="6653" width="9.140625" style="2"/>
    <col min="6654" max="6654" width="47.85546875" style="2" customWidth="1"/>
    <col min="6655" max="6655" width="11.7109375" style="2" customWidth="1"/>
    <col min="6656" max="6656" width="11" style="2" customWidth="1"/>
    <col min="6657" max="6657" width="11.7109375" style="2" customWidth="1"/>
    <col min="6658" max="6658" width="10" style="2" customWidth="1"/>
    <col min="6659" max="6659" width="10.85546875" style="2" customWidth="1"/>
    <col min="6660" max="6660" width="11" style="2" customWidth="1"/>
    <col min="6661" max="6661" width="11.140625" style="2" customWidth="1"/>
    <col min="6662" max="6662" width="11.42578125" style="2" customWidth="1"/>
    <col min="6663" max="6663" width="11" style="2" customWidth="1"/>
    <col min="6664" max="6664" width="11.5703125" style="2" customWidth="1"/>
    <col min="6665" max="6665" width="10.85546875" style="2" customWidth="1"/>
    <col min="6666" max="6666" width="12.42578125" style="2" customWidth="1"/>
    <col min="6667" max="6909" width="9.140625" style="2"/>
    <col min="6910" max="6910" width="47.85546875" style="2" customWidth="1"/>
    <col min="6911" max="6911" width="11.7109375" style="2" customWidth="1"/>
    <col min="6912" max="6912" width="11" style="2" customWidth="1"/>
    <col min="6913" max="6913" width="11.7109375" style="2" customWidth="1"/>
    <col min="6914" max="6914" width="10" style="2" customWidth="1"/>
    <col min="6915" max="6915" width="10.85546875" style="2" customWidth="1"/>
    <col min="6916" max="6916" width="11" style="2" customWidth="1"/>
    <col min="6917" max="6917" width="11.140625" style="2" customWidth="1"/>
    <col min="6918" max="6918" width="11.42578125" style="2" customWidth="1"/>
    <col min="6919" max="6919" width="11" style="2" customWidth="1"/>
    <col min="6920" max="6920" width="11.5703125" style="2" customWidth="1"/>
    <col min="6921" max="6921" width="10.85546875" style="2" customWidth="1"/>
    <col min="6922" max="6922" width="12.42578125" style="2" customWidth="1"/>
    <col min="6923" max="7165" width="9.140625" style="2"/>
    <col min="7166" max="7166" width="47.85546875" style="2" customWidth="1"/>
    <col min="7167" max="7167" width="11.7109375" style="2" customWidth="1"/>
    <col min="7168" max="7168" width="11" style="2" customWidth="1"/>
    <col min="7169" max="7169" width="11.7109375" style="2" customWidth="1"/>
    <col min="7170" max="7170" width="10" style="2" customWidth="1"/>
    <col min="7171" max="7171" width="10.85546875" style="2" customWidth="1"/>
    <col min="7172" max="7172" width="11" style="2" customWidth="1"/>
    <col min="7173" max="7173" width="11.140625" style="2" customWidth="1"/>
    <col min="7174" max="7174" width="11.42578125" style="2" customWidth="1"/>
    <col min="7175" max="7175" width="11" style="2" customWidth="1"/>
    <col min="7176" max="7176" width="11.5703125" style="2" customWidth="1"/>
    <col min="7177" max="7177" width="10.85546875" style="2" customWidth="1"/>
    <col min="7178" max="7178" width="12.42578125" style="2" customWidth="1"/>
    <col min="7179" max="7421" width="9.140625" style="2"/>
    <col min="7422" max="7422" width="47.85546875" style="2" customWidth="1"/>
    <col min="7423" max="7423" width="11.7109375" style="2" customWidth="1"/>
    <col min="7424" max="7424" width="11" style="2" customWidth="1"/>
    <col min="7425" max="7425" width="11.7109375" style="2" customWidth="1"/>
    <col min="7426" max="7426" width="10" style="2" customWidth="1"/>
    <col min="7427" max="7427" width="10.85546875" style="2" customWidth="1"/>
    <col min="7428" max="7428" width="11" style="2" customWidth="1"/>
    <col min="7429" max="7429" width="11.140625" style="2" customWidth="1"/>
    <col min="7430" max="7430" width="11.42578125" style="2" customWidth="1"/>
    <col min="7431" max="7431" width="11" style="2" customWidth="1"/>
    <col min="7432" max="7432" width="11.5703125" style="2" customWidth="1"/>
    <col min="7433" max="7433" width="10.85546875" style="2" customWidth="1"/>
    <col min="7434" max="7434" width="12.42578125" style="2" customWidth="1"/>
    <col min="7435" max="7677" width="9.140625" style="2"/>
    <col min="7678" max="7678" width="47.85546875" style="2" customWidth="1"/>
    <col min="7679" max="7679" width="11.7109375" style="2" customWidth="1"/>
    <col min="7680" max="7680" width="11" style="2" customWidth="1"/>
    <col min="7681" max="7681" width="11.7109375" style="2" customWidth="1"/>
    <col min="7682" max="7682" width="10" style="2" customWidth="1"/>
    <col min="7683" max="7683" width="10.85546875" style="2" customWidth="1"/>
    <col min="7684" max="7684" width="11" style="2" customWidth="1"/>
    <col min="7685" max="7685" width="11.140625" style="2" customWidth="1"/>
    <col min="7686" max="7686" width="11.42578125" style="2" customWidth="1"/>
    <col min="7687" max="7687" width="11" style="2" customWidth="1"/>
    <col min="7688" max="7688" width="11.5703125" style="2" customWidth="1"/>
    <col min="7689" max="7689" width="10.85546875" style="2" customWidth="1"/>
    <col min="7690" max="7690" width="12.42578125" style="2" customWidth="1"/>
    <col min="7691" max="7933" width="9.140625" style="2"/>
    <col min="7934" max="7934" width="47.85546875" style="2" customWidth="1"/>
    <col min="7935" max="7935" width="11.7109375" style="2" customWidth="1"/>
    <col min="7936" max="7936" width="11" style="2" customWidth="1"/>
    <col min="7937" max="7937" width="11.7109375" style="2" customWidth="1"/>
    <col min="7938" max="7938" width="10" style="2" customWidth="1"/>
    <col min="7939" max="7939" width="10.85546875" style="2" customWidth="1"/>
    <col min="7940" max="7940" width="11" style="2" customWidth="1"/>
    <col min="7941" max="7941" width="11.140625" style="2" customWidth="1"/>
    <col min="7942" max="7942" width="11.42578125" style="2" customWidth="1"/>
    <col min="7943" max="7943" width="11" style="2" customWidth="1"/>
    <col min="7944" max="7944" width="11.5703125" style="2" customWidth="1"/>
    <col min="7945" max="7945" width="10.85546875" style="2" customWidth="1"/>
    <col min="7946" max="7946" width="12.42578125" style="2" customWidth="1"/>
    <col min="7947" max="8189" width="9.140625" style="2"/>
    <col min="8190" max="8190" width="47.85546875" style="2" customWidth="1"/>
    <col min="8191" max="8191" width="11.7109375" style="2" customWidth="1"/>
    <col min="8192" max="8192" width="11" style="2" customWidth="1"/>
    <col min="8193" max="8193" width="11.7109375" style="2" customWidth="1"/>
    <col min="8194" max="8194" width="10" style="2" customWidth="1"/>
    <col min="8195" max="8195" width="10.85546875" style="2" customWidth="1"/>
    <col min="8196" max="8196" width="11" style="2" customWidth="1"/>
    <col min="8197" max="8197" width="11.140625" style="2" customWidth="1"/>
    <col min="8198" max="8198" width="11.42578125" style="2" customWidth="1"/>
    <col min="8199" max="8199" width="11" style="2" customWidth="1"/>
    <col min="8200" max="8200" width="11.5703125" style="2" customWidth="1"/>
    <col min="8201" max="8201" width="10.85546875" style="2" customWidth="1"/>
    <col min="8202" max="8202" width="12.42578125" style="2" customWidth="1"/>
    <col min="8203" max="8445" width="9.140625" style="2"/>
    <col min="8446" max="8446" width="47.85546875" style="2" customWidth="1"/>
    <col min="8447" max="8447" width="11.7109375" style="2" customWidth="1"/>
    <col min="8448" max="8448" width="11" style="2" customWidth="1"/>
    <col min="8449" max="8449" width="11.7109375" style="2" customWidth="1"/>
    <col min="8450" max="8450" width="10" style="2" customWidth="1"/>
    <col min="8451" max="8451" width="10.85546875" style="2" customWidth="1"/>
    <col min="8452" max="8452" width="11" style="2" customWidth="1"/>
    <col min="8453" max="8453" width="11.140625" style="2" customWidth="1"/>
    <col min="8454" max="8454" width="11.42578125" style="2" customWidth="1"/>
    <col min="8455" max="8455" width="11" style="2" customWidth="1"/>
    <col min="8456" max="8456" width="11.5703125" style="2" customWidth="1"/>
    <col min="8457" max="8457" width="10.85546875" style="2" customWidth="1"/>
    <col min="8458" max="8458" width="12.42578125" style="2" customWidth="1"/>
    <col min="8459" max="8701" width="9.140625" style="2"/>
    <col min="8702" max="8702" width="47.85546875" style="2" customWidth="1"/>
    <col min="8703" max="8703" width="11.7109375" style="2" customWidth="1"/>
    <col min="8704" max="8704" width="11" style="2" customWidth="1"/>
    <col min="8705" max="8705" width="11.7109375" style="2" customWidth="1"/>
    <col min="8706" max="8706" width="10" style="2" customWidth="1"/>
    <col min="8707" max="8707" width="10.85546875" style="2" customWidth="1"/>
    <col min="8708" max="8708" width="11" style="2" customWidth="1"/>
    <col min="8709" max="8709" width="11.140625" style="2" customWidth="1"/>
    <col min="8710" max="8710" width="11.42578125" style="2" customWidth="1"/>
    <col min="8711" max="8711" width="11" style="2" customWidth="1"/>
    <col min="8712" max="8712" width="11.5703125" style="2" customWidth="1"/>
    <col min="8713" max="8713" width="10.85546875" style="2" customWidth="1"/>
    <col min="8714" max="8714" width="12.42578125" style="2" customWidth="1"/>
    <col min="8715" max="8957" width="9.140625" style="2"/>
    <col min="8958" max="8958" width="47.85546875" style="2" customWidth="1"/>
    <col min="8959" max="8959" width="11.7109375" style="2" customWidth="1"/>
    <col min="8960" max="8960" width="11" style="2" customWidth="1"/>
    <col min="8961" max="8961" width="11.7109375" style="2" customWidth="1"/>
    <col min="8962" max="8962" width="10" style="2" customWidth="1"/>
    <col min="8963" max="8963" width="10.85546875" style="2" customWidth="1"/>
    <col min="8964" max="8964" width="11" style="2" customWidth="1"/>
    <col min="8965" max="8965" width="11.140625" style="2" customWidth="1"/>
    <col min="8966" max="8966" width="11.42578125" style="2" customWidth="1"/>
    <col min="8967" max="8967" width="11" style="2" customWidth="1"/>
    <col min="8968" max="8968" width="11.5703125" style="2" customWidth="1"/>
    <col min="8969" max="8969" width="10.85546875" style="2" customWidth="1"/>
    <col min="8970" max="8970" width="12.42578125" style="2" customWidth="1"/>
    <col min="8971" max="9213" width="9.140625" style="2"/>
    <col min="9214" max="9214" width="47.85546875" style="2" customWidth="1"/>
    <col min="9215" max="9215" width="11.7109375" style="2" customWidth="1"/>
    <col min="9216" max="9216" width="11" style="2" customWidth="1"/>
    <col min="9217" max="9217" width="11.7109375" style="2" customWidth="1"/>
    <col min="9218" max="9218" width="10" style="2" customWidth="1"/>
    <col min="9219" max="9219" width="10.85546875" style="2" customWidth="1"/>
    <col min="9220" max="9220" width="11" style="2" customWidth="1"/>
    <col min="9221" max="9221" width="11.140625" style="2" customWidth="1"/>
    <col min="9222" max="9222" width="11.42578125" style="2" customWidth="1"/>
    <col min="9223" max="9223" width="11" style="2" customWidth="1"/>
    <col min="9224" max="9224" width="11.5703125" style="2" customWidth="1"/>
    <col min="9225" max="9225" width="10.85546875" style="2" customWidth="1"/>
    <col min="9226" max="9226" width="12.42578125" style="2" customWidth="1"/>
    <col min="9227" max="9469" width="9.140625" style="2"/>
    <col min="9470" max="9470" width="47.85546875" style="2" customWidth="1"/>
    <col min="9471" max="9471" width="11.7109375" style="2" customWidth="1"/>
    <col min="9472" max="9472" width="11" style="2" customWidth="1"/>
    <col min="9473" max="9473" width="11.7109375" style="2" customWidth="1"/>
    <col min="9474" max="9474" width="10" style="2" customWidth="1"/>
    <col min="9475" max="9475" width="10.85546875" style="2" customWidth="1"/>
    <col min="9476" max="9476" width="11" style="2" customWidth="1"/>
    <col min="9477" max="9477" width="11.140625" style="2" customWidth="1"/>
    <col min="9478" max="9478" width="11.42578125" style="2" customWidth="1"/>
    <col min="9479" max="9479" width="11" style="2" customWidth="1"/>
    <col min="9480" max="9480" width="11.5703125" style="2" customWidth="1"/>
    <col min="9481" max="9481" width="10.85546875" style="2" customWidth="1"/>
    <col min="9482" max="9482" width="12.42578125" style="2" customWidth="1"/>
    <col min="9483" max="9725" width="9.140625" style="2"/>
    <col min="9726" max="9726" width="47.85546875" style="2" customWidth="1"/>
    <col min="9727" max="9727" width="11.7109375" style="2" customWidth="1"/>
    <col min="9728" max="9728" width="11" style="2" customWidth="1"/>
    <col min="9729" max="9729" width="11.7109375" style="2" customWidth="1"/>
    <col min="9730" max="9730" width="10" style="2" customWidth="1"/>
    <col min="9731" max="9731" width="10.85546875" style="2" customWidth="1"/>
    <col min="9732" max="9732" width="11" style="2" customWidth="1"/>
    <col min="9733" max="9733" width="11.140625" style="2" customWidth="1"/>
    <col min="9734" max="9734" width="11.42578125" style="2" customWidth="1"/>
    <col min="9735" max="9735" width="11" style="2" customWidth="1"/>
    <col min="9736" max="9736" width="11.5703125" style="2" customWidth="1"/>
    <col min="9737" max="9737" width="10.85546875" style="2" customWidth="1"/>
    <col min="9738" max="9738" width="12.42578125" style="2" customWidth="1"/>
    <col min="9739" max="9981" width="9.140625" style="2"/>
    <col min="9982" max="9982" width="47.85546875" style="2" customWidth="1"/>
    <col min="9983" max="9983" width="11.7109375" style="2" customWidth="1"/>
    <col min="9984" max="9984" width="11" style="2" customWidth="1"/>
    <col min="9985" max="9985" width="11.7109375" style="2" customWidth="1"/>
    <col min="9986" max="9986" width="10" style="2" customWidth="1"/>
    <col min="9987" max="9987" width="10.85546875" style="2" customWidth="1"/>
    <col min="9988" max="9988" width="11" style="2" customWidth="1"/>
    <col min="9989" max="9989" width="11.140625" style="2" customWidth="1"/>
    <col min="9990" max="9990" width="11.42578125" style="2" customWidth="1"/>
    <col min="9991" max="9991" width="11" style="2" customWidth="1"/>
    <col min="9992" max="9992" width="11.5703125" style="2" customWidth="1"/>
    <col min="9993" max="9993" width="10.85546875" style="2" customWidth="1"/>
    <col min="9994" max="9994" width="12.42578125" style="2" customWidth="1"/>
    <col min="9995" max="10237" width="9.140625" style="2"/>
    <col min="10238" max="10238" width="47.85546875" style="2" customWidth="1"/>
    <col min="10239" max="10239" width="11.7109375" style="2" customWidth="1"/>
    <col min="10240" max="10240" width="11" style="2" customWidth="1"/>
    <col min="10241" max="10241" width="11.7109375" style="2" customWidth="1"/>
    <col min="10242" max="10242" width="10" style="2" customWidth="1"/>
    <col min="10243" max="10243" width="10.85546875" style="2" customWidth="1"/>
    <col min="10244" max="10244" width="11" style="2" customWidth="1"/>
    <col min="10245" max="10245" width="11.140625" style="2" customWidth="1"/>
    <col min="10246" max="10246" width="11.42578125" style="2" customWidth="1"/>
    <col min="10247" max="10247" width="11" style="2" customWidth="1"/>
    <col min="10248" max="10248" width="11.5703125" style="2" customWidth="1"/>
    <col min="10249" max="10249" width="10.85546875" style="2" customWidth="1"/>
    <col min="10250" max="10250" width="12.42578125" style="2" customWidth="1"/>
    <col min="10251" max="10493" width="9.140625" style="2"/>
    <col min="10494" max="10494" width="47.85546875" style="2" customWidth="1"/>
    <col min="10495" max="10495" width="11.7109375" style="2" customWidth="1"/>
    <col min="10496" max="10496" width="11" style="2" customWidth="1"/>
    <col min="10497" max="10497" width="11.7109375" style="2" customWidth="1"/>
    <col min="10498" max="10498" width="10" style="2" customWidth="1"/>
    <col min="10499" max="10499" width="10.85546875" style="2" customWidth="1"/>
    <col min="10500" max="10500" width="11" style="2" customWidth="1"/>
    <col min="10501" max="10501" width="11.140625" style="2" customWidth="1"/>
    <col min="10502" max="10502" width="11.42578125" style="2" customWidth="1"/>
    <col min="10503" max="10503" width="11" style="2" customWidth="1"/>
    <col min="10504" max="10504" width="11.5703125" style="2" customWidth="1"/>
    <col min="10505" max="10505" width="10.85546875" style="2" customWidth="1"/>
    <col min="10506" max="10506" width="12.42578125" style="2" customWidth="1"/>
    <col min="10507" max="10749" width="9.140625" style="2"/>
    <col min="10750" max="10750" width="47.85546875" style="2" customWidth="1"/>
    <col min="10751" max="10751" width="11.7109375" style="2" customWidth="1"/>
    <col min="10752" max="10752" width="11" style="2" customWidth="1"/>
    <col min="10753" max="10753" width="11.7109375" style="2" customWidth="1"/>
    <col min="10754" max="10754" width="10" style="2" customWidth="1"/>
    <col min="10755" max="10755" width="10.85546875" style="2" customWidth="1"/>
    <col min="10756" max="10756" width="11" style="2" customWidth="1"/>
    <col min="10757" max="10757" width="11.140625" style="2" customWidth="1"/>
    <col min="10758" max="10758" width="11.42578125" style="2" customWidth="1"/>
    <col min="10759" max="10759" width="11" style="2" customWidth="1"/>
    <col min="10760" max="10760" width="11.5703125" style="2" customWidth="1"/>
    <col min="10761" max="10761" width="10.85546875" style="2" customWidth="1"/>
    <col min="10762" max="10762" width="12.42578125" style="2" customWidth="1"/>
    <col min="10763" max="11005" width="9.140625" style="2"/>
    <col min="11006" max="11006" width="47.85546875" style="2" customWidth="1"/>
    <col min="11007" max="11007" width="11.7109375" style="2" customWidth="1"/>
    <col min="11008" max="11008" width="11" style="2" customWidth="1"/>
    <col min="11009" max="11009" width="11.7109375" style="2" customWidth="1"/>
    <col min="11010" max="11010" width="10" style="2" customWidth="1"/>
    <col min="11011" max="11011" width="10.85546875" style="2" customWidth="1"/>
    <col min="11012" max="11012" width="11" style="2" customWidth="1"/>
    <col min="11013" max="11013" width="11.140625" style="2" customWidth="1"/>
    <col min="11014" max="11014" width="11.42578125" style="2" customWidth="1"/>
    <col min="11015" max="11015" width="11" style="2" customWidth="1"/>
    <col min="11016" max="11016" width="11.5703125" style="2" customWidth="1"/>
    <col min="11017" max="11017" width="10.85546875" style="2" customWidth="1"/>
    <col min="11018" max="11018" width="12.42578125" style="2" customWidth="1"/>
    <col min="11019" max="11261" width="9.140625" style="2"/>
    <col min="11262" max="11262" width="47.85546875" style="2" customWidth="1"/>
    <col min="11263" max="11263" width="11.7109375" style="2" customWidth="1"/>
    <col min="11264" max="11264" width="11" style="2" customWidth="1"/>
    <col min="11265" max="11265" width="11.7109375" style="2" customWidth="1"/>
    <col min="11266" max="11266" width="10" style="2" customWidth="1"/>
    <col min="11267" max="11267" width="10.85546875" style="2" customWidth="1"/>
    <col min="11268" max="11268" width="11" style="2" customWidth="1"/>
    <col min="11269" max="11269" width="11.140625" style="2" customWidth="1"/>
    <col min="11270" max="11270" width="11.42578125" style="2" customWidth="1"/>
    <col min="11271" max="11271" width="11" style="2" customWidth="1"/>
    <col min="11272" max="11272" width="11.5703125" style="2" customWidth="1"/>
    <col min="11273" max="11273" width="10.85546875" style="2" customWidth="1"/>
    <col min="11274" max="11274" width="12.42578125" style="2" customWidth="1"/>
    <col min="11275" max="11517" width="9.140625" style="2"/>
    <col min="11518" max="11518" width="47.85546875" style="2" customWidth="1"/>
    <col min="11519" max="11519" width="11.7109375" style="2" customWidth="1"/>
    <col min="11520" max="11520" width="11" style="2" customWidth="1"/>
    <col min="11521" max="11521" width="11.7109375" style="2" customWidth="1"/>
    <col min="11522" max="11522" width="10" style="2" customWidth="1"/>
    <col min="11523" max="11523" width="10.85546875" style="2" customWidth="1"/>
    <col min="11524" max="11524" width="11" style="2" customWidth="1"/>
    <col min="11525" max="11525" width="11.140625" style="2" customWidth="1"/>
    <col min="11526" max="11526" width="11.42578125" style="2" customWidth="1"/>
    <col min="11527" max="11527" width="11" style="2" customWidth="1"/>
    <col min="11528" max="11528" width="11.5703125" style="2" customWidth="1"/>
    <col min="11529" max="11529" width="10.85546875" style="2" customWidth="1"/>
    <col min="11530" max="11530" width="12.42578125" style="2" customWidth="1"/>
    <col min="11531" max="11773" width="9.140625" style="2"/>
    <col min="11774" max="11774" width="47.85546875" style="2" customWidth="1"/>
    <col min="11775" max="11775" width="11.7109375" style="2" customWidth="1"/>
    <col min="11776" max="11776" width="11" style="2" customWidth="1"/>
    <col min="11777" max="11777" width="11.7109375" style="2" customWidth="1"/>
    <col min="11778" max="11778" width="10" style="2" customWidth="1"/>
    <col min="11779" max="11779" width="10.85546875" style="2" customWidth="1"/>
    <col min="11780" max="11780" width="11" style="2" customWidth="1"/>
    <col min="11781" max="11781" width="11.140625" style="2" customWidth="1"/>
    <col min="11782" max="11782" width="11.42578125" style="2" customWidth="1"/>
    <col min="11783" max="11783" width="11" style="2" customWidth="1"/>
    <col min="11784" max="11784" width="11.5703125" style="2" customWidth="1"/>
    <col min="11785" max="11785" width="10.85546875" style="2" customWidth="1"/>
    <col min="11786" max="11786" width="12.42578125" style="2" customWidth="1"/>
    <col min="11787" max="12029" width="9.140625" style="2"/>
    <col min="12030" max="12030" width="47.85546875" style="2" customWidth="1"/>
    <col min="12031" max="12031" width="11.7109375" style="2" customWidth="1"/>
    <col min="12032" max="12032" width="11" style="2" customWidth="1"/>
    <col min="12033" max="12033" width="11.7109375" style="2" customWidth="1"/>
    <col min="12034" max="12034" width="10" style="2" customWidth="1"/>
    <col min="12035" max="12035" width="10.85546875" style="2" customWidth="1"/>
    <col min="12036" max="12036" width="11" style="2" customWidth="1"/>
    <col min="12037" max="12037" width="11.140625" style="2" customWidth="1"/>
    <col min="12038" max="12038" width="11.42578125" style="2" customWidth="1"/>
    <col min="12039" max="12039" width="11" style="2" customWidth="1"/>
    <col min="12040" max="12040" width="11.5703125" style="2" customWidth="1"/>
    <col min="12041" max="12041" width="10.85546875" style="2" customWidth="1"/>
    <col min="12042" max="12042" width="12.42578125" style="2" customWidth="1"/>
    <col min="12043" max="12285" width="9.140625" style="2"/>
    <col min="12286" max="12286" width="47.85546875" style="2" customWidth="1"/>
    <col min="12287" max="12287" width="11.7109375" style="2" customWidth="1"/>
    <col min="12288" max="12288" width="11" style="2" customWidth="1"/>
    <col min="12289" max="12289" width="11.7109375" style="2" customWidth="1"/>
    <col min="12290" max="12290" width="10" style="2" customWidth="1"/>
    <col min="12291" max="12291" width="10.85546875" style="2" customWidth="1"/>
    <col min="12292" max="12292" width="11" style="2" customWidth="1"/>
    <col min="12293" max="12293" width="11.140625" style="2" customWidth="1"/>
    <col min="12294" max="12294" width="11.42578125" style="2" customWidth="1"/>
    <col min="12295" max="12295" width="11" style="2" customWidth="1"/>
    <col min="12296" max="12296" width="11.5703125" style="2" customWidth="1"/>
    <col min="12297" max="12297" width="10.85546875" style="2" customWidth="1"/>
    <col min="12298" max="12298" width="12.42578125" style="2" customWidth="1"/>
    <col min="12299" max="12541" width="9.140625" style="2"/>
    <col min="12542" max="12542" width="47.85546875" style="2" customWidth="1"/>
    <col min="12543" max="12543" width="11.7109375" style="2" customWidth="1"/>
    <col min="12544" max="12544" width="11" style="2" customWidth="1"/>
    <col min="12545" max="12545" width="11.7109375" style="2" customWidth="1"/>
    <col min="12546" max="12546" width="10" style="2" customWidth="1"/>
    <col min="12547" max="12547" width="10.85546875" style="2" customWidth="1"/>
    <col min="12548" max="12548" width="11" style="2" customWidth="1"/>
    <col min="12549" max="12549" width="11.140625" style="2" customWidth="1"/>
    <col min="12550" max="12550" width="11.42578125" style="2" customWidth="1"/>
    <col min="12551" max="12551" width="11" style="2" customWidth="1"/>
    <col min="12552" max="12552" width="11.5703125" style="2" customWidth="1"/>
    <col min="12553" max="12553" width="10.85546875" style="2" customWidth="1"/>
    <col min="12554" max="12554" width="12.42578125" style="2" customWidth="1"/>
    <col min="12555" max="12797" width="9.140625" style="2"/>
    <col min="12798" max="12798" width="47.85546875" style="2" customWidth="1"/>
    <col min="12799" max="12799" width="11.7109375" style="2" customWidth="1"/>
    <col min="12800" max="12800" width="11" style="2" customWidth="1"/>
    <col min="12801" max="12801" width="11.7109375" style="2" customWidth="1"/>
    <col min="12802" max="12802" width="10" style="2" customWidth="1"/>
    <col min="12803" max="12803" width="10.85546875" style="2" customWidth="1"/>
    <col min="12804" max="12804" width="11" style="2" customWidth="1"/>
    <col min="12805" max="12805" width="11.140625" style="2" customWidth="1"/>
    <col min="12806" max="12806" width="11.42578125" style="2" customWidth="1"/>
    <col min="12807" max="12807" width="11" style="2" customWidth="1"/>
    <col min="12808" max="12808" width="11.5703125" style="2" customWidth="1"/>
    <col min="12809" max="12809" width="10.85546875" style="2" customWidth="1"/>
    <col min="12810" max="12810" width="12.42578125" style="2" customWidth="1"/>
    <col min="12811" max="13053" width="9.140625" style="2"/>
    <col min="13054" max="13054" width="47.85546875" style="2" customWidth="1"/>
    <col min="13055" max="13055" width="11.7109375" style="2" customWidth="1"/>
    <col min="13056" max="13056" width="11" style="2" customWidth="1"/>
    <col min="13057" max="13057" width="11.7109375" style="2" customWidth="1"/>
    <col min="13058" max="13058" width="10" style="2" customWidth="1"/>
    <col min="13059" max="13059" width="10.85546875" style="2" customWidth="1"/>
    <col min="13060" max="13060" width="11" style="2" customWidth="1"/>
    <col min="13061" max="13061" width="11.140625" style="2" customWidth="1"/>
    <col min="13062" max="13062" width="11.42578125" style="2" customWidth="1"/>
    <col min="13063" max="13063" width="11" style="2" customWidth="1"/>
    <col min="13064" max="13064" width="11.5703125" style="2" customWidth="1"/>
    <col min="13065" max="13065" width="10.85546875" style="2" customWidth="1"/>
    <col min="13066" max="13066" width="12.42578125" style="2" customWidth="1"/>
    <col min="13067" max="13309" width="9.140625" style="2"/>
    <col min="13310" max="13310" width="47.85546875" style="2" customWidth="1"/>
    <col min="13311" max="13311" width="11.7109375" style="2" customWidth="1"/>
    <col min="13312" max="13312" width="11" style="2" customWidth="1"/>
    <col min="13313" max="13313" width="11.7109375" style="2" customWidth="1"/>
    <col min="13314" max="13314" width="10" style="2" customWidth="1"/>
    <col min="13315" max="13315" width="10.85546875" style="2" customWidth="1"/>
    <col min="13316" max="13316" width="11" style="2" customWidth="1"/>
    <col min="13317" max="13317" width="11.140625" style="2" customWidth="1"/>
    <col min="13318" max="13318" width="11.42578125" style="2" customWidth="1"/>
    <col min="13319" max="13319" width="11" style="2" customWidth="1"/>
    <col min="13320" max="13320" width="11.5703125" style="2" customWidth="1"/>
    <col min="13321" max="13321" width="10.85546875" style="2" customWidth="1"/>
    <col min="13322" max="13322" width="12.42578125" style="2" customWidth="1"/>
    <col min="13323" max="13565" width="9.140625" style="2"/>
    <col min="13566" max="13566" width="47.85546875" style="2" customWidth="1"/>
    <col min="13567" max="13567" width="11.7109375" style="2" customWidth="1"/>
    <col min="13568" max="13568" width="11" style="2" customWidth="1"/>
    <col min="13569" max="13569" width="11.7109375" style="2" customWidth="1"/>
    <col min="13570" max="13570" width="10" style="2" customWidth="1"/>
    <col min="13571" max="13571" width="10.85546875" style="2" customWidth="1"/>
    <col min="13572" max="13572" width="11" style="2" customWidth="1"/>
    <col min="13573" max="13573" width="11.140625" style="2" customWidth="1"/>
    <col min="13574" max="13574" width="11.42578125" style="2" customWidth="1"/>
    <col min="13575" max="13575" width="11" style="2" customWidth="1"/>
    <col min="13576" max="13576" width="11.5703125" style="2" customWidth="1"/>
    <col min="13577" max="13577" width="10.85546875" style="2" customWidth="1"/>
    <col min="13578" max="13578" width="12.42578125" style="2" customWidth="1"/>
    <col min="13579" max="13821" width="9.140625" style="2"/>
    <col min="13822" max="13822" width="47.85546875" style="2" customWidth="1"/>
    <col min="13823" max="13823" width="11.7109375" style="2" customWidth="1"/>
    <col min="13824" max="13824" width="11" style="2" customWidth="1"/>
    <col min="13825" max="13825" width="11.7109375" style="2" customWidth="1"/>
    <col min="13826" max="13826" width="10" style="2" customWidth="1"/>
    <col min="13827" max="13827" width="10.85546875" style="2" customWidth="1"/>
    <col min="13828" max="13828" width="11" style="2" customWidth="1"/>
    <col min="13829" max="13829" width="11.140625" style="2" customWidth="1"/>
    <col min="13830" max="13830" width="11.42578125" style="2" customWidth="1"/>
    <col min="13831" max="13831" width="11" style="2" customWidth="1"/>
    <col min="13832" max="13832" width="11.5703125" style="2" customWidth="1"/>
    <col min="13833" max="13833" width="10.85546875" style="2" customWidth="1"/>
    <col min="13834" max="13834" width="12.42578125" style="2" customWidth="1"/>
    <col min="13835" max="14077" width="9.140625" style="2"/>
    <col min="14078" max="14078" width="47.85546875" style="2" customWidth="1"/>
    <col min="14079" max="14079" width="11.7109375" style="2" customWidth="1"/>
    <col min="14080" max="14080" width="11" style="2" customWidth="1"/>
    <col min="14081" max="14081" width="11.7109375" style="2" customWidth="1"/>
    <col min="14082" max="14082" width="10" style="2" customWidth="1"/>
    <col min="14083" max="14083" width="10.85546875" style="2" customWidth="1"/>
    <col min="14084" max="14084" width="11" style="2" customWidth="1"/>
    <col min="14085" max="14085" width="11.140625" style="2" customWidth="1"/>
    <col min="14086" max="14086" width="11.42578125" style="2" customWidth="1"/>
    <col min="14087" max="14087" width="11" style="2" customWidth="1"/>
    <col min="14088" max="14088" width="11.5703125" style="2" customWidth="1"/>
    <col min="14089" max="14089" width="10.85546875" style="2" customWidth="1"/>
    <col min="14090" max="14090" width="12.42578125" style="2" customWidth="1"/>
    <col min="14091" max="14333" width="9.140625" style="2"/>
    <col min="14334" max="14334" width="47.85546875" style="2" customWidth="1"/>
    <col min="14335" max="14335" width="11.7109375" style="2" customWidth="1"/>
    <col min="14336" max="14336" width="11" style="2" customWidth="1"/>
    <col min="14337" max="14337" width="11.7109375" style="2" customWidth="1"/>
    <col min="14338" max="14338" width="10" style="2" customWidth="1"/>
    <col min="14339" max="14339" width="10.85546875" style="2" customWidth="1"/>
    <col min="14340" max="14340" width="11" style="2" customWidth="1"/>
    <col min="14341" max="14341" width="11.140625" style="2" customWidth="1"/>
    <col min="14342" max="14342" width="11.42578125" style="2" customWidth="1"/>
    <col min="14343" max="14343" width="11" style="2" customWidth="1"/>
    <col min="14344" max="14344" width="11.5703125" style="2" customWidth="1"/>
    <col min="14345" max="14345" width="10.85546875" style="2" customWidth="1"/>
    <col min="14346" max="14346" width="12.42578125" style="2" customWidth="1"/>
    <col min="14347" max="14589" width="9.140625" style="2"/>
    <col min="14590" max="14590" width="47.85546875" style="2" customWidth="1"/>
    <col min="14591" max="14591" width="11.7109375" style="2" customWidth="1"/>
    <col min="14592" max="14592" width="11" style="2" customWidth="1"/>
    <col min="14593" max="14593" width="11.7109375" style="2" customWidth="1"/>
    <col min="14594" max="14594" width="10" style="2" customWidth="1"/>
    <col min="14595" max="14595" width="10.85546875" style="2" customWidth="1"/>
    <col min="14596" max="14596" width="11" style="2" customWidth="1"/>
    <col min="14597" max="14597" width="11.140625" style="2" customWidth="1"/>
    <col min="14598" max="14598" width="11.42578125" style="2" customWidth="1"/>
    <col min="14599" max="14599" width="11" style="2" customWidth="1"/>
    <col min="14600" max="14600" width="11.5703125" style="2" customWidth="1"/>
    <col min="14601" max="14601" width="10.85546875" style="2" customWidth="1"/>
    <col min="14602" max="14602" width="12.42578125" style="2" customWidth="1"/>
    <col min="14603" max="14845" width="9.140625" style="2"/>
    <col min="14846" max="14846" width="47.85546875" style="2" customWidth="1"/>
    <col min="14847" max="14847" width="11.7109375" style="2" customWidth="1"/>
    <col min="14848" max="14848" width="11" style="2" customWidth="1"/>
    <col min="14849" max="14849" width="11.7109375" style="2" customWidth="1"/>
    <col min="14850" max="14850" width="10" style="2" customWidth="1"/>
    <col min="14851" max="14851" width="10.85546875" style="2" customWidth="1"/>
    <col min="14852" max="14852" width="11" style="2" customWidth="1"/>
    <col min="14853" max="14853" width="11.140625" style="2" customWidth="1"/>
    <col min="14854" max="14854" width="11.42578125" style="2" customWidth="1"/>
    <col min="14855" max="14855" width="11" style="2" customWidth="1"/>
    <col min="14856" max="14856" width="11.5703125" style="2" customWidth="1"/>
    <col min="14857" max="14857" width="10.85546875" style="2" customWidth="1"/>
    <col min="14858" max="14858" width="12.42578125" style="2" customWidth="1"/>
    <col min="14859" max="15101" width="9.140625" style="2"/>
    <col min="15102" max="15102" width="47.85546875" style="2" customWidth="1"/>
    <col min="15103" max="15103" width="11.7109375" style="2" customWidth="1"/>
    <col min="15104" max="15104" width="11" style="2" customWidth="1"/>
    <col min="15105" max="15105" width="11.7109375" style="2" customWidth="1"/>
    <col min="15106" max="15106" width="10" style="2" customWidth="1"/>
    <col min="15107" max="15107" width="10.85546875" style="2" customWidth="1"/>
    <col min="15108" max="15108" width="11" style="2" customWidth="1"/>
    <col min="15109" max="15109" width="11.140625" style="2" customWidth="1"/>
    <col min="15110" max="15110" width="11.42578125" style="2" customWidth="1"/>
    <col min="15111" max="15111" width="11" style="2" customWidth="1"/>
    <col min="15112" max="15112" width="11.5703125" style="2" customWidth="1"/>
    <col min="15113" max="15113" width="10.85546875" style="2" customWidth="1"/>
    <col min="15114" max="15114" width="12.42578125" style="2" customWidth="1"/>
    <col min="15115" max="15357" width="9.140625" style="2"/>
    <col min="15358" max="15358" width="47.85546875" style="2" customWidth="1"/>
    <col min="15359" max="15359" width="11.7109375" style="2" customWidth="1"/>
    <col min="15360" max="15360" width="11" style="2" customWidth="1"/>
    <col min="15361" max="15361" width="11.7109375" style="2" customWidth="1"/>
    <col min="15362" max="15362" width="10" style="2" customWidth="1"/>
    <col min="15363" max="15363" width="10.85546875" style="2" customWidth="1"/>
    <col min="15364" max="15364" width="11" style="2" customWidth="1"/>
    <col min="15365" max="15365" width="11.140625" style="2" customWidth="1"/>
    <col min="15366" max="15366" width="11.42578125" style="2" customWidth="1"/>
    <col min="15367" max="15367" width="11" style="2" customWidth="1"/>
    <col min="15368" max="15368" width="11.5703125" style="2" customWidth="1"/>
    <col min="15369" max="15369" width="10.85546875" style="2" customWidth="1"/>
    <col min="15370" max="15370" width="12.42578125" style="2" customWidth="1"/>
    <col min="15371" max="15613" width="9.140625" style="2"/>
    <col min="15614" max="15614" width="47.85546875" style="2" customWidth="1"/>
    <col min="15615" max="15615" width="11.7109375" style="2" customWidth="1"/>
    <col min="15616" max="15616" width="11" style="2" customWidth="1"/>
    <col min="15617" max="15617" width="11.7109375" style="2" customWidth="1"/>
    <col min="15618" max="15618" width="10" style="2" customWidth="1"/>
    <col min="15619" max="15619" width="10.85546875" style="2" customWidth="1"/>
    <col min="15620" max="15620" width="11" style="2" customWidth="1"/>
    <col min="15621" max="15621" width="11.140625" style="2" customWidth="1"/>
    <col min="15622" max="15622" width="11.42578125" style="2" customWidth="1"/>
    <col min="15623" max="15623" width="11" style="2" customWidth="1"/>
    <col min="15624" max="15624" width="11.5703125" style="2" customWidth="1"/>
    <col min="15625" max="15625" width="10.85546875" style="2" customWidth="1"/>
    <col min="15626" max="15626" width="12.42578125" style="2" customWidth="1"/>
    <col min="15627" max="15869" width="9.140625" style="2"/>
    <col min="15870" max="15870" width="47.85546875" style="2" customWidth="1"/>
    <col min="15871" max="15871" width="11.7109375" style="2" customWidth="1"/>
    <col min="15872" max="15872" width="11" style="2" customWidth="1"/>
    <col min="15873" max="15873" width="11.7109375" style="2" customWidth="1"/>
    <col min="15874" max="15874" width="10" style="2" customWidth="1"/>
    <col min="15875" max="15875" width="10.85546875" style="2" customWidth="1"/>
    <col min="15876" max="15876" width="11" style="2" customWidth="1"/>
    <col min="15877" max="15877" width="11.140625" style="2" customWidth="1"/>
    <col min="15878" max="15878" width="11.42578125" style="2" customWidth="1"/>
    <col min="15879" max="15879" width="11" style="2" customWidth="1"/>
    <col min="15880" max="15880" width="11.5703125" style="2" customWidth="1"/>
    <col min="15881" max="15881" width="10.85546875" style="2" customWidth="1"/>
    <col min="15882" max="15882" width="12.42578125" style="2" customWidth="1"/>
    <col min="15883" max="16125" width="9.140625" style="2"/>
    <col min="16126" max="16126" width="47.85546875" style="2" customWidth="1"/>
    <col min="16127" max="16127" width="11.7109375" style="2" customWidth="1"/>
    <col min="16128" max="16128" width="11" style="2" customWidth="1"/>
    <col min="16129" max="16129" width="11.7109375" style="2" customWidth="1"/>
    <col min="16130" max="16130" width="10" style="2" customWidth="1"/>
    <col min="16131" max="16131" width="10.85546875" style="2" customWidth="1"/>
    <col min="16132" max="16132" width="11" style="2" customWidth="1"/>
    <col min="16133" max="16133" width="11.140625" style="2" customWidth="1"/>
    <col min="16134" max="16134" width="11.42578125" style="2" customWidth="1"/>
    <col min="16135" max="16135" width="11" style="2" customWidth="1"/>
    <col min="16136" max="16136" width="11.5703125" style="2" customWidth="1"/>
    <col min="16137" max="16137" width="10.85546875" style="2" customWidth="1"/>
    <col min="16138" max="16138" width="12.42578125" style="2" customWidth="1"/>
    <col min="16139" max="16384" width="9.140625" style="2"/>
  </cols>
  <sheetData>
    <row r="2" spans="1:10" x14ac:dyDescent="0.2">
      <c r="A2" s="700" t="s">
        <v>503</v>
      </c>
      <c r="B2" s="700"/>
      <c r="C2" s="700"/>
      <c r="D2" s="700"/>
      <c r="E2" s="700"/>
      <c r="F2" s="700"/>
      <c r="G2" s="700"/>
      <c r="H2" s="577"/>
      <c r="I2" s="577"/>
      <c r="J2" s="577"/>
    </row>
    <row r="3" spans="1:10" ht="26.25" customHeight="1" thickBot="1" x14ac:dyDescent="0.25">
      <c r="A3" s="701" t="s">
        <v>386</v>
      </c>
      <c r="B3" s="701"/>
      <c r="C3" s="701"/>
      <c r="D3" s="701"/>
      <c r="E3" s="701"/>
      <c r="F3" s="701"/>
      <c r="G3" s="701"/>
      <c r="H3" s="701"/>
      <c r="I3" s="701"/>
      <c r="J3" s="701"/>
    </row>
    <row r="4" spans="1:10" ht="35.25" customHeight="1" thickBot="1" x14ac:dyDescent="0.3">
      <c r="A4" s="3"/>
      <c r="B4" s="702" t="s">
        <v>354</v>
      </c>
      <c r="C4" s="703"/>
      <c r="D4" s="704"/>
      <c r="E4" s="702" t="s">
        <v>382</v>
      </c>
      <c r="F4" s="703"/>
      <c r="G4" s="704"/>
      <c r="H4" s="702" t="s">
        <v>377</v>
      </c>
      <c r="I4" s="703"/>
      <c r="J4" s="704"/>
    </row>
    <row r="5" spans="1:10" ht="34.5" thickBot="1" x14ac:dyDescent="0.25">
      <c r="A5" s="4" t="s">
        <v>0</v>
      </c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</row>
    <row r="6" spans="1:10" ht="13.5" thickBot="1" x14ac:dyDescent="0.25">
      <c r="A6" s="8" t="s">
        <v>4</v>
      </c>
      <c r="B6" s="9"/>
      <c r="C6" s="10"/>
      <c r="D6" s="11"/>
      <c r="E6" s="9"/>
      <c r="F6" s="10"/>
      <c r="G6" s="11"/>
      <c r="H6" s="9"/>
      <c r="I6" s="10"/>
      <c r="J6" s="11"/>
    </row>
    <row r="7" spans="1:10" ht="13.5" thickBot="1" x14ac:dyDescent="0.25">
      <c r="A7" s="12" t="s">
        <v>5</v>
      </c>
      <c r="B7" s="13"/>
      <c r="C7" s="14"/>
      <c r="D7" s="15"/>
      <c r="E7" s="13"/>
      <c r="F7" s="14"/>
      <c r="G7" s="15"/>
      <c r="H7" s="13"/>
      <c r="I7" s="14"/>
      <c r="J7" s="15"/>
    </row>
    <row r="8" spans="1:10" x14ac:dyDescent="0.2">
      <c r="A8" s="16" t="s">
        <v>6</v>
      </c>
      <c r="B8" s="17"/>
      <c r="C8" s="18"/>
      <c r="D8" s="19"/>
      <c r="E8" s="17"/>
      <c r="F8" s="20"/>
      <c r="G8" s="21"/>
      <c r="H8" s="17"/>
      <c r="I8" s="20"/>
      <c r="J8" s="21"/>
    </row>
    <row r="9" spans="1:10" x14ac:dyDescent="0.2">
      <c r="A9" s="22" t="s">
        <v>7</v>
      </c>
      <c r="B9" s="23"/>
      <c r="C9" s="24"/>
      <c r="D9" s="25">
        <f>SUM(B9:C9)</f>
        <v>0</v>
      </c>
      <c r="E9" s="23"/>
      <c r="F9" s="24"/>
      <c r="G9" s="25">
        <f>SUM(E9:F9)</f>
        <v>0</v>
      </c>
      <c r="H9" s="23">
        <f t="shared" ref="H9:H17" si="0">B9+E9</f>
        <v>0</v>
      </c>
      <c r="I9" s="24">
        <f t="shared" ref="I9:I17" si="1">C9+F9</f>
        <v>0</v>
      </c>
      <c r="J9" s="25">
        <f>SUM(H9:I9)</f>
        <v>0</v>
      </c>
    </row>
    <row r="10" spans="1:10" x14ac:dyDescent="0.2">
      <c r="A10" s="26" t="s">
        <v>8</v>
      </c>
      <c r="B10" s="27"/>
      <c r="C10" s="28"/>
      <c r="D10" s="29"/>
      <c r="E10" s="27"/>
      <c r="F10" s="28"/>
      <c r="G10" s="29"/>
      <c r="H10" s="23">
        <f t="shared" si="0"/>
        <v>0</v>
      </c>
      <c r="I10" s="24">
        <f t="shared" si="1"/>
        <v>0</v>
      </c>
      <c r="J10" s="29"/>
    </row>
    <row r="11" spans="1:10" x14ac:dyDescent="0.2">
      <c r="A11" s="26" t="s">
        <v>9</v>
      </c>
      <c r="B11" s="27">
        <v>5600000</v>
      </c>
      <c r="C11" s="28"/>
      <c r="D11" s="29">
        <f>SUM(B11:C11)</f>
        <v>5600000</v>
      </c>
      <c r="E11" s="27"/>
      <c r="F11" s="28">
        <v>1159135</v>
      </c>
      <c r="G11" s="29">
        <f>SUM(E11:F11)</f>
        <v>1159135</v>
      </c>
      <c r="H11" s="23">
        <f t="shared" si="0"/>
        <v>5600000</v>
      </c>
      <c r="I11" s="24">
        <f t="shared" si="1"/>
        <v>1159135</v>
      </c>
      <c r="J11" s="29">
        <f>SUM(H11:I11)</f>
        <v>6759135</v>
      </c>
    </row>
    <row r="12" spans="1:10" x14ac:dyDescent="0.2">
      <c r="A12" s="26" t="s">
        <v>10</v>
      </c>
      <c r="B12" s="27"/>
      <c r="C12" s="28"/>
      <c r="D12" s="29">
        <f>SUM(B12:C12)</f>
        <v>0</v>
      </c>
      <c r="E12" s="27"/>
      <c r="F12" s="28"/>
      <c r="G12" s="29">
        <f>SUM(E12:F12)</f>
        <v>0</v>
      </c>
      <c r="H12" s="23">
        <f t="shared" si="0"/>
        <v>0</v>
      </c>
      <c r="I12" s="24">
        <f t="shared" si="1"/>
        <v>0</v>
      </c>
      <c r="J12" s="29">
        <f>SUM(H12:I12)</f>
        <v>0</v>
      </c>
    </row>
    <row r="13" spans="1:10" x14ac:dyDescent="0.2">
      <c r="A13" s="26" t="s">
        <v>11</v>
      </c>
      <c r="B13" s="27"/>
      <c r="C13" s="28"/>
      <c r="D13" s="29"/>
      <c r="E13" s="27"/>
      <c r="F13" s="28"/>
      <c r="G13" s="29"/>
      <c r="H13" s="23">
        <f t="shared" si="0"/>
        <v>0</v>
      </c>
      <c r="I13" s="24">
        <f t="shared" si="1"/>
        <v>0</v>
      </c>
      <c r="J13" s="29"/>
    </row>
    <row r="14" spans="1:10" x14ac:dyDescent="0.2">
      <c r="A14" s="26" t="s">
        <v>12</v>
      </c>
      <c r="B14" s="27">
        <v>104278897</v>
      </c>
      <c r="C14" s="28">
        <v>9721103</v>
      </c>
      <c r="D14" s="29">
        <f>SUM(B14:C14)</f>
        <v>114000000</v>
      </c>
      <c r="E14" s="27">
        <v>87187</v>
      </c>
      <c r="F14" s="28"/>
      <c r="G14" s="29">
        <f>SUM(E14:F14)</f>
        <v>87187</v>
      </c>
      <c r="H14" s="23">
        <f t="shared" si="0"/>
        <v>104366084</v>
      </c>
      <c r="I14" s="24">
        <f t="shared" si="1"/>
        <v>9721103</v>
      </c>
      <c r="J14" s="29">
        <f>SUM(H14:I14)</f>
        <v>114087187</v>
      </c>
    </row>
    <row r="15" spans="1:10" x14ac:dyDescent="0.2">
      <c r="A15" s="26" t="s">
        <v>13</v>
      </c>
      <c r="B15" s="27">
        <v>3800000</v>
      </c>
      <c r="C15" s="28"/>
      <c r="D15" s="29">
        <f>SUM(B15:C15)</f>
        <v>3800000</v>
      </c>
      <c r="E15" s="27">
        <v>-3800000</v>
      </c>
      <c r="F15" s="28"/>
      <c r="G15" s="29">
        <f>SUM(E15:F15)</f>
        <v>-3800000</v>
      </c>
      <c r="H15" s="23">
        <f t="shared" si="0"/>
        <v>0</v>
      </c>
      <c r="I15" s="24">
        <f t="shared" si="1"/>
        <v>0</v>
      </c>
      <c r="J15" s="29">
        <f>SUM(H15:I15)</f>
        <v>0</v>
      </c>
    </row>
    <row r="16" spans="1:10" x14ac:dyDescent="0.2">
      <c r="A16" s="26" t="s">
        <v>14</v>
      </c>
      <c r="B16" s="27">
        <v>3500000</v>
      </c>
      <c r="C16" s="28"/>
      <c r="D16" s="29">
        <f>SUM(B16:C16)</f>
        <v>3500000</v>
      </c>
      <c r="E16" s="27">
        <v>-2194100</v>
      </c>
      <c r="F16" s="28"/>
      <c r="G16" s="29">
        <f>SUM(E16:F16)</f>
        <v>-2194100</v>
      </c>
      <c r="H16" s="23">
        <f t="shared" si="0"/>
        <v>1305900</v>
      </c>
      <c r="I16" s="24">
        <f t="shared" si="1"/>
        <v>0</v>
      </c>
      <c r="J16" s="29">
        <f>SUM(H16:I16)</f>
        <v>1305900</v>
      </c>
    </row>
    <row r="17" spans="1:10" ht="13.5" thickBot="1" x14ac:dyDescent="0.25">
      <c r="A17" s="30" t="s">
        <v>15</v>
      </c>
      <c r="B17" s="31"/>
      <c r="C17" s="32">
        <v>1103407</v>
      </c>
      <c r="D17" s="33">
        <f>SUM(B17:C17)</f>
        <v>1103407</v>
      </c>
      <c r="E17" s="31"/>
      <c r="F17" s="32">
        <v>1681</v>
      </c>
      <c r="G17" s="33">
        <f>SUM(E17:F17)</f>
        <v>1681</v>
      </c>
      <c r="H17" s="23">
        <f t="shared" si="0"/>
        <v>0</v>
      </c>
      <c r="I17" s="24">
        <f t="shared" si="1"/>
        <v>1105088</v>
      </c>
      <c r="J17" s="33">
        <f>SUM(H17:I17)</f>
        <v>1105088</v>
      </c>
    </row>
    <row r="18" spans="1:10" ht="13.5" thickBot="1" x14ac:dyDescent="0.25">
      <c r="A18" s="12" t="s">
        <v>16</v>
      </c>
      <c r="B18" s="34">
        <f t="shared" ref="B18:J18" si="2">SUM(B8:B17)</f>
        <v>117178897</v>
      </c>
      <c r="C18" s="35">
        <f t="shared" si="2"/>
        <v>10824510</v>
      </c>
      <c r="D18" s="36">
        <f t="shared" si="2"/>
        <v>128003407</v>
      </c>
      <c r="E18" s="34">
        <f t="shared" si="2"/>
        <v>-5906913</v>
      </c>
      <c r="F18" s="35">
        <f t="shared" si="2"/>
        <v>1160816</v>
      </c>
      <c r="G18" s="37">
        <f t="shared" si="2"/>
        <v>-4746097</v>
      </c>
      <c r="H18" s="34">
        <f t="shared" si="2"/>
        <v>111271984</v>
      </c>
      <c r="I18" s="35">
        <f t="shared" si="2"/>
        <v>11985326</v>
      </c>
      <c r="J18" s="37">
        <f t="shared" si="2"/>
        <v>123257310</v>
      </c>
    </row>
    <row r="19" spans="1:10" x14ac:dyDescent="0.2">
      <c r="A19" s="38" t="s">
        <v>17</v>
      </c>
      <c r="B19" s="39"/>
      <c r="C19" s="40"/>
      <c r="D19" s="41"/>
      <c r="E19" s="42"/>
      <c r="F19" s="40"/>
      <c r="G19" s="41"/>
      <c r="H19" s="39"/>
      <c r="I19" s="40"/>
      <c r="J19" s="41"/>
    </row>
    <row r="20" spans="1:10" x14ac:dyDescent="0.2">
      <c r="A20" s="43" t="s">
        <v>18</v>
      </c>
      <c r="B20" s="44"/>
      <c r="C20" s="45"/>
      <c r="D20" s="46"/>
      <c r="E20" s="47"/>
      <c r="F20" s="45"/>
      <c r="G20" s="46"/>
      <c r="H20" s="44"/>
      <c r="I20" s="45"/>
      <c r="J20" s="46"/>
    </row>
    <row r="21" spans="1:10" x14ac:dyDescent="0.2">
      <c r="A21" s="48" t="s">
        <v>19</v>
      </c>
      <c r="B21" s="49">
        <v>54857800</v>
      </c>
      <c r="C21" s="50"/>
      <c r="D21" s="46">
        <f t="shared" ref="D21:D26" si="3">SUM(B21:C21)</f>
        <v>54857800</v>
      </c>
      <c r="E21" s="51">
        <v>994497</v>
      </c>
      <c r="F21" s="50">
        <v>19872</v>
      </c>
      <c r="G21" s="46">
        <f t="shared" ref="G21:G26" si="4">SUM(E21:F21)</f>
        <v>1014369</v>
      </c>
      <c r="H21" s="49">
        <f t="shared" ref="H21:I26" si="5">B21+E21</f>
        <v>55852297</v>
      </c>
      <c r="I21" s="50">
        <f t="shared" si="5"/>
        <v>19872</v>
      </c>
      <c r="J21" s="46">
        <f t="shared" ref="J21:J26" si="6">SUM(H21:I21)</f>
        <v>55872169</v>
      </c>
    </row>
    <row r="22" spans="1:10" x14ac:dyDescent="0.2">
      <c r="A22" s="52" t="s">
        <v>20</v>
      </c>
      <c r="B22" s="53">
        <v>24422000</v>
      </c>
      <c r="C22" s="50"/>
      <c r="D22" s="46">
        <f t="shared" si="3"/>
        <v>24422000</v>
      </c>
      <c r="E22" s="54">
        <v>2761670</v>
      </c>
      <c r="F22" s="50"/>
      <c r="G22" s="46">
        <f t="shared" si="4"/>
        <v>2761670</v>
      </c>
      <c r="H22" s="49">
        <f t="shared" si="5"/>
        <v>27183670</v>
      </c>
      <c r="I22" s="50">
        <f t="shared" si="5"/>
        <v>0</v>
      </c>
      <c r="J22" s="46">
        <f t="shared" si="6"/>
        <v>27183670</v>
      </c>
    </row>
    <row r="23" spans="1:10" x14ac:dyDescent="0.2">
      <c r="A23" s="48" t="s">
        <v>21</v>
      </c>
      <c r="B23" s="49">
        <v>41999171</v>
      </c>
      <c r="C23" s="50"/>
      <c r="D23" s="46">
        <f t="shared" si="3"/>
        <v>41999171</v>
      </c>
      <c r="E23" s="55">
        <v>-334878</v>
      </c>
      <c r="F23" s="50"/>
      <c r="G23" s="46">
        <f t="shared" si="4"/>
        <v>-334878</v>
      </c>
      <c r="H23" s="49">
        <f t="shared" si="5"/>
        <v>41664293</v>
      </c>
      <c r="I23" s="50">
        <f t="shared" si="5"/>
        <v>0</v>
      </c>
      <c r="J23" s="46">
        <f t="shared" si="6"/>
        <v>41664293</v>
      </c>
    </row>
    <row r="24" spans="1:10" x14ac:dyDescent="0.2">
      <c r="A24" s="48" t="s">
        <v>22</v>
      </c>
      <c r="B24" s="49">
        <v>2215521</v>
      </c>
      <c r="C24" s="50"/>
      <c r="D24" s="46">
        <f t="shared" si="3"/>
        <v>2215521</v>
      </c>
      <c r="E24" s="51">
        <v>1018575</v>
      </c>
      <c r="F24" s="50"/>
      <c r="G24" s="46">
        <f t="shared" si="4"/>
        <v>1018575</v>
      </c>
      <c r="H24" s="49">
        <f t="shared" si="5"/>
        <v>3234096</v>
      </c>
      <c r="I24" s="50">
        <f t="shared" si="5"/>
        <v>0</v>
      </c>
      <c r="J24" s="46">
        <f t="shared" si="6"/>
        <v>3234096</v>
      </c>
    </row>
    <row r="25" spans="1:10" x14ac:dyDescent="0.2">
      <c r="A25" s="48" t="s">
        <v>23</v>
      </c>
      <c r="B25" s="53"/>
      <c r="C25" s="50"/>
      <c r="D25" s="46">
        <f t="shared" si="3"/>
        <v>0</v>
      </c>
      <c r="E25" s="56">
        <v>7004450</v>
      </c>
      <c r="F25" s="50"/>
      <c r="G25" s="46">
        <f t="shared" si="4"/>
        <v>7004450</v>
      </c>
      <c r="H25" s="49">
        <f t="shared" si="5"/>
        <v>7004450</v>
      </c>
      <c r="I25" s="50">
        <f t="shared" si="5"/>
        <v>0</v>
      </c>
      <c r="J25" s="46">
        <f t="shared" si="6"/>
        <v>7004450</v>
      </c>
    </row>
    <row r="26" spans="1:10" ht="13.5" thickBot="1" x14ac:dyDescent="0.25">
      <c r="A26" s="30" t="s">
        <v>24</v>
      </c>
      <c r="B26" s="57"/>
      <c r="C26" s="58"/>
      <c r="D26" s="59">
        <f t="shared" si="3"/>
        <v>0</v>
      </c>
      <c r="E26" s="60">
        <v>55360</v>
      </c>
      <c r="F26" s="58"/>
      <c r="G26" s="59">
        <f t="shared" si="4"/>
        <v>55360</v>
      </c>
      <c r="H26" s="49">
        <f t="shared" si="5"/>
        <v>55360</v>
      </c>
      <c r="I26" s="50">
        <f t="shared" si="5"/>
        <v>0</v>
      </c>
      <c r="J26" s="59">
        <f t="shared" si="6"/>
        <v>55360</v>
      </c>
    </row>
    <row r="27" spans="1:10" ht="13.5" thickBot="1" x14ac:dyDescent="0.25">
      <c r="A27" s="12" t="s">
        <v>25</v>
      </c>
      <c r="B27" s="34">
        <f t="shared" ref="B27:J27" si="7">SUM(B21:B26)</f>
        <v>123494492</v>
      </c>
      <c r="C27" s="35">
        <f t="shared" si="7"/>
        <v>0</v>
      </c>
      <c r="D27" s="37">
        <f t="shared" si="7"/>
        <v>123494492</v>
      </c>
      <c r="E27" s="61">
        <f t="shared" si="7"/>
        <v>11499674</v>
      </c>
      <c r="F27" s="35">
        <f t="shared" si="7"/>
        <v>19872</v>
      </c>
      <c r="G27" s="37">
        <f t="shared" si="7"/>
        <v>11519546</v>
      </c>
      <c r="H27" s="34">
        <f t="shared" si="7"/>
        <v>134994166</v>
      </c>
      <c r="I27" s="35">
        <f t="shared" si="7"/>
        <v>19872</v>
      </c>
      <c r="J27" s="37">
        <f t="shared" si="7"/>
        <v>135014038</v>
      </c>
    </row>
    <row r="28" spans="1:10" ht="13.5" thickBot="1" x14ac:dyDescent="0.25">
      <c r="A28" s="62"/>
      <c r="B28" s="63"/>
      <c r="C28" s="64"/>
      <c r="D28" s="65"/>
      <c r="E28" s="63"/>
      <c r="F28" s="64"/>
      <c r="G28" s="65"/>
      <c r="H28" s="63"/>
      <c r="I28" s="64"/>
      <c r="J28" s="65"/>
    </row>
    <row r="29" spans="1:10" ht="13.5" thickBot="1" x14ac:dyDescent="0.25">
      <c r="A29" s="12" t="s">
        <v>26</v>
      </c>
      <c r="B29" s="34">
        <v>3586979</v>
      </c>
      <c r="C29" s="66"/>
      <c r="D29" s="37">
        <f>SUM(B29:C29)</f>
        <v>3586979</v>
      </c>
      <c r="E29" s="34">
        <v>10819297</v>
      </c>
      <c r="F29" s="66">
        <v>24222626</v>
      </c>
      <c r="G29" s="37">
        <f>SUM(E29:F29)</f>
        <v>35041923</v>
      </c>
      <c r="H29" s="34">
        <f>B29+E29</f>
        <v>14406276</v>
      </c>
      <c r="I29" s="66">
        <f>C29+F29</f>
        <v>24222626</v>
      </c>
      <c r="J29" s="37">
        <f>SUM(H29:I29)</f>
        <v>38628902</v>
      </c>
    </row>
    <row r="30" spans="1:10" ht="13.5" thickBot="1" x14ac:dyDescent="0.25">
      <c r="A30" s="62"/>
      <c r="B30" s="67"/>
      <c r="C30" s="68"/>
      <c r="D30" s="69"/>
      <c r="E30" s="67"/>
      <c r="F30" s="68"/>
      <c r="G30" s="69"/>
      <c r="H30" s="67"/>
      <c r="I30" s="68"/>
      <c r="J30" s="69"/>
    </row>
    <row r="31" spans="1:10" ht="13.5" thickBot="1" x14ac:dyDescent="0.25">
      <c r="A31" s="12" t="s">
        <v>27</v>
      </c>
      <c r="B31" s="70"/>
      <c r="C31" s="71">
        <v>300000</v>
      </c>
      <c r="D31" s="72">
        <f>SUM(B31:C31)</f>
        <v>300000</v>
      </c>
      <c r="E31" s="70"/>
      <c r="F31" s="71">
        <v>-270000</v>
      </c>
      <c r="G31" s="72">
        <f>SUM(E31:F31)</f>
        <v>-270000</v>
      </c>
      <c r="H31" s="70">
        <f>B31+E31</f>
        <v>0</v>
      </c>
      <c r="I31" s="71">
        <f>C31+F31</f>
        <v>30000</v>
      </c>
      <c r="J31" s="72">
        <f>SUM(H31:I31)</f>
        <v>30000</v>
      </c>
    </row>
    <row r="32" spans="1:10" ht="13.5" thickBot="1" x14ac:dyDescent="0.25">
      <c r="A32" s="62"/>
      <c r="B32" s="67"/>
      <c r="C32" s="68"/>
      <c r="D32" s="73"/>
      <c r="E32" s="67"/>
      <c r="F32" s="68"/>
      <c r="G32" s="73"/>
      <c r="H32" s="67"/>
      <c r="I32" s="68"/>
      <c r="J32" s="73"/>
    </row>
    <row r="33" spans="1:10" ht="13.5" thickBot="1" x14ac:dyDescent="0.25">
      <c r="A33" s="74" t="s">
        <v>28</v>
      </c>
      <c r="B33" s="75">
        <v>541000</v>
      </c>
      <c r="C33" s="76">
        <v>17571000</v>
      </c>
      <c r="D33" s="77">
        <f>SUM(B33:C33)</f>
        <v>18112000</v>
      </c>
      <c r="E33" s="75">
        <v>-19570</v>
      </c>
      <c r="F33" s="76">
        <v>-4672085</v>
      </c>
      <c r="G33" s="77">
        <f>SUM(E33:F33)</f>
        <v>-4691655</v>
      </c>
      <c r="H33" s="75">
        <f>B33+E33</f>
        <v>521430</v>
      </c>
      <c r="I33" s="76">
        <f>C33+F33</f>
        <v>12898915</v>
      </c>
      <c r="J33" s="77">
        <f>SUM(H33:I33)</f>
        <v>13420345</v>
      </c>
    </row>
    <row r="34" spans="1:10" ht="15.75" thickBot="1" x14ac:dyDescent="0.3">
      <c r="A34" s="78" t="s">
        <v>29</v>
      </c>
      <c r="B34" s="79">
        <f t="shared" ref="B34:J34" si="8">B18+B27+B29+B31+B33</f>
        <v>244801368</v>
      </c>
      <c r="C34" s="80">
        <f t="shared" si="8"/>
        <v>28695510</v>
      </c>
      <c r="D34" s="81">
        <f t="shared" si="8"/>
        <v>273496878</v>
      </c>
      <c r="E34" s="79">
        <f t="shared" si="8"/>
        <v>16392488</v>
      </c>
      <c r="F34" s="80">
        <f t="shared" si="8"/>
        <v>20461229</v>
      </c>
      <c r="G34" s="81">
        <f t="shared" si="8"/>
        <v>36853717</v>
      </c>
      <c r="H34" s="79">
        <f t="shared" si="8"/>
        <v>261193856</v>
      </c>
      <c r="I34" s="80">
        <f t="shared" si="8"/>
        <v>49156739</v>
      </c>
      <c r="J34" s="81">
        <f t="shared" si="8"/>
        <v>310350595</v>
      </c>
    </row>
    <row r="35" spans="1:10" x14ac:dyDescent="0.2">
      <c r="A35" s="82" t="s">
        <v>30</v>
      </c>
      <c r="B35" s="83"/>
      <c r="C35" s="84"/>
      <c r="D35" s="85"/>
      <c r="E35" s="83"/>
      <c r="F35" s="84"/>
      <c r="G35" s="85"/>
      <c r="H35" s="83"/>
      <c r="I35" s="84"/>
      <c r="J35" s="85"/>
    </row>
    <row r="36" spans="1:10" hidden="1" x14ac:dyDescent="0.2">
      <c r="A36" s="86" t="s">
        <v>31</v>
      </c>
      <c r="B36" s="87"/>
      <c r="C36" s="88"/>
      <c r="D36" s="65">
        <f>SUM(B36:C36)</f>
        <v>0</v>
      </c>
      <c r="E36" s="89"/>
      <c r="F36" s="90"/>
      <c r="G36" s="65">
        <f>SUM(E36:F36)</f>
        <v>0</v>
      </c>
      <c r="H36" s="87">
        <f t="shared" ref="H36:I39" si="9">B36+E36</f>
        <v>0</v>
      </c>
      <c r="I36" s="88">
        <f t="shared" si="9"/>
        <v>0</v>
      </c>
      <c r="J36" s="65">
        <f>SUM(H36:I36)</f>
        <v>0</v>
      </c>
    </row>
    <row r="37" spans="1:10" x14ac:dyDescent="0.2">
      <c r="A37" s="86" t="s">
        <v>383</v>
      </c>
      <c r="B37" s="91"/>
      <c r="C37" s="68"/>
      <c r="D37" s="65">
        <f>SUM(B37:C37)</f>
        <v>0</v>
      </c>
      <c r="E37" s="91"/>
      <c r="F37" s="68">
        <v>28318606</v>
      </c>
      <c r="G37" s="65">
        <f>SUM(E37:F37)</f>
        <v>28318606</v>
      </c>
      <c r="H37" s="87">
        <f t="shared" si="9"/>
        <v>0</v>
      </c>
      <c r="I37" s="88">
        <f t="shared" si="9"/>
        <v>28318606</v>
      </c>
      <c r="J37" s="65">
        <f>SUM(H37:I37)</f>
        <v>28318606</v>
      </c>
    </row>
    <row r="38" spans="1:10" x14ac:dyDescent="0.2">
      <c r="A38" s="86" t="s">
        <v>384</v>
      </c>
      <c r="B38" s="91"/>
      <c r="C38" s="68"/>
      <c r="D38" s="65">
        <f>SUM(B38:C38)</f>
        <v>0</v>
      </c>
      <c r="E38" s="91"/>
      <c r="F38" s="68">
        <v>49920903</v>
      </c>
      <c r="G38" s="65">
        <f>SUM(E38:F38)</f>
        <v>49920903</v>
      </c>
      <c r="H38" s="87">
        <f t="shared" si="9"/>
        <v>0</v>
      </c>
      <c r="I38" s="88">
        <f t="shared" si="9"/>
        <v>49920903</v>
      </c>
      <c r="J38" s="65">
        <f>SUM(H38:I38)</f>
        <v>49920903</v>
      </c>
    </row>
    <row r="39" spans="1:10" ht="13.5" thickBot="1" x14ac:dyDescent="0.25">
      <c r="A39" s="86" t="s">
        <v>32</v>
      </c>
      <c r="B39" s="91"/>
      <c r="C39" s="68"/>
      <c r="D39" s="65">
        <f>SUM(B39:C39)</f>
        <v>0</v>
      </c>
      <c r="E39" s="91"/>
      <c r="F39" s="68">
        <v>55267140</v>
      </c>
      <c r="G39" s="65">
        <f>SUM(E39:F39)</f>
        <v>55267140</v>
      </c>
      <c r="H39" s="87">
        <f t="shared" si="9"/>
        <v>0</v>
      </c>
      <c r="I39" s="88">
        <f t="shared" si="9"/>
        <v>55267140</v>
      </c>
      <c r="J39" s="65">
        <f>SUM(H39:I39)</f>
        <v>55267140</v>
      </c>
    </row>
    <row r="40" spans="1:10" ht="13.5" thickBot="1" x14ac:dyDescent="0.25">
      <c r="A40" s="92" t="s">
        <v>33</v>
      </c>
      <c r="B40" s="93">
        <f t="shared" ref="B40:J40" si="10">SUM(B36:B39)</f>
        <v>0</v>
      </c>
      <c r="C40" s="94">
        <f t="shared" si="10"/>
        <v>0</v>
      </c>
      <c r="D40" s="95">
        <f t="shared" si="10"/>
        <v>0</v>
      </c>
      <c r="E40" s="93">
        <f t="shared" si="10"/>
        <v>0</v>
      </c>
      <c r="F40" s="94">
        <f t="shared" si="10"/>
        <v>133506649</v>
      </c>
      <c r="G40" s="95">
        <f t="shared" si="10"/>
        <v>133506649</v>
      </c>
      <c r="H40" s="93">
        <f t="shared" si="10"/>
        <v>0</v>
      </c>
      <c r="I40" s="94">
        <f t="shared" si="10"/>
        <v>133506649</v>
      </c>
      <c r="J40" s="95">
        <f t="shared" si="10"/>
        <v>133506649</v>
      </c>
    </row>
    <row r="41" spans="1:10" x14ac:dyDescent="0.2">
      <c r="A41" s="96" t="s">
        <v>34</v>
      </c>
      <c r="B41" s="97"/>
      <c r="C41" s="98"/>
      <c r="D41" s="99"/>
      <c r="E41" s="97"/>
      <c r="F41" s="98"/>
      <c r="G41" s="99"/>
      <c r="H41" s="97"/>
      <c r="I41" s="98"/>
      <c r="J41" s="99"/>
    </row>
    <row r="42" spans="1:10" x14ac:dyDescent="0.2">
      <c r="A42" s="100" t="s">
        <v>35</v>
      </c>
      <c r="B42" s="67"/>
      <c r="C42" s="68"/>
      <c r="D42" s="73">
        <f>SUM(B42:C42)</f>
        <v>0</v>
      </c>
      <c r="E42" s="67"/>
      <c r="F42" s="68"/>
      <c r="G42" s="73">
        <f>SUM(E42:F42)</f>
        <v>0</v>
      </c>
      <c r="H42" s="67"/>
      <c r="I42" s="68"/>
      <c r="J42" s="73">
        <f>SUM(H42:I42)</f>
        <v>0</v>
      </c>
    </row>
    <row r="43" spans="1:10" ht="13.5" thickBot="1" x14ac:dyDescent="0.25">
      <c r="A43" s="86" t="s">
        <v>36</v>
      </c>
      <c r="B43" s="101"/>
      <c r="C43" s="102"/>
      <c r="D43" s="73">
        <f>SUM(B43:C43)</f>
        <v>0</v>
      </c>
      <c r="E43" s="101"/>
      <c r="F43" s="102"/>
      <c r="G43" s="73">
        <f>SUM(E43:F43)</f>
        <v>0</v>
      </c>
      <c r="H43" s="101"/>
      <c r="I43" s="102"/>
      <c r="J43" s="73">
        <f>SUM(H43:I43)</f>
        <v>0</v>
      </c>
    </row>
    <row r="44" spans="1:10" ht="13.5" thickBot="1" x14ac:dyDescent="0.25">
      <c r="A44" s="103" t="s">
        <v>37</v>
      </c>
      <c r="B44" s="34">
        <f t="shared" ref="B44:J44" si="11">SUM(B42:B43)</f>
        <v>0</v>
      </c>
      <c r="C44" s="35">
        <f t="shared" si="11"/>
        <v>0</v>
      </c>
      <c r="D44" s="37">
        <f t="shared" si="11"/>
        <v>0</v>
      </c>
      <c r="E44" s="34">
        <f t="shared" si="11"/>
        <v>0</v>
      </c>
      <c r="F44" s="35">
        <f t="shared" si="11"/>
        <v>0</v>
      </c>
      <c r="G44" s="37">
        <f t="shared" si="11"/>
        <v>0</v>
      </c>
      <c r="H44" s="34">
        <f t="shared" si="11"/>
        <v>0</v>
      </c>
      <c r="I44" s="35">
        <f t="shared" si="11"/>
        <v>0</v>
      </c>
      <c r="J44" s="37">
        <f t="shared" si="11"/>
        <v>0</v>
      </c>
    </row>
    <row r="45" spans="1:10" ht="13.5" thickBot="1" x14ac:dyDescent="0.25">
      <c r="A45" s="103" t="s">
        <v>38</v>
      </c>
      <c r="B45" s="34"/>
      <c r="C45" s="35"/>
      <c r="D45" s="37"/>
      <c r="E45" s="34"/>
      <c r="F45" s="35"/>
      <c r="G45" s="37"/>
      <c r="H45" s="34"/>
      <c r="I45" s="35"/>
      <c r="J45" s="37"/>
    </row>
    <row r="46" spans="1:10" ht="15.75" thickBot="1" x14ac:dyDescent="0.3">
      <c r="A46" s="104" t="s">
        <v>39</v>
      </c>
      <c r="B46" s="34">
        <f>B44+B40</f>
        <v>0</v>
      </c>
      <c r="C46" s="35">
        <f>C44+C40+C45</f>
        <v>0</v>
      </c>
      <c r="D46" s="37">
        <f>D44+D40+D45</f>
        <v>0</v>
      </c>
      <c r="E46" s="34">
        <f>E44+E40</f>
        <v>0</v>
      </c>
      <c r="F46" s="35">
        <f>F44+F40+F45</f>
        <v>133506649</v>
      </c>
      <c r="G46" s="37">
        <f>G44+G40+G45</f>
        <v>133506649</v>
      </c>
      <c r="H46" s="34">
        <f>H44+H40</f>
        <v>0</v>
      </c>
      <c r="I46" s="35">
        <f>I44+I40+I45</f>
        <v>133506649</v>
      </c>
      <c r="J46" s="37">
        <f>J44+J40+J45</f>
        <v>133506649</v>
      </c>
    </row>
    <row r="47" spans="1:10" ht="13.5" thickBot="1" x14ac:dyDescent="0.25">
      <c r="A47" s="105" t="s">
        <v>40</v>
      </c>
      <c r="B47" s="34"/>
      <c r="C47" s="35"/>
      <c r="D47" s="37"/>
      <c r="E47" s="34"/>
      <c r="F47" s="35"/>
      <c r="G47" s="37"/>
      <c r="H47" s="34"/>
      <c r="I47" s="35"/>
      <c r="J47" s="37"/>
    </row>
    <row r="48" spans="1:10" ht="13.5" thickBot="1" x14ac:dyDescent="0.25">
      <c r="A48" s="8" t="s">
        <v>41</v>
      </c>
      <c r="B48" s="75"/>
      <c r="C48" s="94"/>
      <c r="D48" s="106"/>
      <c r="E48" s="75"/>
      <c r="F48" s="94"/>
      <c r="G48" s="106"/>
      <c r="H48" s="75"/>
      <c r="I48" s="94"/>
      <c r="J48" s="106"/>
    </row>
    <row r="49" spans="1:10" ht="13.5" thickBot="1" x14ac:dyDescent="0.25">
      <c r="A49" s="107" t="s">
        <v>42</v>
      </c>
      <c r="B49" s="108"/>
      <c r="C49" s="98"/>
      <c r="D49" s="85">
        <f>SUM(B49:C49)</f>
        <v>0</v>
      </c>
      <c r="E49" s="108"/>
      <c r="F49" s="98"/>
      <c r="G49" s="85">
        <f>SUM(E49:F49)</f>
        <v>0</v>
      </c>
      <c r="H49" s="108"/>
      <c r="I49" s="98"/>
      <c r="J49" s="85">
        <f>SUM(H49:I49)</f>
        <v>0</v>
      </c>
    </row>
    <row r="50" spans="1:10" ht="13.5" thickBot="1" x14ac:dyDescent="0.25">
      <c r="A50" s="107" t="s">
        <v>43</v>
      </c>
      <c r="B50" s="108"/>
      <c r="C50" s="98"/>
      <c r="D50" s="85">
        <f>SUM(B50:C50)</f>
        <v>0</v>
      </c>
      <c r="E50" s="108"/>
      <c r="F50" s="98"/>
      <c r="G50" s="85">
        <f>SUM(E50:F50)</f>
        <v>0</v>
      </c>
      <c r="H50" s="108"/>
      <c r="I50" s="98"/>
      <c r="J50" s="85">
        <f>SUM(H50:I50)</f>
        <v>0</v>
      </c>
    </row>
    <row r="51" spans="1:10" ht="13.5" thickBot="1" x14ac:dyDescent="0.25">
      <c r="A51" s="109" t="s">
        <v>44</v>
      </c>
      <c r="B51" s="110">
        <f t="shared" ref="B51:J51" si="12">SUM(B49:B50)</f>
        <v>0</v>
      </c>
      <c r="C51" s="111">
        <f t="shared" si="12"/>
        <v>0</v>
      </c>
      <c r="D51" s="112">
        <f t="shared" si="12"/>
        <v>0</v>
      </c>
      <c r="E51" s="110">
        <f t="shared" si="12"/>
        <v>0</v>
      </c>
      <c r="F51" s="111">
        <f t="shared" si="12"/>
        <v>0</v>
      </c>
      <c r="G51" s="112">
        <f t="shared" si="12"/>
        <v>0</v>
      </c>
      <c r="H51" s="110">
        <f t="shared" si="12"/>
        <v>0</v>
      </c>
      <c r="I51" s="111">
        <f t="shared" si="12"/>
        <v>0</v>
      </c>
      <c r="J51" s="112">
        <f t="shared" si="12"/>
        <v>0</v>
      </c>
    </row>
    <row r="52" spans="1:10" ht="13.5" thickBot="1" x14ac:dyDescent="0.25">
      <c r="A52" s="8" t="s">
        <v>45</v>
      </c>
      <c r="B52" s="75"/>
      <c r="C52" s="94"/>
      <c r="D52" s="106"/>
      <c r="E52" s="75"/>
      <c r="F52" s="94"/>
      <c r="G52" s="106"/>
      <c r="H52" s="75"/>
      <c r="I52" s="94"/>
      <c r="J52" s="106"/>
    </row>
    <row r="53" spans="1:10" hidden="1" x14ac:dyDescent="0.2">
      <c r="A53" s="86"/>
      <c r="B53" s="91"/>
      <c r="C53" s="84"/>
      <c r="D53" s="65">
        <f>SUM(B53:C53)</f>
        <v>0</v>
      </c>
      <c r="E53" s="91"/>
      <c r="F53" s="84"/>
      <c r="G53" s="65">
        <f>SUM(E53:F53)</f>
        <v>0</v>
      </c>
      <c r="H53" s="91"/>
      <c r="I53" s="84"/>
      <c r="J53" s="65">
        <f>SUM(H53:I53)</f>
        <v>0</v>
      </c>
    </row>
    <row r="54" spans="1:10" ht="19.5" customHeight="1" thickBot="1" x14ac:dyDescent="0.25">
      <c r="A54" s="86" t="s">
        <v>385</v>
      </c>
      <c r="B54" s="91"/>
      <c r="C54" s="88">
        <v>417756638</v>
      </c>
      <c r="D54" s="65">
        <f>SUM(B54:C54)</f>
        <v>417756638</v>
      </c>
      <c r="E54" s="91"/>
      <c r="F54" s="88">
        <v>-2828589</v>
      </c>
      <c r="G54" s="65">
        <f>SUM(E54:F54)</f>
        <v>-2828589</v>
      </c>
      <c r="H54" s="91">
        <f>B54+E54</f>
        <v>0</v>
      </c>
      <c r="I54" s="88">
        <f>C54+F54</f>
        <v>414928049</v>
      </c>
      <c r="J54" s="65">
        <f>SUM(H54:I54)</f>
        <v>414928049</v>
      </c>
    </row>
    <row r="55" spans="1:10" ht="13.5" thickBot="1" x14ac:dyDescent="0.25">
      <c r="A55" s="8" t="s">
        <v>46</v>
      </c>
      <c r="B55" s="75">
        <f t="shared" ref="B55:J55" si="13">SUM(B53:B54)</f>
        <v>0</v>
      </c>
      <c r="C55" s="76">
        <f t="shared" si="13"/>
        <v>417756638</v>
      </c>
      <c r="D55" s="77">
        <f t="shared" si="13"/>
        <v>417756638</v>
      </c>
      <c r="E55" s="75">
        <f t="shared" si="13"/>
        <v>0</v>
      </c>
      <c r="F55" s="76">
        <f t="shared" si="13"/>
        <v>-2828589</v>
      </c>
      <c r="G55" s="77">
        <f t="shared" si="13"/>
        <v>-2828589</v>
      </c>
      <c r="H55" s="75">
        <f t="shared" si="13"/>
        <v>0</v>
      </c>
      <c r="I55" s="76">
        <f t="shared" si="13"/>
        <v>414928049</v>
      </c>
      <c r="J55" s="77">
        <f t="shared" si="13"/>
        <v>414928049</v>
      </c>
    </row>
    <row r="56" spans="1:10" ht="13.5" thickBot="1" x14ac:dyDescent="0.25">
      <c r="A56" s="8" t="s">
        <v>47</v>
      </c>
      <c r="B56" s="75"/>
      <c r="C56" s="76"/>
      <c r="D56" s="77"/>
      <c r="E56" s="75"/>
      <c r="F56" s="76"/>
      <c r="G56" s="77"/>
      <c r="H56" s="75"/>
      <c r="I56" s="76"/>
      <c r="J56" s="77"/>
    </row>
    <row r="57" spans="1:10" ht="13.5" thickBot="1" x14ac:dyDescent="0.25">
      <c r="A57" s="8" t="s">
        <v>48</v>
      </c>
      <c r="B57" s="75"/>
      <c r="C57" s="76"/>
      <c r="D57" s="77"/>
      <c r="E57" s="75">
        <v>4729431</v>
      </c>
      <c r="F57" s="76">
        <v>1640966</v>
      </c>
      <c r="G57" s="77">
        <f>SUM(E57:F57)</f>
        <v>6370397</v>
      </c>
      <c r="H57" s="75">
        <f>B57+E57</f>
        <v>4729431</v>
      </c>
      <c r="I57" s="76">
        <f>C57+F57</f>
        <v>1640966</v>
      </c>
      <c r="J57" s="77">
        <f>H57+I57</f>
        <v>6370397</v>
      </c>
    </row>
    <row r="58" spans="1:10" ht="13.5" thickBot="1" x14ac:dyDescent="0.25">
      <c r="A58" s="8" t="s">
        <v>49</v>
      </c>
      <c r="B58" s="75"/>
      <c r="C58" s="76"/>
      <c r="D58" s="77">
        <f>SUM(B58:C58)</f>
        <v>0</v>
      </c>
      <c r="E58" s="75"/>
      <c r="F58" s="76"/>
      <c r="G58" s="77">
        <f>SUM(E58:F58)</f>
        <v>0</v>
      </c>
      <c r="H58" s="75">
        <f>B58+E58</f>
        <v>0</v>
      </c>
      <c r="I58" s="76">
        <f>C58+F58</f>
        <v>0</v>
      </c>
      <c r="J58" s="77">
        <f>SUM(H58:I58)</f>
        <v>0</v>
      </c>
    </row>
    <row r="59" spans="1:10" ht="13.5" thickBot="1" x14ac:dyDescent="0.25">
      <c r="A59" s="113" t="s">
        <v>50</v>
      </c>
      <c r="B59" s="114">
        <f>B34+B46+B51+B55+B56+B58</f>
        <v>244801368</v>
      </c>
      <c r="C59" s="115">
        <f>C34+C46+C51+C55+C56+C58</f>
        <v>446452148</v>
      </c>
      <c r="D59" s="116">
        <f>D34+D46+D51+D55+D56+D58</f>
        <v>691253516</v>
      </c>
      <c r="E59" s="114">
        <f t="shared" ref="E59:J59" si="14">E34+E46+E51+E55+E56+E58+E57</f>
        <v>21121919</v>
      </c>
      <c r="F59" s="114">
        <f t="shared" si="14"/>
        <v>152780255</v>
      </c>
      <c r="G59" s="114">
        <f t="shared" si="14"/>
        <v>173902174</v>
      </c>
      <c r="H59" s="114">
        <f t="shared" si="14"/>
        <v>265923287</v>
      </c>
      <c r="I59" s="114">
        <f t="shared" si="14"/>
        <v>599232403</v>
      </c>
      <c r="J59" s="114">
        <f t="shared" si="14"/>
        <v>865155690</v>
      </c>
    </row>
    <row r="60" spans="1:10" ht="13.5" thickBot="1" x14ac:dyDescent="0.25">
      <c r="A60" s="645" t="s">
        <v>51</v>
      </c>
      <c r="B60" s="646">
        <v>76095000</v>
      </c>
      <c r="C60" s="647"/>
      <c r="D60" s="648">
        <f t="shared" ref="D60:D65" si="15">SUM(B60:C60)</f>
        <v>76095000</v>
      </c>
      <c r="E60" s="646">
        <v>1033192</v>
      </c>
      <c r="F60" s="647"/>
      <c r="G60" s="648">
        <f t="shared" ref="G60:G65" si="16">SUM(E60:F60)</f>
        <v>1033192</v>
      </c>
      <c r="H60" s="646">
        <f>B60+E60</f>
        <v>77128192</v>
      </c>
      <c r="I60" s="647"/>
      <c r="J60" s="648">
        <f t="shared" ref="J60:J65" si="17">SUM(H60:I60)</f>
        <v>77128192</v>
      </c>
    </row>
    <row r="61" spans="1:10" ht="13.5" thickBot="1" x14ac:dyDescent="0.25">
      <c r="A61" s="121" t="s">
        <v>52</v>
      </c>
      <c r="B61" s="122">
        <v>35309000</v>
      </c>
      <c r="C61" s="123"/>
      <c r="D61" s="124">
        <f t="shared" si="15"/>
        <v>35309000</v>
      </c>
      <c r="E61" s="122">
        <v>-1712228</v>
      </c>
      <c r="F61" s="123"/>
      <c r="G61" s="124">
        <f t="shared" si="16"/>
        <v>-1712228</v>
      </c>
      <c r="H61" s="122">
        <f>B61+E61</f>
        <v>33596772</v>
      </c>
      <c r="I61" s="123"/>
      <c r="J61" s="124">
        <f t="shared" si="17"/>
        <v>33596772</v>
      </c>
    </row>
    <row r="62" spans="1:10" ht="13.5" thickBot="1" x14ac:dyDescent="0.25">
      <c r="A62" s="649" t="s">
        <v>53</v>
      </c>
      <c r="B62" s="650">
        <v>72051969</v>
      </c>
      <c r="C62" s="651">
        <v>4440065</v>
      </c>
      <c r="D62" s="652">
        <f t="shared" si="15"/>
        <v>76492034</v>
      </c>
      <c r="E62" s="650">
        <v>374113</v>
      </c>
      <c r="F62" s="651">
        <v>-980217</v>
      </c>
      <c r="G62" s="652">
        <f t="shared" si="16"/>
        <v>-606104</v>
      </c>
      <c r="H62" s="650">
        <f>B62+E62</f>
        <v>72426082</v>
      </c>
      <c r="I62" s="651">
        <f>C62+F62</f>
        <v>3459848</v>
      </c>
      <c r="J62" s="652">
        <f t="shared" si="17"/>
        <v>75885930</v>
      </c>
    </row>
    <row r="63" spans="1:10" ht="13.5" thickBot="1" x14ac:dyDescent="0.25">
      <c r="A63" s="653" t="s">
        <v>54</v>
      </c>
      <c r="B63" s="101">
        <f>B59+B60+B62+B61</f>
        <v>428257337</v>
      </c>
      <c r="C63" s="102">
        <f>C59+C60+C62</f>
        <v>450892213</v>
      </c>
      <c r="D63" s="117">
        <f t="shared" si="15"/>
        <v>879149550</v>
      </c>
      <c r="E63" s="101">
        <f>E59+E60+E62+E61</f>
        <v>20816996</v>
      </c>
      <c r="F63" s="102">
        <f>F59+F60+F62</f>
        <v>151800038</v>
      </c>
      <c r="G63" s="117">
        <f t="shared" si="16"/>
        <v>172617034</v>
      </c>
      <c r="H63" s="101">
        <f>H59+H60+H62+H61</f>
        <v>449074333</v>
      </c>
      <c r="I63" s="102">
        <f>I59+I60+I62</f>
        <v>602692251</v>
      </c>
      <c r="J63" s="117">
        <f t="shared" si="17"/>
        <v>1051766584</v>
      </c>
    </row>
    <row r="64" spans="1:10" ht="13.5" thickBot="1" x14ac:dyDescent="0.25">
      <c r="A64" s="654" t="s">
        <v>55</v>
      </c>
      <c r="B64" s="118">
        <v>-159072940</v>
      </c>
      <c r="C64" s="66">
        <v>-1697740</v>
      </c>
      <c r="D64" s="117">
        <f t="shared" si="15"/>
        <v>-160770680</v>
      </c>
      <c r="E64" s="118">
        <v>2485599</v>
      </c>
      <c r="F64" s="66">
        <v>50779</v>
      </c>
      <c r="G64" s="117">
        <f t="shared" si="16"/>
        <v>2536378</v>
      </c>
      <c r="H64" s="118">
        <f>B64+E64</f>
        <v>-156587341</v>
      </c>
      <c r="I64" s="66">
        <f>C64+F64</f>
        <v>-1646961</v>
      </c>
      <c r="J64" s="117">
        <f t="shared" si="17"/>
        <v>-158234302</v>
      </c>
    </row>
    <row r="65" spans="1:10" ht="13.5" thickBot="1" x14ac:dyDescent="0.25">
      <c r="A65" s="655" t="s">
        <v>56</v>
      </c>
      <c r="B65" s="656">
        <f>B63+B64</f>
        <v>269184397</v>
      </c>
      <c r="C65" s="656">
        <f>C63+C64</f>
        <v>449194473</v>
      </c>
      <c r="D65" s="119">
        <f t="shared" si="15"/>
        <v>718378870</v>
      </c>
      <c r="E65" s="656">
        <f>E63+E64</f>
        <v>23302595</v>
      </c>
      <c r="F65" s="656">
        <f>F63+F64</f>
        <v>151850817</v>
      </c>
      <c r="G65" s="119">
        <f t="shared" si="16"/>
        <v>175153412</v>
      </c>
      <c r="H65" s="656">
        <f>H63+H64</f>
        <v>292486992</v>
      </c>
      <c r="I65" s="656">
        <f>I63+I64</f>
        <v>601045290</v>
      </c>
      <c r="J65" s="119">
        <f t="shared" si="17"/>
        <v>893532282</v>
      </c>
    </row>
  </sheetData>
  <mergeCells count="5">
    <mergeCell ref="A2:G2"/>
    <mergeCell ref="A3:J3"/>
    <mergeCell ref="B4:D4"/>
    <mergeCell ref="E4:G4"/>
    <mergeCell ref="H4:J4"/>
  </mergeCells>
  <pageMargins left="0.7" right="0.7" top="0.75" bottom="0.75" header="0.3" footer="0.3"/>
  <pageSetup paperSize="8" scale="84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5B74C-D984-4C20-B9C8-AA203BF5933C}">
  <sheetPr>
    <tabColor rgb="FF99FFCC"/>
  </sheetPr>
  <dimension ref="A1:M38"/>
  <sheetViews>
    <sheetView topLeftCell="A19" workbookViewId="0">
      <selection activeCell="A5" sqref="A5"/>
    </sheetView>
  </sheetViews>
  <sheetFormatPr defaultRowHeight="12.75" x14ac:dyDescent="0.2"/>
  <cols>
    <col min="1" max="4" width="9.140625" style="2"/>
    <col min="5" max="5" width="3.140625" style="2" hidden="1" customWidth="1"/>
    <col min="6" max="6" width="11.7109375" style="2" bestFit="1" customWidth="1"/>
    <col min="7" max="7" width="12.7109375" style="2" customWidth="1"/>
    <col min="8" max="10" width="9.140625" style="2"/>
    <col min="11" max="11" width="6.140625" style="2" customWidth="1"/>
    <col min="12" max="12" width="11.85546875" style="2" customWidth="1"/>
    <col min="13" max="13" width="11.7109375" style="2" customWidth="1"/>
    <col min="14" max="258" width="9.140625" style="2"/>
    <col min="259" max="259" width="0" style="2" hidden="1" customWidth="1"/>
    <col min="260" max="260" width="11.7109375" style="2" bestFit="1" customWidth="1"/>
    <col min="261" max="261" width="12.7109375" style="2" customWidth="1"/>
    <col min="262" max="262" width="11.7109375" style="2" bestFit="1" customWidth="1"/>
    <col min="263" max="265" width="9.140625" style="2"/>
    <col min="266" max="266" width="6.140625" style="2" customWidth="1"/>
    <col min="267" max="267" width="11.85546875" style="2" customWidth="1"/>
    <col min="268" max="268" width="11.7109375" style="2" customWidth="1"/>
    <col min="269" max="269" width="11.7109375" style="2" bestFit="1" customWidth="1"/>
    <col min="270" max="514" width="9.140625" style="2"/>
    <col min="515" max="515" width="0" style="2" hidden="1" customWidth="1"/>
    <col min="516" max="516" width="11.7109375" style="2" bestFit="1" customWidth="1"/>
    <col min="517" max="517" width="12.7109375" style="2" customWidth="1"/>
    <col min="518" max="518" width="11.7109375" style="2" bestFit="1" customWidth="1"/>
    <col min="519" max="521" width="9.140625" style="2"/>
    <col min="522" max="522" width="6.140625" style="2" customWidth="1"/>
    <col min="523" max="523" width="11.85546875" style="2" customWidth="1"/>
    <col min="524" max="524" width="11.7109375" style="2" customWidth="1"/>
    <col min="525" max="525" width="11.7109375" style="2" bestFit="1" customWidth="1"/>
    <col min="526" max="770" width="9.140625" style="2"/>
    <col min="771" max="771" width="0" style="2" hidden="1" customWidth="1"/>
    <col min="772" max="772" width="11.7109375" style="2" bestFit="1" customWidth="1"/>
    <col min="773" max="773" width="12.7109375" style="2" customWidth="1"/>
    <col min="774" max="774" width="11.7109375" style="2" bestFit="1" customWidth="1"/>
    <col min="775" max="777" width="9.140625" style="2"/>
    <col min="778" max="778" width="6.140625" style="2" customWidth="1"/>
    <col min="779" max="779" width="11.85546875" style="2" customWidth="1"/>
    <col min="780" max="780" width="11.7109375" style="2" customWidth="1"/>
    <col min="781" max="781" width="11.7109375" style="2" bestFit="1" customWidth="1"/>
    <col min="782" max="1026" width="9.140625" style="2"/>
    <col min="1027" max="1027" width="0" style="2" hidden="1" customWidth="1"/>
    <col min="1028" max="1028" width="11.7109375" style="2" bestFit="1" customWidth="1"/>
    <col min="1029" max="1029" width="12.7109375" style="2" customWidth="1"/>
    <col min="1030" max="1030" width="11.7109375" style="2" bestFit="1" customWidth="1"/>
    <col min="1031" max="1033" width="9.140625" style="2"/>
    <col min="1034" max="1034" width="6.140625" style="2" customWidth="1"/>
    <col min="1035" max="1035" width="11.85546875" style="2" customWidth="1"/>
    <col min="1036" max="1036" width="11.7109375" style="2" customWidth="1"/>
    <col min="1037" max="1037" width="11.7109375" style="2" bestFit="1" customWidth="1"/>
    <col min="1038" max="1282" width="9.140625" style="2"/>
    <col min="1283" max="1283" width="0" style="2" hidden="1" customWidth="1"/>
    <col min="1284" max="1284" width="11.7109375" style="2" bestFit="1" customWidth="1"/>
    <col min="1285" max="1285" width="12.7109375" style="2" customWidth="1"/>
    <col min="1286" max="1286" width="11.7109375" style="2" bestFit="1" customWidth="1"/>
    <col min="1287" max="1289" width="9.140625" style="2"/>
    <col min="1290" max="1290" width="6.140625" style="2" customWidth="1"/>
    <col min="1291" max="1291" width="11.85546875" style="2" customWidth="1"/>
    <col min="1292" max="1292" width="11.7109375" style="2" customWidth="1"/>
    <col min="1293" max="1293" width="11.7109375" style="2" bestFit="1" customWidth="1"/>
    <col min="1294" max="1538" width="9.140625" style="2"/>
    <col min="1539" max="1539" width="0" style="2" hidden="1" customWidth="1"/>
    <col min="1540" max="1540" width="11.7109375" style="2" bestFit="1" customWidth="1"/>
    <col min="1541" max="1541" width="12.7109375" style="2" customWidth="1"/>
    <col min="1542" max="1542" width="11.7109375" style="2" bestFit="1" customWidth="1"/>
    <col min="1543" max="1545" width="9.140625" style="2"/>
    <col min="1546" max="1546" width="6.140625" style="2" customWidth="1"/>
    <col min="1547" max="1547" width="11.85546875" style="2" customWidth="1"/>
    <col min="1548" max="1548" width="11.7109375" style="2" customWidth="1"/>
    <col min="1549" max="1549" width="11.7109375" style="2" bestFit="1" customWidth="1"/>
    <col min="1550" max="1794" width="9.140625" style="2"/>
    <col min="1795" max="1795" width="0" style="2" hidden="1" customWidth="1"/>
    <col min="1796" max="1796" width="11.7109375" style="2" bestFit="1" customWidth="1"/>
    <col min="1797" max="1797" width="12.7109375" style="2" customWidth="1"/>
    <col min="1798" max="1798" width="11.7109375" style="2" bestFit="1" customWidth="1"/>
    <col min="1799" max="1801" width="9.140625" style="2"/>
    <col min="1802" max="1802" width="6.140625" style="2" customWidth="1"/>
    <col min="1803" max="1803" width="11.85546875" style="2" customWidth="1"/>
    <col min="1804" max="1804" width="11.7109375" style="2" customWidth="1"/>
    <col min="1805" max="1805" width="11.7109375" style="2" bestFit="1" customWidth="1"/>
    <col min="1806" max="2050" width="9.140625" style="2"/>
    <col min="2051" max="2051" width="0" style="2" hidden="1" customWidth="1"/>
    <col min="2052" max="2052" width="11.7109375" style="2" bestFit="1" customWidth="1"/>
    <col min="2053" max="2053" width="12.7109375" style="2" customWidth="1"/>
    <col min="2054" max="2054" width="11.7109375" style="2" bestFit="1" customWidth="1"/>
    <col min="2055" max="2057" width="9.140625" style="2"/>
    <col min="2058" max="2058" width="6.140625" style="2" customWidth="1"/>
    <col min="2059" max="2059" width="11.85546875" style="2" customWidth="1"/>
    <col min="2060" max="2060" width="11.7109375" style="2" customWidth="1"/>
    <col min="2061" max="2061" width="11.7109375" style="2" bestFit="1" customWidth="1"/>
    <col min="2062" max="2306" width="9.140625" style="2"/>
    <col min="2307" max="2307" width="0" style="2" hidden="1" customWidth="1"/>
    <col min="2308" max="2308" width="11.7109375" style="2" bestFit="1" customWidth="1"/>
    <col min="2309" max="2309" width="12.7109375" style="2" customWidth="1"/>
    <col min="2310" max="2310" width="11.7109375" style="2" bestFit="1" customWidth="1"/>
    <col min="2311" max="2313" width="9.140625" style="2"/>
    <col min="2314" max="2314" width="6.140625" style="2" customWidth="1"/>
    <col min="2315" max="2315" width="11.85546875" style="2" customWidth="1"/>
    <col min="2316" max="2316" width="11.7109375" style="2" customWidth="1"/>
    <col min="2317" max="2317" width="11.7109375" style="2" bestFit="1" customWidth="1"/>
    <col min="2318" max="2562" width="9.140625" style="2"/>
    <col min="2563" max="2563" width="0" style="2" hidden="1" customWidth="1"/>
    <col min="2564" max="2564" width="11.7109375" style="2" bestFit="1" customWidth="1"/>
    <col min="2565" max="2565" width="12.7109375" style="2" customWidth="1"/>
    <col min="2566" max="2566" width="11.7109375" style="2" bestFit="1" customWidth="1"/>
    <col min="2567" max="2569" width="9.140625" style="2"/>
    <col min="2570" max="2570" width="6.140625" style="2" customWidth="1"/>
    <col min="2571" max="2571" width="11.85546875" style="2" customWidth="1"/>
    <col min="2572" max="2572" width="11.7109375" style="2" customWidth="1"/>
    <col min="2573" max="2573" width="11.7109375" style="2" bestFit="1" customWidth="1"/>
    <col min="2574" max="2818" width="9.140625" style="2"/>
    <col min="2819" max="2819" width="0" style="2" hidden="1" customWidth="1"/>
    <col min="2820" max="2820" width="11.7109375" style="2" bestFit="1" customWidth="1"/>
    <col min="2821" max="2821" width="12.7109375" style="2" customWidth="1"/>
    <col min="2822" max="2822" width="11.7109375" style="2" bestFit="1" customWidth="1"/>
    <col min="2823" max="2825" width="9.140625" style="2"/>
    <col min="2826" max="2826" width="6.140625" style="2" customWidth="1"/>
    <col min="2827" max="2827" width="11.85546875" style="2" customWidth="1"/>
    <col min="2828" max="2828" width="11.7109375" style="2" customWidth="1"/>
    <col min="2829" max="2829" width="11.7109375" style="2" bestFit="1" customWidth="1"/>
    <col min="2830" max="3074" width="9.140625" style="2"/>
    <col min="3075" max="3075" width="0" style="2" hidden="1" customWidth="1"/>
    <col min="3076" max="3076" width="11.7109375" style="2" bestFit="1" customWidth="1"/>
    <col min="3077" max="3077" width="12.7109375" style="2" customWidth="1"/>
    <col min="3078" max="3078" width="11.7109375" style="2" bestFit="1" customWidth="1"/>
    <col min="3079" max="3081" width="9.140625" style="2"/>
    <col min="3082" max="3082" width="6.140625" style="2" customWidth="1"/>
    <col min="3083" max="3083" width="11.85546875" style="2" customWidth="1"/>
    <col min="3084" max="3084" width="11.7109375" style="2" customWidth="1"/>
    <col min="3085" max="3085" width="11.7109375" style="2" bestFit="1" customWidth="1"/>
    <col min="3086" max="3330" width="9.140625" style="2"/>
    <col min="3331" max="3331" width="0" style="2" hidden="1" customWidth="1"/>
    <col min="3332" max="3332" width="11.7109375" style="2" bestFit="1" customWidth="1"/>
    <col min="3333" max="3333" width="12.7109375" style="2" customWidth="1"/>
    <col min="3334" max="3334" width="11.7109375" style="2" bestFit="1" customWidth="1"/>
    <col min="3335" max="3337" width="9.140625" style="2"/>
    <col min="3338" max="3338" width="6.140625" style="2" customWidth="1"/>
    <col min="3339" max="3339" width="11.85546875" style="2" customWidth="1"/>
    <col min="3340" max="3340" width="11.7109375" style="2" customWidth="1"/>
    <col min="3341" max="3341" width="11.7109375" style="2" bestFit="1" customWidth="1"/>
    <col min="3342" max="3586" width="9.140625" style="2"/>
    <col min="3587" max="3587" width="0" style="2" hidden="1" customWidth="1"/>
    <col min="3588" max="3588" width="11.7109375" style="2" bestFit="1" customWidth="1"/>
    <col min="3589" max="3589" width="12.7109375" style="2" customWidth="1"/>
    <col min="3590" max="3590" width="11.7109375" style="2" bestFit="1" customWidth="1"/>
    <col min="3591" max="3593" width="9.140625" style="2"/>
    <col min="3594" max="3594" width="6.140625" style="2" customWidth="1"/>
    <col min="3595" max="3595" width="11.85546875" style="2" customWidth="1"/>
    <col min="3596" max="3596" width="11.7109375" style="2" customWidth="1"/>
    <col min="3597" max="3597" width="11.7109375" style="2" bestFit="1" customWidth="1"/>
    <col min="3598" max="3842" width="9.140625" style="2"/>
    <col min="3843" max="3843" width="0" style="2" hidden="1" customWidth="1"/>
    <col min="3844" max="3844" width="11.7109375" style="2" bestFit="1" customWidth="1"/>
    <col min="3845" max="3845" width="12.7109375" style="2" customWidth="1"/>
    <col min="3846" max="3846" width="11.7109375" style="2" bestFit="1" customWidth="1"/>
    <col min="3847" max="3849" width="9.140625" style="2"/>
    <col min="3850" max="3850" width="6.140625" style="2" customWidth="1"/>
    <col min="3851" max="3851" width="11.85546875" style="2" customWidth="1"/>
    <col min="3852" max="3852" width="11.7109375" style="2" customWidth="1"/>
    <col min="3853" max="3853" width="11.7109375" style="2" bestFit="1" customWidth="1"/>
    <col min="3854" max="4098" width="9.140625" style="2"/>
    <col min="4099" max="4099" width="0" style="2" hidden="1" customWidth="1"/>
    <col min="4100" max="4100" width="11.7109375" style="2" bestFit="1" customWidth="1"/>
    <col min="4101" max="4101" width="12.7109375" style="2" customWidth="1"/>
    <col min="4102" max="4102" width="11.7109375" style="2" bestFit="1" customWidth="1"/>
    <col min="4103" max="4105" width="9.140625" style="2"/>
    <col min="4106" max="4106" width="6.140625" style="2" customWidth="1"/>
    <col min="4107" max="4107" width="11.85546875" style="2" customWidth="1"/>
    <col min="4108" max="4108" width="11.7109375" style="2" customWidth="1"/>
    <col min="4109" max="4109" width="11.7109375" style="2" bestFit="1" customWidth="1"/>
    <col min="4110" max="4354" width="9.140625" style="2"/>
    <col min="4355" max="4355" width="0" style="2" hidden="1" customWidth="1"/>
    <col min="4356" max="4356" width="11.7109375" style="2" bestFit="1" customWidth="1"/>
    <col min="4357" max="4357" width="12.7109375" style="2" customWidth="1"/>
    <col min="4358" max="4358" width="11.7109375" style="2" bestFit="1" customWidth="1"/>
    <col min="4359" max="4361" width="9.140625" style="2"/>
    <col min="4362" max="4362" width="6.140625" style="2" customWidth="1"/>
    <col min="4363" max="4363" width="11.85546875" style="2" customWidth="1"/>
    <col min="4364" max="4364" width="11.7109375" style="2" customWidth="1"/>
    <col min="4365" max="4365" width="11.7109375" style="2" bestFit="1" customWidth="1"/>
    <col min="4366" max="4610" width="9.140625" style="2"/>
    <col min="4611" max="4611" width="0" style="2" hidden="1" customWidth="1"/>
    <col min="4612" max="4612" width="11.7109375" style="2" bestFit="1" customWidth="1"/>
    <col min="4613" max="4613" width="12.7109375" style="2" customWidth="1"/>
    <col min="4614" max="4614" width="11.7109375" style="2" bestFit="1" customWidth="1"/>
    <col min="4615" max="4617" width="9.140625" style="2"/>
    <col min="4618" max="4618" width="6.140625" style="2" customWidth="1"/>
    <col min="4619" max="4619" width="11.85546875" style="2" customWidth="1"/>
    <col min="4620" max="4620" width="11.7109375" style="2" customWidth="1"/>
    <col min="4621" max="4621" width="11.7109375" style="2" bestFit="1" customWidth="1"/>
    <col min="4622" max="4866" width="9.140625" style="2"/>
    <col min="4867" max="4867" width="0" style="2" hidden="1" customWidth="1"/>
    <col min="4868" max="4868" width="11.7109375" style="2" bestFit="1" customWidth="1"/>
    <col min="4869" max="4869" width="12.7109375" style="2" customWidth="1"/>
    <col min="4870" max="4870" width="11.7109375" style="2" bestFit="1" customWidth="1"/>
    <col min="4871" max="4873" width="9.140625" style="2"/>
    <col min="4874" max="4874" width="6.140625" style="2" customWidth="1"/>
    <col min="4875" max="4875" width="11.85546875" style="2" customWidth="1"/>
    <col min="4876" max="4876" width="11.7109375" style="2" customWidth="1"/>
    <col min="4877" max="4877" width="11.7109375" style="2" bestFit="1" customWidth="1"/>
    <col min="4878" max="5122" width="9.140625" style="2"/>
    <col min="5123" max="5123" width="0" style="2" hidden="1" customWidth="1"/>
    <col min="5124" max="5124" width="11.7109375" style="2" bestFit="1" customWidth="1"/>
    <col min="5125" max="5125" width="12.7109375" style="2" customWidth="1"/>
    <col min="5126" max="5126" width="11.7109375" style="2" bestFit="1" customWidth="1"/>
    <col min="5127" max="5129" width="9.140625" style="2"/>
    <col min="5130" max="5130" width="6.140625" style="2" customWidth="1"/>
    <col min="5131" max="5131" width="11.85546875" style="2" customWidth="1"/>
    <col min="5132" max="5132" width="11.7109375" style="2" customWidth="1"/>
    <col min="5133" max="5133" width="11.7109375" style="2" bestFit="1" customWidth="1"/>
    <col min="5134" max="5378" width="9.140625" style="2"/>
    <col min="5379" max="5379" width="0" style="2" hidden="1" customWidth="1"/>
    <col min="5380" max="5380" width="11.7109375" style="2" bestFit="1" customWidth="1"/>
    <col min="5381" max="5381" width="12.7109375" style="2" customWidth="1"/>
    <col min="5382" max="5382" width="11.7109375" style="2" bestFit="1" customWidth="1"/>
    <col min="5383" max="5385" width="9.140625" style="2"/>
    <col min="5386" max="5386" width="6.140625" style="2" customWidth="1"/>
    <col min="5387" max="5387" width="11.85546875" style="2" customWidth="1"/>
    <col min="5388" max="5388" width="11.7109375" style="2" customWidth="1"/>
    <col min="5389" max="5389" width="11.7109375" style="2" bestFit="1" customWidth="1"/>
    <col min="5390" max="5634" width="9.140625" style="2"/>
    <col min="5635" max="5635" width="0" style="2" hidden="1" customWidth="1"/>
    <col min="5636" max="5636" width="11.7109375" style="2" bestFit="1" customWidth="1"/>
    <col min="5637" max="5637" width="12.7109375" style="2" customWidth="1"/>
    <col min="5638" max="5638" width="11.7109375" style="2" bestFit="1" customWidth="1"/>
    <col min="5639" max="5641" width="9.140625" style="2"/>
    <col min="5642" max="5642" width="6.140625" style="2" customWidth="1"/>
    <col min="5643" max="5643" width="11.85546875" style="2" customWidth="1"/>
    <col min="5644" max="5644" width="11.7109375" style="2" customWidth="1"/>
    <col min="5645" max="5645" width="11.7109375" style="2" bestFit="1" customWidth="1"/>
    <col min="5646" max="5890" width="9.140625" style="2"/>
    <col min="5891" max="5891" width="0" style="2" hidden="1" customWidth="1"/>
    <col min="5892" max="5892" width="11.7109375" style="2" bestFit="1" customWidth="1"/>
    <col min="5893" max="5893" width="12.7109375" style="2" customWidth="1"/>
    <col min="5894" max="5894" width="11.7109375" style="2" bestFit="1" customWidth="1"/>
    <col min="5895" max="5897" width="9.140625" style="2"/>
    <col min="5898" max="5898" width="6.140625" style="2" customWidth="1"/>
    <col min="5899" max="5899" width="11.85546875" style="2" customWidth="1"/>
    <col min="5900" max="5900" width="11.7109375" style="2" customWidth="1"/>
    <col min="5901" max="5901" width="11.7109375" style="2" bestFit="1" customWidth="1"/>
    <col min="5902" max="6146" width="9.140625" style="2"/>
    <col min="6147" max="6147" width="0" style="2" hidden="1" customWidth="1"/>
    <col min="6148" max="6148" width="11.7109375" style="2" bestFit="1" customWidth="1"/>
    <col min="6149" max="6149" width="12.7109375" style="2" customWidth="1"/>
    <col min="6150" max="6150" width="11.7109375" style="2" bestFit="1" customWidth="1"/>
    <col min="6151" max="6153" width="9.140625" style="2"/>
    <col min="6154" max="6154" width="6.140625" style="2" customWidth="1"/>
    <col min="6155" max="6155" width="11.85546875" style="2" customWidth="1"/>
    <col min="6156" max="6156" width="11.7109375" style="2" customWidth="1"/>
    <col min="6157" max="6157" width="11.7109375" style="2" bestFit="1" customWidth="1"/>
    <col min="6158" max="6402" width="9.140625" style="2"/>
    <col min="6403" max="6403" width="0" style="2" hidden="1" customWidth="1"/>
    <col min="6404" max="6404" width="11.7109375" style="2" bestFit="1" customWidth="1"/>
    <col min="6405" max="6405" width="12.7109375" style="2" customWidth="1"/>
    <col min="6406" max="6406" width="11.7109375" style="2" bestFit="1" customWidth="1"/>
    <col min="6407" max="6409" width="9.140625" style="2"/>
    <col min="6410" max="6410" width="6.140625" style="2" customWidth="1"/>
    <col min="6411" max="6411" width="11.85546875" style="2" customWidth="1"/>
    <col min="6412" max="6412" width="11.7109375" style="2" customWidth="1"/>
    <col min="6413" max="6413" width="11.7109375" style="2" bestFit="1" customWidth="1"/>
    <col min="6414" max="6658" width="9.140625" style="2"/>
    <col min="6659" max="6659" width="0" style="2" hidden="1" customWidth="1"/>
    <col min="6660" max="6660" width="11.7109375" style="2" bestFit="1" customWidth="1"/>
    <col min="6661" max="6661" width="12.7109375" style="2" customWidth="1"/>
    <col min="6662" max="6662" width="11.7109375" style="2" bestFit="1" customWidth="1"/>
    <col min="6663" max="6665" width="9.140625" style="2"/>
    <col min="6666" max="6666" width="6.140625" style="2" customWidth="1"/>
    <col min="6667" max="6667" width="11.85546875" style="2" customWidth="1"/>
    <col min="6668" max="6668" width="11.7109375" style="2" customWidth="1"/>
    <col min="6669" max="6669" width="11.7109375" style="2" bestFit="1" customWidth="1"/>
    <col min="6670" max="6914" width="9.140625" style="2"/>
    <col min="6915" max="6915" width="0" style="2" hidden="1" customWidth="1"/>
    <col min="6916" max="6916" width="11.7109375" style="2" bestFit="1" customWidth="1"/>
    <col min="6917" max="6917" width="12.7109375" style="2" customWidth="1"/>
    <col min="6918" max="6918" width="11.7109375" style="2" bestFit="1" customWidth="1"/>
    <col min="6919" max="6921" width="9.140625" style="2"/>
    <col min="6922" max="6922" width="6.140625" style="2" customWidth="1"/>
    <col min="6923" max="6923" width="11.85546875" style="2" customWidth="1"/>
    <col min="6924" max="6924" width="11.7109375" style="2" customWidth="1"/>
    <col min="6925" max="6925" width="11.7109375" style="2" bestFit="1" customWidth="1"/>
    <col min="6926" max="7170" width="9.140625" style="2"/>
    <col min="7171" max="7171" width="0" style="2" hidden="1" customWidth="1"/>
    <col min="7172" max="7172" width="11.7109375" style="2" bestFit="1" customWidth="1"/>
    <col min="7173" max="7173" width="12.7109375" style="2" customWidth="1"/>
    <col min="7174" max="7174" width="11.7109375" style="2" bestFit="1" customWidth="1"/>
    <col min="7175" max="7177" width="9.140625" style="2"/>
    <col min="7178" max="7178" width="6.140625" style="2" customWidth="1"/>
    <col min="7179" max="7179" width="11.85546875" style="2" customWidth="1"/>
    <col min="7180" max="7180" width="11.7109375" style="2" customWidth="1"/>
    <col min="7181" max="7181" width="11.7109375" style="2" bestFit="1" customWidth="1"/>
    <col min="7182" max="7426" width="9.140625" style="2"/>
    <col min="7427" max="7427" width="0" style="2" hidden="1" customWidth="1"/>
    <col min="7428" max="7428" width="11.7109375" style="2" bestFit="1" customWidth="1"/>
    <col min="7429" max="7429" width="12.7109375" style="2" customWidth="1"/>
    <col min="7430" max="7430" width="11.7109375" style="2" bestFit="1" customWidth="1"/>
    <col min="7431" max="7433" width="9.140625" style="2"/>
    <col min="7434" max="7434" width="6.140625" style="2" customWidth="1"/>
    <col min="7435" max="7435" width="11.85546875" style="2" customWidth="1"/>
    <col min="7436" max="7436" width="11.7109375" style="2" customWidth="1"/>
    <col min="7437" max="7437" width="11.7109375" style="2" bestFit="1" customWidth="1"/>
    <col min="7438" max="7682" width="9.140625" style="2"/>
    <col min="7683" max="7683" width="0" style="2" hidden="1" customWidth="1"/>
    <col min="7684" max="7684" width="11.7109375" style="2" bestFit="1" customWidth="1"/>
    <col min="7685" max="7685" width="12.7109375" style="2" customWidth="1"/>
    <col min="7686" max="7686" width="11.7109375" style="2" bestFit="1" customWidth="1"/>
    <col min="7687" max="7689" width="9.140625" style="2"/>
    <col min="7690" max="7690" width="6.140625" style="2" customWidth="1"/>
    <col min="7691" max="7691" width="11.85546875" style="2" customWidth="1"/>
    <col min="7692" max="7692" width="11.7109375" style="2" customWidth="1"/>
    <col min="7693" max="7693" width="11.7109375" style="2" bestFit="1" customWidth="1"/>
    <col min="7694" max="7938" width="9.140625" style="2"/>
    <col min="7939" max="7939" width="0" style="2" hidden="1" customWidth="1"/>
    <col min="7940" max="7940" width="11.7109375" style="2" bestFit="1" customWidth="1"/>
    <col min="7941" max="7941" width="12.7109375" style="2" customWidth="1"/>
    <col min="7942" max="7942" width="11.7109375" style="2" bestFit="1" customWidth="1"/>
    <col min="7943" max="7945" width="9.140625" style="2"/>
    <col min="7946" max="7946" width="6.140625" style="2" customWidth="1"/>
    <col min="7947" max="7947" width="11.85546875" style="2" customWidth="1"/>
    <col min="7948" max="7948" width="11.7109375" style="2" customWidth="1"/>
    <col min="7949" max="7949" width="11.7109375" style="2" bestFit="1" customWidth="1"/>
    <col min="7950" max="8194" width="9.140625" style="2"/>
    <col min="8195" max="8195" width="0" style="2" hidden="1" customWidth="1"/>
    <col min="8196" max="8196" width="11.7109375" style="2" bestFit="1" customWidth="1"/>
    <col min="8197" max="8197" width="12.7109375" style="2" customWidth="1"/>
    <col min="8198" max="8198" width="11.7109375" style="2" bestFit="1" customWidth="1"/>
    <col min="8199" max="8201" width="9.140625" style="2"/>
    <col min="8202" max="8202" width="6.140625" style="2" customWidth="1"/>
    <col min="8203" max="8203" width="11.85546875" style="2" customWidth="1"/>
    <col min="8204" max="8204" width="11.7109375" style="2" customWidth="1"/>
    <col min="8205" max="8205" width="11.7109375" style="2" bestFit="1" customWidth="1"/>
    <col min="8206" max="8450" width="9.140625" style="2"/>
    <col min="8451" max="8451" width="0" style="2" hidden="1" customWidth="1"/>
    <col min="8452" max="8452" width="11.7109375" style="2" bestFit="1" customWidth="1"/>
    <col min="8453" max="8453" width="12.7109375" style="2" customWidth="1"/>
    <col min="8454" max="8454" width="11.7109375" style="2" bestFit="1" customWidth="1"/>
    <col min="8455" max="8457" width="9.140625" style="2"/>
    <col min="8458" max="8458" width="6.140625" style="2" customWidth="1"/>
    <col min="8459" max="8459" width="11.85546875" style="2" customWidth="1"/>
    <col min="8460" max="8460" width="11.7109375" style="2" customWidth="1"/>
    <col min="8461" max="8461" width="11.7109375" style="2" bestFit="1" customWidth="1"/>
    <col min="8462" max="8706" width="9.140625" style="2"/>
    <col min="8707" max="8707" width="0" style="2" hidden="1" customWidth="1"/>
    <col min="8708" max="8708" width="11.7109375" style="2" bestFit="1" customWidth="1"/>
    <col min="8709" max="8709" width="12.7109375" style="2" customWidth="1"/>
    <col min="8710" max="8710" width="11.7109375" style="2" bestFit="1" customWidth="1"/>
    <col min="8711" max="8713" width="9.140625" style="2"/>
    <col min="8714" max="8714" width="6.140625" style="2" customWidth="1"/>
    <col min="8715" max="8715" width="11.85546875" style="2" customWidth="1"/>
    <col min="8716" max="8716" width="11.7109375" style="2" customWidth="1"/>
    <col min="8717" max="8717" width="11.7109375" style="2" bestFit="1" customWidth="1"/>
    <col min="8718" max="8962" width="9.140625" style="2"/>
    <col min="8963" max="8963" width="0" style="2" hidden="1" customWidth="1"/>
    <col min="8964" max="8964" width="11.7109375" style="2" bestFit="1" customWidth="1"/>
    <col min="8965" max="8965" width="12.7109375" style="2" customWidth="1"/>
    <col min="8966" max="8966" width="11.7109375" style="2" bestFit="1" customWidth="1"/>
    <col min="8967" max="8969" width="9.140625" style="2"/>
    <col min="8970" max="8970" width="6.140625" style="2" customWidth="1"/>
    <col min="8971" max="8971" width="11.85546875" style="2" customWidth="1"/>
    <col min="8972" max="8972" width="11.7109375" style="2" customWidth="1"/>
    <col min="8973" max="8973" width="11.7109375" style="2" bestFit="1" customWidth="1"/>
    <col min="8974" max="9218" width="9.140625" style="2"/>
    <col min="9219" max="9219" width="0" style="2" hidden="1" customWidth="1"/>
    <col min="9220" max="9220" width="11.7109375" style="2" bestFit="1" customWidth="1"/>
    <col min="9221" max="9221" width="12.7109375" style="2" customWidth="1"/>
    <col min="9222" max="9222" width="11.7109375" style="2" bestFit="1" customWidth="1"/>
    <col min="9223" max="9225" width="9.140625" style="2"/>
    <col min="9226" max="9226" width="6.140625" style="2" customWidth="1"/>
    <col min="9227" max="9227" width="11.85546875" style="2" customWidth="1"/>
    <col min="9228" max="9228" width="11.7109375" style="2" customWidth="1"/>
    <col min="9229" max="9229" width="11.7109375" style="2" bestFit="1" customWidth="1"/>
    <col min="9230" max="9474" width="9.140625" style="2"/>
    <col min="9475" max="9475" width="0" style="2" hidden="1" customWidth="1"/>
    <col min="9476" max="9476" width="11.7109375" style="2" bestFit="1" customWidth="1"/>
    <col min="9477" max="9477" width="12.7109375" style="2" customWidth="1"/>
    <col min="9478" max="9478" width="11.7109375" style="2" bestFit="1" customWidth="1"/>
    <col min="9479" max="9481" width="9.140625" style="2"/>
    <col min="9482" max="9482" width="6.140625" style="2" customWidth="1"/>
    <col min="9483" max="9483" width="11.85546875" style="2" customWidth="1"/>
    <col min="9484" max="9484" width="11.7109375" style="2" customWidth="1"/>
    <col min="9485" max="9485" width="11.7109375" style="2" bestFit="1" customWidth="1"/>
    <col min="9486" max="9730" width="9.140625" style="2"/>
    <col min="9731" max="9731" width="0" style="2" hidden="1" customWidth="1"/>
    <col min="9732" max="9732" width="11.7109375" style="2" bestFit="1" customWidth="1"/>
    <col min="9733" max="9733" width="12.7109375" style="2" customWidth="1"/>
    <col min="9734" max="9734" width="11.7109375" style="2" bestFit="1" customWidth="1"/>
    <col min="9735" max="9737" width="9.140625" style="2"/>
    <col min="9738" max="9738" width="6.140625" style="2" customWidth="1"/>
    <col min="9739" max="9739" width="11.85546875" style="2" customWidth="1"/>
    <col min="9740" max="9740" width="11.7109375" style="2" customWidth="1"/>
    <col min="9741" max="9741" width="11.7109375" style="2" bestFit="1" customWidth="1"/>
    <col min="9742" max="9986" width="9.140625" style="2"/>
    <col min="9987" max="9987" width="0" style="2" hidden="1" customWidth="1"/>
    <col min="9988" max="9988" width="11.7109375" style="2" bestFit="1" customWidth="1"/>
    <col min="9989" max="9989" width="12.7109375" style="2" customWidth="1"/>
    <col min="9990" max="9990" width="11.7109375" style="2" bestFit="1" customWidth="1"/>
    <col min="9991" max="9993" width="9.140625" style="2"/>
    <col min="9994" max="9994" width="6.140625" style="2" customWidth="1"/>
    <col min="9995" max="9995" width="11.85546875" style="2" customWidth="1"/>
    <col min="9996" max="9996" width="11.7109375" style="2" customWidth="1"/>
    <col min="9997" max="9997" width="11.7109375" style="2" bestFit="1" customWidth="1"/>
    <col min="9998" max="10242" width="9.140625" style="2"/>
    <col min="10243" max="10243" width="0" style="2" hidden="1" customWidth="1"/>
    <col min="10244" max="10244" width="11.7109375" style="2" bestFit="1" customWidth="1"/>
    <col min="10245" max="10245" width="12.7109375" style="2" customWidth="1"/>
    <col min="10246" max="10246" width="11.7109375" style="2" bestFit="1" customWidth="1"/>
    <col min="10247" max="10249" width="9.140625" style="2"/>
    <col min="10250" max="10250" width="6.140625" style="2" customWidth="1"/>
    <col min="10251" max="10251" width="11.85546875" style="2" customWidth="1"/>
    <col min="10252" max="10252" width="11.7109375" style="2" customWidth="1"/>
    <col min="10253" max="10253" width="11.7109375" style="2" bestFit="1" customWidth="1"/>
    <col min="10254" max="10498" width="9.140625" style="2"/>
    <col min="10499" max="10499" width="0" style="2" hidden="1" customWidth="1"/>
    <col min="10500" max="10500" width="11.7109375" style="2" bestFit="1" customWidth="1"/>
    <col min="10501" max="10501" width="12.7109375" style="2" customWidth="1"/>
    <col min="10502" max="10502" width="11.7109375" style="2" bestFit="1" customWidth="1"/>
    <col min="10503" max="10505" width="9.140625" style="2"/>
    <col min="10506" max="10506" width="6.140625" style="2" customWidth="1"/>
    <col min="10507" max="10507" width="11.85546875" style="2" customWidth="1"/>
    <col min="10508" max="10508" width="11.7109375" style="2" customWidth="1"/>
    <col min="10509" max="10509" width="11.7109375" style="2" bestFit="1" customWidth="1"/>
    <col min="10510" max="10754" width="9.140625" style="2"/>
    <col min="10755" max="10755" width="0" style="2" hidden="1" customWidth="1"/>
    <col min="10756" max="10756" width="11.7109375" style="2" bestFit="1" customWidth="1"/>
    <col min="10757" max="10757" width="12.7109375" style="2" customWidth="1"/>
    <col min="10758" max="10758" width="11.7109375" style="2" bestFit="1" customWidth="1"/>
    <col min="10759" max="10761" width="9.140625" style="2"/>
    <col min="10762" max="10762" width="6.140625" style="2" customWidth="1"/>
    <col min="10763" max="10763" width="11.85546875" style="2" customWidth="1"/>
    <col min="10764" max="10764" width="11.7109375" style="2" customWidth="1"/>
    <col min="10765" max="10765" width="11.7109375" style="2" bestFit="1" customWidth="1"/>
    <col min="10766" max="11010" width="9.140625" style="2"/>
    <col min="11011" max="11011" width="0" style="2" hidden="1" customWidth="1"/>
    <col min="11012" max="11012" width="11.7109375" style="2" bestFit="1" customWidth="1"/>
    <col min="11013" max="11013" width="12.7109375" style="2" customWidth="1"/>
    <col min="11014" max="11014" width="11.7109375" style="2" bestFit="1" customWidth="1"/>
    <col min="11015" max="11017" width="9.140625" style="2"/>
    <col min="11018" max="11018" width="6.140625" style="2" customWidth="1"/>
    <col min="11019" max="11019" width="11.85546875" style="2" customWidth="1"/>
    <col min="11020" max="11020" width="11.7109375" style="2" customWidth="1"/>
    <col min="11021" max="11021" width="11.7109375" style="2" bestFit="1" customWidth="1"/>
    <col min="11022" max="11266" width="9.140625" style="2"/>
    <col min="11267" max="11267" width="0" style="2" hidden="1" customWidth="1"/>
    <col min="11268" max="11268" width="11.7109375" style="2" bestFit="1" customWidth="1"/>
    <col min="11269" max="11269" width="12.7109375" style="2" customWidth="1"/>
    <col min="11270" max="11270" width="11.7109375" style="2" bestFit="1" customWidth="1"/>
    <col min="11271" max="11273" width="9.140625" style="2"/>
    <col min="11274" max="11274" width="6.140625" style="2" customWidth="1"/>
    <col min="11275" max="11275" width="11.85546875" style="2" customWidth="1"/>
    <col min="11276" max="11276" width="11.7109375" style="2" customWidth="1"/>
    <col min="11277" max="11277" width="11.7109375" style="2" bestFit="1" customWidth="1"/>
    <col min="11278" max="11522" width="9.140625" style="2"/>
    <col min="11523" max="11523" width="0" style="2" hidden="1" customWidth="1"/>
    <col min="11524" max="11524" width="11.7109375" style="2" bestFit="1" customWidth="1"/>
    <col min="11525" max="11525" width="12.7109375" style="2" customWidth="1"/>
    <col min="11526" max="11526" width="11.7109375" style="2" bestFit="1" customWidth="1"/>
    <col min="11527" max="11529" width="9.140625" style="2"/>
    <col min="11530" max="11530" width="6.140625" style="2" customWidth="1"/>
    <col min="11531" max="11531" width="11.85546875" style="2" customWidth="1"/>
    <col min="11532" max="11532" width="11.7109375" style="2" customWidth="1"/>
    <col min="11533" max="11533" width="11.7109375" style="2" bestFit="1" customWidth="1"/>
    <col min="11534" max="11778" width="9.140625" style="2"/>
    <col min="11779" max="11779" width="0" style="2" hidden="1" customWidth="1"/>
    <col min="11780" max="11780" width="11.7109375" style="2" bestFit="1" customWidth="1"/>
    <col min="11781" max="11781" width="12.7109375" style="2" customWidth="1"/>
    <col min="11782" max="11782" width="11.7109375" style="2" bestFit="1" customWidth="1"/>
    <col min="11783" max="11785" width="9.140625" style="2"/>
    <col min="11786" max="11786" width="6.140625" style="2" customWidth="1"/>
    <col min="11787" max="11787" width="11.85546875" style="2" customWidth="1"/>
    <col min="11788" max="11788" width="11.7109375" style="2" customWidth="1"/>
    <col min="11789" max="11789" width="11.7109375" style="2" bestFit="1" customWidth="1"/>
    <col min="11790" max="12034" width="9.140625" style="2"/>
    <col min="12035" max="12035" width="0" style="2" hidden="1" customWidth="1"/>
    <col min="12036" max="12036" width="11.7109375" style="2" bestFit="1" customWidth="1"/>
    <col min="12037" max="12037" width="12.7109375" style="2" customWidth="1"/>
    <col min="12038" max="12038" width="11.7109375" style="2" bestFit="1" customWidth="1"/>
    <col min="12039" max="12041" width="9.140625" style="2"/>
    <col min="12042" max="12042" width="6.140625" style="2" customWidth="1"/>
    <col min="12043" max="12043" width="11.85546875" style="2" customWidth="1"/>
    <col min="12044" max="12044" width="11.7109375" style="2" customWidth="1"/>
    <col min="12045" max="12045" width="11.7109375" style="2" bestFit="1" customWidth="1"/>
    <col min="12046" max="12290" width="9.140625" style="2"/>
    <col min="12291" max="12291" width="0" style="2" hidden="1" customWidth="1"/>
    <col min="12292" max="12292" width="11.7109375" style="2" bestFit="1" customWidth="1"/>
    <col min="12293" max="12293" width="12.7109375" style="2" customWidth="1"/>
    <col min="12294" max="12294" width="11.7109375" style="2" bestFit="1" customWidth="1"/>
    <col min="12295" max="12297" width="9.140625" style="2"/>
    <col min="12298" max="12298" width="6.140625" style="2" customWidth="1"/>
    <col min="12299" max="12299" width="11.85546875" style="2" customWidth="1"/>
    <col min="12300" max="12300" width="11.7109375" style="2" customWidth="1"/>
    <col min="12301" max="12301" width="11.7109375" style="2" bestFit="1" customWidth="1"/>
    <col min="12302" max="12546" width="9.140625" style="2"/>
    <col min="12547" max="12547" width="0" style="2" hidden="1" customWidth="1"/>
    <col min="12548" max="12548" width="11.7109375" style="2" bestFit="1" customWidth="1"/>
    <col min="12549" max="12549" width="12.7109375" style="2" customWidth="1"/>
    <col min="12550" max="12550" width="11.7109375" style="2" bestFit="1" customWidth="1"/>
    <col min="12551" max="12553" width="9.140625" style="2"/>
    <col min="12554" max="12554" width="6.140625" style="2" customWidth="1"/>
    <col min="12555" max="12555" width="11.85546875" style="2" customWidth="1"/>
    <col min="12556" max="12556" width="11.7109375" style="2" customWidth="1"/>
    <col min="12557" max="12557" width="11.7109375" style="2" bestFit="1" customWidth="1"/>
    <col min="12558" max="12802" width="9.140625" style="2"/>
    <col min="12803" max="12803" width="0" style="2" hidden="1" customWidth="1"/>
    <col min="12804" max="12804" width="11.7109375" style="2" bestFit="1" customWidth="1"/>
    <col min="12805" max="12805" width="12.7109375" style="2" customWidth="1"/>
    <col min="12806" max="12806" width="11.7109375" style="2" bestFit="1" customWidth="1"/>
    <col min="12807" max="12809" width="9.140625" style="2"/>
    <col min="12810" max="12810" width="6.140625" style="2" customWidth="1"/>
    <col min="12811" max="12811" width="11.85546875" style="2" customWidth="1"/>
    <col min="12812" max="12812" width="11.7109375" style="2" customWidth="1"/>
    <col min="12813" max="12813" width="11.7109375" style="2" bestFit="1" customWidth="1"/>
    <col min="12814" max="13058" width="9.140625" style="2"/>
    <col min="13059" max="13059" width="0" style="2" hidden="1" customWidth="1"/>
    <col min="13060" max="13060" width="11.7109375" style="2" bestFit="1" customWidth="1"/>
    <col min="13061" max="13061" width="12.7109375" style="2" customWidth="1"/>
    <col min="13062" max="13062" width="11.7109375" style="2" bestFit="1" customWidth="1"/>
    <col min="13063" max="13065" width="9.140625" style="2"/>
    <col min="13066" max="13066" width="6.140625" style="2" customWidth="1"/>
    <col min="13067" max="13067" width="11.85546875" style="2" customWidth="1"/>
    <col min="13068" max="13068" width="11.7109375" style="2" customWidth="1"/>
    <col min="13069" max="13069" width="11.7109375" style="2" bestFit="1" customWidth="1"/>
    <col min="13070" max="13314" width="9.140625" style="2"/>
    <col min="13315" max="13315" width="0" style="2" hidden="1" customWidth="1"/>
    <col min="13316" max="13316" width="11.7109375" style="2" bestFit="1" customWidth="1"/>
    <col min="13317" max="13317" width="12.7109375" style="2" customWidth="1"/>
    <col min="13318" max="13318" width="11.7109375" style="2" bestFit="1" customWidth="1"/>
    <col min="13319" max="13321" width="9.140625" style="2"/>
    <col min="13322" max="13322" width="6.140625" style="2" customWidth="1"/>
    <col min="13323" max="13323" width="11.85546875" style="2" customWidth="1"/>
    <col min="13324" max="13324" width="11.7109375" style="2" customWidth="1"/>
    <col min="13325" max="13325" width="11.7109375" style="2" bestFit="1" customWidth="1"/>
    <col min="13326" max="13570" width="9.140625" style="2"/>
    <col min="13571" max="13571" width="0" style="2" hidden="1" customWidth="1"/>
    <col min="13572" max="13572" width="11.7109375" style="2" bestFit="1" customWidth="1"/>
    <col min="13573" max="13573" width="12.7109375" style="2" customWidth="1"/>
    <col min="13574" max="13574" width="11.7109375" style="2" bestFit="1" customWidth="1"/>
    <col min="13575" max="13577" width="9.140625" style="2"/>
    <col min="13578" max="13578" width="6.140625" style="2" customWidth="1"/>
    <col min="13579" max="13579" width="11.85546875" style="2" customWidth="1"/>
    <col min="13580" max="13580" width="11.7109375" style="2" customWidth="1"/>
    <col min="13581" max="13581" width="11.7109375" style="2" bestFit="1" customWidth="1"/>
    <col min="13582" max="13826" width="9.140625" style="2"/>
    <col min="13827" max="13827" width="0" style="2" hidden="1" customWidth="1"/>
    <col min="13828" max="13828" width="11.7109375" style="2" bestFit="1" customWidth="1"/>
    <col min="13829" max="13829" width="12.7109375" style="2" customWidth="1"/>
    <col min="13830" max="13830" width="11.7109375" style="2" bestFit="1" customWidth="1"/>
    <col min="13831" max="13833" width="9.140625" style="2"/>
    <col min="13834" max="13834" width="6.140625" style="2" customWidth="1"/>
    <col min="13835" max="13835" width="11.85546875" style="2" customWidth="1"/>
    <col min="13836" max="13836" width="11.7109375" style="2" customWidth="1"/>
    <col min="13837" max="13837" width="11.7109375" style="2" bestFit="1" customWidth="1"/>
    <col min="13838" max="14082" width="9.140625" style="2"/>
    <col min="14083" max="14083" width="0" style="2" hidden="1" customWidth="1"/>
    <col min="14084" max="14084" width="11.7109375" style="2" bestFit="1" customWidth="1"/>
    <col min="14085" max="14085" width="12.7109375" style="2" customWidth="1"/>
    <col min="14086" max="14086" width="11.7109375" style="2" bestFit="1" customWidth="1"/>
    <col min="14087" max="14089" width="9.140625" style="2"/>
    <col min="14090" max="14090" width="6.140625" style="2" customWidth="1"/>
    <col min="14091" max="14091" width="11.85546875" style="2" customWidth="1"/>
    <col min="14092" max="14092" width="11.7109375" style="2" customWidth="1"/>
    <col min="14093" max="14093" width="11.7109375" style="2" bestFit="1" customWidth="1"/>
    <col min="14094" max="14338" width="9.140625" style="2"/>
    <col min="14339" max="14339" width="0" style="2" hidden="1" customWidth="1"/>
    <col min="14340" max="14340" width="11.7109375" style="2" bestFit="1" customWidth="1"/>
    <col min="14341" max="14341" width="12.7109375" style="2" customWidth="1"/>
    <col min="14342" max="14342" width="11.7109375" style="2" bestFit="1" customWidth="1"/>
    <col min="14343" max="14345" width="9.140625" style="2"/>
    <col min="14346" max="14346" width="6.140625" style="2" customWidth="1"/>
    <col min="14347" max="14347" width="11.85546875" style="2" customWidth="1"/>
    <col min="14348" max="14348" width="11.7109375" style="2" customWidth="1"/>
    <col min="14349" max="14349" width="11.7109375" style="2" bestFit="1" customWidth="1"/>
    <col min="14350" max="14594" width="9.140625" style="2"/>
    <col min="14595" max="14595" width="0" style="2" hidden="1" customWidth="1"/>
    <col min="14596" max="14596" width="11.7109375" style="2" bestFit="1" customWidth="1"/>
    <col min="14597" max="14597" width="12.7109375" style="2" customWidth="1"/>
    <col min="14598" max="14598" width="11.7109375" style="2" bestFit="1" customWidth="1"/>
    <col min="14599" max="14601" width="9.140625" style="2"/>
    <col min="14602" max="14602" width="6.140625" style="2" customWidth="1"/>
    <col min="14603" max="14603" width="11.85546875" style="2" customWidth="1"/>
    <col min="14604" max="14604" width="11.7109375" style="2" customWidth="1"/>
    <col min="14605" max="14605" width="11.7109375" style="2" bestFit="1" customWidth="1"/>
    <col min="14606" max="14850" width="9.140625" style="2"/>
    <col min="14851" max="14851" width="0" style="2" hidden="1" customWidth="1"/>
    <col min="14852" max="14852" width="11.7109375" style="2" bestFit="1" customWidth="1"/>
    <col min="14853" max="14853" width="12.7109375" style="2" customWidth="1"/>
    <col min="14854" max="14854" width="11.7109375" style="2" bestFit="1" customWidth="1"/>
    <col min="14855" max="14857" width="9.140625" style="2"/>
    <col min="14858" max="14858" width="6.140625" style="2" customWidth="1"/>
    <col min="14859" max="14859" width="11.85546875" style="2" customWidth="1"/>
    <col min="14860" max="14860" width="11.7109375" style="2" customWidth="1"/>
    <col min="14861" max="14861" width="11.7109375" style="2" bestFit="1" customWidth="1"/>
    <col min="14862" max="15106" width="9.140625" style="2"/>
    <col min="15107" max="15107" width="0" style="2" hidden="1" customWidth="1"/>
    <col min="15108" max="15108" width="11.7109375" style="2" bestFit="1" customWidth="1"/>
    <col min="15109" max="15109" width="12.7109375" style="2" customWidth="1"/>
    <col min="15110" max="15110" width="11.7109375" style="2" bestFit="1" customWidth="1"/>
    <col min="15111" max="15113" width="9.140625" style="2"/>
    <col min="15114" max="15114" width="6.140625" style="2" customWidth="1"/>
    <col min="15115" max="15115" width="11.85546875" style="2" customWidth="1"/>
    <col min="15116" max="15116" width="11.7109375" style="2" customWidth="1"/>
    <col min="15117" max="15117" width="11.7109375" style="2" bestFit="1" customWidth="1"/>
    <col min="15118" max="15362" width="9.140625" style="2"/>
    <col min="15363" max="15363" width="0" style="2" hidden="1" customWidth="1"/>
    <col min="15364" max="15364" width="11.7109375" style="2" bestFit="1" customWidth="1"/>
    <col min="15365" max="15365" width="12.7109375" style="2" customWidth="1"/>
    <col min="15366" max="15366" width="11.7109375" style="2" bestFit="1" customWidth="1"/>
    <col min="15367" max="15369" width="9.140625" style="2"/>
    <col min="15370" max="15370" width="6.140625" style="2" customWidth="1"/>
    <col min="15371" max="15371" width="11.85546875" style="2" customWidth="1"/>
    <col min="15372" max="15372" width="11.7109375" style="2" customWidth="1"/>
    <col min="15373" max="15373" width="11.7109375" style="2" bestFit="1" customWidth="1"/>
    <col min="15374" max="15618" width="9.140625" style="2"/>
    <col min="15619" max="15619" width="0" style="2" hidden="1" customWidth="1"/>
    <col min="15620" max="15620" width="11.7109375" style="2" bestFit="1" customWidth="1"/>
    <col min="15621" max="15621" width="12.7109375" style="2" customWidth="1"/>
    <col min="15622" max="15622" width="11.7109375" style="2" bestFit="1" customWidth="1"/>
    <col min="15623" max="15625" width="9.140625" style="2"/>
    <col min="15626" max="15626" width="6.140625" style="2" customWidth="1"/>
    <col min="15627" max="15627" width="11.85546875" style="2" customWidth="1"/>
    <col min="15628" max="15628" width="11.7109375" style="2" customWidth="1"/>
    <col min="15629" max="15629" width="11.7109375" style="2" bestFit="1" customWidth="1"/>
    <col min="15630" max="15874" width="9.140625" style="2"/>
    <col min="15875" max="15875" width="0" style="2" hidden="1" customWidth="1"/>
    <col min="15876" max="15876" width="11.7109375" style="2" bestFit="1" customWidth="1"/>
    <col min="15877" max="15877" width="12.7109375" style="2" customWidth="1"/>
    <col min="15878" max="15878" width="11.7109375" style="2" bestFit="1" customWidth="1"/>
    <col min="15879" max="15881" width="9.140625" style="2"/>
    <col min="15882" max="15882" width="6.140625" style="2" customWidth="1"/>
    <col min="15883" max="15883" width="11.85546875" style="2" customWidth="1"/>
    <col min="15884" max="15884" width="11.7109375" style="2" customWidth="1"/>
    <col min="15885" max="15885" width="11.7109375" style="2" bestFit="1" customWidth="1"/>
    <col min="15886" max="16130" width="9.140625" style="2"/>
    <col min="16131" max="16131" width="0" style="2" hidden="1" customWidth="1"/>
    <col min="16132" max="16132" width="11.7109375" style="2" bestFit="1" customWidth="1"/>
    <col min="16133" max="16133" width="12.7109375" style="2" customWidth="1"/>
    <col min="16134" max="16134" width="11.7109375" style="2" bestFit="1" customWidth="1"/>
    <col min="16135" max="16137" width="9.140625" style="2"/>
    <col min="16138" max="16138" width="6.140625" style="2" customWidth="1"/>
    <col min="16139" max="16139" width="11.85546875" style="2" customWidth="1"/>
    <col min="16140" max="16140" width="11.7109375" style="2" customWidth="1"/>
    <col min="16141" max="16141" width="11.7109375" style="2" bestFit="1" customWidth="1"/>
    <col min="16142" max="16384" width="9.140625" style="2"/>
  </cols>
  <sheetData>
    <row r="1" spans="1:13" hidden="1" x14ac:dyDescent="0.2"/>
    <row r="2" spans="1:13" hidden="1" x14ac:dyDescent="0.2"/>
    <row r="3" spans="1:13" hidden="1" x14ac:dyDescent="0.2"/>
    <row r="5" spans="1:13" ht="15.75" x14ac:dyDescent="0.25">
      <c r="A5" s="2" t="s">
        <v>512</v>
      </c>
      <c r="D5" s="489"/>
      <c r="E5" s="489"/>
      <c r="F5" s="489"/>
      <c r="G5" s="489"/>
      <c r="H5" s="489"/>
      <c r="I5" s="489"/>
      <c r="J5" s="489"/>
      <c r="K5" s="489"/>
    </row>
    <row r="6" spans="1:13" ht="15.75" x14ac:dyDescent="0.25">
      <c r="D6" s="489"/>
      <c r="E6" s="489"/>
      <c r="F6" s="489"/>
      <c r="G6" s="489"/>
      <c r="H6" s="489"/>
      <c r="I6" s="489"/>
      <c r="J6" s="489"/>
      <c r="K6" s="489"/>
    </row>
    <row r="7" spans="1:13" ht="15" x14ac:dyDescent="0.2">
      <c r="D7" s="445" t="s">
        <v>349</v>
      </c>
      <c r="E7" s="445"/>
      <c r="F7" s="445"/>
      <c r="G7" s="445"/>
      <c r="H7" s="445"/>
      <c r="I7" s="445"/>
      <c r="J7" s="445"/>
      <c r="K7" s="445"/>
    </row>
    <row r="8" spans="1:13" ht="7.5" customHeight="1" x14ac:dyDescent="0.2"/>
    <row r="9" spans="1:13" ht="15.75" customHeight="1" thickBot="1" x14ac:dyDescent="0.25">
      <c r="G9" s="754" t="s">
        <v>331</v>
      </c>
      <c r="H9" s="754"/>
    </row>
    <row r="10" spans="1:13" ht="15" x14ac:dyDescent="0.2">
      <c r="A10" s="408"/>
      <c r="B10" s="409"/>
      <c r="C10" s="409"/>
      <c r="D10" s="409"/>
      <c r="E10" s="409"/>
      <c r="F10" s="747" t="s">
        <v>61</v>
      </c>
      <c r="G10" s="748"/>
      <c r="H10" s="409"/>
      <c r="I10" s="409"/>
      <c r="J10" s="409"/>
      <c r="K10" s="409"/>
      <c r="L10" s="747" t="s">
        <v>223</v>
      </c>
      <c r="M10" s="748"/>
    </row>
    <row r="11" spans="1:13" ht="16.5" thickBot="1" x14ac:dyDescent="0.3">
      <c r="A11" s="446" t="s">
        <v>180</v>
      </c>
      <c r="B11" s="410"/>
      <c r="C11" s="410"/>
      <c r="D11" s="410"/>
      <c r="E11" s="410"/>
      <c r="F11" s="749"/>
      <c r="G11" s="750"/>
      <c r="H11" s="447" t="s">
        <v>181</v>
      </c>
      <c r="I11" s="410"/>
      <c r="J11" s="410"/>
      <c r="K11" s="410"/>
      <c r="L11" s="749"/>
      <c r="M11" s="750"/>
    </row>
    <row r="12" spans="1:13" ht="41.25" customHeight="1" thickBot="1" x14ac:dyDescent="0.25">
      <c r="A12" s="411" t="s">
        <v>182</v>
      </c>
      <c r="B12" s="412"/>
      <c r="C12" s="412"/>
      <c r="D12" s="412"/>
      <c r="E12" s="412"/>
      <c r="F12" s="448" t="s">
        <v>345</v>
      </c>
      <c r="G12" s="449" t="s">
        <v>346</v>
      </c>
      <c r="H12" s="412" t="s">
        <v>183</v>
      </c>
      <c r="I12" s="412"/>
      <c r="J12" s="412"/>
      <c r="K12" s="412"/>
      <c r="L12" s="448" t="s">
        <v>345</v>
      </c>
      <c r="M12" s="449" t="s">
        <v>346</v>
      </c>
    </row>
    <row r="13" spans="1:13" ht="15" x14ac:dyDescent="0.2">
      <c r="A13" s="138"/>
      <c r="B13" s="680"/>
      <c r="C13" s="680"/>
      <c r="D13" s="680"/>
      <c r="E13" s="680"/>
      <c r="F13" s="467"/>
      <c r="G13" s="468"/>
      <c r="H13" s="680"/>
      <c r="I13" s="680"/>
      <c r="J13" s="680"/>
      <c r="K13" s="680"/>
      <c r="L13" s="467"/>
      <c r="M13" s="469"/>
    </row>
    <row r="14" spans="1:13" x14ac:dyDescent="0.2">
      <c r="A14" s="138" t="s">
        <v>184</v>
      </c>
      <c r="B14" s="680"/>
      <c r="C14" s="680"/>
      <c r="D14" s="680"/>
      <c r="E14" s="680"/>
      <c r="F14" s="470">
        <v>40000</v>
      </c>
      <c r="G14" s="470">
        <v>93000</v>
      </c>
      <c r="H14" s="680" t="s">
        <v>185</v>
      </c>
      <c r="I14" s="680"/>
      <c r="J14" s="680"/>
      <c r="K14" s="680"/>
      <c r="L14" s="470">
        <v>55446000</v>
      </c>
      <c r="M14" s="470">
        <v>55855466</v>
      </c>
    </row>
    <row r="15" spans="1:13" x14ac:dyDescent="0.2">
      <c r="A15" s="138" t="s">
        <v>186</v>
      </c>
      <c r="B15" s="680"/>
      <c r="C15" s="680"/>
      <c r="D15" s="680"/>
      <c r="E15" s="680"/>
      <c r="F15" s="470"/>
      <c r="G15" s="470"/>
      <c r="H15" s="680" t="s">
        <v>133</v>
      </c>
      <c r="I15" s="680"/>
      <c r="J15" s="680"/>
      <c r="K15" s="680"/>
      <c r="L15" s="470">
        <v>9964000</v>
      </c>
      <c r="M15" s="470">
        <v>9762702</v>
      </c>
    </row>
    <row r="16" spans="1:13" x14ac:dyDescent="0.2">
      <c r="A16" s="138" t="s">
        <v>187</v>
      </c>
      <c r="B16" s="680"/>
      <c r="C16" s="680"/>
      <c r="D16" s="680"/>
      <c r="E16" s="680"/>
      <c r="F16" s="470">
        <v>8230274</v>
      </c>
      <c r="G16" s="470">
        <v>8547059</v>
      </c>
      <c r="H16" s="680" t="s">
        <v>188</v>
      </c>
      <c r="I16" s="680"/>
      <c r="J16" s="680"/>
      <c r="K16" s="680"/>
      <c r="L16" s="470">
        <v>10585000</v>
      </c>
      <c r="M16" s="470">
        <v>11410024</v>
      </c>
    </row>
    <row r="17" spans="1:13" x14ac:dyDescent="0.2">
      <c r="A17" s="138" t="s">
        <v>189</v>
      </c>
      <c r="B17" s="680"/>
      <c r="C17" s="680"/>
      <c r="D17" s="680"/>
      <c r="E17" s="680"/>
      <c r="F17" s="470"/>
      <c r="G17" s="470"/>
      <c r="H17" s="680" t="s">
        <v>190</v>
      </c>
      <c r="I17" s="680"/>
      <c r="J17" s="680"/>
      <c r="K17" s="680"/>
      <c r="L17" s="470"/>
      <c r="M17" s="470"/>
    </row>
    <row r="18" spans="1:13" ht="14.25" customHeight="1" x14ac:dyDescent="0.2">
      <c r="A18" s="138" t="s">
        <v>191</v>
      </c>
      <c r="B18" s="680"/>
      <c r="C18" s="680"/>
      <c r="D18" s="680"/>
      <c r="E18" s="680"/>
      <c r="F18" s="471">
        <v>73006</v>
      </c>
      <c r="G18" s="471">
        <v>52430</v>
      </c>
      <c r="H18" s="680" t="s">
        <v>186</v>
      </c>
      <c r="I18" s="680"/>
      <c r="J18" s="680"/>
      <c r="K18" s="680"/>
      <c r="L18" s="470"/>
      <c r="M18" s="470"/>
    </row>
    <row r="19" spans="1:13" ht="14.25" customHeight="1" thickBot="1" x14ac:dyDescent="0.25">
      <c r="A19" s="452"/>
      <c r="B19" s="453"/>
      <c r="C19" s="453"/>
      <c r="D19" s="453"/>
      <c r="E19" s="453"/>
      <c r="F19" s="472"/>
      <c r="G19" s="472"/>
      <c r="H19" s="453" t="s">
        <v>192</v>
      </c>
      <c r="I19" s="453"/>
      <c r="J19" s="453"/>
      <c r="K19" s="453"/>
      <c r="L19" s="473"/>
      <c r="M19" s="473"/>
    </row>
    <row r="20" spans="1:13" ht="13.5" thickBot="1" x14ac:dyDescent="0.25">
      <c r="A20" s="474" t="s">
        <v>193</v>
      </c>
      <c r="B20" s="475"/>
      <c r="C20" s="475"/>
      <c r="D20" s="475"/>
      <c r="E20" s="475"/>
      <c r="F20" s="476">
        <f>SUM(F14:F18)</f>
        <v>8343280</v>
      </c>
      <c r="G20" s="476">
        <f>SUM(G14:G18)</f>
        <v>8692489</v>
      </c>
      <c r="H20" s="475" t="s">
        <v>194</v>
      </c>
      <c r="I20" s="475"/>
      <c r="J20" s="475"/>
      <c r="K20" s="475"/>
      <c r="L20" s="476">
        <f>SUM(L14:L18)</f>
        <v>75995000</v>
      </c>
      <c r="M20" s="476">
        <f>SUM(M14:M18)</f>
        <v>77028192</v>
      </c>
    </row>
    <row r="21" spans="1:13" x14ac:dyDescent="0.2">
      <c r="A21" s="138" t="s">
        <v>195</v>
      </c>
      <c r="B21" s="680"/>
      <c r="C21" s="680"/>
      <c r="D21" s="680"/>
      <c r="E21" s="680"/>
      <c r="F21" s="470"/>
      <c r="G21" s="477"/>
      <c r="H21" s="680" t="s">
        <v>196</v>
      </c>
      <c r="I21" s="680"/>
      <c r="J21" s="680"/>
      <c r="K21" s="680"/>
      <c r="L21" s="469">
        <v>100000</v>
      </c>
      <c r="M21" s="469">
        <v>100000</v>
      </c>
    </row>
    <row r="22" spans="1:13" x14ac:dyDescent="0.2">
      <c r="A22" s="138" t="s">
        <v>199</v>
      </c>
      <c r="B22" s="680"/>
      <c r="C22" s="680"/>
      <c r="D22" s="680"/>
      <c r="E22" s="680"/>
      <c r="F22" s="470"/>
      <c r="G22" s="477"/>
      <c r="H22" s="680" t="s">
        <v>198</v>
      </c>
      <c r="I22" s="680"/>
      <c r="J22" s="680"/>
      <c r="K22" s="680"/>
      <c r="L22" s="470"/>
      <c r="M22" s="470"/>
    </row>
    <row r="23" spans="1:13" x14ac:dyDescent="0.2">
      <c r="A23" s="138" t="s">
        <v>201</v>
      </c>
      <c r="B23" s="680"/>
      <c r="C23" s="680"/>
      <c r="D23" s="680"/>
      <c r="E23" s="680"/>
      <c r="F23" s="470"/>
      <c r="G23" s="477"/>
      <c r="H23" s="680" t="s">
        <v>200</v>
      </c>
      <c r="I23" s="680"/>
      <c r="J23" s="680"/>
      <c r="K23" s="680"/>
      <c r="L23" s="470"/>
      <c r="M23" s="470"/>
    </row>
    <row r="24" spans="1:13" ht="13.5" thickBot="1" x14ac:dyDescent="0.25">
      <c r="A24" s="138"/>
      <c r="B24" s="680"/>
      <c r="C24" s="680"/>
      <c r="D24" s="680"/>
      <c r="E24" s="680"/>
      <c r="F24" s="470"/>
      <c r="G24" s="477"/>
      <c r="H24" s="680" t="s">
        <v>224</v>
      </c>
      <c r="I24" s="680"/>
      <c r="J24" s="680"/>
      <c r="K24" s="680"/>
      <c r="L24" s="470"/>
      <c r="M24" s="470"/>
    </row>
    <row r="25" spans="1:13" ht="13.5" thickBot="1" x14ac:dyDescent="0.25">
      <c r="A25" s="478" t="s">
        <v>202</v>
      </c>
      <c r="B25" s="479"/>
      <c r="C25" s="479"/>
      <c r="D25" s="479"/>
      <c r="E25" s="479"/>
      <c r="F25" s="480">
        <f>SUM(F21:F23)</f>
        <v>0</v>
      </c>
      <c r="G25" s="481">
        <f>SUM(G21:G23)</f>
        <v>0</v>
      </c>
      <c r="H25" s="479" t="s">
        <v>203</v>
      </c>
      <c r="I25" s="479"/>
      <c r="J25" s="479"/>
      <c r="K25" s="479"/>
      <c r="L25" s="482">
        <f>SUM(L21:L23)</f>
        <v>100000</v>
      </c>
      <c r="M25" s="482">
        <f>SUM(M21:M23)</f>
        <v>100000</v>
      </c>
    </row>
    <row r="26" spans="1:13" x14ac:dyDescent="0.2">
      <c r="A26" s="188" t="s">
        <v>204</v>
      </c>
      <c r="B26" s="680"/>
      <c r="C26" s="680"/>
      <c r="D26" s="680"/>
      <c r="E26" s="680"/>
      <c r="F26" s="470"/>
      <c r="G26" s="477"/>
      <c r="H26" s="681" t="s">
        <v>205</v>
      </c>
      <c r="I26" s="680"/>
      <c r="J26" s="680"/>
      <c r="K26" s="680"/>
      <c r="L26" s="470"/>
      <c r="M26" s="470"/>
    </row>
    <row r="27" spans="1:13" x14ac:dyDescent="0.2">
      <c r="A27" s="138" t="s">
        <v>206</v>
      </c>
      <c r="B27" s="680"/>
      <c r="C27" s="680"/>
      <c r="D27" s="680"/>
      <c r="E27" s="680"/>
      <c r="F27" s="470"/>
      <c r="G27" s="450"/>
      <c r="H27" s="680" t="s">
        <v>207</v>
      </c>
      <c r="I27" s="680"/>
      <c r="J27" s="680"/>
      <c r="K27" s="680"/>
      <c r="L27" s="470"/>
      <c r="M27" s="470"/>
    </row>
    <row r="28" spans="1:13" x14ac:dyDescent="0.2">
      <c r="A28" s="138" t="s">
        <v>208</v>
      </c>
      <c r="B28" s="680"/>
      <c r="C28" s="680"/>
      <c r="D28" s="680"/>
      <c r="E28" s="680"/>
      <c r="F28" s="470"/>
      <c r="G28" s="450"/>
      <c r="H28" s="680" t="s">
        <v>209</v>
      </c>
      <c r="I28" s="680"/>
      <c r="J28" s="680"/>
      <c r="K28" s="680"/>
      <c r="L28" s="470"/>
      <c r="M28" s="470"/>
    </row>
    <row r="29" spans="1:13" x14ac:dyDescent="0.2">
      <c r="A29" s="138" t="s">
        <v>210</v>
      </c>
      <c r="B29" s="680"/>
      <c r="C29" s="680"/>
      <c r="D29" s="680"/>
      <c r="E29" s="680"/>
      <c r="F29" s="470">
        <v>4277334</v>
      </c>
      <c r="G29" s="450">
        <v>4277334</v>
      </c>
      <c r="H29" s="680"/>
      <c r="I29" s="680"/>
      <c r="J29" s="680"/>
      <c r="K29" s="680"/>
      <c r="L29" s="470"/>
      <c r="M29" s="470"/>
    </row>
    <row r="30" spans="1:13" x14ac:dyDescent="0.2">
      <c r="A30" s="138" t="s">
        <v>211</v>
      </c>
      <c r="B30" s="680"/>
      <c r="C30" s="680"/>
      <c r="D30" s="680"/>
      <c r="E30" s="680"/>
      <c r="F30" s="470"/>
      <c r="G30" s="450"/>
      <c r="H30" s="680" t="s">
        <v>212</v>
      </c>
      <c r="I30" s="680"/>
      <c r="J30" s="680"/>
      <c r="K30" s="680"/>
      <c r="L30" s="470"/>
      <c r="M30" s="470"/>
    </row>
    <row r="31" spans="1:13" x14ac:dyDescent="0.2">
      <c r="A31" s="138" t="s">
        <v>213</v>
      </c>
      <c r="B31" s="680"/>
      <c r="C31" s="680"/>
      <c r="D31" s="680"/>
      <c r="E31" s="680"/>
      <c r="F31" s="470">
        <v>63474386</v>
      </c>
      <c r="G31" s="450">
        <v>64158369</v>
      </c>
      <c r="H31" s="680" t="s">
        <v>213</v>
      </c>
      <c r="I31" s="680"/>
      <c r="J31" s="680"/>
      <c r="K31" s="680"/>
      <c r="L31" s="470"/>
      <c r="M31" s="470"/>
    </row>
    <row r="32" spans="1:13" x14ac:dyDescent="0.2">
      <c r="A32" s="138" t="s">
        <v>225</v>
      </c>
      <c r="B32" s="680"/>
      <c r="C32" s="680"/>
      <c r="D32" s="680"/>
      <c r="E32" s="680"/>
      <c r="F32" s="470"/>
      <c r="G32" s="450"/>
      <c r="H32" s="680" t="s">
        <v>215</v>
      </c>
      <c r="I32" s="680"/>
      <c r="J32" s="680"/>
      <c r="K32" s="680"/>
      <c r="L32" s="470"/>
      <c r="M32" s="470"/>
    </row>
    <row r="33" spans="1:13" ht="13.5" thickBot="1" x14ac:dyDescent="0.25">
      <c r="A33" s="138"/>
      <c r="B33" s="680"/>
      <c r="C33" s="680"/>
      <c r="D33" s="680"/>
      <c r="E33" s="680"/>
      <c r="F33" s="470"/>
      <c r="G33" s="450"/>
      <c r="H33" s="453"/>
      <c r="I33" s="453"/>
      <c r="J33" s="453"/>
      <c r="K33" s="453"/>
      <c r="L33" s="473"/>
      <c r="M33" s="473"/>
    </row>
    <row r="34" spans="1:13" ht="13.5" thickBot="1" x14ac:dyDescent="0.25">
      <c r="A34" s="478" t="s">
        <v>216</v>
      </c>
      <c r="B34" s="479"/>
      <c r="C34" s="479"/>
      <c r="D34" s="479"/>
      <c r="E34" s="479"/>
      <c r="F34" s="482">
        <f>SUM(F26:F33)</f>
        <v>67751720</v>
      </c>
      <c r="G34" s="483">
        <f>SUM(G26:G33)</f>
        <v>68435703</v>
      </c>
      <c r="H34" s="475" t="s">
        <v>217</v>
      </c>
      <c r="I34" s="475"/>
      <c r="J34" s="475"/>
      <c r="K34" s="475"/>
      <c r="L34" s="476">
        <f>SUM(L33:L33)</f>
        <v>0</v>
      </c>
      <c r="M34" s="476">
        <f>SUM(M33:M33)</f>
        <v>0</v>
      </c>
    </row>
    <row r="35" spans="1:13" hidden="1" x14ac:dyDescent="0.2">
      <c r="A35" s="138"/>
      <c r="B35" s="680"/>
      <c r="C35" s="680"/>
      <c r="D35" s="680"/>
      <c r="E35" s="680"/>
      <c r="F35" s="470"/>
      <c r="G35" s="477"/>
      <c r="H35" s="680"/>
      <c r="I35" s="680"/>
      <c r="J35" s="680"/>
      <c r="K35" s="680"/>
      <c r="L35" s="470"/>
      <c r="M35" s="470"/>
    </row>
    <row r="36" spans="1:13" ht="10.5" hidden="1" customHeight="1" x14ac:dyDescent="0.2">
      <c r="A36" s="463"/>
      <c r="B36" s="682"/>
      <c r="C36" s="682"/>
      <c r="D36" s="682"/>
      <c r="E36" s="682"/>
      <c r="F36" s="484"/>
      <c r="G36" s="485"/>
      <c r="H36" s="680"/>
      <c r="I36" s="680"/>
      <c r="J36" s="680"/>
      <c r="K36" s="680"/>
      <c r="L36" s="470"/>
      <c r="M36" s="470"/>
    </row>
    <row r="37" spans="1:13" ht="13.5" thickBot="1" x14ac:dyDescent="0.25">
      <c r="A37" s="465"/>
      <c r="B37" s="453"/>
      <c r="C37" s="453"/>
      <c r="D37" s="453"/>
      <c r="E37" s="453"/>
      <c r="F37" s="486"/>
      <c r="G37" s="487"/>
      <c r="H37" s="453"/>
      <c r="I37" s="453"/>
      <c r="J37" s="453"/>
      <c r="K37" s="453"/>
      <c r="L37" s="473"/>
      <c r="M37" s="473"/>
    </row>
    <row r="38" spans="1:13" ht="13.5" thickBot="1" x14ac:dyDescent="0.25">
      <c r="A38" s="456" t="s">
        <v>54</v>
      </c>
      <c r="B38" s="457"/>
      <c r="C38" s="457"/>
      <c r="D38" s="457"/>
      <c r="E38" s="457"/>
      <c r="F38" s="488">
        <f>F20+F25+F34</f>
        <v>76095000</v>
      </c>
      <c r="G38" s="488">
        <f>G20+G25+G34</f>
        <v>77128192</v>
      </c>
      <c r="H38" s="457" t="s">
        <v>137</v>
      </c>
      <c r="I38" s="457"/>
      <c r="J38" s="457"/>
      <c r="K38" s="457"/>
      <c r="L38" s="488">
        <f>L20+L25+L34</f>
        <v>76095000</v>
      </c>
      <c r="M38" s="488">
        <f>M20+M25+M34</f>
        <v>77128192</v>
      </c>
    </row>
  </sheetData>
  <mergeCells count="3">
    <mergeCell ref="F10:G11"/>
    <mergeCell ref="L10:M11"/>
    <mergeCell ref="G9:H9"/>
  </mergeCells>
  <printOptions horizontalCentered="1"/>
  <pageMargins left="0.19685039370078741" right="0.19685039370078741" top="0.11811023622047245" bottom="0.11811023622047245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AAD7-FF77-46AC-A2FE-43899B04C9AD}">
  <sheetPr>
    <tabColor rgb="FF99FFCC"/>
  </sheetPr>
  <dimension ref="A1:M38"/>
  <sheetViews>
    <sheetView topLeftCell="A19" workbookViewId="0">
      <selection activeCell="A5" sqref="A5"/>
    </sheetView>
  </sheetViews>
  <sheetFormatPr defaultRowHeight="12.75" x14ac:dyDescent="0.2"/>
  <cols>
    <col min="1" max="3" width="9.140625" style="2"/>
    <col min="4" max="4" width="8.28515625" style="2" customWidth="1"/>
    <col min="5" max="5" width="1.5703125" style="2" hidden="1" customWidth="1"/>
    <col min="6" max="6" width="13.5703125" style="2" customWidth="1"/>
    <col min="7" max="7" width="12.140625" style="2" customWidth="1"/>
    <col min="8" max="10" width="9.140625" style="2"/>
    <col min="11" max="11" width="6.140625" style="2" customWidth="1"/>
    <col min="12" max="12" width="12.7109375" style="2" customWidth="1"/>
    <col min="13" max="13" width="11.85546875" style="2" customWidth="1"/>
    <col min="14" max="257" width="9.140625" style="2"/>
    <col min="258" max="258" width="8.28515625" style="2" customWidth="1"/>
    <col min="259" max="259" width="0" style="2" hidden="1" customWidth="1"/>
    <col min="260" max="260" width="12.85546875" style="2" bestFit="1" customWidth="1"/>
    <col min="261" max="261" width="11.7109375" style="2" bestFit="1" customWidth="1"/>
    <col min="262" max="262" width="11.42578125" style="2" customWidth="1"/>
    <col min="263" max="265" width="9.140625" style="2"/>
    <col min="266" max="266" width="6.140625" style="2" customWidth="1"/>
    <col min="267" max="267" width="12.7109375" style="2" customWidth="1"/>
    <col min="268" max="269" width="11.42578125" style="2" customWidth="1"/>
    <col min="270" max="513" width="9.140625" style="2"/>
    <col min="514" max="514" width="8.28515625" style="2" customWidth="1"/>
    <col min="515" max="515" width="0" style="2" hidden="1" customWidth="1"/>
    <col min="516" max="516" width="12.85546875" style="2" bestFit="1" customWidth="1"/>
    <col min="517" max="517" width="11.7109375" style="2" bestFit="1" customWidth="1"/>
    <col min="518" max="518" width="11.42578125" style="2" customWidth="1"/>
    <col min="519" max="521" width="9.140625" style="2"/>
    <col min="522" max="522" width="6.140625" style="2" customWidth="1"/>
    <col min="523" max="523" width="12.7109375" style="2" customWidth="1"/>
    <col min="524" max="525" width="11.42578125" style="2" customWidth="1"/>
    <col min="526" max="769" width="9.140625" style="2"/>
    <col min="770" max="770" width="8.28515625" style="2" customWidth="1"/>
    <col min="771" max="771" width="0" style="2" hidden="1" customWidth="1"/>
    <col min="772" max="772" width="12.85546875" style="2" bestFit="1" customWidth="1"/>
    <col min="773" max="773" width="11.7109375" style="2" bestFit="1" customWidth="1"/>
    <col min="774" max="774" width="11.42578125" style="2" customWidth="1"/>
    <col min="775" max="777" width="9.140625" style="2"/>
    <col min="778" max="778" width="6.140625" style="2" customWidth="1"/>
    <col min="779" max="779" width="12.7109375" style="2" customWidth="1"/>
    <col min="780" max="781" width="11.42578125" style="2" customWidth="1"/>
    <col min="782" max="1025" width="9.140625" style="2"/>
    <col min="1026" max="1026" width="8.28515625" style="2" customWidth="1"/>
    <col min="1027" max="1027" width="0" style="2" hidden="1" customWidth="1"/>
    <col min="1028" max="1028" width="12.85546875" style="2" bestFit="1" customWidth="1"/>
    <col min="1029" max="1029" width="11.7109375" style="2" bestFit="1" customWidth="1"/>
    <col min="1030" max="1030" width="11.42578125" style="2" customWidth="1"/>
    <col min="1031" max="1033" width="9.140625" style="2"/>
    <col min="1034" max="1034" width="6.140625" style="2" customWidth="1"/>
    <col min="1035" max="1035" width="12.7109375" style="2" customWidth="1"/>
    <col min="1036" max="1037" width="11.42578125" style="2" customWidth="1"/>
    <col min="1038" max="1281" width="9.140625" style="2"/>
    <col min="1282" max="1282" width="8.28515625" style="2" customWidth="1"/>
    <col min="1283" max="1283" width="0" style="2" hidden="1" customWidth="1"/>
    <col min="1284" max="1284" width="12.85546875" style="2" bestFit="1" customWidth="1"/>
    <col min="1285" max="1285" width="11.7109375" style="2" bestFit="1" customWidth="1"/>
    <col min="1286" max="1286" width="11.42578125" style="2" customWidth="1"/>
    <col min="1287" max="1289" width="9.140625" style="2"/>
    <col min="1290" max="1290" width="6.140625" style="2" customWidth="1"/>
    <col min="1291" max="1291" width="12.7109375" style="2" customWidth="1"/>
    <col min="1292" max="1293" width="11.42578125" style="2" customWidth="1"/>
    <col min="1294" max="1537" width="9.140625" style="2"/>
    <col min="1538" max="1538" width="8.28515625" style="2" customWidth="1"/>
    <col min="1539" max="1539" width="0" style="2" hidden="1" customWidth="1"/>
    <col min="1540" max="1540" width="12.85546875" style="2" bestFit="1" customWidth="1"/>
    <col min="1541" max="1541" width="11.7109375" style="2" bestFit="1" customWidth="1"/>
    <col min="1542" max="1542" width="11.42578125" style="2" customWidth="1"/>
    <col min="1543" max="1545" width="9.140625" style="2"/>
    <col min="1546" max="1546" width="6.140625" style="2" customWidth="1"/>
    <col min="1547" max="1547" width="12.7109375" style="2" customWidth="1"/>
    <col min="1548" max="1549" width="11.42578125" style="2" customWidth="1"/>
    <col min="1550" max="1793" width="9.140625" style="2"/>
    <col min="1794" max="1794" width="8.28515625" style="2" customWidth="1"/>
    <col min="1795" max="1795" width="0" style="2" hidden="1" customWidth="1"/>
    <col min="1796" max="1796" width="12.85546875" style="2" bestFit="1" customWidth="1"/>
    <col min="1797" max="1797" width="11.7109375" style="2" bestFit="1" customWidth="1"/>
    <col min="1798" max="1798" width="11.42578125" style="2" customWidth="1"/>
    <col min="1799" max="1801" width="9.140625" style="2"/>
    <col min="1802" max="1802" width="6.140625" style="2" customWidth="1"/>
    <col min="1803" max="1803" width="12.7109375" style="2" customWidth="1"/>
    <col min="1804" max="1805" width="11.42578125" style="2" customWidth="1"/>
    <col min="1806" max="2049" width="9.140625" style="2"/>
    <col min="2050" max="2050" width="8.28515625" style="2" customWidth="1"/>
    <col min="2051" max="2051" width="0" style="2" hidden="1" customWidth="1"/>
    <col min="2052" max="2052" width="12.85546875" style="2" bestFit="1" customWidth="1"/>
    <col min="2053" max="2053" width="11.7109375" style="2" bestFit="1" customWidth="1"/>
    <col min="2054" max="2054" width="11.42578125" style="2" customWidth="1"/>
    <col min="2055" max="2057" width="9.140625" style="2"/>
    <col min="2058" max="2058" width="6.140625" style="2" customWidth="1"/>
    <col min="2059" max="2059" width="12.7109375" style="2" customWidth="1"/>
    <col min="2060" max="2061" width="11.42578125" style="2" customWidth="1"/>
    <col min="2062" max="2305" width="9.140625" style="2"/>
    <col min="2306" max="2306" width="8.28515625" style="2" customWidth="1"/>
    <col min="2307" max="2307" width="0" style="2" hidden="1" customWidth="1"/>
    <col min="2308" max="2308" width="12.85546875" style="2" bestFit="1" customWidth="1"/>
    <col min="2309" max="2309" width="11.7109375" style="2" bestFit="1" customWidth="1"/>
    <col min="2310" max="2310" width="11.42578125" style="2" customWidth="1"/>
    <col min="2311" max="2313" width="9.140625" style="2"/>
    <col min="2314" max="2314" width="6.140625" style="2" customWidth="1"/>
    <col min="2315" max="2315" width="12.7109375" style="2" customWidth="1"/>
    <col min="2316" max="2317" width="11.42578125" style="2" customWidth="1"/>
    <col min="2318" max="2561" width="9.140625" style="2"/>
    <col min="2562" max="2562" width="8.28515625" style="2" customWidth="1"/>
    <col min="2563" max="2563" width="0" style="2" hidden="1" customWidth="1"/>
    <col min="2564" max="2564" width="12.85546875" style="2" bestFit="1" customWidth="1"/>
    <col min="2565" max="2565" width="11.7109375" style="2" bestFit="1" customWidth="1"/>
    <col min="2566" max="2566" width="11.42578125" style="2" customWidth="1"/>
    <col min="2567" max="2569" width="9.140625" style="2"/>
    <col min="2570" max="2570" width="6.140625" style="2" customWidth="1"/>
    <col min="2571" max="2571" width="12.7109375" style="2" customWidth="1"/>
    <col min="2572" max="2573" width="11.42578125" style="2" customWidth="1"/>
    <col min="2574" max="2817" width="9.140625" style="2"/>
    <col min="2818" max="2818" width="8.28515625" style="2" customWidth="1"/>
    <col min="2819" max="2819" width="0" style="2" hidden="1" customWidth="1"/>
    <col min="2820" max="2820" width="12.85546875" style="2" bestFit="1" customWidth="1"/>
    <col min="2821" max="2821" width="11.7109375" style="2" bestFit="1" customWidth="1"/>
    <col min="2822" max="2822" width="11.42578125" style="2" customWidth="1"/>
    <col min="2823" max="2825" width="9.140625" style="2"/>
    <col min="2826" max="2826" width="6.140625" style="2" customWidth="1"/>
    <col min="2827" max="2827" width="12.7109375" style="2" customWidth="1"/>
    <col min="2828" max="2829" width="11.42578125" style="2" customWidth="1"/>
    <col min="2830" max="3073" width="9.140625" style="2"/>
    <col min="3074" max="3074" width="8.28515625" style="2" customWidth="1"/>
    <col min="3075" max="3075" width="0" style="2" hidden="1" customWidth="1"/>
    <col min="3076" max="3076" width="12.85546875" style="2" bestFit="1" customWidth="1"/>
    <col min="3077" max="3077" width="11.7109375" style="2" bestFit="1" customWidth="1"/>
    <col min="3078" max="3078" width="11.42578125" style="2" customWidth="1"/>
    <col min="3079" max="3081" width="9.140625" style="2"/>
    <col min="3082" max="3082" width="6.140625" style="2" customWidth="1"/>
    <col min="3083" max="3083" width="12.7109375" style="2" customWidth="1"/>
    <col min="3084" max="3085" width="11.42578125" style="2" customWidth="1"/>
    <col min="3086" max="3329" width="9.140625" style="2"/>
    <col min="3330" max="3330" width="8.28515625" style="2" customWidth="1"/>
    <col min="3331" max="3331" width="0" style="2" hidden="1" customWidth="1"/>
    <col min="3332" max="3332" width="12.85546875" style="2" bestFit="1" customWidth="1"/>
    <col min="3333" max="3333" width="11.7109375" style="2" bestFit="1" customWidth="1"/>
    <col min="3334" max="3334" width="11.42578125" style="2" customWidth="1"/>
    <col min="3335" max="3337" width="9.140625" style="2"/>
    <col min="3338" max="3338" width="6.140625" style="2" customWidth="1"/>
    <col min="3339" max="3339" width="12.7109375" style="2" customWidth="1"/>
    <col min="3340" max="3341" width="11.42578125" style="2" customWidth="1"/>
    <col min="3342" max="3585" width="9.140625" style="2"/>
    <col min="3586" max="3586" width="8.28515625" style="2" customWidth="1"/>
    <col min="3587" max="3587" width="0" style="2" hidden="1" customWidth="1"/>
    <col min="3588" max="3588" width="12.85546875" style="2" bestFit="1" customWidth="1"/>
    <col min="3589" max="3589" width="11.7109375" style="2" bestFit="1" customWidth="1"/>
    <col min="3590" max="3590" width="11.42578125" style="2" customWidth="1"/>
    <col min="3591" max="3593" width="9.140625" style="2"/>
    <col min="3594" max="3594" width="6.140625" style="2" customWidth="1"/>
    <col min="3595" max="3595" width="12.7109375" style="2" customWidth="1"/>
    <col min="3596" max="3597" width="11.42578125" style="2" customWidth="1"/>
    <col min="3598" max="3841" width="9.140625" style="2"/>
    <col min="3842" max="3842" width="8.28515625" style="2" customWidth="1"/>
    <col min="3843" max="3843" width="0" style="2" hidden="1" customWidth="1"/>
    <col min="3844" max="3844" width="12.85546875" style="2" bestFit="1" customWidth="1"/>
    <col min="3845" max="3845" width="11.7109375" style="2" bestFit="1" customWidth="1"/>
    <col min="3846" max="3846" width="11.42578125" style="2" customWidth="1"/>
    <col min="3847" max="3849" width="9.140625" style="2"/>
    <col min="3850" max="3850" width="6.140625" style="2" customWidth="1"/>
    <col min="3851" max="3851" width="12.7109375" style="2" customWidth="1"/>
    <col min="3852" max="3853" width="11.42578125" style="2" customWidth="1"/>
    <col min="3854" max="4097" width="9.140625" style="2"/>
    <col min="4098" max="4098" width="8.28515625" style="2" customWidth="1"/>
    <col min="4099" max="4099" width="0" style="2" hidden="1" customWidth="1"/>
    <col min="4100" max="4100" width="12.85546875" style="2" bestFit="1" customWidth="1"/>
    <col min="4101" max="4101" width="11.7109375" style="2" bestFit="1" customWidth="1"/>
    <col min="4102" max="4102" width="11.42578125" style="2" customWidth="1"/>
    <col min="4103" max="4105" width="9.140625" style="2"/>
    <col min="4106" max="4106" width="6.140625" style="2" customWidth="1"/>
    <col min="4107" max="4107" width="12.7109375" style="2" customWidth="1"/>
    <col min="4108" max="4109" width="11.42578125" style="2" customWidth="1"/>
    <col min="4110" max="4353" width="9.140625" style="2"/>
    <col min="4354" max="4354" width="8.28515625" style="2" customWidth="1"/>
    <col min="4355" max="4355" width="0" style="2" hidden="1" customWidth="1"/>
    <col min="4356" max="4356" width="12.85546875" style="2" bestFit="1" customWidth="1"/>
    <col min="4357" max="4357" width="11.7109375" style="2" bestFit="1" customWidth="1"/>
    <col min="4358" max="4358" width="11.42578125" style="2" customWidth="1"/>
    <col min="4359" max="4361" width="9.140625" style="2"/>
    <col min="4362" max="4362" width="6.140625" style="2" customWidth="1"/>
    <col min="4363" max="4363" width="12.7109375" style="2" customWidth="1"/>
    <col min="4364" max="4365" width="11.42578125" style="2" customWidth="1"/>
    <col min="4366" max="4609" width="9.140625" style="2"/>
    <col min="4610" max="4610" width="8.28515625" style="2" customWidth="1"/>
    <col min="4611" max="4611" width="0" style="2" hidden="1" customWidth="1"/>
    <col min="4612" max="4612" width="12.85546875" style="2" bestFit="1" customWidth="1"/>
    <col min="4613" max="4613" width="11.7109375" style="2" bestFit="1" customWidth="1"/>
    <col min="4614" max="4614" width="11.42578125" style="2" customWidth="1"/>
    <col min="4615" max="4617" width="9.140625" style="2"/>
    <col min="4618" max="4618" width="6.140625" style="2" customWidth="1"/>
    <col min="4619" max="4619" width="12.7109375" style="2" customWidth="1"/>
    <col min="4620" max="4621" width="11.42578125" style="2" customWidth="1"/>
    <col min="4622" max="4865" width="9.140625" style="2"/>
    <col min="4866" max="4866" width="8.28515625" style="2" customWidth="1"/>
    <col min="4867" max="4867" width="0" style="2" hidden="1" customWidth="1"/>
    <col min="4868" max="4868" width="12.85546875" style="2" bestFit="1" customWidth="1"/>
    <col min="4869" max="4869" width="11.7109375" style="2" bestFit="1" customWidth="1"/>
    <col min="4870" max="4870" width="11.42578125" style="2" customWidth="1"/>
    <col min="4871" max="4873" width="9.140625" style="2"/>
    <col min="4874" max="4874" width="6.140625" style="2" customWidth="1"/>
    <col min="4875" max="4875" width="12.7109375" style="2" customWidth="1"/>
    <col min="4876" max="4877" width="11.42578125" style="2" customWidth="1"/>
    <col min="4878" max="5121" width="9.140625" style="2"/>
    <col min="5122" max="5122" width="8.28515625" style="2" customWidth="1"/>
    <col min="5123" max="5123" width="0" style="2" hidden="1" customWidth="1"/>
    <col min="5124" max="5124" width="12.85546875" style="2" bestFit="1" customWidth="1"/>
    <col min="5125" max="5125" width="11.7109375" style="2" bestFit="1" customWidth="1"/>
    <col min="5126" max="5126" width="11.42578125" style="2" customWidth="1"/>
    <col min="5127" max="5129" width="9.140625" style="2"/>
    <col min="5130" max="5130" width="6.140625" style="2" customWidth="1"/>
    <col min="5131" max="5131" width="12.7109375" style="2" customWidth="1"/>
    <col min="5132" max="5133" width="11.42578125" style="2" customWidth="1"/>
    <col min="5134" max="5377" width="9.140625" style="2"/>
    <col min="5378" max="5378" width="8.28515625" style="2" customWidth="1"/>
    <col min="5379" max="5379" width="0" style="2" hidden="1" customWidth="1"/>
    <col min="5380" max="5380" width="12.85546875" style="2" bestFit="1" customWidth="1"/>
    <col min="5381" max="5381" width="11.7109375" style="2" bestFit="1" customWidth="1"/>
    <col min="5382" max="5382" width="11.42578125" style="2" customWidth="1"/>
    <col min="5383" max="5385" width="9.140625" style="2"/>
    <col min="5386" max="5386" width="6.140625" style="2" customWidth="1"/>
    <col min="5387" max="5387" width="12.7109375" style="2" customWidth="1"/>
    <col min="5388" max="5389" width="11.42578125" style="2" customWidth="1"/>
    <col min="5390" max="5633" width="9.140625" style="2"/>
    <col min="5634" max="5634" width="8.28515625" style="2" customWidth="1"/>
    <col min="5635" max="5635" width="0" style="2" hidden="1" customWidth="1"/>
    <col min="5636" max="5636" width="12.85546875" style="2" bestFit="1" customWidth="1"/>
    <col min="5637" max="5637" width="11.7109375" style="2" bestFit="1" customWidth="1"/>
    <col min="5638" max="5638" width="11.42578125" style="2" customWidth="1"/>
    <col min="5639" max="5641" width="9.140625" style="2"/>
    <col min="5642" max="5642" width="6.140625" style="2" customWidth="1"/>
    <col min="5643" max="5643" width="12.7109375" style="2" customWidth="1"/>
    <col min="5644" max="5645" width="11.42578125" style="2" customWidth="1"/>
    <col min="5646" max="5889" width="9.140625" style="2"/>
    <col min="5890" max="5890" width="8.28515625" style="2" customWidth="1"/>
    <col min="5891" max="5891" width="0" style="2" hidden="1" customWidth="1"/>
    <col min="5892" max="5892" width="12.85546875" style="2" bestFit="1" customWidth="1"/>
    <col min="5893" max="5893" width="11.7109375" style="2" bestFit="1" customWidth="1"/>
    <col min="5894" max="5894" width="11.42578125" style="2" customWidth="1"/>
    <col min="5895" max="5897" width="9.140625" style="2"/>
    <col min="5898" max="5898" width="6.140625" style="2" customWidth="1"/>
    <col min="5899" max="5899" width="12.7109375" style="2" customWidth="1"/>
    <col min="5900" max="5901" width="11.42578125" style="2" customWidth="1"/>
    <col min="5902" max="6145" width="9.140625" style="2"/>
    <col min="6146" max="6146" width="8.28515625" style="2" customWidth="1"/>
    <col min="6147" max="6147" width="0" style="2" hidden="1" customWidth="1"/>
    <col min="6148" max="6148" width="12.85546875" style="2" bestFit="1" customWidth="1"/>
    <col min="6149" max="6149" width="11.7109375" style="2" bestFit="1" customWidth="1"/>
    <col min="6150" max="6150" width="11.42578125" style="2" customWidth="1"/>
    <col min="6151" max="6153" width="9.140625" style="2"/>
    <col min="6154" max="6154" width="6.140625" style="2" customWidth="1"/>
    <col min="6155" max="6155" width="12.7109375" style="2" customWidth="1"/>
    <col min="6156" max="6157" width="11.42578125" style="2" customWidth="1"/>
    <col min="6158" max="6401" width="9.140625" style="2"/>
    <col min="6402" max="6402" width="8.28515625" style="2" customWidth="1"/>
    <col min="6403" max="6403" width="0" style="2" hidden="1" customWidth="1"/>
    <col min="6404" max="6404" width="12.85546875" style="2" bestFit="1" customWidth="1"/>
    <col min="6405" max="6405" width="11.7109375" style="2" bestFit="1" customWidth="1"/>
    <col min="6406" max="6406" width="11.42578125" style="2" customWidth="1"/>
    <col min="6407" max="6409" width="9.140625" style="2"/>
    <col min="6410" max="6410" width="6.140625" style="2" customWidth="1"/>
    <col min="6411" max="6411" width="12.7109375" style="2" customWidth="1"/>
    <col min="6412" max="6413" width="11.42578125" style="2" customWidth="1"/>
    <col min="6414" max="6657" width="9.140625" style="2"/>
    <col min="6658" max="6658" width="8.28515625" style="2" customWidth="1"/>
    <col min="6659" max="6659" width="0" style="2" hidden="1" customWidth="1"/>
    <col min="6660" max="6660" width="12.85546875" style="2" bestFit="1" customWidth="1"/>
    <col min="6661" max="6661" width="11.7109375" style="2" bestFit="1" customWidth="1"/>
    <col min="6662" max="6662" width="11.42578125" style="2" customWidth="1"/>
    <col min="6663" max="6665" width="9.140625" style="2"/>
    <col min="6666" max="6666" width="6.140625" style="2" customWidth="1"/>
    <col min="6667" max="6667" width="12.7109375" style="2" customWidth="1"/>
    <col min="6668" max="6669" width="11.42578125" style="2" customWidth="1"/>
    <col min="6670" max="6913" width="9.140625" style="2"/>
    <col min="6914" max="6914" width="8.28515625" style="2" customWidth="1"/>
    <col min="6915" max="6915" width="0" style="2" hidden="1" customWidth="1"/>
    <col min="6916" max="6916" width="12.85546875" style="2" bestFit="1" customWidth="1"/>
    <col min="6917" max="6917" width="11.7109375" style="2" bestFit="1" customWidth="1"/>
    <col min="6918" max="6918" width="11.42578125" style="2" customWidth="1"/>
    <col min="6919" max="6921" width="9.140625" style="2"/>
    <col min="6922" max="6922" width="6.140625" style="2" customWidth="1"/>
    <col min="6923" max="6923" width="12.7109375" style="2" customWidth="1"/>
    <col min="6924" max="6925" width="11.42578125" style="2" customWidth="1"/>
    <col min="6926" max="7169" width="9.140625" style="2"/>
    <col min="7170" max="7170" width="8.28515625" style="2" customWidth="1"/>
    <col min="7171" max="7171" width="0" style="2" hidden="1" customWidth="1"/>
    <col min="7172" max="7172" width="12.85546875" style="2" bestFit="1" customWidth="1"/>
    <col min="7173" max="7173" width="11.7109375" style="2" bestFit="1" customWidth="1"/>
    <col min="7174" max="7174" width="11.42578125" style="2" customWidth="1"/>
    <col min="7175" max="7177" width="9.140625" style="2"/>
    <col min="7178" max="7178" width="6.140625" style="2" customWidth="1"/>
    <col min="7179" max="7179" width="12.7109375" style="2" customWidth="1"/>
    <col min="7180" max="7181" width="11.42578125" style="2" customWidth="1"/>
    <col min="7182" max="7425" width="9.140625" style="2"/>
    <col min="7426" max="7426" width="8.28515625" style="2" customWidth="1"/>
    <col min="7427" max="7427" width="0" style="2" hidden="1" customWidth="1"/>
    <col min="7428" max="7428" width="12.85546875" style="2" bestFit="1" customWidth="1"/>
    <col min="7429" max="7429" width="11.7109375" style="2" bestFit="1" customWidth="1"/>
    <col min="7430" max="7430" width="11.42578125" style="2" customWidth="1"/>
    <col min="7431" max="7433" width="9.140625" style="2"/>
    <col min="7434" max="7434" width="6.140625" style="2" customWidth="1"/>
    <col min="7435" max="7435" width="12.7109375" style="2" customWidth="1"/>
    <col min="7436" max="7437" width="11.42578125" style="2" customWidth="1"/>
    <col min="7438" max="7681" width="9.140625" style="2"/>
    <col min="7682" max="7682" width="8.28515625" style="2" customWidth="1"/>
    <col min="7683" max="7683" width="0" style="2" hidden="1" customWidth="1"/>
    <col min="7684" max="7684" width="12.85546875" style="2" bestFit="1" customWidth="1"/>
    <col min="7685" max="7685" width="11.7109375" style="2" bestFit="1" customWidth="1"/>
    <col min="7686" max="7686" width="11.42578125" style="2" customWidth="1"/>
    <col min="7687" max="7689" width="9.140625" style="2"/>
    <col min="7690" max="7690" width="6.140625" style="2" customWidth="1"/>
    <col min="7691" max="7691" width="12.7109375" style="2" customWidth="1"/>
    <col min="7692" max="7693" width="11.42578125" style="2" customWidth="1"/>
    <col min="7694" max="7937" width="9.140625" style="2"/>
    <col min="7938" max="7938" width="8.28515625" style="2" customWidth="1"/>
    <col min="7939" max="7939" width="0" style="2" hidden="1" customWidth="1"/>
    <col min="7940" max="7940" width="12.85546875" style="2" bestFit="1" customWidth="1"/>
    <col min="7941" max="7941" width="11.7109375" style="2" bestFit="1" customWidth="1"/>
    <col min="7942" max="7942" width="11.42578125" style="2" customWidth="1"/>
    <col min="7943" max="7945" width="9.140625" style="2"/>
    <col min="7946" max="7946" width="6.140625" style="2" customWidth="1"/>
    <col min="7947" max="7947" width="12.7109375" style="2" customWidth="1"/>
    <col min="7948" max="7949" width="11.42578125" style="2" customWidth="1"/>
    <col min="7950" max="8193" width="9.140625" style="2"/>
    <col min="8194" max="8194" width="8.28515625" style="2" customWidth="1"/>
    <col min="8195" max="8195" width="0" style="2" hidden="1" customWidth="1"/>
    <col min="8196" max="8196" width="12.85546875" style="2" bestFit="1" customWidth="1"/>
    <col min="8197" max="8197" width="11.7109375" style="2" bestFit="1" customWidth="1"/>
    <col min="8198" max="8198" width="11.42578125" style="2" customWidth="1"/>
    <col min="8199" max="8201" width="9.140625" style="2"/>
    <col min="8202" max="8202" width="6.140625" style="2" customWidth="1"/>
    <col min="8203" max="8203" width="12.7109375" style="2" customWidth="1"/>
    <col min="8204" max="8205" width="11.42578125" style="2" customWidth="1"/>
    <col min="8206" max="8449" width="9.140625" style="2"/>
    <col min="8450" max="8450" width="8.28515625" style="2" customWidth="1"/>
    <col min="8451" max="8451" width="0" style="2" hidden="1" customWidth="1"/>
    <col min="8452" max="8452" width="12.85546875" style="2" bestFit="1" customWidth="1"/>
    <col min="8453" max="8453" width="11.7109375" style="2" bestFit="1" customWidth="1"/>
    <col min="8454" max="8454" width="11.42578125" style="2" customWidth="1"/>
    <col min="8455" max="8457" width="9.140625" style="2"/>
    <col min="8458" max="8458" width="6.140625" style="2" customWidth="1"/>
    <col min="8459" max="8459" width="12.7109375" style="2" customWidth="1"/>
    <col min="8460" max="8461" width="11.42578125" style="2" customWidth="1"/>
    <col min="8462" max="8705" width="9.140625" style="2"/>
    <col min="8706" max="8706" width="8.28515625" style="2" customWidth="1"/>
    <col min="8707" max="8707" width="0" style="2" hidden="1" customWidth="1"/>
    <col min="8708" max="8708" width="12.85546875" style="2" bestFit="1" customWidth="1"/>
    <col min="8709" max="8709" width="11.7109375" style="2" bestFit="1" customWidth="1"/>
    <col min="8710" max="8710" width="11.42578125" style="2" customWidth="1"/>
    <col min="8711" max="8713" width="9.140625" style="2"/>
    <col min="8714" max="8714" width="6.140625" style="2" customWidth="1"/>
    <col min="8715" max="8715" width="12.7109375" style="2" customWidth="1"/>
    <col min="8716" max="8717" width="11.42578125" style="2" customWidth="1"/>
    <col min="8718" max="8961" width="9.140625" style="2"/>
    <col min="8962" max="8962" width="8.28515625" style="2" customWidth="1"/>
    <col min="8963" max="8963" width="0" style="2" hidden="1" customWidth="1"/>
    <col min="8964" max="8964" width="12.85546875" style="2" bestFit="1" customWidth="1"/>
    <col min="8965" max="8965" width="11.7109375" style="2" bestFit="1" customWidth="1"/>
    <col min="8966" max="8966" width="11.42578125" style="2" customWidth="1"/>
    <col min="8967" max="8969" width="9.140625" style="2"/>
    <col min="8970" max="8970" width="6.140625" style="2" customWidth="1"/>
    <col min="8971" max="8971" width="12.7109375" style="2" customWidth="1"/>
    <col min="8972" max="8973" width="11.42578125" style="2" customWidth="1"/>
    <col min="8974" max="9217" width="9.140625" style="2"/>
    <col min="9218" max="9218" width="8.28515625" style="2" customWidth="1"/>
    <col min="9219" max="9219" width="0" style="2" hidden="1" customWidth="1"/>
    <col min="9220" max="9220" width="12.85546875" style="2" bestFit="1" customWidth="1"/>
    <col min="9221" max="9221" width="11.7109375" style="2" bestFit="1" customWidth="1"/>
    <col min="9222" max="9222" width="11.42578125" style="2" customWidth="1"/>
    <col min="9223" max="9225" width="9.140625" style="2"/>
    <col min="9226" max="9226" width="6.140625" style="2" customWidth="1"/>
    <col min="9227" max="9227" width="12.7109375" style="2" customWidth="1"/>
    <col min="9228" max="9229" width="11.42578125" style="2" customWidth="1"/>
    <col min="9230" max="9473" width="9.140625" style="2"/>
    <col min="9474" max="9474" width="8.28515625" style="2" customWidth="1"/>
    <col min="9475" max="9475" width="0" style="2" hidden="1" customWidth="1"/>
    <col min="9476" max="9476" width="12.85546875" style="2" bestFit="1" customWidth="1"/>
    <col min="9477" max="9477" width="11.7109375" style="2" bestFit="1" customWidth="1"/>
    <col min="9478" max="9478" width="11.42578125" style="2" customWidth="1"/>
    <col min="9479" max="9481" width="9.140625" style="2"/>
    <col min="9482" max="9482" width="6.140625" style="2" customWidth="1"/>
    <col min="9483" max="9483" width="12.7109375" style="2" customWidth="1"/>
    <col min="9484" max="9485" width="11.42578125" style="2" customWidth="1"/>
    <col min="9486" max="9729" width="9.140625" style="2"/>
    <col min="9730" max="9730" width="8.28515625" style="2" customWidth="1"/>
    <col min="9731" max="9731" width="0" style="2" hidden="1" customWidth="1"/>
    <col min="9732" max="9732" width="12.85546875" style="2" bestFit="1" customWidth="1"/>
    <col min="9733" max="9733" width="11.7109375" style="2" bestFit="1" customWidth="1"/>
    <col min="9734" max="9734" width="11.42578125" style="2" customWidth="1"/>
    <col min="9735" max="9737" width="9.140625" style="2"/>
    <col min="9738" max="9738" width="6.140625" style="2" customWidth="1"/>
    <col min="9739" max="9739" width="12.7109375" style="2" customWidth="1"/>
    <col min="9740" max="9741" width="11.42578125" style="2" customWidth="1"/>
    <col min="9742" max="9985" width="9.140625" style="2"/>
    <col min="9986" max="9986" width="8.28515625" style="2" customWidth="1"/>
    <col min="9987" max="9987" width="0" style="2" hidden="1" customWidth="1"/>
    <col min="9988" max="9988" width="12.85546875" style="2" bestFit="1" customWidth="1"/>
    <col min="9989" max="9989" width="11.7109375" style="2" bestFit="1" customWidth="1"/>
    <col min="9990" max="9990" width="11.42578125" style="2" customWidth="1"/>
    <col min="9991" max="9993" width="9.140625" style="2"/>
    <col min="9994" max="9994" width="6.140625" style="2" customWidth="1"/>
    <col min="9995" max="9995" width="12.7109375" style="2" customWidth="1"/>
    <col min="9996" max="9997" width="11.42578125" style="2" customWidth="1"/>
    <col min="9998" max="10241" width="9.140625" style="2"/>
    <col min="10242" max="10242" width="8.28515625" style="2" customWidth="1"/>
    <col min="10243" max="10243" width="0" style="2" hidden="1" customWidth="1"/>
    <col min="10244" max="10244" width="12.85546875" style="2" bestFit="1" customWidth="1"/>
    <col min="10245" max="10245" width="11.7109375" style="2" bestFit="1" customWidth="1"/>
    <col min="10246" max="10246" width="11.42578125" style="2" customWidth="1"/>
    <col min="10247" max="10249" width="9.140625" style="2"/>
    <col min="10250" max="10250" width="6.140625" style="2" customWidth="1"/>
    <col min="10251" max="10251" width="12.7109375" style="2" customWidth="1"/>
    <col min="10252" max="10253" width="11.42578125" style="2" customWidth="1"/>
    <col min="10254" max="10497" width="9.140625" style="2"/>
    <col min="10498" max="10498" width="8.28515625" style="2" customWidth="1"/>
    <col min="10499" max="10499" width="0" style="2" hidden="1" customWidth="1"/>
    <col min="10500" max="10500" width="12.85546875" style="2" bestFit="1" customWidth="1"/>
    <col min="10501" max="10501" width="11.7109375" style="2" bestFit="1" customWidth="1"/>
    <col min="10502" max="10502" width="11.42578125" style="2" customWidth="1"/>
    <col min="10503" max="10505" width="9.140625" style="2"/>
    <col min="10506" max="10506" width="6.140625" style="2" customWidth="1"/>
    <col min="10507" max="10507" width="12.7109375" style="2" customWidth="1"/>
    <col min="10508" max="10509" width="11.42578125" style="2" customWidth="1"/>
    <col min="10510" max="10753" width="9.140625" style="2"/>
    <col min="10754" max="10754" width="8.28515625" style="2" customWidth="1"/>
    <col min="10755" max="10755" width="0" style="2" hidden="1" customWidth="1"/>
    <col min="10756" max="10756" width="12.85546875" style="2" bestFit="1" customWidth="1"/>
    <col min="10757" max="10757" width="11.7109375" style="2" bestFit="1" customWidth="1"/>
    <col min="10758" max="10758" width="11.42578125" style="2" customWidth="1"/>
    <col min="10759" max="10761" width="9.140625" style="2"/>
    <col min="10762" max="10762" width="6.140625" style="2" customWidth="1"/>
    <col min="10763" max="10763" width="12.7109375" style="2" customWidth="1"/>
    <col min="10764" max="10765" width="11.42578125" style="2" customWidth="1"/>
    <col min="10766" max="11009" width="9.140625" style="2"/>
    <col min="11010" max="11010" width="8.28515625" style="2" customWidth="1"/>
    <col min="11011" max="11011" width="0" style="2" hidden="1" customWidth="1"/>
    <col min="11012" max="11012" width="12.85546875" style="2" bestFit="1" customWidth="1"/>
    <col min="11013" max="11013" width="11.7109375" style="2" bestFit="1" customWidth="1"/>
    <col min="11014" max="11014" width="11.42578125" style="2" customWidth="1"/>
    <col min="11015" max="11017" width="9.140625" style="2"/>
    <col min="11018" max="11018" width="6.140625" style="2" customWidth="1"/>
    <col min="11019" max="11019" width="12.7109375" style="2" customWidth="1"/>
    <col min="11020" max="11021" width="11.42578125" style="2" customWidth="1"/>
    <col min="11022" max="11265" width="9.140625" style="2"/>
    <col min="11266" max="11266" width="8.28515625" style="2" customWidth="1"/>
    <col min="11267" max="11267" width="0" style="2" hidden="1" customWidth="1"/>
    <col min="11268" max="11268" width="12.85546875" style="2" bestFit="1" customWidth="1"/>
    <col min="11269" max="11269" width="11.7109375" style="2" bestFit="1" customWidth="1"/>
    <col min="11270" max="11270" width="11.42578125" style="2" customWidth="1"/>
    <col min="11271" max="11273" width="9.140625" style="2"/>
    <col min="11274" max="11274" width="6.140625" style="2" customWidth="1"/>
    <col min="11275" max="11275" width="12.7109375" style="2" customWidth="1"/>
    <col min="11276" max="11277" width="11.42578125" style="2" customWidth="1"/>
    <col min="11278" max="11521" width="9.140625" style="2"/>
    <col min="11522" max="11522" width="8.28515625" style="2" customWidth="1"/>
    <col min="11523" max="11523" width="0" style="2" hidden="1" customWidth="1"/>
    <col min="11524" max="11524" width="12.85546875" style="2" bestFit="1" customWidth="1"/>
    <col min="11525" max="11525" width="11.7109375" style="2" bestFit="1" customWidth="1"/>
    <col min="11526" max="11526" width="11.42578125" style="2" customWidth="1"/>
    <col min="11527" max="11529" width="9.140625" style="2"/>
    <col min="11530" max="11530" width="6.140625" style="2" customWidth="1"/>
    <col min="11531" max="11531" width="12.7109375" style="2" customWidth="1"/>
    <col min="11532" max="11533" width="11.42578125" style="2" customWidth="1"/>
    <col min="11534" max="11777" width="9.140625" style="2"/>
    <col min="11778" max="11778" width="8.28515625" style="2" customWidth="1"/>
    <col min="11779" max="11779" width="0" style="2" hidden="1" customWidth="1"/>
    <col min="11780" max="11780" width="12.85546875" style="2" bestFit="1" customWidth="1"/>
    <col min="11781" max="11781" width="11.7109375" style="2" bestFit="1" customWidth="1"/>
    <col min="11782" max="11782" width="11.42578125" style="2" customWidth="1"/>
    <col min="11783" max="11785" width="9.140625" style="2"/>
    <col min="11786" max="11786" width="6.140625" style="2" customWidth="1"/>
    <col min="11787" max="11787" width="12.7109375" style="2" customWidth="1"/>
    <col min="11788" max="11789" width="11.42578125" style="2" customWidth="1"/>
    <col min="11790" max="12033" width="9.140625" style="2"/>
    <col min="12034" max="12034" width="8.28515625" style="2" customWidth="1"/>
    <col min="12035" max="12035" width="0" style="2" hidden="1" customWidth="1"/>
    <col min="12036" max="12036" width="12.85546875" style="2" bestFit="1" customWidth="1"/>
    <col min="12037" max="12037" width="11.7109375" style="2" bestFit="1" customWidth="1"/>
    <col min="12038" max="12038" width="11.42578125" style="2" customWidth="1"/>
    <col min="12039" max="12041" width="9.140625" style="2"/>
    <col min="12042" max="12042" width="6.140625" style="2" customWidth="1"/>
    <col min="12043" max="12043" width="12.7109375" style="2" customWidth="1"/>
    <col min="12044" max="12045" width="11.42578125" style="2" customWidth="1"/>
    <col min="12046" max="12289" width="9.140625" style="2"/>
    <col min="12290" max="12290" width="8.28515625" style="2" customWidth="1"/>
    <col min="12291" max="12291" width="0" style="2" hidden="1" customWidth="1"/>
    <col min="12292" max="12292" width="12.85546875" style="2" bestFit="1" customWidth="1"/>
    <col min="12293" max="12293" width="11.7109375" style="2" bestFit="1" customWidth="1"/>
    <col min="12294" max="12294" width="11.42578125" style="2" customWidth="1"/>
    <col min="12295" max="12297" width="9.140625" style="2"/>
    <col min="12298" max="12298" width="6.140625" style="2" customWidth="1"/>
    <col min="12299" max="12299" width="12.7109375" style="2" customWidth="1"/>
    <col min="12300" max="12301" width="11.42578125" style="2" customWidth="1"/>
    <col min="12302" max="12545" width="9.140625" style="2"/>
    <col min="12546" max="12546" width="8.28515625" style="2" customWidth="1"/>
    <col min="12547" max="12547" width="0" style="2" hidden="1" customWidth="1"/>
    <col min="12548" max="12548" width="12.85546875" style="2" bestFit="1" customWidth="1"/>
    <col min="12549" max="12549" width="11.7109375" style="2" bestFit="1" customWidth="1"/>
    <col min="12550" max="12550" width="11.42578125" style="2" customWidth="1"/>
    <col min="12551" max="12553" width="9.140625" style="2"/>
    <col min="12554" max="12554" width="6.140625" style="2" customWidth="1"/>
    <col min="12555" max="12555" width="12.7109375" style="2" customWidth="1"/>
    <col min="12556" max="12557" width="11.42578125" style="2" customWidth="1"/>
    <col min="12558" max="12801" width="9.140625" style="2"/>
    <col min="12802" max="12802" width="8.28515625" style="2" customWidth="1"/>
    <col min="12803" max="12803" width="0" style="2" hidden="1" customWidth="1"/>
    <col min="12804" max="12804" width="12.85546875" style="2" bestFit="1" customWidth="1"/>
    <col min="12805" max="12805" width="11.7109375" style="2" bestFit="1" customWidth="1"/>
    <col min="12806" max="12806" width="11.42578125" style="2" customWidth="1"/>
    <col min="12807" max="12809" width="9.140625" style="2"/>
    <col min="12810" max="12810" width="6.140625" style="2" customWidth="1"/>
    <col min="12811" max="12811" width="12.7109375" style="2" customWidth="1"/>
    <col min="12812" max="12813" width="11.42578125" style="2" customWidth="1"/>
    <col min="12814" max="13057" width="9.140625" style="2"/>
    <col min="13058" max="13058" width="8.28515625" style="2" customWidth="1"/>
    <col min="13059" max="13059" width="0" style="2" hidden="1" customWidth="1"/>
    <col min="13060" max="13060" width="12.85546875" style="2" bestFit="1" customWidth="1"/>
    <col min="13061" max="13061" width="11.7109375" style="2" bestFit="1" customWidth="1"/>
    <col min="13062" max="13062" width="11.42578125" style="2" customWidth="1"/>
    <col min="13063" max="13065" width="9.140625" style="2"/>
    <col min="13066" max="13066" width="6.140625" style="2" customWidth="1"/>
    <col min="13067" max="13067" width="12.7109375" style="2" customWidth="1"/>
    <col min="13068" max="13069" width="11.42578125" style="2" customWidth="1"/>
    <col min="13070" max="13313" width="9.140625" style="2"/>
    <col min="13314" max="13314" width="8.28515625" style="2" customWidth="1"/>
    <col min="13315" max="13315" width="0" style="2" hidden="1" customWidth="1"/>
    <col min="13316" max="13316" width="12.85546875" style="2" bestFit="1" customWidth="1"/>
    <col min="13317" max="13317" width="11.7109375" style="2" bestFit="1" customWidth="1"/>
    <col min="13318" max="13318" width="11.42578125" style="2" customWidth="1"/>
    <col min="13319" max="13321" width="9.140625" style="2"/>
    <col min="13322" max="13322" width="6.140625" style="2" customWidth="1"/>
    <col min="13323" max="13323" width="12.7109375" style="2" customWidth="1"/>
    <col min="13324" max="13325" width="11.42578125" style="2" customWidth="1"/>
    <col min="13326" max="13569" width="9.140625" style="2"/>
    <col min="13570" max="13570" width="8.28515625" style="2" customWidth="1"/>
    <col min="13571" max="13571" width="0" style="2" hidden="1" customWidth="1"/>
    <col min="13572" max="13572" width="12.85546875" style="2" bestFit="1" customWidth="1"/>
    <col min="13573" max="13573" width="11.7109375" style="2" bestFit="1" customWidth="1"/>
    <col min="13574" max="13574" width="11.42578125" style="2" customWidth="1"/>
    <col min="13575" max="13577" width="9.140625" style="2"/>
    <col min="13578" max="13578" width="6.140625" style="2" customWidth="1"/>
    <col min="13579" max="13579" width="12.7109375" style="2" customWidth="1"/>
    <col min="13580" max="13581" width="11.42578125" style="2" customWidth="1"/>
    <col min="13582" max="13825" width="9.140625" style="2"/>
    <col min="13826" max="13826" width="8.28515625" style="2" customWidth="1"/>
    <col min="13827" max="13827" width="0" style="2" hidden="1" customWidth="1"/>
    <col min="13828" max="13828" width="12.85546875" style="2" bestFit="1" customWidth="1"/>
    <col min="13829" max="13829" width="11.7109375" style="2" bestFit="1" customWidth="1"/>
    <col min="13830" max="13830" width="11.42578125" style="2" customWidth="1"/>
    <col min="13831" max="13833" width="9.140625" style="2"/>
    <col min="13834" max="13834" width="6.140625" style="2" customWidth="1"/>
    <col min="13835" max="13835" width="12.7109375" style="2" customWidth="1"/>
    <col min="13836" max="13837" width="11.42578125" style="2" customWidth="1"/>
    <col min="13838" max="14081" width="9.140625" style="2"/>
    <col min="14082" max="14082" width="8.28515625" style="2" customWidth="1"/>
    <col min="14083" max="14083" width="0" style="2" hidden="1" customWidth="1"/>
    <col min="14084" max="14084" width="12.85546875" style="2" bestFit="1" customWidth="1"/>
    <col min="14085" max="14085" width="11.7109375" style="2" bestFit="1" customWidth="1"/>
    <col min="14086" max="14086" width="11.42578125" style="2" customWidth="1"/>
    <col min="14087" max="14089" width="9.140625" style="2"/>
    <col min="14090" max="14090" width="6.140625" style="2" customWidth="1"/>
    <col min="14091" max="14091" width="12.7109375" style="2" customWidth="1"/>
    <col min="14092" max="14093" width="11.42578125" style="2" customWidth="1"/>
    <col min="14094" max="14337" width="9.140625" style="2"/>
    <col min="14338" max="14338" width="8.28515625" style="2" customWidth="1"/>
    <col min="14339" max="14339" width="0" style="2" hidden="1" customWidth="1"/>
    <col min="14340" max="14340" width="12.85546875" style="2" bestFit="1" customWidth="1"/>
    <col min="14341" max="14341" width="11.7109375" style="2" bestFit="1" customWidth="1"/>
    <col min="14342" max="14342" width="11.42578125" style="2" customWidth="1"/>
    <col min="14343" max="14345" width="9.140625" style="2"/>
    <col min="14346" max="14346" width="6.140625" style="2" customWidth="1"/>
    <col min="14347" max="14347" width="12.7109375" style="2" customWidth="1"/>
    <col min="14348" max="14349" width="11.42578125" style="2" customWidth="1"/>
    <col min="14350" max="14593" width="9.140625" style="2"/>
    <col min="14594" max="14594" width="8.28515625" style="2" customWidth="1"/>
    <col min="14595" max="14595" width="0" style="2" hidden="1" customWidth="1"/>
    <col min="14596" max="14596" width="12.85546875" style="2" bestFit="1" customWidth="1"/>
    <col min="14597" max="14597" width="11.7109375" style="2" bestFit="1" customWidth="1"/>
    <col min="14598" max="14598" width="11.42578125" style="2" customWidth="1"/>
    <col min="14599" max="14601" width="9.140625" style="2"/>
    <col min="14602" max="14602" width="6.140625" style="2" customWidth="1"/>
    <col min="14603" max="14603" width="12.7109375" style="2" customWidth="1"/>
    <col min="14604" max="14605" width="11.42578125" style="2" customWidth="1"/>
    <col min="14606" max="14849" width="9.140625" style="2"/>
    <col min="14850" max="14850" width="8.28515625" style="2" customWidth="1"/>
    <col min="14851" max="14851" width="0" style="2" hidden="1" customWidth="1"/>
    <col min="14852" max="14852" width="12.85546875" style="2" bestFit="1" customWidth="1"/>
    <col min="14853" max="14853" width="11.7109375" style="2" bestFit="1" customWidth="1"/>
    <col min="14854" max="14854" width="11.42578125" style="2" customWidth="1"/>
    <col min="14855" max="14857" width="9.140625" style="2"/>
    <col min="14858" max="14858" width="6.140625" style="2" customWidth="1"/>
    <col min="14859" max="14859" width="12.7109375" style="2" customWidth="1"/>
    <col min="14860" max="14861" width="11.42578125" style="2" customWidth="1"/>
    <col min="14862" max="15105" width="9.140625" style="2"/>
    <col min="15106" max="15106" width="8.28515625" style="2" customWidth="1"/>
    <col min="15107" max="15107" width="0" style="2" hidden="1" customWidth="1"/>
    <col min="15108" max="15108" width="12.85546875" style="2" bestFit="1" customWidth="1"/>
    <col min="15109" max="15109" width="11.7109375" style="2" bestFit="1" customWidth="1"/>
    <col min="15110" max="15110" width="11.42578125" style="2" customWidth="1"/>
    <col min="15111" max="15113" width="9.140625" style="2"/>
    <col min="15114" max="15114" width="6.140625" style="2" customWidth="1"/>
    <col min="15115" max="15115" width="12.7109375" style="2" customWidth="1"/>
    <col min="15116" max="15117" width="11.42578125" style="2" customWidth="1"/>
    <col min="15118" max="15361" width="9.140625" style="2"/>
    <col min="15362" max="15362" width="8.28515625" style="2" customWidth="1"/>
    <col min="15363" max="15363" width="0" style="2" hidden="1" customWidth="1"/>
    <col min="15364" max="15364" width="12.85546875" style="2" bestFit="1" customWidth="1"/>
    <col min="15365" max="15365" width="11.7109375" style="2" bestFit="1" customWidth="1"/>
    <col min="15366" max="15366" width="11.42578125" style="2" customWidth="1"/>
    <col min="15367" max="15369" width="9.140625" style="2"/>
    <col min="15370" max="15370" width="6.140625" style="2" customWidth="1"/>
    <col min="15371" max="15371" width="12.7109375" style="2" customWidth="1"/>
    <col min="15372" max="15373" width="11.42578125" style="2" customWidth="1"/>
    <col min="15374" max="15617" width="9.140625" style="2"/>
    <col min="15618" max="15618" width="8.28515625" style="2" customWidth="1"/>
    <col min="15619" max="15619" width="0" style="2" hidden="1" customWidth="1"/>
    <col min="15620" max="15620" width="12.85546875" style="2" bestFit="1" customWidth="1"/>
    <col min="15621" max="15621" width="11.7109375" style="2" bestFit="1" customWidth="1"/>
    <col min="15622" max="15622" width="11.42578125" style="2" customWidth="1"/>
    <col min="15623" max="15625" width="9.140625" style="2"/>
    <col min="15626" max="15626" width="6.140625" style="2" customWidth="1"/>
    <col min="15627" max="15627" width="12.7109375" style="2" customWidth="1"/>
    <col min="15628" max="15629" width="11.42578125" style="2" customWidth="1"/>
    <col min="15630" max="15873" width="9.140625" style="2"/>
    <col min="15874" max="15874" width="8.28515625" style="2" customWidth="1"/>
    <col min="15875" max="15875" width="0" style="2" hidden="1" customWidth="1"/>
    <col min="15876" max="15876" width="12.85546875" style="2" bestFit="1" customWidth="1"/>
    <col min="15877" max="15877" width="11.7109375" style="2" bestFit="1" customWidth="1"/>
    <col min="15878" max="15878" width="11.42578125" style="2" customWidth="1"/>
    <col min="15879" max="15881" width="9.140625" style="2"/>
    <col min="15882" max="15882" width="6.140625" style="2" customWidth="1"/>
    <col min="15883" max="15883" width="12.7109375" style="2" customWidth="1"/>
    <col min="15884" max="15885" width="11.42578125" style="2" customWidth="1"/>
    <col min="15886" max="16129" width="9.140625" style="2"/>
    <col min="16130" max="16130" width="8.28515625" style="2" customWidth="1"/>
    <col min="16131" max="16131" width="0" style="2" hidden="1" customWidth="1"/>
    <col min="16132" max="16132" width="12.85546875" style="2" bestFit="1" customWidth="1"/>
    <col min="16133" max="16133" width="11.7109375" style="2" bestFit="1" customWidth="1"/>
    <col min="16134" max="16134" width="11.42578125" style="2" customWidth="1"/>
    <col min="16135" max="16137" width="9.140625" style="2"/>
    <col min="16138" max="16138" width="6.140625" style="2" customWidth="1"/>
    <col min="16139" max="16139" width="12.7109375" style="2" customWidth="1"/>
    <col min="16140" max="16141" width="11.42578125" style="2" customWidth="1"/>
    <col min="16142" max="16384" width="9.140625" style="2"/>
  </cols>
  <sheetData>
    <row r="1" spans="1:13" hidden="1" x14ac:dyDescent="0.2"/>
    <row r="2" spans="1:13" hidden="1" x14ac:dyDescent="0.2"/>
    <row r="3" spans="1:13" hidden="1" x14ac:dyDescent="0.2"/>
    <row r="5" spans="1:13" ht="15.75" x14ac:dyDescent="0.25">
      <c r="A5" s="2" t="s">
        <v>513</v>
      </c>
      <c r="D5" s="489"/>
      <c r="E5" s="489"/>
      <c r="F5" s="489"/>
      <c r="G5" s="489"/>
      <c r="H5" s="489"/>
      <c r="I5" s="489"/>
      <c r="J5" s="489"/>
      <c r="K5" s="489"/>
    </row>
    <row r="6" spans="1:13" ht="15.75" x14ac:dyDescent="0.25">
      <c r="D6" s="489"/>
      <c r="E6" s="489"/>
      <c r="F6" s="489"/>
      <c r="G6" s="489"/>
      <c r="H6" s="489"/>
      <c r="I6" s="489"/>
      <c r="J6" s="489"/>
      <c r="K6" s="489"/>
    </row>
    <row r="7" spans="1:13" ht="15" x14ac:dyDescent="0.2">
      <c r="A7" s="762" t="s">
        <v>344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</row>
    <row r="8" spans="1:13" ht="7.5" customHeight="1" x14ac:dyDescent="0.2"/>
    <row r="9" spans="1:13" ht="13.5" thickBot="1" x14ac:dyDescent="0.25">
      <c r="G9" s="754" t="s">
        <v>331</v>
      </c>
      <c r="H9" s="754"/>
    </row>
    <row r="10" spans="1:13" ht="15" x14ac:dyDescent="0.2">
      <c r="A10" s="408"/>
      <c r="B10" s="409"/>
      <c r="C10" s="409"/>
      <c r="D10" s="409"/>
      <c r="E10" s="409"/>
      <c r="F10" s="747" t="s">
        <v>86</v>
      </c>
      <c r="G10" s="756"/>
      <c r="H10" s="408"/>
      <c r="I10" s="409"/>
      <c r="J10" s="409"/>
      <c r="K10" s="409"/>
      <c r="L10" s="758" t="s">
        <v>86</v>
      </c>
      <c r="M10" s="759"/>
    </row>
    <row r="11" spans="1:13" ht="16.5" thickBot="1" x14ac:dyDescent="0.3">
      <c r="A11" s="446" t="s">
        <v>180</v>
      </c>
      <c r="B11" s="410"/>
      <c r="C11" s="410"/>
      <c r="D11" s="410"/>
      <c r="E11" s="410"/>
      <c r="F11" s="749"/>
      <c r="G11" s="757"/>
      <c r="H11" s="446" t="s">
        <v>181</v>
      </c>
      <c r="I11" s="410"/>
      <c r="J11" s="410"/>
      <c r="K11" s="410"/>
      <c r="L11" s="760"/>
      <c r="M11" s="761"/>
    </row>
    <row r="12" spans="1:13" ht="39" customHeight="1" thickBot="1" x14ac:dyDescent="0.25">
      <c r="A12" s="411" t="s">
        <v>182</v>
      </c>
      <c r="B12" s="412"/>
      <c r="C12" s="412"/>
      <c r="D12" s="412"/>
      <c r="E12" s="412"/>
      <c r="F12" s="448" t="s">
        <v>345</v>
      </c>
      <c r="G12" s="449" t="s">
        <v>346</v>
      </c>
      <c r="H12" s="412" t="s">
        <v>183</v>
      </c>
      <c r="I12" s="412"/>
      <c r="J12" s="412"/>
      <c r="K12" s="412"/>
      <c r="L12" s="448" t="s">
        <v>345</v>
      </c>
      <c r="M12" s="449" t="s">
        <v>346</v>
      </c>
    </row>
    <row r="13" spans="1:13" x14ac:dyDescent="0.2">
      <c r="A13" s="138"/>
      <c r="B13" s="680"/>
      <c r="C13" s="680"/>
      <c r="D13" s="680"/>
      <c r="E13" s="680"/>
      <c r="F13" s="415"/>
      <c r="G13" s="414"/>
      <c r="H13" s="680"/>
      <c r="I13" s="680"/>
      <c r="J13" s="680"/>
      <c r="K13" s="680"/>
      <c r="L13" s="415"/>
      <c r="M13" s="416"/>
    </row>
    <row r="14" spans="1:13" x14ac:dyDescent="0.2">
      <c r="A14" s="138" t="s">
        <v>184</v>
      </c>
      <c r="B14" s="680"/>
      <c r="C14" s="680"/>
      <c r="D14" s="680"/>
      <c r="E14" s="680"/>
      <c r="F14" s="450"/>
      <c r="G14" s="450"/>
      <c r="H14" s="680" t="s">
        <v>185</v>
      </c>
      <c r="I14" s="680"/>
      <c r="J14" s="680"/>
      <c r="K14" s="680"/>
      <c r="L14" s="450">
        <v>42418838</v>
      </c>
      <c r="M14" s="450">
        <v>45959487</v>
      </c>
    </row>
    <row r="15" spans="1:13" x14ac:dyDescent="0.2">
      <c r="A15" s="138" t="s">
        <v>186</v>
      </c>
      <c r="B15" s="680"/>
      <c r="C15" s="680"/>
      <c r="D15" s="680"/>
      <c r="E15" s="680"/>
      <c r="F15" s="450"/>
      <c r="G15" s="450"/>
      <c r="H15" s="680" t="s">
        <v>133</v>
      </c>
      <c r="I15" s="680"/>
      <c r="J15" s="680"/>
      <c r="K15" s="680"/>
      <c r="L15" s="450">
        <v>7502248</v>
      </c>
      <c r="M15" s="450">
        <v>7623341</v>
      </c>
    </row>
    <row r="16" spans="1:13" x14ac:dyDescent="0.2">
      <c r="A16" s="138" t="s">
        <v>187</v>
      </c>
      <c r="B16" s="680"/>
      <c r="C16" s="680"/>
      <c r="D16" s="680"/>
      <c r="E16" s="680"/>
      <c r="F16" s="450"/>
      <c r="G16" s="450"/>
      <c r="H16" s="680" t="s">
        <v>188</v>
      </c>
      <c r="I16" s="680"/>
      <c r="J16" s="680"/>
      <c r="K16" s="680"/>
      <c r="L16" s="450">
        <v>24289349</v>
      </c>
      <c r="M16" s="450">
        <v>21752131</v>
      </c>
    </row>
    <row r="17" spans="1:13" x14ac:dyDescent="0.2">
      <c r="A17" s="138" t="s">
        <v>189</v>
      </c>
      <c r="B17" s="680"/>
      <c r="C17" s="680"/>
      <c r="D17" s="680"/>
      <c r="E17" s="680"/>
      <c r="F17" s="450"/>
      <c r="G17" s="450"/>
      <c r="H17" s="680" t="s">
        <v>190</v>
      </c>
      <c r="I17" s="680"/>
      <c r="J17" s="680"/>
      <c r="K17" s="680"/>
      <c r="L17" s="450"/>
      <c r="M17" s="450"/>
    </row>
    <row r="18" spans="1:13" ht="14.25" customHeight="1" x14ac:dyDescent="0.2">
      <c r="A18" s="138" t="s">
        <v>191</v>
      </c>
      <c r="B18" s="680"/>
      <c r="C18" s="680"/>
      <c r="D18" s="680"/>
      <c r="E18" s="680"/>
      <c r="F18" s="451">
        <v>14259997</v>
      </c>
      <c r="G18" s="451">
        <v>15162026</v>
      </c>
      <c r="H18" s="680" t="s">
        <v>186</v>
      </c>
      <c r="I18" s="680"/>
      <c r="J18" s="680"/>
      <c r="K18" s="680"/>
      <c r="L18" s="450"/>
      <c r="M18" s="450"/>
    </row>
    <row r="19" spans="1:13" ht="14.25" customHeight="1" thickBot="1" x14ac:dyDescent="0.25">
      <c r="A19" s="452"/>
      <c r="B19" s="453"/>
      <c r="C19" s="453"/>
      <c r="D19" s="453"/>
      <c r="E19" s="453"/>
      <c r="F19" s="454"/>
      <c r="G19" s="454"/>
      <c r="H19" s="453" t="s">
        <v>192</v>
      </c>
      <c r="I19" s="453"/>
      <c r="J19" s="453"/>
      <c r="K19" s="453"/>
      <c r="L19" s="455"/>
      <c r="M19" s="455"/>
    </row>
    <row r="20" spans="1:13" ht="13.5" thickBot="1" x14ac:dyDescent="0.25">
      <c r="A20" s="456" t="s">
        <v>193</v>
      </c>
      <c r="B20" s="457"/>
      <c r="C20" s="457"/>
      <c r="D20" s="457"/>
      <c r="E20" s="457"/>
      <c r="F20" s="458">
        <f>SUM(F14:F18)</f>
        <v>14259997</v>
      </c>
      <c r="G20" s="458">
        <f>SUM(G14:G18)</f>
        <v>15162026</v>
      </c>
      <c r="H20" s="457" t="s">
        <v>194</v>
      </c>
      <c r="I20" s="457"/>
      <c r="J20" s="457"/>
      <c r="K20" s="457"/>
      <c r="L20" s="458">
        <f>SUM(L14:L18)</f>
        <v>74210435</v>
      </c>
      <c r="M20" s="458">
        <f>SUM(M14:M18)</f>
        <v>75334959</v>
      </c>
    </row>
    <row r="21" spans="1:13" x14ac:dyDescent="0.2">
      <c r="A21" s="138" t="s">
        <v>195</v>
      </c>
      <c r="B21" s="680"/>
      <c r="C21" s="680"/>
      <c r="D21" s="680"/>
      <c r="E21" s="680"/>
      <c r="F21" s="450"/>
      <c r="G21" s="450"/>
      <c r="H21" s="680" t="s">
        <v>196</v>
      </c>
      <c r="I21" s="680"/>
      <c r="J21" s="680"/>
      <c r="K21" s="680"/>
      <c r="L21" s="416">
        <v>2281600</v>
      </c>
      <c r="M21" s="416">
        <v>550971</v>
      </c>
    </row>
    <row r="22" spans="1:13" x14ac:dyDescent="0.2">
      <c r="A22" s="138" t="s">
        <v>199</v>
      </c>
      <c r="B22" s="680"/>
      <c r="C22" s="680"/>
      <c r="D22" s="680"/>
      <c r="E22" s="680"/>
      <c r="F22" s="450"/>
      <c r="G22" s="450"/>
      <c r="H22" s="680" t="s">
        <v>198</v>
      </c>
      <c r="I22" s="680"/>
      <c r="J22" s="680"/>
      <c r="K22" s="680"/>
      <c r="L22" s="450"/>
      <c r="M22" s="450"/>
    </row>
    <row r="23" spans="1:13" x14ac:dyDescent="0.2">
      <c r="A23" s="138" t="s">
        <v>201</v>
      </c>
      <c r="B23" s="680"/>
      <c r="C23" s="680"/>
      <c r="D23" s="680"/>
      <c r="E23" s="680"/>
      <c r="F23" s="450"/>
      <c r="G23" s="450"/>
      <c r="H23" s="680" t="s">
        <v>200</v>
      </c>
      <c r="I23" s="680"/>
      <c r="J23" s="680"/>
      <c r="K23" s="680"/>
      <c r="L23" s="450"/>
      <c r="M23" s="450"/>
    </row>
    <row r="24" spans="1:13" ht="13.5" thickBot="1" x14ac:dyDescent="0.25">
      <c r="A24" s="138"/>
      <c r="B24" s="680"/>
      <c r="C24" s="680"/>
      <c r="D24" s="680"/>
      <c r="E24" s="680"/>
      <c r="F24" s="450"/>
      <c r="G24" s="450"/>
      <c r="H24" s="680" t="s">
        <v>224</v>
      </c>
      <c r="I24" s="680"/>
      <c r="J24" s="680"/>
      <c r="K24" s="680"/>
      <c r="L24" s="450"/>
      <c r="M24" s="450"/>
    </row>
    <row r="25" spans="1:13" ht="13.5" thickBot="1" x14ac:dyDescent="0.25">
      <c r="A25" s="459" t="s">
        <v>202</v>
      </c>
      <c r="B25" s="460"/>
      <c r="C25" s="460"/>
      <c r="D25" s="460"/>
      <c r="E25" s="460"/>
      <c r="F25" s="461">
        <f>SUM(F21:F23)</f>
        <v>0</v>
      </c>
      <c r="G25" s="461">
        <f>SUM(G21:G23)</f>
        <v>0</v>
      </c>
      <c r="H25" s="460" t="s">
        <v>203</v>
      </c>
      <c r="I25" s="460"/>
      <c r="J25" s="460"/>
      <c r="K25" s="460"/>
      <c r="L25" s="462">
        <f>SUM(L21:L23)</f>
        <v>2281600</v>
      </c>
      <c r="M25" s="462">
        <f>SUM(M21:M23)</f>
        <v>550971</v>
      </c>
    </row>
    <row r="26" spans="1:13" x14ac:dyDescent="0.2">
      <c r="A26" s="188" t="s">
        <v>204</v>
      </c>
      <c r="B26" s="680"/>
      <c r="C26" s="680"/>
      <c r="D26" s="680"/>
      <c r="E26" s="680"/>
      <c r="F26" s="450"/>
      <c r="G26" s="450"/>
      <c r="H26" s="681" t="s">
        <v>205</v>
      </c>
      <c r="I26" s="680"/>
      <c r="J26" s="680"/>
      <c r="K26" s="680"/>
      <c r="L26" s="450"/>
      <c r="M26" s="450"/>
    </row>
    <row r="27" spans="1:13" x14ac:dyDescent="0.2">
      <c r="A27" s="138" t="s">
        <v>206</v>
      </c>
      <c r="B27" s="680"/>
      <c r="C27" s="680"/>
      <c r="D27" s="680"/>
      <c r="E27" s="680"/>
      <c r="F27" s="450"/>
      <c r="G27" s="450"/>
      <c r="H27" s="680" t="s">
        <v>207</v>
      </c>
      <c r="I27" s="680"/>
      <c r="J27" s="680"/>
      <c r="K27" s="680"/>
      <c r="L27" s="450"/>
      <c r="M27" s="450"/>
    </row>
    <row r="28" spans="1:13" x14ac:dyDescent="0.2">
      <c r="A28" s="138" t="s">
        <v>208</v>
      </c>
      <c r="B28" s="680"/>
      <c r="C28" s="680"/>
      <c r="D28" s="680"/>
      <c r="E28" s="680"/>
      <c r="F28" s="450"/>
      <c r="G28" s="450"/>
      <c r="H28" s="680" t="s">
        <v>209</v>
      </c>
      <c r="I28" s="680"/>
      <c r="J28" s="680"/>
      <c r="K28" s="680"/>
      <c r="L28" s="450"/>
      <c r="M28" s="450"/>
    </row>
    <row r="29" spans="1:13" x14ac:dyDescent="0.2">
      <c r="A29" s="138" t="s">
        <v>210</v>
      </c>
      <c r="B29" s="680"/>
      <c r="C29" s="680"/>
      <c r="D29" s="680"/>
      <c r="E29" s="680"/>
      <c r="F29" s="450">
        <v>158633</v>
      </c>
      <c r="G29" s="450">
        <v>158633</v>
      </c>
      <c r="H29" s="680"/>
      <c r="I29" s="680"/>
      <c r="J29" s="680"/>
      <c r="K29" s="680"/>
      <c r="L29" s="450"/>
      <c r="M29" s="450"/>
    </row>
    <row r="30" spans="1:13" x14ac:dyDescent="0.2">
      <c r="A30" s="138" t="s">
        <v>211</v>
      </c>
      <c r="B30" s="680"/>
      <c r="C30" s="680"/>
      <c r="D30" s="680"/>
      <c r="E30" s="680"/>
      <c r="F30" s="450"/>
      <c r="G30" s="450"/>
      <c r="H30" s="680" t="s">
        <v>212</v>
      </c>
      <c r="I30" s="680"/>
      <c r="J30" s="680"/>
      <c r="K30" s="680"/>
      <c r="L30" s="450"/>
      <c r="M30" s="450"/>
    </row>
    <row r="31" spans="1:13" x14ac:dyDescent="0.2">
      <c r="A31" s="138" t="s">
        <v>213</v>
      </c>
      <c r="B31" s="680"/>
      <c r="C31" s="680"/>
      <c r="D31" s="680"/>
      <c r="E31" s="680"/>
      <c r="F31" s="450">
        <v>62073404</v>
      </c>
      <c r="G31" s="450">
        <v>60565271</v>
      </c>
      <c r="H31" s="680" t="s">
        <v>213</v>
      </c>
      <c r="I31" s="680"/>
      <c r="J31" s="680"/>
      <c r="K31" s="680"/>
      <c r="L31" s="450"/>
      <c r="M31" s="450"/>
    </row>
    <row r="32" spans="1:13" x14ac:dyDescent="0.2">
      <c r="A32" s="138" t="s">
        <v>225</v>
      </c>
      <c r="B32" s="680"/>
      <c r="C32" s="680"/>
      <c r="D32" s="680"/>
      <c r="E32" s="680"/>
      <c r="F32" s="450"/>
      <c r="G32" s="450"/>
      <c r="H32" s="680" t="s">
        <v>215</v>
      </c>
      <c r="I32" s="680"/>
      <c r="J32" s="680"/>
      <c r="K32" s="680"/>
      <c r="L32" s="450"/>
      <c r="M32" s="450"/>
    </row>
    <row r="33" spans="1:13" ht="13.5" thickBot="1" x14ac:dyDescent="0.25">
      <c r="A33" s="138"/>
      <c r="B33" s="680"/>
      <c r="C33" s="680"/>
      <c r="D33" s="680"/>
      <c r="E33" s="680"/>
      <c r="F33" s="450"/>
      <c r="G33" s="450"/>
      <c r="H33" s="453"/>
      <c r="I33" s="453"/>
      <c r="J33" s="453"/>
      <c r="K33" s="453"/>
      <c r="L33" s="455"/>
      <c r="M33" s="455"/>
    </row>
    <row r="34" spans="1:13" ht="13.5" thickBot="1" x14ac:dyDescent="0.25">
      <c r="A34" s="459" t="s">
        <v>216</v>
      </c>
      <c r="B34" s="460"/>
      <c r="C34" s="460"/>
      <c r="D34" s="460"/>
      <c r="E34" s="460"/>
      <c r="F34" s="462">
        <f>SUM(F26:F33)</f>
        <v>62232037</v>
      </c>
      <c r="G34" s="462">
        <f>SUM(G26:G33)</f>
        <v>60723904</v>
      </c>
      <c r="H34" s="457" t="s">
        <v>217</v>
      </c>
      <c r="I34" s="457"/>
      <c r="J34" s="457"/>
      <c r="K34" s="457"/>
      <c r="L34" s="458">
        <f>SUM(L33:L33)</f>
        <v>0</v>
      </c>
      <c r="M34" s="458">
        <f>SUM(M33:M33)</f>
        <v>0</v>
      </c>
    </row>
    <row r="35" spans="1:13" hidden="1" x14ac:dyDescent="0.2">
      <c r="A35" s="138"/>
      <c r="B35" s="680"/>
      <c r="C35" s="680"/>
      <c r="D35" s="680"/>
      <c r="E35" s="680"/>
      <c r="F35" s="450"/>
      <c r="G35" s="450"/>
      <c r="H35" s="680"/>
      <c r="I35" s="680"/>
      <c r="J35" s="680"/>
      <c r="K35" s="680"/>
      <c r="L35" s="450"/>
      <c r="M35" s="450"/>
    </row>
    <row r="36" spans="1:13" ht="10.5" hidden="1" customHeight="1" x14ac:dyDescent="0.2">
      <c r="A36" s="463"/>
      <c r="B36" s="682"/>
      <c r="C36" s="682"/>
      <c r="D36" s="682"/>
      <c r="E36" s="682"/>
      <c r="F36" s="464"/>
      <c r="G36" s="464"/>
      <c r="H36" s="680"/>
      <c r="I36" s="680"/>
      <c r="J36" s="680"/>
      <c r="K36" s="680"/>
      <c r="L36" s="450"/>
      <c r="M36" s="450"/>
    </row>
    <row r="37" spans="1:13" ht="13.5" thickBot="1" x14ac:dyDescent="0.25">
      <c r="A37" s="465"/>
      <c r="B37" s="453"/>
      <c r="C37" s="453"/>
      <c r="D37" s="453"/>
      <c r="E37" s="453"/>
      <c r="F37" s="466"/>
      <c r="G37" s="466"/>
      <c r="H37" s="453"/>
      <c r="I37" s="453"/>
      <c r="J37" s="453"/>
      <c r="K37" s="453"/>
      <c r="L37" s="455"/>
      <c r="M37" s="455"/>
    </row>
    <row r="38" spans="1:13" ht="13.5" thickBot="1" x14ac:dyDescent="0.25">
      <c r="A38" s="456" t="s">
        <v>54</v>
      </c>
      <c r="B38" s="457"/>
      <c r="C38" s="457"/>
      <c r="D38" s="457"/>
      <c r="E38" s="457"/>
      <c r="F38" s="458">
        <f>F20+F25+F34</f>
        <v>76492034</v>
      </c>
      <c r="G38" s="458">
        <f>G20+G25+G34</f>
        <v>75885930</v>
      </c>
      <c r="H38" s="457" t="s">
        <v>137</v>
      </c>
      <c r="I38" s="457"/>
      <c r="J38" s="457"/>
      <c r="K38" s="457"/>
      <c r="L38" s="458">
        <f>L20+L25+L34</f>
        <v>76492035</v>
      </c>
      <c r="M38" s="458">
        <f>M20+M25+M34</f>
        <v>75885930</v>
      </c>
    </row>
  </sheetData>
  <mergeCells count="4">
    <mergeCell ref="F10:G11"/>
    <mergeCell ref="L10:M11"/>
    <mergeCell ref="A7:M7"/>
    <mergeCell ref="G9:H9"/>
  </mergeCells>
  <printOptions horizontalCentered="1"/>
  <pageMargins left="0.19685039370078741" right="0.19685039370078741" top="0.11811023622047245" bottom="0.19685039370078741" header="0.31496062992125984" footer="0.118110236220472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2447-3246-47B5-843E-A1858A1D9BC3}">
  <sheetPr>
    <tabColor rgb="FF99FFCC"/>
    <pageSetUpPr fitToPage="1"/>
  </sheetPr>
  <dimension ref="A1:L128"/>
  <sheetViews>
    <sheetView workbookViewId="0">
      <selection activeCell="A5" sqref="A5:I5"/>
    </sheetView>
  </sheetViews>
  <sheetFormatPr defaultRowHeight="12.75" x14ac:dyDescent="0.2"/>
  <cols>
    <col min="1" max="6" width="9.140625" style="577" customWidth="1"/>
    <col min="7" max="7" width="9.7109375" style="577" customWidth="1"/>
    <col min="8" max="8" width="10" style="577" customWidth="1"/>
    <col min="9" max="10" width="10.28515625" style="577" customWidth="1"/>
    <col min="11" max="11" width="9.7109375" style="577" customWidth="1"/>
    <col min="12" max="12" width="10" style="577" customWidth="1"/>
    <col min="13" max="205" width="9.140625" style="577"/>
    <col min="206" max="206" width="9.7109375" style="577" customWidth="1"/>
    <col min="207" max="207" width="10" style="577" customWidth="1"/>
    <col min="208" max="208" width="10.28515625" style="577" customWidth="1"/>
    <col min="209" max="209" width="9.7109375" style="577" customWidth="1"/>
    <col min="210" max="461" width="9.140625" style="577"/>
    <col min="462" max="462" width="9.7109375" style="577" customWidth="1"/>
    <col min="463" max="463" width="10" style="577" customWidth="1"/>
    <col min="464" max="464" width="10.28515625" style="577" customWidth="1"/>
    <col min="465" max="465" width="9.7109375" style="577" customWidth="1"/>
    <col min="466" max="717" width="9.140625" style="577"/>
    <col min="718" max="718" width="9.7109375" style="577" customWidth="1"/>
    <col min="719" max="719" width="10" style="577" customWidth="1"/>
    <col min="720" max="720" width="10.28515625" style="577" customWidth="1"/>
    <col min="721" max="721" width="9.7109375" style="577" customWidth="1"/>
    <col min="722" max="973" width="9.140625" style="577"/>
    <col min="974" max="974" width="9.7109375" style="577" customWidth="1"/>
    <col min="975" max="975" width="10" style="577" customWidth="1"/>
    <col min="976" max="976" width="10.28515625" style="577" customWidth="1"/>
    <col min="977" max="977" width="9.7109375" style="577" customWidth="1"/>
    <col min="978" max="1229" width="9.140625" style="577"/>
    <col min="1230" max="1230" width="9.7109375" style="577" customWidth="1"/>
    <col min="1231" max="1231" width="10" style="577" customWidth="1"/>
    <col min="1232" max="1232" width="10.28515625" style="577" customWidth="1"/>
    <col min="1233" max="1233" width="9.7109375" style="577" customWidth="1"/>
    <col min="1234" max="1485" width="9.140625" style="577"/>
    <col min="1486" max="1486" width="9.7109375" style="577" customWidth="1"/>
    <col min="1487" max="1487" width="10" style="577" customWidth="1"/>
    <col min="1488" max="1488" width="10.28515625" style="577" customWidth="1"/>
    <col min="1489" max="1489" width="9.7109375" style="577" customWidth="1"/>
    <col min="1490" max="1741" width="9.140625" style="577"/>
    <col min="1742" max="1742" width="9.7109375" style="577" customWidth="1"/>
    <col min="1743" max="1743" width="10" style="577" customWidth="1"/>
    <col min="1744" max="1744" width="10.28515625" style="577" customWidth="1"/>
    <col min="1745" max="1745" width="9.7109375" style="577" customWidth="1"/>
    <col min="1746" max="1997" width="9.140625" style="577"/>
    <col min="1998" max="1998" width="9.7109375" style="577" customWidth="1"/>
    <col min="1999" max="1999" width="10" style="577" customWidth="1"/>
    <col min="2000" max="2000" width="10.28515625" style="577" customWidth="1"/>
    <col min="2001" max="2001" width="9.7109375" style="577" customWidth="1"/>
    <col min="2002" max="2253" width="9.140625" style="577"/>
    <col min="2254" max="2254" width="9.7109375" style="577" customWidth="1"/>
    <col min="2255" max="2255" width="10" style="577" customWidth="1"/>
    <col min="2256" max="2256" width="10.28515625" style="577" customWidth="1"/>
    <col min="2257" max="2257" width="9.7109375" style="577" customWidth="1"/>
    <col min="2258" max="2509" width="9.140625" style="577"/>
    <col min="2510" max="2510" width="9.7109375" style="577" customWidth="1"/>
    <col min="2511" max="2511" width="10" style="577" customWidth="1"/>
    <col min="2512" max="2512" width="10.28515625" style="577" customWidth="1"/>
    <col min="2513" max="2513" width="9.7109375" style="577" customWidth="1"/>
    <col min="2514" max="2765" width="9.140625" style="577"/>
    <col min="2766" max="2766" width="9.7109375" style="577" customWidth="1"/>
    <col min="2767" max="2767" width="10" style="577" customWidth="1"/>
    <col min="2768" max="2768" width="10.28515625" style="577" customWidth="1"/>
    <col min="2769" max="2769" width="9.7109375" style="577" customWidth="1"/>
    <col min="2770" max="3021" width="9.140625" style="577"/>
    <col min="3022" max="3022" width="9.7109375" style="577" customWidth="1"/>
    <col min="3023" max="3023" width="10" style="577" customWidth="1"/>
    <col min="3024" max="3024" width="10.28515625" style="577" customWidth="1"/>
    <col min="3025" max="3025" width="9.7109375" style="577" customWidth="1"/>
    <col min="3026" max="3277" width="9.140625" style="577"/>
    <col min="3278" max="3278" width="9.7109375" style="577" customWidth="1"/>
    <col min="3279" max="3279" width="10" style="577" customWidth="1"/>
    <col min="3280" max="3280" width="10.28515625" style="577" customWidth="1"/>
    <col min="3281" max="3281" width="9.7109375" style="577" customWidth="1"/>
    <col min="3282" max="3533" width="9.140625" style="577"/>
    <col min="3534" max="3534" width="9.7109375" style="577" customWidth="1"/>
    <col min="3535" max="3535" width="10" style="577" customWidth="1"/>
    <col min="3536" max="3536" width="10.28515625" style="577" customWidth="1"/>
    <col min="3537" max="3537" width="9.7109375" style="577" customWidth="1"/>
    <col min="3538" max="3789" width="9.140625" style="577"/>
    <col min="3790" max="3790" width="9.7109375" style="577" customWidth="1"/>
    <col min="3791" max="3791" width="10" style="577" customWidth="1"/>
    <col min="3792" max="3792" width="10.28515625" style="577" customWidth="1"/>
    <col min="3793" max="3793" width="9.7109375" style="577" customWidth="1"/>
    <col min="3794" max="4045" width="9.140625" style="577"/>
    <col min="4046" max="4046" width="9.7109375" style="577" customWidth="1"/>
    <col min="4047" max="4047" width="10" style="577" customWidth="1"/>
    <col min="4048" max="4048" width="10.28515625" style="577" customWidth="1"/>
    <col min="4049" max="4049" width="9.7109375" style="577" customWidth="1"/>
    <col min="4050" max="4301" width="9.140625" style="577"/>
    <col min="4302" max="4302" width="9.7109375" style="577" customWidth="1"/>
    <col min="4303" max="4303" width="10" style="577" customWidth="1"/>
    <col min="4304" max="4304" width="10.28515625" style="577" customWidth="1"/>
    <col min="4305" max="4305" width="9.7109375" style="577" customWidth="1"/>
    <col min="4306" max="4557" width="9.140625" style="577"/>
    <col min="4558" max="4558" width="9.7109375" style="577" customWidth="1"/>
    <col min="4559" max="4559" width="10" style="577" customWidth="1"/>
    <col min="4560" max="4560" width="10.28515625" style="577" customWidth="1"/>
    <col min="4561" max="4561" width="9.7109375" style="577" customWidth="1"/>
    <col min="4562" max="4813" width="9.140625" style="577"/>
    <col min="4814" max="4814" width="9.7109375" style="577" customWidth="1"/>
    <col min="4815" max="4815" width="10" style="577" customWidth="1"/>
    <col min="4816" max="4816" width="10.28515625" style="577" customWidth="1"/>
    <col min="4817" max="4817" width="9.7109375" style="577" customWidth="1"/>
    <col min="4818" max="5069" width="9.140625" style="577"/>
    <col min="5070" max="5070" width="9.7109375" style="577" customWidth="1"/>
    <col min="5071" max="5071" width="10" style="577" customWidth="1"/>
    <col min="5072" max="5072" width="10.28515625" style="577" customWidth="1"/>
    <col min="5073" max="5073" width="9.7109375" style="577" customWidth="1"/>
    <col min="5074" max="5325" width="9.140625" style="577"/>
    <col min="5326" max="5326" width="9.7109375" style="577" customWidth="1"/>
    <col min="5327" max="5327" width="10" style="577" customWidth="1"/>
    <col min="5328" max="5328" width="10.28515625" style="577" customWidth="1"/>
    <col min="5329" max="5329" width="9.7109375" style="577" customWidth="1"/>
    <col min="5330" max="5581" width="9.140625" style="577"/>
    <col min="5582" max="5582" width="9.7109375" style="577" customWidth="1"/>
    <col min="5583" max="5583" width="10" style="577" customWidth="1"/>
    <col min="5584" max="5584" width="10.28515625" style="577" customWidth="1"/>
    <col min="5585" max="5585" width="9.7109375" style="577" customWidth="1"/>
    <col min="5586" max="5837" width="9.140625" style="577"/>
    <col min="5838" max="5838" width="9.7109375" style="577" customWidth="1"/>
    <col min="5839" max="5839" width="10" style="577" customWidth="1"/>
    <col min="5840" max="5840" width="10.28515625" style="577" customWidth="1"/>
    <col min="5841" max="5841" width="9.7109375" style="577" customWidth="1"/>
    <col min="5842" max="6093" width="9.140625" style="577"/>
    <col min="6094" max="6094" width="9.7109375" style="577" customWidth="1"/>
    <col min="6095" max="6095" width="10" style="577" customWidth="1"/>
    <col min="6096" max="6096" width="10.28515625" style="577" customWidth="1"/>
    <col min="6097" max="6097" width="9.7109375" style="577" customWidth="1"/>
    <col min="6098" max="6349" width="9.140625" style="577"/>
    <col min="6350" max="6350" width="9.7109375" style="577" customWidth="1"/>
    <col min="6351" max="6351" width="10" style="577" customWidth="1"/>
    <col min="6352" max="6352" width="10.28515625" style="577" customWidth="1"/>
    <col min="6353" max="6353" width="9.7109375" style="577" customWidth="1"/>
    <col min="6354" max="6605" width="9.140625" style="577"/>
    <col min="6606" max="6606" width="9.7109375" style="577" customWidth="1"/>
    <col min="6607" max="6607" width="10" style="577" customWidth="1"/>
    <col min="6608" max="6608" width="10.28515625" style="577" customWidth="1"/>
    <col min="6609" max="6609" width="9.7109375" style="577" customWidth="1"/>
    <col min="6610" max="6861" width="9.140625" style="577"/>
    <col min="6862" max="6862" width="9.7109375" style="577" customWidth="1"/>
    <col min="6863" max="6863" width="10" style="577" customWidth="1"/>
    <col min="6864" max="6864" width="10.28515625" style="577" customWidth="1"/>
    <col min="6865" max="6865" width="9.7109375" style="577" customWidth="1"/>
    <col min="6866" max="7117" width="9.140625" style="577"/>
    <col min="7118" max="7118" width="9.7109375" style="577" customWidth="1"/>
    <col min="7119" max="7119" width="10" style="577" customWidth="1"/>
    <col min="7120" max="7120" width="10.28515625" style="577" customWidth="1"/>
    <col min="7121" max="7121" width="9.7109375" style="577" customWidth="1"/>
    <col min="7122" max="7373" width="9.140625" style="577"/>
    <col min="7374" max="7374" width="9.7109375" style="577" customWidth="1"/>
    <col min="7375" max="7375" width="10" style="577" customWidth="1"/>
    <col min="7376" max="7376" width="10.28515625" style="577" customWidth="1"/>
    <col min="7377" max="7377" width="9.7109375" style="577" customWidth="1"/>
    <col min="7378" max="7629" width="9.140625" style="577"/>
    <col min="7630" max="7630" width="9.7109375" style="577" customWidth="1"/>
    <col min="7631" max="7631" width="10" style="577" customWidth="1"/>
    <col min="7632" max="7632" width="10.28515625" style="577" customWidth="1"/>
    <col min="7633" max="7633" width="9.7109375" style="577" customWidth="1"/>
    <col min="7634" max="7885" width="9.140625" style="577"/>
    <col min="7886" max="7886" width="9.7109375" style="577" customWidth="1"/>
    <col min="7887" max="7887" width="10" style="577" customWidth="1"/>
    <col min="7888" max="7888" width="10.28515625" style="577" customWidth="1"/>
    <col min="7889" max="7889" width="9.7109375" style="577" customWidth="1"/>
    <col min="7890" max="8141" width="9.140625" style="577"/>
    <col min="8142" max="8142" width="9.7109375" style="577" customWidth="1"/>
    <col min="8143" max="8143" width="10" style="577" customWidth="1"/>
    <col min="8144" max="8144" width="10.28515625" style="577" customWidth="1"/>
    <col min="8145" max="8145" width="9.7109375" style="577" customWidth="1"/>
    <col min="8146" max="8397" width="9.140625" style="577"/>
    <col min="8398" max="8398" width="9.7109375" style="577" customWidth="1"/>
    <col min="8399" max="8399" width="10" style="577" customWidth="1"/>
    <col min="8400" max="8400" width="10.28515625" style="577" customWidth="1"/>
    <col min="8401" max="8401" width="9.7109375" style="577" customWidth="1"/>
    <col min="8402" max="8653" width="9.140625" style="577"/>
    <col min="8654" max="8654" width="9.7109375" style="577" customWidth="1"/>
    <col min="8655" max="8655" width="10" style="577" customWidth="1"/>
    <col min="8656" max="8656" width="10.28515625" style="577" customWidth="1"/>
    <col min="8657" max="8657" width="9.7109375" style="577" customWidth="1"/>
    <col min="8658" max="8909" width="9.140625" style="577"/>
    <col min="8910" max="8910" width="9.7109375" style="577" customWidth="1"/>
    <col min="8911" max="8911" width="10" style="577" customWidth="1"/>
    <col min="8912" max="8912" width="10.28515625" style="577" customWidth="1"/>
    <col min="8913" max="8913" width="9.7109375" style="577" customWidth="1"/>
    <col min="8914" max="9165" width="9.140625" style="577"/>
    <col min="9166" max="9166" width="9.7109375" style="577" customWidth="1"/>
    <col min="9167" max="9167" width="10" style="577" customWidth="1"/>
    <col min="9168" max="9168" width="10.28515625" style="577" customWidth="1"/>
    <col min="9169" max="9169" width="9.7109375" style="577" customWidth="1"/>
    <col min="9170" max="9421" width="9.140625" style="577"/>
    <col min="9422" max="9422" width="9.7109375" style="577" customWidth="1"/>
    <col min="9423" max="9423" width="10" style="577" customWidth="1"/>
    <col min="9424" max="9424" width="10.28515625" style="577" customWidth="1"/>
    <col min="9425" max="9425" width="9.7109375" style="577" customWidth="1"/>
    <col min="9426" max="9677" width="9.140625" style="577"/>
    <col min="9678" max="9678" width="9.7109375" style="577" customWidth="1"/>
    <col min="9679" max="9679" width="10" style="577" customWidth="1"/>
    <col min="9680" max="9680" width="10.28515625" style="577" customWidth="1"/>
    <col min="9681" max="9681" width="9.7109375" style="577" customWidth="1"/>
    <col min="9682" max="9933" width="9.140625" style="577"/>
    <col min="9934" max="9934" width="9.7109375" style="577" customWidth="1"/>
    <col min="9935" max="9935" width="10" style="577" customWidth="1"/>
    <col min="9936" max="9936" width="10.28515625" style="577" customWidth="1"/>
    <col min="9937" max="9937" width="9.7109375" style="577" customWidth="1"/>
    <col min="9938" max="10189" width="9.140625" style="577"/>
    <col min="10190" max="10190" width="9.7109375" style="577" customWidth="1"/>
    <col min="10191" max="10191" width="10" style="577" customWidth="1"/>
    <col min="10192" max="10192" width="10.28515625" style="577" customWidth="1"/>
    <col min="10193" max="10193" width="9.7109375" style="577" customWidth="1"/>
    <col min="10194" max="10445" width="9.140625" style="577"/>
    <col min="10446" max="10446" width="9.7109375" style="577" customWidth="1"/>
    <col min="10447" max="10447" width="10" style="577" customWidth="1"/>
    <col min="10448" max="10448" width="10.28515625" style="577" customWidth="1"/>
    <col min="10449" max="10449" width="9.7109375" style="577" customWidth="1"/>
    <col min="10450" max="10701" width="9.140625" style="577"/>
    <col min="10702" max="10702" width="9.7109375" style="577" customWidth="1"/>
    <col min="10703" max="10703" width="10" style="577" customWidth="1"/>
    <col min="10704" max="10704" width="10.28515625" style="577" customWidth="1"/>
    <col min="10705" max="10705" width="9.7109375" style="577" customWidth="1"/>
    <col min="10706" max="10957" width="9.140625" style="577"/>
    <col min="10958" max="10958" width="9.7109375" style="577" customWidth="1"/>
    <col min="10959" max="10959" width="10" style="577" customWidth="1"/>
    <col min="10960" max="10960" width="10.28515625" style="577" customWidth="1"/>
    <col min="10961" max="10961" width="9.7109375" style="577" customWidth="1"/>
    <col min="10962" max="11213" width="9.140625" style="577"/>
    <col min="11214" max="11214" width="9.7109375" style="577" customWidth="1"/>
    <col min="11215" max="11215" width="10" style="577" customWidth="1"/>
    <col min="11216" max="11216" width="10.28515625" style="577" customWidth="1"/>
    <col min="11217" max="11217" width="9.7109375" style="577" customWidth="1"/>
    <col min="11218" max="11469" width="9.140625" style="577"/>
    <col min="11470" max="11470" width="9.7109375" style="577" customWidth="1"/>
    <col min="11471" max="11471" width="10" style="577" customWidth="1"/>
    <col min="11472" max="11472" width="10.28515625" style="577" customWidth="1"/>
    <col min="11473" max="11473" width="9.7109375" style="577" customWidth="1"/>
    <col min="11474" max="11725" width="9.140625" style="577"/>
    <col min="11726" max="11726" width="9.7109375" style="577" customWidth="1"/>
    <col min="11727" max="11727" width="10" style="577" customWidth="1"/>
    <col min="11728" max="11728" width="10.28515625" style="577" customWidth="1"/>
    <col min="11729" max="11729" width="9.7109375" style="577" customWidth="1"/>
    <col min="11730" max="11981" width="9.140625" style="577"/>
    <col min="11982" max="11982" width="9.7109375" style="577" customWidth="1"/>
    <col min="11983" max="11983" width="10" style="577" customWidth="1"/>
    <col min="11984" max="11984" width="10.28515625" style="577" customWidth="1"/>
    <col min="11985" max="11985" width="9.7109375" style="577" customWidth="1"/>
    <col min="11986" max="12237" width="9.140625" style="577"/>
    <col min="12238" max="12238" width="9.7109375" style="577" customWidth="1"/>
    <col min="12239" max="12239" width="10" style="577" customWidth="1"/>
    <col min="12240" max="12240" width="10.28515625" style="577" customWidth="1"/>
    <col min="12241" max="12241" width="9.7109375" style="577" customWidth="1"/>
    <col min="12242" max="12493" width="9.140625" style="577"/>
    <col min="12494" max="12494" width="9.7109375" style="577" customWidth="1"/>
    <col min="12495" max="12495" width="10" style="577" customWidth="1"/>
    <col min="12496" max="12496" width="10.28515625" style="577" customWidth="1"/>
    <col min="12497" max="12497" width="9.7109375" style="577" customWidth="1"/>
    <col min="12498" max="12749" width="9.140625" style="577"/>
    <col min="12750" max="12750" width="9.7109375" style="577" customWidth="1"/>
    <col min="12751" max="12751" width="10" style="577" customWidth="1"/>
    <col min="12752" max="12752" width="10.28515625" style="577" customWidth="1"/>
    <col min="12753" max="12753" width="9.7109375" style="577" customWidth="1"/>
    <col min="12754" max="13005" width="9.140625" style="577"/>
    <col min="13006" max="13006" width="9.7109375" style="577" customWidth="1"/>
    <col min="13007" max="13007" width="10" style="577" customWidth="1"/>
    <col min="13008" max="13008" width="10.28515625" style="577" customWidth="1"/>
    <col min="13009" max="13009" width="9.7109375" style="577" customWidth="1"/>
    <col min="13010" max="13261" width="9.140625" style="577"/>
    <col min="13262" max="13262" width="9.7109375" style="577" customWidth="1"/>
    <col min="13263" max="13263" width="10" style="577" customWidth="1"/>
    <col min="13264" max="13264" width="10.28515625" style="577" customWidth="1"/>
    <col min="13265" max="13265" width="9.7109375" style="577" customWidth="1"/>
    <col min="13266" max="13517" width="9.140625" style="577"/>
    <col min="13518" max="13518" width="9.7109375" style="577" customWidth="1"/>
    <col min="13519" max="13519" width="10" style="577" customWidth="1"/>
    <col min="13520" max="13520" width="10.28515625" style="577" customWidth="1"/>
    <col min="13521" max="13521" width="9.7109375" style="577" customWidth="1"/>
    <col min="13522" max="13773" width="9.140625" style="577"/>
    <col min="13774" max="13774" width="9.7109375" style="577" customWidth="1"/>
    <col min="13775" max="13775" width="10" style="577" customWidth="1"/>
    <col min="13776" max="13776" width="10.28515625" style="577" customWidth="1"/>
    <col min="13777" max="13777" width="9.7109375" style="577" customWidth="1"/>
    <col min="13778" max="14029" width="9.140625" style="577"/>
    <col min="14030" max="14030" width="9.7109375" style="577" customWidth="1"/>
    <col min="14031" max="14031" width="10" style="577" customWidth="1"/>
    <col min="14032" max="14032" width="10.28515625" style="577" customWidth="1"/>
    <col min="14033" max="14033" width="9.7109375" style="577" customWidth="1"/>
    <col min="14034" max="14285" width="9.140625" style="577"/>
    <col min="14286" max="14286" width="9.7109375" style="577" customWidth="1"/>
    <col min="14287" max="14287" width="10" style="577" customWidth="1"/>
    <col min="14288" max="14288" width="10.28515625" style="577" customWidth="1"/>
    <col min="14289" max="14289" width="9.7109375" style="577" customWidth="1"/>
    <col min="14290" max="14541" width="9.140625" style="577"/>
    <col min="14542" max="14542" width="9.7109375" style="577" customWidth="1"/>
    <col min="14543" max="14543" width="10" style="577" customWidth="1"/>
    <col min="14544" max="14544" width="10.28515625" style="577" customWidth="1"/>
    <col min="14545" max="14545" width="9.7109375" style="577" customWidth="1"/>
    <col min="14546" max="14797" width="9.140625" style="577"/>
    <col min="14798" max="14798" width="9.7109375" style="577" customWidth="1"/>
    <col min="14799" max="14799" width="10" style="577" customWidth="1"/>
    <col min="14800" max="14800" width="10.28515625" style="577" customWidth="1"/>
    <col min="14801" max="14801" width="9.7109375" style="577" customWidth="1"/>
    <col min="14802" max="15053" width="9.140625" style="577"/>
    <col min="15054" max="15054" width="9.7109375" style="577" customWidth="1"/>
    <col min="15055" max="15055" width="10" style="577" customWidth="1"/>
    <col min="15056" max="15056" width="10.28515625" style="577" customWidth="1"/>
    <col min="15057" max="15057" width="9.7109375" style="577" customWidth="1"/>
    <col min="15058" max="15309" width="9.140625" style="577"/>
    <col min="15310" max="15310" width="9.7109375" style="577" customWidth="1"/>
    <col min="15311" max="15311" width="10" style="577" customWidth="1"/>
    <col min="15312" max="15312" width="10.28515625" style="577" customWidth="1"/>
    <col min="15313" max="15313" width="9.7109375" style="577" customWidth="1"/>
    <col min="15314" max="15565" width="9.140625" style="577"/>
    <col min="15566" max="15566" width="9.7109375" style="577" customWidth="1"/>
    <col min="15567" max="15567" width="10" style="577" customWidth="1"/>
    <col min="15568" max="15568" width="10.28515625" style="577" customWidth="1"/>
    <col min="15569" max="15569" width="9.7109375" style="577" customWidth="1"/>
    <col min="15570" max="15821" width="9.140625" style="577"/>
    <col min="15822" max="15822" width="9.7109375" style="577" customWidth="1"/>
    <col min="15823" max="15823" width="10" style="577" customWidth="1"/>
    <col min="15824" max="15824" width="10.28515625" style="577" customWidth="1"/>
    <col min="15825" max="15825" width="9.7109375" style="577" customWidth="1"/>
    <col min="15826" max="16077" width="9.140625" style="577"/>
    <col min="16078" max="16078" width="9.7109375" style="577" customWidth="1"/>
    <col min="16079" max="16079" width="10" style="577" customWidth="1"/>
    <col min="16080" max="16080" width="10.28515625" style="577" customWidth="1"/>
    <col min="16081" max="16081" width="9.7109375" style="577" customWidth="1"/>
    <col min="16082" max="16384" width="9.140625" style="577"/>
  </cols>
  <sheetData>
    <row r="1" spans="1:11" x14ac:dyDescent="0.2">
      <c r="A1" s="771"/>
      <c r="B1" s="771"/>
      <c r="C1" s="771"/>
      <c r="D1" s="771"/>
      <c r="E1" s="771"/>
      <c r="F1" s="771"/>
      <c r="G1" s="771"/>
      <c r="H1" s="771"/>
      <c r="I1" s="771"/>
      <c r="J1" s="638"/>
    </row>
    <row r="2" spans="1:11" ht="13.5" x14ac:dyDescent="0.25">
      <c r="A2" s="772" t="s">
        <v>454</v>
      </c>
      <c r="B2" s="772"/>
      <c r="C2" s="772"/>
      <c r="D2" s="772"/>
      <c r="E2" s="772"/>
      <c r="F2" s="772"/>
      <c r="G2" s="772"/>
      <c r="H2" s="772"/>
      <c r="I2" s="772"/>
      <c r="J2" s="639"/>
    </row>
    <row r="3" spans="1:11" ht="14.25" x14ac:dyDescent="0.2">
      <c r="A3" s="773" t="s">
        <v>267</v>
      </c>
      <c r="B3" s="773"/>
      <c r="C3" s="773"/>
      <c r="D3" s="773"/>
      <c r="E3" s="773"/>
      <c r="F3" s="773"/>
      <c r="G3" s="773"/>
      <c r="H3" s="773"/>
      <c r="I3" s="773"/>
      <c r="J3" s="640"/>
    </row>
    <row r="4" spans="1:11" ht="24.75" customHeight="1" x14ac:dyDescent="0.2">
      <c r="A4" s="773"/>
      <c r="B4" s="773"/>
      <c r="C4" s="773"/>
      <c r="D4" s="773"/>
      <c r="E4" s="773"/>
      <c r="F4" s="773"/>
      <c r="G4" s="773"/>
      <c r="H4" s="773"/>
      <c r="I4" s="773"/>
      <c r="J4" s="640"/>
    </row>
    <row r="5" spans="1:11" ht="22.5" customHeight="1" x14ac:dyDescent="0.2">
      <c r="A5" s="774" t="s">
        <v>514</v>
      </c>
      <c r="B5" s="774"/>
      <c r="C5" s="774"/>
      <c r="D5" s="774"/>
      <c r="E5" s="774"/>
      <c r="F5" s="774"/>
      <c r="G5" s="774"/>
      <c r="H5" s="774"/>
      <c r="I5" s="774"/>
      <c r="J5" s="641"/>
    </row>
    <row r="6" spans="1:11" ht="14.25" x14ac:dyDescent="0.2">
      <c r="A6" s="775" t="s">
        <v>268</v>
      </c>
      <c r="B6" s="775"/>
      <c r="C6" s="775"/>
      <c r="D6" s="775"/>
      <c r="E6" s="775"/>
      <c r="F6" s="775"/>
      <c r="G6" s="775"/>
      <c r="H6" s="775"/>
      <c r="I6" s="775"/>
      <c r="J6" s="642"/>
    </row>
    <row r="7" spans="1:11" ht="31.5" customHeight="1" thickBot="1" x14ac:dyDescent="0.25">
      <c r="A7" s="776"/>
      <c r="B7" s="776"/>
      <c r="C7" s="776"/>
      <c r="D7" s="776"/>
      <c r="E7" s="776"/>
      <c r="F7" s="776"/>
      <c r="G7" s="776"/>
      <c r="H7" s="776"/>
      <c r="I7" s="776"/>
      <c r="J7" s="670"/>
    </row>
    <row r="8" spans="1:11" ht="14.25" customHeight="1" thickBot="1" x14ac:dyDescent="0.25">
      <c r="A8" s="777" t="s">
        <v>269</v>
      </c>
      <c r="B8" s="778"/>
      <c r="C8" s="778"/>
      <c r="D8" s="778"/>
      <c r="E8" s="778"/>
      <c r="F8" s="778"/>
      <c r="G8" s="778"/>
      <c r="H8" s="778"/>
      <c r="I8" s="778"/>
      <c r="J8" s="778"/>
      <c r="K8" s="779"/>
    </row>
    <row r="9" spans="1:11" ht="14.25" customHeight="1" thickBot="1" x14ac:dyDescent="0.25">
      <c r="A9" s="763" t="s">
        <v>270</v>
      </c>
      <c r="B9" s="764"/>
      <c r="C9" s="764"/>
      <c r="D9" s="764"/>
      <c r="E9" s="764"/>
      <c r="F9" s="578">
        <v>2017</v>
      </c>
      <c r="G9" s="578">
        <v>2018</v>
      </c>
      <c r="H9" s="578">
        <v>2019</v>
      </c>
      <c r="I9" s="579">
        <v>2020</v>
      </c>
      <c r="J9" s="579">
        <v>2021</v>
      </c>
      <c r="K9" s="580" t="s">
        <v>258</v>
      </c>
    </row>
    <row r="10" spans="1:11" ht="14.25" customHeight="1" x14ac:dyDescent="0.2">
      <c r="A10" s="765" t="s">
        <v>271</v>
      </c>
      <c r="B10" s="766"/>
      <c r="C10" s="766"/>
      <c r="D10" s="766"/>
      <c r="E10" s="766"/>
      <c r="F10" s="568">
        <v>381000</v>
      </c>
      <c r="G10" s="568">
        <v>395236</v>
      </c>
      <c r="H10" s="568">
        <v>437975</v>
      </c>
      <c r="I10" s="581">
        <v>153551</v>
      </c>
      <c r="J10" s="581"/>
      <c r="K10" s="582">
        <f>SUM(F10:J10)</f>
        <v>1367762</v>
      </c>
    </row>
    <row r="11" spans="1:11" ht="14.25" customHeight="1" x14ac:dyDescent="0.2">
      <c r="A11" s="767" t="s">
        <v>272</v>
      </c>
      <c r="B11" s="768"/>
      <c r="C11" s="768"/>
      <c r="D11" s="768"/>
      <c r="E11" s="768"/>
      <c r="F11" s="552"/>
      <c r="G11" s="552"/>
      <c r="H11" s="552"/>
      <c r="I11" s="581"/>
      <c r="J11" s="581"/>
      <c r="K11" s="582">
        <f t="shared" ref="K11:K12" si="0">SUM(F11:J11)</f>
        <v>0</v>
      </c>
    </row>
    <row r="12" spans="1:11" ht="14.25" customHeight="1" x14ac:dyDescent="0.2">
      <c r="A12" s="769" t="s">
        <v>273</v>
      </c>
      <c r="B12" s="770"/>
      <c r="C12" s="770"/>
      <c r="D12" s="770"/>
      <c r="E12" s="770"/>
      <c r="F12" s="552"/>
      <c r="G12" s="552">
        <v>66937999</v>
      </c>
      <c r="H12" s="552"/>
      <c r="I12" s="581"/>
      <c r="J12" s="581">
        <v>120030215</v>
      </c>
      <c r="K12" s="582">
        <f t="shared" si="0"/>
        <v>186968214</v>
      </c>
    </row>
    <row r="13" spans="1:11" ht="14.25" customHeight="1" x14ac:dyDescent="0.2">
      <c r="A13" s="769" t="s">
        <v>274</v>
      </c>
      <c r="B13" s="770"/>
      <c r="C13" s="770"/>
      <c r="D13" s="770"/>
      <c r="E13" s="770"/>
      <c r="F13" s="552"/>
      <c r="G13" s="552"/>
      <c r="H13" s="552"/>
      <c r="I13" s="581"/>
      <c r="J13" s="581"/>
      <c r="K13" s="582"/>
    </row>
    <row r="14" spans="1:11" ht="14.25" customHeight="1" x14ac:dyDescent="0.2">
      <c r="A14" s="769" t="s">
        <v>275</v>
      </c>
      <c r="B14" s="770"/>
      <c r="C14" s="770"/>
      <c r="D14" s="770"/>
      <c r="E14" s="770"/>
      <c r="F14" s="552"/>
      <c r="G14" s="552"/>
      <c r="H14" s="552"/>
      <c r="I14" s="581"/>
      <c r="J14" s="581"/>
      <c r="K14" s="582"/>
    </row>
    <row r="15" spans="1:11" ht="14.25" customHeight="1" thickBot="1" x14ac:dyDescent="0.25">
      <c r="A15" s="780" t="s">
        <v>276</v>
      </c>
      <c r="B15" s="781"/>
      <c r="C15" s="781"/>
      <c r="D15" s="781"/>
      <c r="E15" s="781"/>
      <c r="F15" s="557"/>
      <c r="G15" s="557"/>
      <c r="H15" s="557"/>
      <c r="I15" s="583"/>
      <c r="J15" s="583"/>
      <c r="K15" s="584"/>
    </row>
    <row r="16" spans="1:11" ht="14.25" customHeight="1" thickBot="1" x14ac:dyDescent="0.25">
      <c r="A16" s="782" t="s">
        <v>277</v>
      </c>
      <c r="B16" s="783"/>
      <c r="C16" s="783"/>
      <c r="D16" s="783"/>
      <c r="E16" s="783"/>
      <c r="F16" s="572">
        <f>SUM(F10:F15)</f>
        <v>381000</v>
      </c>
      <c r="G16" s="572">
        <f>G10+G12+G13</f>
        <v>67333235</v>
      </c>
      <c r="H16" s="572">
        <f>H10+H12</f>
        <v>437975</v>
      </c>
      <c r="I16" s="572">
        <f>I10+I12</f>
        <v>153551</v>
      </c>
      <c r="J16" s="633">
        <f>J10+J12</f>
        <v>120030215</v>
      </c>
      <c r="K16" s="585">
        <f>K10+K12</f>
        <v>188335976</v>
      </c>
    </row>
    <row r="17" spans="1:11" ht="14.25" customHeight="1" thickBot="1" x14ac:dyDescent="0.25">
      <c r="A17" s="555"/>
      <c r="B17" s="555"/>
      <c r="C17" s="555"/>
      <c r="D17" s="555"/>
      <c r="E17" s="555"/>
      <c r="F17" s="555"/>
      <c r="G17" s="555"/>
      <c r="H17" s="555"/>
      <c r="I17" s="555"/>
      <c r="J17" s="555"/>
      <c r="K17" s="555"/>
    </row>
    <row r="18" spans="1:11" ht="14.25" customHeight="1" thickBot="1" x14ac:dyDescent="0.25">
      <c r="A18" s="763" t="s">
        <v>278</v>
      </c>
      <c r="B18" s="764"/>
      <c r="C18" s="764"/>
      <c r="D18" s="764"/>
      <c r="E18" s="764"/>
      <c r="F18" s="578">
        <v>2017</v>
      </c>
      <c r="G18" s="578">
        <v>2018</v>
      </c>
      <c r="H18" s="578">
        <v>2019</v>
      </c>
      <c r="I18" s="579">
        <v>2020</v>
      </c>
      <c r="J18" s="579">
        <v>2021</v>
      </c>
      <c r="K18" s="580" t="s">
        <v>258</v>
      </c>
    </row>
    <row r="19" spans="1:11" ht="14.25" customHeight="1" x14ac:dyDescent="0.2">
      <c r="A19" s="765" t="s">
        <v>279</v>
      </c>
      <c r="B19" s="766"/>
      <c r="C19" s="766"/>
      <c r="D19" s="766"/>
      <c r="E19" s="766"/>
      <c r="F19" s="568"/>
      <c r="G19" s="568">
        <v>2231537</v>
      </c>
      <c r="H19" s="568">
        <v>3059477</v>
      </c>
      <c r="I19" s="581">
        <v>687833</v>
      </c>
      <c r="J19" s="581"/>
      <c r="K19" s="582">
        <f>SUM(F19:J19)</f>
        <v>5978847</v>
      </c>
    </row>
    <row r="20" spans="1:11" ht="14.25" customHeight="1" x14ac:dyDescent="0.2">
      <c r="A20" s="767" t="s">
        <v>280</v>
      </c>
      <c r="B20" s="768"/>
      <c r="C20" s="768"/>
      <c r="D20" s="768"/>
      <c r="E20" s="768"/>
      <c r="F20" s="552"/>
      <c r="G20" s="552"/>
      <c r="H20" s="552">
        <v>5715000</v>
      </c>
      <c r="I20" s="581">
        <v>3746500</v>
      </c>
      <c r="J20" s="581">
        <v>106294254</v>
      </c>
      <c r="K20" s="582">
        <f>SUM(F20:J20)</f>
        <v>115755754</v>
      </c>
    </row>
    <row r="21" spans="1:11" ht="14.25" customHeight="1" x14ac:dyDescent="0.2">
      <c r="A21" s="586" t="s">
        <v>281</v>
      </c>
      <c r="B21" s="587"/>
      <c r="C21" s="587"/>
      <c r="D21" s="587"/>
      <c r="E21" s="588"/>
      <c r="F21" s="552"/>
      <c r="G21" s="552">
        <v>8763000</v>
      </c>
      <c r="H21" s="552">
        <v>407800</v>
      </c>
      <c r="I21" s="581">
        <v>144150</v>
      </c>
      <c r="J21" s="581">
        <v>34725050</v>
      </c>
      <c r="K21" s="582">
        <f t="shared" ref="K21:K24" si="1">SUM(F21:J21)</f>
        <v>44040000</v>
      </c>
    </row>
    <row r="22" spans="1:11" ht="14.25" customHeight="1" x14ac:dyDescent="0.2">
      <c r="A22" s="586" t="s">
        <v>282</v>
      </c>
      <c r="B22" s="587"/>
      <c r="C22" s="587"/>
      <c r="D22" s="587"/>
      <c r="E22" s="588"/>
      <c r="F22" s="552">
        <v>381000</v>
      </c>
      <c r="G22" s="552"/>
      <c r="H22" s="552"/>
      <c r="I22" s="581">
        <v>750000</v>
      </c>
      <c r="J22" s="581">
        <v>21422460</v>
      </c>
      <c r="K22" s="582">
        <f t="shared" si="1"/>
        <v>22553460</v>
      </c>
    </row>
    <row r="23" spans="1:11" ht="14.25" customHeight="1" x14ac:dyDescent="0.2">
      <c r="A23" s="769" t="s">
        <v>283</v>
      </c>
      <c r="B23" s="770"/>
      <c r="C23" s="770"/>
      <c r="D23" s="770"/>
      <c r="E23" s="770"/>
      <c r="F23" s="552"/>
      <c r="G23" s="552"/>
      <c r="H23" s="552"/>
      <c r="I23" s="581"/>
      <c r="J23" s="581"/>
      <c r="K23" s="582">
        <f t="shared" si="1"/>
        <v>0</v>
      </c>
    </row>
    <row r="24" spans="1:11" ht="14.25" customHeight="1" x14ac:dyDescent="0.2">
      <c r="A24" s="769" t="s">
        <v>284</v>
      </c>
      <c r="B24" s="770"/>
      <c r="C24" s="770"/>
      <c r="D24" s="770"/>
      <c r="E24" s="770"/>
      <c r="F24" s="552"/>
      <c r="G24" s="552">
        <v>7915</v>
      </c>
      <c r="H24" s="552"/>
      <c r="I24" s="581"/>
      <c r="J24" s="581"/>
      <c r="K24" s="582">
        <f t="shared" si="1"/>
        <v>7915</v>
      </c>
    </row>
    <row r="25" spans="1:11" ht="14.25" customHeight="1" x14ac:dyDescent="0.2">
      <c r="A25" s="769" t="s">
        <v>285</v>
      </c>
      <c r="B25" s="770"/>
      <c r="C25" s="770"/>
      <c r="D25" s="770"/>
      <c r="E25" s="770"/>
      <c r="F25" s="552"/>
      <c r="G25" s="552"/>
      <c r="H25" s="552"/>
      <c r="I25" s="581"/>
      <c r="J25" s="581"/>
      <c r="K25" s="582"/>
    </row>
    <row r="26" spans="1:11" ht="14.25" customHeight="1" thickBot="1" x14ac:dyDescent="0.25">
      <c r="A26" s="780"/>
      <c r="B26" s="781"/>
      <c r="C26" s="781"/>
      <c r="D26" s="781"/>
      <c r="E26" s="781"/>
      <c r="F26" s="557"/>
      <c r="G26" s="557"/>
      <c r="H26" s="557"/>
      <c r="I26" s="583"/>
      <c r="J26" s="583"/>
      <c r="K26" s="584"/>
    </row>
    <row r="27" spans="1:11" ht="14.25" customHeight="1" thickBot="1" x14ac:dyDescent="0.25">
      <c r="A27" s="782" t="s">
        <v>286</v>
      </c>
      <c r="B27" s="783"/>
      <c r="C27" s="783"/>
      <c r="D27" s="783"/>
      <c r="E27" s="783"/>
      <c r="F27" s="572">
        <f>SUM(F19:F26)</f>
        <v>381000</v>
      </c>
      <c r="G27" s="572">
        <f>SUM(G19:G26)</f>
        <v>11002452</v>
      </c>
      <c r="H27" s="572">
        <f>SUM(H19:H26)</f>
        <v>9182277</v>
      </c>
      <c r="I27" s="572">
        <f>SUM(I19:I26)</f>
        <v>5328483</v>
      </c>
      <c r="J27" s="633">
        <f>SUM(J19:J26)</f>
        <v>162441764</v>
      </c>
      <c r="K27" s="585">
        <f>SUM(F27:J27)</f>
        <v>188335976</v>
      </c>
    </row>
    <row r="28" spans="1:11" x14ac:dyDescent="0.2">
      <c r="A28" s="555"/>
      <c r="B28" s="555"/>
      <c r="C28" s="555"/>
      <c r="D28" s="555"/>
      <c r="E28" s="555"/>
      <c r="F28" s="555"/>
      <c r="G28" s="555"/>
      <c r="H28" s="555"/>
      <c r="I28" s="555"/>
      <c r="J28" s="555"/>
    </row>
    <row r="29" spans="1:11" ht="14.25" hidden="1" x14ac:dyDescent="0.2">
      <c r="A29" s="784" t="s">
        <v>287</v>
      </c>
      <c r="B29" s="784"/>
      <c r="C29" s="784"/>
      <c r="D29" s="784"/>
      <c r="E29" s="784"/>
      <c r="F29" s="784"/>
      <c r="G29" s="784"/>
      <c r="H29" s="784"/>
      <c r="I29" s="784"/>
      <c r="J29" s="637"/>
    </row>
    <row r="30" spans="1:11" ht="13.5" hidden="1" thickBot="1" x14ac:dyDescent="0.25">
      <c r="A30" s="785"/>
      <c r="B30" s="785"/>
      <c r="C30" s="785"/>
      <c r="D30" s="785"/>
      <c r="E30" s="785"/>
      <c r="F30" s="785"/>
      <c r="G30" s="785"/>
      <c r="H30" s="785"/>
      <c r="I30" s="785"/>
      <c r="J30" s="671"/>
    </row>
    <row r="31" spans="1:11" ht="13.5" hidden="1" thickBot="1" x14ac:dyDescent="0.25">
      <c r="A31" s="763" t="s">
        <v>270</v>
      </c>
      <c r="B31" s="764"/>
      <c r="C31" s="764"/>
      <c r="D31" s="764"/>
      <c r="E31" s="764"/>
      <c r="F31" s="578" t="s">
        <v>288</v>
      </c>
      <c r="G31" s="578" t="s">
        <v>289</v>
      </c>
      <c r="H31" s="578" t="s">
        <v>290</v>
      </c>
      <c r="I31" s="580" t="s">
        <v>258</v>
      </c>
      <c r="J31" s="672"/>
    </row>
    <row r="32" spans="1:11" hidden="1" x14ac:dyDescent="0.2">
      <c r="A32" s="765" t="s">
        <v>271</v>
      </c>
      <c r="B32" s="766"/>
      <c r="C32" s="766"/>
      <c r="D32" s="766"/>
      <c r="E32" s="766"/>
      <c r="F32" s="568"/>
      <c r="G32" s="568"/>
      <c r="H32" s="568"/>
      <c r="I32" s="582"/>
      <c r="J32" s="667"/>
    </row>
    <row r="33" spans="1:10" hidden="1" x14ac:dyDescent="0.2">
      <c r="A33" s="767" t="s">
        <v>272</v>
      </c>
      <c r="B33" s="768"/>
      <c r="C33" s="768"/>
      <c r="D33" s="768"/>
      <c r="E33" s="768"/>
      <c r="F33" s="552"/>
      <c r="G33" s="552"/>
      <c r="H33" s="552"/>
      <c r="I33" s="589"/>
      <c r="J33" s="667"/>
    </row>
    <row r="34" spans="1:10" hidden="1" x14ac:dyDescent="0.2">
      <c r="A34" s="769" t="s">
        <v>291</v>
      </c>
      <c r="B34" s="770"/>
      <c r="C34" s="770"/>
      <c r="D34" s="770"/>
      <c r="E34" s="770"/>
      <c r="F34" s="552"/>
      <c r="G34" s="552"/>
      <c r="H34" s="552"/>
      <c r="I34" s="589"/>
      <c r="J34" s="667"/>
    </row>
    <row r="35" spans="1:10" hidden="1" x14ac:dyDescent="0.2">
      <c r="A35" s="769" t="s">
        <v>274</v>
      </c>
      <c r="B35" s="770"/>
      <c r="C35" s="770"/>
      <c r="D35" s="770"/>
      <c r="E35" s="770"/>
      <c r="F35" s="552"/>
      <c r="G35" s="552"/>
      <c r="H35" s="552"/>
      <c r="I35" s="589"/>
      <c r="J35" s="667"/>
    </row>
    <row r="36" spans="1:10" hidden="1" x14ac:dyDescent="0.2">
      <c r="A36" s="769" t="s">
        <v>275</v>
      </c>
      <c r="B36" s="770"/>
      <c r="C36" s="770"/>
      <c r="D36" s="770"/>
      <c r="E36" s="770"/>
      <c r="F36" s="552"/>
      <c r="G36" s="552"/>
      <c r="H36" s="552"/>
      <c r="I36" s="589"/>
      <c r="J36" s="667"/>
    </row>
    <row r="37" spans="1:10" hidden="1" x14ac:dyDescent="0.2">
      <c r="A37" s="786" t="s">
        <v>276</v>
      </c>
      <c r="B37" s="787"/>
      <c r="C37" s="787"/>
      <c r="D37" s="787"/>
      <c r="E37" s="787"/>
      <c r="F37" s="556"/>
      <c r="G37" s="556"/>
      <c r="H37" s="556"/>
      <c r="I37" s="590"/>
      <c r="J37" s="667"/>
    </row>
    <row r="38" spans="1:10" ht="13.5" hidden="1" thickBot="1" x14ac:dyDescent="0.25">
      <c r="A38" s="763" t="s">
        <v>277</v>
      </c>
      <c r="B38" s="764"/>
      <c r="C38" s="764"/>
      <c r="D38" s="764"/>
      <c r="E38" s="764"/>
      <c r="F38" s="562"/>
      <c r="G38" s="562"/>
      <c r="H38" s="562"/>
      <c r="I38" s="591"/>
      <c r="J38" s="667"/>
    </row>
    <row r="39" spans="1:10" hidden="1" x14ac:dyDescent="0.2">
      <c r="A39" s="555"/>
      <c r="B39" s="555"/>
      <c r="C39" s="555"/>
      <c r="D39" s="555"/>
      <c r="E39" s="555"/>
      <c r="F39" s="555"/>
      <c r="G39" s="555"/>
      <c r="H39" s="555"/>
      <c r="I39" s="555"/>
      <c r="J39" s="555"/>
    </row>
    <row r="40" spans="1:10" ht="13.5" hidden="1" thickBot="1" x14ac:dyDescent="0.25">
      <c r="A40" s="763" t="s">
        <v>278</v>
      </c>
      <c r="B40" s="764"/>
      <c r="C40" s="764"/>
      <c r="D40" s="764"/>
      <c r="E40" s="764"/>
      <c r="F40" s="578" t="s">
        <v>288</v>
      </c>
      <c r="G40" s="578" t="s">
        <v>289</v>
      </c>
      <c r="H40" s="578" t="s">
        <v>290</v>
      </c>
      <c r="I40" s="580" t="s">
        <v>258</v>
      </c>
      <c r="J40" s="672"/>
    </row>
    <row r="41" spans="1:10" hidden="1" x14ac:dyDescent="0.2">
      <c r="A41" s="765" t="s">
        <v>279</v>
      </c>
      <c r="B41" s="766"/>
      <c r="C41" s="766"/>
      <c r="D41" s="766"/>
      <c r="E41" s="766"/>
      <c r="F41" s="568"/>
      <c r="G41" s="568"/>
      <c r="H41" s="568"/>
      <c r="I41" s="582"/>
      <c r="J41" s="667"/>
    </row>
    <row r="42" spans="1:10" hidden="1" x14ac:dyDescent="0.2">
      <c r="A42" s="767" t="s">
        <v>280</v>
      </c>
      <c r="B42" s="768"/>
      <c r="C42" s="768"/>
      <c r="D42" s="768"/>
      <c r="E42" s="768"/>
      <c r="F42" s="552"/>
      <c r="G42" s="552"/>
      <c r="H42" s="552"/>
      <c r="I42" s="589"/>
      <c r="J42" s="667"/>
    </row>
    <row r="43" spans="1:10" hidden="1" x14ac:dyDescent="0.2">
      <c r="A43" s="769" t="s">
        <v>283</v>
      </c>
      <c r="B43" s="770"/>
      <c r="C43" s="770"/>
      <c r="D43" s="770"/>
      <c r="E43" s="770"/>
      <c r="F43" s="552"/>
      <c r="G43" s="552"/>
      <c r="H43" s="552"/>
      <c r="I43" s="589"/>
      <c r="J43" s="667"/>
    </row>
    <row r="44" spans="1:10" hidden="1" x14ac:dyDescent="0.2">
      <c r="A44" s="769" t="s">
        <v>284</v>
      </c>
      <c r="B44" s="770"/>
      <c r="C44" s="770"/>
      <c r="D44" s="770"/>
      <c r="E44" s="770"/>
      <c r="F44" s="552"/>
      <c r="G44" s="552"/>
      <c r="H44" s="552"/>
      <c r="I44" s="589"/>
      <c r="J44" s="667"/>
    </row>
    <row r="45" spans="1:10" hidden="1" x14ac:dyDescent="0.2">
      <c r="A45" s="769"/>
      <c r="B45" s="770"/>
      <c r="C45" s="770"/>
      <c r="D45" s="770"/>
      <c r="E45" s="770"/>
      <c r="F45" s="552"/>
      <c r="G45" s="552"/>
      <c r="H45" s="552"/>
      <c r="I45" s="589"/>
      <c r="J45" s="667"/>
    </row>
    <row r="46" spans="1:10" hidden="1" x14ac:dyDescent="0.2">
      <c r="A46" s="786"/>
      <c r="B46" s="787"/>
      <c r="C46" s="787"/>
      <c r="D46" s="787"/>
      <c r="E46" s="787"/>
      <c r="F46" s="556"/>
      <c r="G46" s="556"/>
      <c r="H46" s="556"/>
      <c r="I46" s="590"/>
      <c r="J46" s="667"/>
    </row>
    <row r="47" spans="1:10" ht="13.5" hidden="1" thickBot="1" x14ac:dyDescent="0.25">
      <c r="A47" s="763" t="s">
        <v>277</v>
      </c>
      <c r="B47" s="764"/>
      <c r="C47" s="764"/>
      <c r="D47" s="764"/>
      <c r="E47" s="764"/>
      <c r="F47" s="562"/>
      <c r="G47" s="562"/>
      <c r="H47" s="562"/>
      <c r="I47" s="591"/>
      <c r="J47" s="667"/>
    </row>
    <row r="49" spans="1:11" ht="13.5" thickBot="1" x14ac:dyDescent="0.25"/>
    <row r="50" spans="1:11" ht="13.5" thickBot="1" x14ac:dyDescent="0.25">
      <c r="A50" s="777" t="s">
        <v>292</v>
      </c>
      <c r="B50" s="778"/>
      <c r="C50" s="778"/>
      <c r="D50" s="778"/>
      <c r="E50" s="778"/>
      <c r="F50" s="778"/>
      <c r="G50" s="778"/>
      <c r="H50" s="778"/>
      <c r="I50" s="778"/>
      <c r="J50" s="778"/>
      <c r="K50" s="779"/>
    </row>
    <row r="51" spans="1:11" ht="13.5" thickBot="1" x14ac:dyDescent="0.25">
      <c r="A51" s="763" t="s">
        <v>270</v>
      </c>
      <c r="B51" s="764"/>
      <c r="C51" s="764"/>
      <c r="D51" s="764"/>
      <c r="E51" s="764"/>
      <c r="F51" s="578">
        <v>2017</v>
      </c>
      <c r="G51" s="578">
        <v>2018</v>
      </c>
      <c r="H51" s="578">
        <v>2019</v>
      </c>
      <c r="I51" s="579">
        <v>2020</v>
      </c>
      <c r="J51" s="579">
        <v>2021</v>
      </c>
      <c r="K51" s="580" t="s">
        <v>258</v>
      </c>
    </row>
    <row r="52" spans="1:11" x14ac:dyDescent="0.2">
      <c r="A52" s="765" t="s">
        <v>271</v>
      </c>
      <c r="B52" s="766"/>
      <c r="C52" s="766"/>
      <c r="D52" s="766"/>
      <c r="E52" s="766"/>
      <c r="F52" s="568">
        <v>381000</v>
      </c>
      <c r="G52" s="568">
        <v>653348</v>
      </c>
      <c r="H52" s="568"/>
      <c r="I52" s="581"/>
      <c r="J52" s="581"/>
      <c r="K52" s="582">
        <f>SUM(F52:I52)</f>
        <v>1034348</v>
      </c>
    </row>
    <row r="53" spans="1:11" x14ac:dyDescent="0.2">
      <c r="A53" s="767" t="s">
        <v>272</v>
      </c>
      <c r="B53" s="768"/>
      <c r="C53" s="768"/>
      <c r="D53" s="768"/>
      <c r="E53" s="768"/>
      <c r="F53" s="552"/>
      <c r="G53" s="552"/>
      <c r="H53" s="552"/>
      <c r="I53" s="581"/>
      <c r="J53" s="581"/>
      <c r="K53" s="582">
        <f>SUM(F53:H53)</f>
        <v>0</v>
      </c>
    </row>
    <row r="54" spans="1:11" x14ac:dyDescent="0.2">
      <c r="A54" s="769" t="s">
        <v>273</v>
      </c>
      <c r="B54" s="770"/>
      <c r="C54" s="770"/>
      <c r="D54" s="770"/>
      <c r="E54" s="770"/>
      <c r="F54" s="552">
        <v>45609876</v>
      </c>
      <c r="G54" s="552"/>
      <c r="H54" s="552"/>
      <c r="I54" s="581"/>
      <c r="J54" s="581"/>
      <c r="K54" s="582">
        <f>SUM(F54:I54)</f>
        <v>45609876</v>
      </c>
    </row>
    <row r="55" spans="1:11" x14ac:dyDescent="0.2">
      <c r="A55" s="769" t="s">
        <v>274</v>
      </c>
      <c r="B55" s="770"/>
      <c r="C55" s="770"/>
      <c r="D55" s="770"/>
      <c r="E55" s="770"/>
      <c r="F55" s="552"/>
      <c r="G55" s="552"/>
      <c r="H55" s="552"/>
      <c r="I55" s="581"/>
      <c r="J55" s="581"/>
      <c r="K55" s="582"/>
    </row>
    <row r="56" spans="1:11" x14ac:dyDescent="0.2">
      <c r="A56" s="769" t="s">
        <v>275</v>
      </c>
      <c r="B56" s="770"/>
      <c r="C56" s="770"/>
      <c r="D56" s="770"/>
      <c r="E56" s="770"/>
      <c r="F56" s="552"/>
      <c r="G56" s="552"/>
      <c r="H56" s="552"/>
      <c r="I56" s="581"/>
      <c r="J56" s="581"/>
      <c r="K56" s="582"/>
    </row>
    <row r="57" spans="1:11" ht="13.5" thickBot="1" x14ac:dyDescent="0.25">
      <c r="A57" s="780" t="s">
        <v>276</v>
      </c>
      <c r="B57" s="781"/>
      <c r="C57" s="781"/>
      <c r="D57" s="781"/>
      <c r="E57" s="781"/>
      <c r="F57" s="557"/>
      <c r="G57" s="557"/>
      <c r="H57" s="557"/>
      <c r="I57" s="583"/>
      <c r="J57" s="583"/>
      <c r="K57" s="584"/>
    </row>
    <row r="58" spans="1:11" ht="12" customHeight="1" thickBot="1" x14ac:dyDescent="0.25">
      <c r="A58" s="782" t="s">
        <v>277</v>
      </c>
      <c r="B58" s="783"/>
      <c r="C58" s="783"/>
      <c r="D58" s="783"/>
      <c r="E58" s="783"/>
      <c r="F58" s="572">
        <f>SUM(F52:F57)</f>
        <v>45990876</v>
      </c>
      <c r="G58" s="572">
        <f>G52+G54+G55</f>
        <v>653348</v>
      </c>
      <c r="H58" s="572">
        <f>H52+H54</f>
        <v>0</v>
      </c>
      <c r="I58" s="572">
        <f>I52+I54</f>
        <v>0</v>
      </c>
      <c r="J58" s="633">
        <f>J52+J54</f>
        <v>0</v>
      </c>
      <c r="K58" s="585">
        <f>K52+K54</f>
        <v>46644224</v>
      </c>
    </row>
    <row r="59" spans="1:11" ht="13.5" thickBot="1" x14ac:dyDescent="0.25">
      <c r="A59" s="555"/>
      <c r="B59" s="555"/>
      <c r="C59" s="555"/>
      <c r="D59" s="555"/>
      <c r="E59" s="555"/>
      <c r="F59" s="555"/>
      <c r="G59" s="555"/>
      <c r="H59" s="555"/>
      <c r="I59" s="555"/>
      <c r="J59" s="555"/>
      <c r="K59" s="555"/>
    </row>
    <row r="60" spans="1:11" ht="13.5" thickBot="1" x14ac:dyDescent="0.25">
      <c r="A60" s="763" t="s">
        <v>278</v>
      </c>
      <c r="B60" s="764"/>
      <c r="C60" s="764"/>
      <c r="D60" s="764"/>
      <c r="E60" s="764"/>
      <c r="F60" s="578">
        <v>2017</v>
      </c>
      <c r="G60" s="578">
        <v>2018</v>
      </c>
      <c r="H60" s="578">
        <v>2019</v>
      </c>
      <c r="I60" s="579">
        <v>2020</v>
      </c>
      <c r="J60" s="579">
        <v>2021</v>
      </c>
      <c r="K60" s="580" t="s">
        <v>258</v>
      </c>
    </row>
    <row r="61" spans="1:11" x14ac:dyDescent="0.2">
      <c r="A61" s="765" t="s">
        <v>279</v>
      </c>
      <c r="B61" s="766"/>
      <c r="C61" s="766"/>
      <c r="D61" s="766"/>
      <c r="E61" s="766"/>
      <c r="F61" s="568"/>
      <c r="G61" s="568"/>
      <c r="H61" s="568"/>
      <c r="I61" s="581"/>
      <c r="J61" s="581"/>
      <c r="K61" s="582">
        <f>SUM(F61:I61)</f>
        <v>0</v>
      </c>
    </row>
    <row r="62" spans="1:11" x14ac:dyDescent="0.2">
      <c r="A62" s="767" t="s">
        <v>280</v>
      </c>
      <c r="B62" s="768"/>
      <c r="C62" s="768"/>
      <c r="D62" s="768"/>
      <c r="E62" s="768"/>
      <c r="F62" s="552">
        <v>723900</v>
      </c>
      <c r="G62" s="552">
        <v>596500</v>
      </c>
      <c r="H62" s="552">
        <v>32263040</v>
      </c>
      <c r="I62" s="581">
        <v>1584819</v>
      </c>
      <c r="J62" s="581"/>
      <c r="K62" s="582">
        <f>SUM(F62:I62)</f>
        <v>35168259</v>
      </c>
    </row>
    <row r="63" spans="1:11" x14ac:dyDescent="0.2">
      <c r="A63" s="769" t="s">
        <v>293</v>
      </c>
      <c r="B63" s="770"/>
      <c r="C63" s="770"/>
      <c r="D63" s="770"/>
      <c r="E63" s="770"/>
      <c r="F63" s="552"/>
      <c r="G63" s="552"/>
      <c r="H63" s="552">
        <v>6441969</v>
      </c>
      <c r="I63" s="581">
        <v>2421624</v>
      </c>
      <c r="J63" s="581"/>
      <c r="K63" s="582">
        <f>SUM(F63:H63)</f>
        <v>6441969</v>
      </c>
    </row>
    <row r="64" spans="1:11" x14ac:dyDescent="0.2">
      <c r="A64" s="592" t="s">
        <v>294</v>
      </c>
      <c r="B64" s="593"/>
      <c r="C64" s="593"/>
      <c r="D64" s="593"/>
      <c r="E64" s="576"/>
      <c r="F64" s="552">
        <v>977900</v>
      </c>
      <c r="G64" s="552">
        <v>500000</v>
      </c>
      <c r="H64" s="552">
        <v>719472</v>
      </c>
      <c r="I64" s="552">
        <v>415000</v>
      </c>
      <c r="J64" s="581"/>
      <c r="K64" s="582">
        <f>SUM(F64:I64)</f>
        <v>2612372</v>
      </c>
    </row>
    <row r="65" spans="1:12" x14ac:dyDescent="0.2">
      <c r="A65" s="769" t="s">
        <v>284</v>
      </c>
      <c r="B65" s="770"/>
      <c r="C65" s="770"/>
      <c r="D65" s="770"/>
      <c r="E65" s="770"/>
      <c r="F65" s="552"/>
      <c r="G65" s="552"/>
      <c r="H65" s="552"/>
      <c r="I65" s="581"/>
      <c r="J65" s="581"/>
      <c r="K65" s="582"/>
    </row>
    <row r="66" spans="1:12" x14ac:dyDescent="0.2">
      <c r="A66" s="769" t="s">
        <v>285</v>
      </c>
      <c r="B66" s="770"/>
      <c r="C66" s="770"/>
      <c r="D66" s="770"/>
      <c r="E66" s="770"/>
      <c r="F66" s="552"/>
      <c r="G66" s="552"/>
      <c r="H66" s="552"/>
      <c r="I66" s="581"/>
      <c r="J66" s="581"/>
      <c r="K66" s="582"/>
    </row>
    <row r="67" spans="1:12" ht="13.5" thickBot="1" x14ac:dyDescent="0.25">
      <c r="A67" s="780"/>
      <c r="B67" s="781"/>
      <c r="C67" s="781"/>
      <c r="D67" s="781"/>
      <c r="E67" s="781"/>
      <c r="F67" s="557"/>
      <c r="G67" s="557"/>
      <c r="H67" s="557"/>
      <c r="I67" s="583"/>
      <c r="J67" s="583"/>
      <c r="K67" s="584"/>
    </row>
    <row r="68" spans="1:12" ht="13.5" thickBot="1" x14ac:dyDescent="0.25">
      <c r="A68" s="782" t="s">
        <v>286</v>
      </c>
      <c r="B68" s="783"/>
      <c r="C68" s="783"/>
      <c r="D68" s="783"/>
      <c r="E68" s="783"/>
      <c r="F68" s="572">
        <f>SUM(F61:F67)</f>
        <v>1701800</v>
      </c>
      <c r="G68" s="572">
        <f>SUM(G61:G67)</f>
        <v>1096500</v>
      </c>
      <c r="H68" s="572">
        <f>SUM(H61:H67)</f>
        <v>39424481</v>
      </c>
      <c r="I68" s="572">
        <f>SUM(I61:I67)</f>
        <v>4421443</v>
      </c>
      <c r="J68" s="633">
        <f>SUM(J61:J67)</f>
        <v>0</v>
      </c>
      <c r="K68" s="585">
        <f>SUM(F68:I68)</f>
        <v>46644224</v>
      </c>
    </row>
    <row r="70" spans="1:12" ht="12.75" customHeight="1" thickBot="1" x14ac:dyDescent="0.25"/>
    <row r="71" spans="1:12" ht="13.5" thickBot="1" x14ac:dyDescent="0.25">
      <c r="A71" s="777" t="s">
        <v>295</v>
      </c>
      <c r="B71" s="778"/>
      <c r="C71" s="778"/>
      <c r="D71" s="778"/>
      <c r="E71" s="778"/>
      <c r="F71" s="778"/>
      <c r="G71" s="778"/>
      <c r="H71" s="778"/>
      <c r="I71" s="778"/>
      <c r="J71" s="778"/>
      <c r="K71" s="778"/>
      <c r="L71" s="779"/>
    </row>
    <row r="72" spans="1:12" ht="13.5" thickBot="1" x14ac:dyDescent="0.25">
      <c r="A72" s="763" t="s">
        <v>270</v>
      </c>
      <c r="B72" s="764"/>
      <c r="C72" s="764"/>
      <c r="D72" s="764"/>
      <c r="E72" s="764"/>
      <c r="F72" s="578">
        <v>2016</v>
      </c>
      <c r="G72" s="578">
        <v>2017</v>
      </c>
      <c r="H72" s="578">
        <v>2018</v>
      </c>
      <c r="I72" s="578">
        <v>2019</v>
      </c>
      <c r="J72" s="579">
        <v>2020</v>
      </c>
      <c r="K72" s="579">
        <v>2021</v>
      </c>
      <c r="L72" s="580" t="s">
        <v>258</v>
      </c>
    </row>
    <row r="73" spans="1:12" x14ac:dyDescent="0.2">
      <c r="A73" s="765" t="s">
        <v>271</v>
      </c>
      <c r="B73" s="766"/>
      <c r="C73" s="766"/>
      <c r="D73" s="766"/>
      <c r="E73" s="766"/>
      <c r="F73" s="568">
        <v>381000</v>
      </c>
      <c r="G73" s="568">
        <v>1524000</v>
      </c>
      <c r="H73" s="568"/>
      <c r="I73" s="568"/>
      <c r="J73" s="581"/>
      <c r="K73" s="581">
        <v>1801693</v>
      </c>
      <c r="L73" s="582">
        <f>SUM(F73:K73)</f>
        <v>3706693</v>
      </c>
    </row>
    <row r="74" spans="1:12" x14ac:dyDescent="0.2">
      <c r="A74" s="767" t="s">
        <v>272</v>
      </c>
      <c r="B74" s="768"/>
      <c r="C74" s="768"/>
      <c r="D74" s="768"/>
      <c r="E74" s="768"/>
      <c r="F74" s="594"/>
      <c r="G74" s="552"/>
      <c r="H74" s="552"/>
      <c r="I74" s="552"/>
      <c r="J74" s="581"/>
      <c r="K74" s="581"/>
      <c r="L74" s="582">
        <f>SUM(F74:I74)</f>
        <v>0</v>
      </c>
    </row>
    <row r="75" spans="1:12" x14ac:dyDescent="0.2">
      <c r="A75" s="769" t="s">
        <v>273</v>
      </c>
      <c r="B75" s="770"/>
      <c r="C75" s="770"/>
      <c r="D75" s="770"/>
      <c r="E75" s="770"/>
      <c r="F75" s="552"/>
      <c r="G75" s="552"/>
      <c r="H75" s="552"/>
      <c r="I75" s="552">
        <v>76685634</v>
      </c>
      <c r="J75" s="581"/>
      <c r="K75" s="581"/>
      <c r="L75" s="582">
        <f>SUM(F75:I75)</f>
        <v>76685634</v>
      </c>
    </row>
    <row r="76" spans="1:12" x14ac:dyDescent="0.2">
      <c r="A76" s="769" t="s">
        <v>274</v>
      </c>
      <c r="B76" s="770"/>
      <c r="C76" s="770"/>
      <c r="D76" s="770"/>
      <c r="E76" s="770"/>
      <c r="F76" s="552"/>
      <c r="G76" s="552"/>
      <c r="H76" s="552"/>
      <c r="I76" s="552"/>
      <c r="J76" s="581"/>
      <c r="K76" s="581"/>
      <c r="L76" s="582"/>
    </row>
    <row r="77" spans="1:12" x14ac:dyDescent="0.2">
      <c r="A77" s="769" t="s">
        <v>275</v>
      </c>
      <c r="B77" s="770"/>
      <c r="C77" s="770"/>
      <c r="D77" s="770"/>
      <c r="E77" s="770"/>
      <c r="F77" s="552"/>
      <c r="G77" s="552"/>
      <c r="H77" s="552"/>
      <c r="I77" s="552"/>
      <c r="J77" s="581"/>
      <c r="K77" s="581"/>
      <c r="L77" s="582"/>
    </row>
    <row r="78" spans="1:12" ht="13.5" thickBot="1" x14ac:dyDescent="0.25">
      <c r="A78" s="780" t="s">
        <v>276</v>
      </c>
      <c r="B78" s="781"/>
      <c r="C78" s="781"/>
      <c r="D78" s="781"/>
      <c r="E78" s="781"/>
      <c r="F78" s="557"/>
      <c r="G78" s="557"/>
      <c r="H78" s="557"/>
      <c r="I78" s="557"/>
      <c r="J78" s="583"/>
      <c r="K78" s="583"/>
      <c r="L78" s="584"/>
    </row>
    <row r="79" spans="1:12" ht="13.5" thickBot="1" x14ac:dyDescent="0.25">
      <c r="A79" s="782" t="s">
        <v>277</v>
      </c>
      <c r="B79" s="783"/>
      <c r="C79" s="783"/>
      <c r="D79" s="783"/>
      <c r="E79" s="783"/>
      <c r="F79" s="572">
        <f>SUM(F73:F78)</f>
        <v>381000</v>
      </c>
      <c r="G79" s="572">
        <f>SUM(G73:G78)</f>
        <v>1524000</v>
      </c>
      <c r="H79" s="572">
        <f>H73+H75+H76</f>
        <v>0</v>
      </c>
      <c r="I79" s="572">
        <f>I73+I75</f>
        <v>76685634</v>
      </c>
      <c r="J79" s="658">
        <f t="shared" ref="J79:K79" si="2">J73+J75</f>
        <v>0</v>
      </c>
      <c r="K79" s="658">
        <f t="shared" si="2"/>
        <v>1801693</v>
      </c>
      <c r="L79" s="585">
        <f>L73+L75</f>
        <v>80392327</v>
      </c>
    </row>
    <row r="80" spans="1:12" ht="6" customHeight="1" thickBot="1" x14ac:dyDescent="0.25">
      <c r="A80" s="555"/>
      <c r="B80" s="555"/>
      <c r="C80" s="555"/>
      <c r="D80" s="555"/>
      <c r="E80" s="555"/>
      <c r="F80" s="555"/>
      <c r="G80" s="555"/>
      <c r="H80" s="555"/>
      <c r="I80" s="555"/>
      <c r="J80" s="555"/>
      <c r="K80" s="555"/>
      <c r="L80" s="555"/>
    </row>
    <row r="81" spans="1:12" ht="13.5" thickBot="1" x14ac:dyDescent="0.25">
      <c r="A81" s="763" t="s">
        <v>278</v>
      </c>
      <c r="B81" s="764"/>
      <c r="C81" s="764"/>
      <c r="D81" s="764"/>
      <c r="E81" s="764"/>
      <c r="F81" s="578">
        <v>2016</v>
      </c>
      <c r="G81" s="578">
        <v>2017</v>
      </c>
      <c r="H81" s="578">
        <v>2018</v>
      </c>
      <c r="I81" s="578">
        <v>2019</v>
      </c>
      <c r="J81" s="579">
        <v>2020</v>
      </c>
      <c r="K81" s="579">
        <v>2021</v>
      </c>
      <c r="L81" s="580" t="s">
        <v>258</v>
      </c>
    </row>
    <row r="82" spans="1:12" x14ac:dyDescent="0.2">
      <c r="A82" s="765" t="s">
        <v>279</v>
      </c>
      <c r="B82" s="766"/>
      <c r="C82" s="766"/>
      <c r="D82" s="766"/>
      <c r="E82" s="766"/>
      <c r="F82" s="568"/>
      <c r="G82" s="568"/>
      <c r="H82" s="568"/>
      <c r="I82" s="568"/>
      <c r="J82" s="581"/>
      <c r="K82" s="581"/>
      <c r="L82" s="582"/>
    </row>
    <row r="83" spans="1:12" x14ac:dyDescent="0.2">
      <c r="A83" s="767" t="s">
        <v>280</v>
      </c>
      <c r="B83" s="768"/>
      <c r="C83" s="768"/>
      <c r="D83" s="768"/>
      <c r="E83" s="768"/>
      <c r="F83" s="594"/>
      <c r="G83" s="552"/>
      <c r="H83" s="552"/>
      <c r="I83" s="552">
        <v>2286000</v>
      </c>
      <c r="J83" s="581"/>
      <c r="K83" s="581">
        <v>73661327</v>
      </c>
      <c r="L83" s="582">
        <f>SUM(F83:K83)</f>
        <v>75947327</v>
      </c>
    </row>
    <row r="84" spans="1:12" x14ac:dyDescent="0.2">
      <c r="A84" s="769" t="s">
        <v>283</v>
      </c>
      <c r="B84" s="770"/>
      <c r="C84" s="770"/>
      <c r="D84" s="770"/>
      <c r="E84" s="770"/>
      <c r="F84" s="552">
        <v>381000</v>
      </c>
      <c r="G84" s="552">
        <v>1524000</v>
      </c>
      <c r="H84" s="552"/>
      <c r="I84" s="552"/>
      <c r="J84" s="581"/>
      <c r="K84" s="581">
        <v>2540000</v>
      </c>
      <c r="L84" s="582">
        <f>SUM(F84:K84)</f>
        <v>4445000</v>
      </c>
    </row>
    <row r="85" spans="1:12" x14ac:dyDescent="0.2">
      <c r="A85" s="769" t="s">
        <v>284</v>
      </c>
      <c r="B85" s="770"/>
      <c r="C85" s="770"/>
      <c r="D85" s="770"/>
      <c r="E85" s="770"/>
      <c r="F85" s="552"/>
      <c r="G85" s="552"/>
      <c r="H85" s="552"/>
      <c r="I85" s="552"/>
      <c r="J85" s="581"/>
      <c r="K85" s="581"/>
      <c r="L85" s="582">
        <f>SUM(F85:I85)</f>
        <v>0</v>
      </c>
    </row>
    <row r="86" spans="1:12" x14ac:dyDescent="0.2">
      <c r="A86" s="769" t="s">
        <v>285</v>
      </c>
      <c r="B86" s="770"/>
      <c r="C86" s="770"/>
      <c r="D86" s="770"/>
      <c r="E86" s="770"/>
      <c r="F86" s="552"/>
      <c r="G86" s="552"/>
      <c r="H86" s="552"/>
      <c r="I86" s="552"/>
      <c r="J86" s="581"/>
      <c r="K86" s="581"/>
      <c r="L86" s="582"/>
    </row>
    <row r="87" spans="1:12" ht="13.5" thickBot="1" x14ac:dyDescent="0.25">
      <c r="A87" s="780"/>
      <c r="B87" s="781"/>
      <c r="C87" s="781"/>
      <c r="D87" s="781"/>
      <c r="E87" s="781"/>
      <c r="F87" s="557"/>
      <c r="G87" s="557"/>
      <c r="H87" s="557"/>
      <c r="I87" s="557"/>
      <c r="J87" s="583"/>
      <c r="K87" s="583"/>
      <c r="L87" s="584"/>
    </row>
    <row r="88" spans="1:12" ht="13.5" thickBot="1" x14ac:dyDescent="0.25">
      <c r="A88" s="782" t="s">
        <v>286</v>
      </c>
      <c r="B88" s="783"/>
      <c r="C88" s="783"/>
      <c r="D88" s="783"/>
      <c r="E88" s="783"/>
      <c r="F88" s="572">
        <f t="shared" ref="F88:K88" si="3">SUM(F82:F87)</f>
        <v>381000</v>
      </c>
      <c r="G88" s="572">
        <f t="shared" si="3"/>
        <v>1524000</v>
      </c>
      <c r="H88" s="572">
        <f t="shared" si="3"/>
        <v>0</v>
      </c>
      <c r="I88" s="572">
        <f t="shared" si="3"/>
        <v>2286000</v>
      </c>
      <c r="J88" s="633">
        <f t="shared" si="3"/>
        <v>0</v>
      </c>
      <c r="K88" s="658">
        <f t="shared" si="3"/>
        <v>76201327</v>
      </c>
      <c r="L88" s="585">
        <f>SUM(F88:K88)</f>
        <v>80392327</v>
      </c>
    </row>
    <row r="90" spans="1:12" ht="13.5" thickBot="1" x14ac:dyDescent="0.25"/>
    <row r="91" spans="1:12" ht="13.5" thickBot="1" x14ac:dyDescent="0.25">
      <c r="A91" s="777" t="s">
        <v>296</v>
      </c>
      <c r="B91" s="778"/>
      <c r="C91" s="778"/>
      <c r="D91" s="778"/>
      <c r="E91" s="778"/>
      <c r="F91" s="778"/>
      <c r="G91" s="778"/>
      <c r="H91" s="778"/>
      <c r="I91" s="778"/>
      <c r="J91" s="778"/>
      <c r="K91" s="778"/>
      <c r="L91" s="779"/>
    </row>
    <row r="92" spans="1:12" ht="13.5" thickBot="1" x14ac:dyDescent="0.25">
      <c r="A92" s="763" t="s">
        <v>270</v>
      </c>
      <c r="B92" s="764"/>
      <c r="C92" s="764"/>
      <c r="D92" s="764"/>
      <c r="E92" s="764"/>
      <c r="F92" s="578">
        <v>2016</v>
      </c>
      <c r="G92" s="578">
        <v>2017</v>
      </c>
      <c r="H92" s="578">
        <v>2018</v>
      </c>
      <c r="I92" s="578">
        <v>2019</v>
      </c>
      <c r="J92" s="579">
        <v>2020</v>
      </c>
      <c r="K92" s="579">
        <v>2021</v>
      </c>
      <c r="L92" s="580" t="s">
        <v>258</v>
      </c>
    </row>
    <row r="93" spans="1:12" x14ac:dyDescent="0.2">
      <c r="A93" s="765" t="s">
        <v>271</v>
      </c>
      <c r="B93" s="766"/>
      <c r="C93" s="766"/>
      <c r="D93" s="766"/>
      <c r="E93" s="766"/>
      <c r="F93" s="568">
        <v>381000</v>
      </c>
      <c r="G93" s="568"/>
      <c r="H93" s="568">
        <v>10377825</v>
      </c>
      <c r="I93" s="568"/>
      <c r="J93" s="581">
        <v>200526</v>
      </c>
      <c r="K93" s="581"/>
      <c r="L93" s="582">
        <f>SUM(F93:K93)</f>
        <v>10959351</v>
      </c>
    </row>
    <row r="94" spans="1:12" x14ac:dyDescent="0.2">
      <c r="A94" s="767" t="s">
        <v>272</v>
      </c>
      <c r="B94" s="768"/>
      <c r="C94" s="768"/>
      <c r="D94" s="768"/>
      <c r="E94" s="768"/>
      <c r="F94" s="594"/>
      <c r="G94" s="552"/>
      <c r="H94" s="552"/>
      <c r="I94" s="552"/>
      <c r="J94" s="581"/>
      <c r="K94" s="581"/>
      <c r="L94" s="582">
        <f t="shared" ref="L94:L98" si="4">SUM(F94:I94)</f>
        <v>0</v>
      </c>
    </row>
    <row r="95" spans="1:12" x14ac:dyDescent="0.2">
      <c r="A95" s="769" t="s">
        <v>273</v>
      </c>
      <c r="B95" s="770"/>
      <c r="C95" s="770"/>
      <c r="D95" s="770"/>
      <c r="E95" s="770"/>
      <c r="F95" s="552"/>
      <c r="G95" s="552">
        <v>203330998</v>
      </c>
      <c r="H95" s="552">
        <v>-11814</v>
      </c>
      <c r="I95" s="552"/>
      <c r="J95" s="581"/>
      <c r="K95" s="581"/>
      <c r="L95" s="582">
        <f t="shared" si="4"/>
        <v>203319184</v>
      </c>
    </row>
    <row r="96" spans="1:12" x14ac:dyDescent="0.2">
      <c r="A96" s="769" t="s">
        <v>274</v>
      </c>
      <c r="B96" s="770"/>
      <c r="C96" s="770"/>
      <c r="D96" s="770"/>
      <c r="E96" s="770"/>
      <c r="F96" s="552"/>
      <c r="G96" s="552"/>
      <c r="H96" s="552"/>
      <c r="I96" s="552"/>
      <c r="J96" s="581"/>
      <c r="K96" s="581"/>
      <c r="L96" s="582">
        <f t="shared" si="4"/>
        <v>0</v>
      </c>
    </row>
    <row r="97" spans="1:12" x14ac:dyDescent="0.2">
      <c r="A97" s="769" t="s">
        <v>275</v>
      </c>
      <c r="B97" s="770"/>
      <c r="C97" s="770"/>
      <c r="D97" s="770"/>
      <c r="E97" s="770"/>
      <c r="F97" s="552"/>
      <c r="G97" s="552"/>
      <c r="H97" s="552"/>
      <c r="I97" s="552"/>
      <c r="J97" s="581"/>
      <c r="K97" s="581"/>
      <c r="L97" s="582">
        <f t="shared" si="4"/>
        <v>0</v>
      </c>
    </row>
    <row r="98" spans="1:12" ht="13.5" thickBot="1" x14ac:dyDescent="0.25">
      <c r="A98" s="780" t="s">
        <v>276</v>
      </c>
      <c r="B98" s="781"/>
      <c r="C98" s="781"/>
      <c r="D98" s="781"/>
      <c r="E98" s="781"/>
      <c r="F98" s="557"/>
      <c r="G98" s="557"/>
      <c r="H98" s="557"/>
      <c r="I98" s="557"/>
      <c r="J98" s="683"/>
      <c r="K98" s="657"/>
      <c r="L98" s="595">
        <f t="shared" si="4"/>
        <v>0</v>
      </c>
    </row>
    <row r="99" spans="1:12" ht="13.5" thickBot="1" x14ac:dyDescent="0.25">
      <c r="A99" s="782" t="s">
        <v>277</v>
      </c>
      <c r="B99" s="783"/>
      <c r="C99" s="783"/>
      <c r="D99" s="783"/>
      <c r="E99" s="783"/>
      <c r="F99" s="596">
        <f>SUM(F93:F98)</f>
        <v>381000</v>
      </c>
      <c r="G99" s="596">
        <f>SUM(G93:G98)</f>
        <v>203330998</v>
      </c>
      <c r="H99" s="596">
        <f>H93+H95+H96</f>
        <v>10366011</v>
      </c>
      <c r="I99" s="596">
        <f>I93+I95</f>
        <v>0</v>
      </c>
      <c r="J99" s="596">
        <f t="shared" ref="J99:K99" si="5">J93+J95</f>
        <v>200526</v>
      </c>
      <c r="K99" s="596">
        <f t="shared" si="5"/>
        <v>0</v>
      </c>
      <c r="L99" s="597">
        <f>L93+L95</f>
        <v>214278535</v>
      </c>
    </row>
    <row r="100" spans="1:12" ht="6.75" customHeight="1" thickBot="1" x14ac:dyDescent="0.25">
      <c r="A100" s="555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</row>
    <row r="101" spans="1:12" ht="13.5" thickBot="1" x14ac:dyDescent="0.25">
      <c r="A101" s="763" t="s">
        <v>278</v>
      </c>
      <c r="B101" s="764"/>
      <c r="C101" s="764"/>
      <c r="D101" s="764"/>
      <c r="E101" s="764"/>
      <c r="F101" s="578">
        <v>2016</v>
      </c>
      <c r="G101" s="578">
        <v>2017</v>
      </c>
      <c r="H101" s="578">
        <v>2018</v>
      </c>
      <c r="I101" s="578">
        <v>2019</v>
      </c>
      <c r="J101" s="579">
        <v>2020</v>
      </c>
      <c r="K101" s="579">
        <v>2021</v>
      </c>
      <c r="L101" s="580" t="s">
        <v>258</v>
      </c>
    </row>
    <row r="102" spans="1:12" x14ac:dyDescent="0.2">
      <c r="A102" s="765" t="s">
        <v>279</v>
      </c>
      <c r="B102" s="766"/>
      <c r="C102" s="766"/>
      <c r="D102" s="766"/>
      <c r="E102" s="766"/>
      <c r="F102" s="568"/>
      <c r="G102" s="568"/>
      <c r="H102" s="568"/>
      <c r="I102" s="568"/>
      <c r="J102" s="581"/>
      <c r="K102" s="581"/>
      <c r="L102" s="582"/>
    </row>
    <row r="103" spans="1:12" x14ac:dyDescent="0.2">
      <c r="A103" s="767" t="s">
        <v>280</v>
      </c>
      <c r="B103" s="768"/>
      <c r="C103" s="768"/>
      <c r="D103" s="768"/>
      <c r="E103" s="768"/>
      <c r="F103" s="552">
        <v>4378000</v>
      </c>
      <c r="G103" s="552"/>
      <c r="H103" s="598">
        <v>9132825</v>
      </c>
      <c r="I103" s="552"/>
      <c r="J103" s="581">
        <v>54302990</v>
      </c>
      <c r="K103" s="581">
        <v>92305221</v>
      </c>
      <c r="L103" s="582">
        <f>SUM(F103:K103)</f>
        <v>160119036</v>
      </c>
    </row>
    <row r="104" spans="1:12" x14ac:dyDescent="0.2">
      <c r="A104" s="769" t="s">
        <v>283</v>
      </c>
      <c r="B104" s="770"/>
      <c r="C104" s="770"/>
      <c r="D104" s="770"/>
      <c r="E104" s="770"/>
      <c r="F104" s="552">
        <v>381000</v>
      </c>
      <c r="G104" s="552"/>
      <c r="H104" s="552">
        <v>0</v>
      </c>
      <c r="I104" s="552"/>
      <c r="J104" s="581">
        <v>18785424</v>
      </c>
      <c r="K104" s="581">
        <v>34993075</v>
      </c>
      <c r="L104" s="582">
        <f>SUM(F104:K104)</f>
        <v>54159499</v>
      </c>
    </row>
    <row r="105" spans="1:12" x14ac:dyDescent="0.2">
      <c r="A105" s="769" t="s">
        <v>284</v>
      </c>
      <c r="B105" s="770"/>
      <c r="C105" s="770"/>
      <c r="D105" s="770"/>
      <c r="E105" s="770"/>
      <c r="F105" s="552"/>
      <c r="G105" s="552"/>
      <c r="H105" s="552"/>
      <c r="I105" s="552"/>
      <c r="J105" s="581"/>
      <c r="K105" s="581"/>
      <c r="L105" s="582"/>
    </row>
    <row r="106" spans="1:12" x14ac:dyDescent="0.2">
      <c r="A106" s="769" t="s">
        <v>285</v>
      </c>
      <c r="B106" s="770"/>
      <c r="C106" s="770"/>
      <c r="D106" s="770"/>
      <c r="E106" s="770"/>
      <c r="F106" s="552"/>
      <c r="G106" s="552"/>
      <c r="H106" s="552"/>
      <c r="I106" s="552"/>
      <c r="J106" s="581"/>
      <c r="K106" s="581"/>
      <c r="L106" s="582"/>
    </row>
    <row r="107" spans="1:12" ht="13.5" thickBot="1" x14ac:dyDescent="0.25">
      <c r="A107" s="780"/>
      <c r="B107" s="781"/>
      <c r="C107" s="781"/>
      <c r="D107" s="781"/>
      <c r="E107" s="781"/>
      <c r="F107" s="557"/>
      <c r="G107" s="557"/>
      <c r="H107" s="557"/>
      <c r="I107" s="557"/>
      <c r="J107" s="583"/>
      <c r="K107" s="583"/>
      <c r="L107" s="584"/>
    </row>
    <row r="108" spans="1:12" ht="13.5" thickBot="1" x14ac:dyDescent="0.25">
      <c r="A108" s="782" t="s">
        <v>286</v>
      </c>
      <c r="B108" s="783"/>
      <c r="C108" s="783"/>
      <c r="D108" s="783"/>
      <c r="E108" s="783"/>
      <c r="F108" s="596">
        <f t="shared" ref="F108:K108" si="6">SUM(F102:F107)</f>
        <v>4759000</v>
      </c>
      <c r="G108" s="596">
        <f t="shared" si="6"/>
        <v>0</v>
      </c>
      <c r="H108" s="596">
        <f t="shared" si="6"/>
        <v>9132825</v>
      </c>
      <c r="I108" s="596">
        <f t="shared" si="6"/>
        <v>0</v>
      </c>
      <c r="J108" s="596">
        <f t="shared" si="6"/>
        <v>73088414</v>
      </c>
      <c r="K108" s="596">
        <f t="shared" si="6"/>
        <v>127298296</v>
      </c>
      <c r="L108" s="599">
        <f>SUM(F108:K108)</f>
        <v>214278535</v>
      </c>
    </row>
    <row r="110" spans="1:12" ht="13.5" thickBot="1" x14ac:dyDescent="0.25"/>
    <row r="111" spans="1:12" ht="13.5" thickBot="1" x14ac:dyDescent="0.25">
      <c r="A111" s="777" t="s">
        <v>297</v>
      </c>
      <c r="B111" s="778"/>
      <c r="C111" s="778"/>
      <c r="D111" s="778"/>
      <c r="E111" s="778"/>
      <c r="F111" s="778"/>
      <c r="G111" s="778"/>
      <c r="H111" s="778"/>
      <c r="I111" s="778"/>
      <c r="J111" s="778"/>
      <c r="K111" s="778"/>
      <c r="L111" s="779"/>
    </row>
    <row r="112" spans="1:12" ht="13.5" thickBot="1" x14ac:dyDescent="0.25">
      <c r="A112" s="763" t="s">
        <v>270</v>
      </c>
      <c r="B112" s="764"/>
      <c r="C112" s="764"/>
      <c r="D112" s="764"/>
      <c r="E112" s="764"/>
      <c r="F112" s="578">
        <v>2018</v>
      </c>
      <c r="G112" s="578">
        <v>2019</v>
      </c>
      <c r="H112" s="578">
        <v>2020</v>
      </c>
      <c r="I112" s="578">
        <v>2021</v>
      </c>
      <c r="J112" s="634">
        <v>2022</v>
      </c>
      <c r="K112" s="578"/>
      <c r="L112" s="580" t="s">
        <v>258</v>
      </c>
    </row>
    <row r="113" spans="1:12" x14ac:dyDescent="0.2">
      <c r="A113" s="765" t="s">
        <v>298</v>
      </c>
      <c r="B113" s="766"/>
      <c r="C113" s="766"/>
      <c r="D113" s="766"/>
      <c r="E113" s="766"/>
      <c r="F113" s="568">
        <v>381000</v>
      </c>
      <c r="G113" s="568">
        <v>7430</v>
      </c>
      <c r="H113" s="568">
        <v>76000</v>
      </c>
      <c r="I113" s="568"/>
      <c r="J113" s="635"/>
      <c r="K113" s="568"/>
      <c r="L113" s="582">
        <f t="shared" ref="L113:L118" si="7">SUM(F113:K113)</f>
        <v>464430</v>
      </c>
    </row>
    <row r="114" spans="1:12" x14ac:dyDescent="0.2">
      <c r="A114" s="767" t="s">
        <v>272</v>
      </c>
      <c r="B114" s="768"/>
      <c r="C114" s="768"/>
      <c r="D114" s="768"/>
      <c r="E114" s="768"/>
      <c r="F114" s="594"/>
      <c r="G114" s="552"/>
      <c r="H114" s="552"/>
      <c r="I114" s="552"/>
      <c r="J114" s="631"/>
      <c r="K114" s="552"/>
      <c r="L114" s="582">
        <f t="shared" si="7"/>
        <v>0</v>
      </c>
    </row>
    <row r="115" spans="1:12" x14ac:dyDescent="0.2">
      <c r="A115" s="769" t="s">
        <v>273</v>
      </c>
      <c r="B115" s="770"/>
      <c r="C115" s="770"/>
      <c r="D115" s="770"/>
      <c r="E115" s="770"/>
      <c r="F115" s="552"/>
      <c r="G115" s="552">
        <v>14713338</v>
      </c>
      <c r="H115" s="552"/>
      <c r="I115" s="552">
        <v>1861264</v>
      </c>
      <c r="J115" s="631"/>
      <c r="K115" s="552"/>
      <c r="L115" s="582">
        <f t="shared" si="7"/>
        <v>16574602</v>
      </c>
    </row>
    <row r="116" spans="1:12" x14ac:dyDescent="0.2">
      <c r="A116" s="769" t="s">
        <v>274</v>
      </c>
      <c r="B116" s="770"/>
      <c r="C116" s="770"/>
      <c r="D116" s="770"/>
      <c r="E116" s="770"/>
      <c r="F116" s="552"/>
      <c r="G116" s="552"/>
      <c r="H116" s="552"/>
      <c r="I116" s="552"/>
      <c r="J116" s="631"/>
      <c r="K116" s="552"/>
      <c r="L116" s="582">
        <f t="shared" si="7"/>
        <v>0</v>
      </c>
    </row>
    <row r="117" spans="1:12" x14ac:dyDescent="0.2">
      <c r="A117" s="769" t="s">
        <v>275</v>
      </c>
      <c r="B117" s="770"/>
      <c r="C117" s="770"/>
      <c r="D117" s="770"/>
      <c r="E117" s="770"/>
      <c r="F117" s="552"/>
      <c r="G117" s="552"/>
      <c r="H117" s="552"/>
      <c r="I117" s="552"/>
      <c r="J117" s="631"/>
      <c r="K117" s="552"/>
      <c r="L117" s="582">
        <f t="shared" si="7"/>
        <v>0</v>
      </c>
    </row>
    <row r="118" spans="1:12" ht="13.5" thickBot="1" x14ac:dyDescent="0.25">
      <c r="A118" s="780" t="s">
        <v>276</v>
      </c>
      <c r="B118" s="781"/>
      <c r="C118" s="781"/>
      <c r="D118" s="781"/>
      <c r="E118" s="781"/>
      <c r="F118" s="557"/>
      <c r="G118" s="557"/>
      <c r="H118" s="557"/>
      <c r="I118" s="557"/>
      <c r="J118" s="632"/>
      <c r="K118" s="557"/>
      <c r="L118" s="595">
        <f t="shared" si="7"/>
        <v>0</v>
      </c>
    </row>
    <row r="119" spans="1:12" ht="13.5" thickBot="1" x14ac:dyDescent="0.25">
      <c r="A119" s="782" t="s">
        <v>277</v>
      </c>
      <c r="B119" s="783"/>
      <c r="C119" s="783"/>
      <c r="D119" s="783"/>
      <c r="E119" s="783"/>
      <c r="F119" s="596">
        <f>SUM(F113:F118)</f>
        <v>381000</v>
      </c>
      <c r="G119" s="596">
        <f>SUM(G113:G118)</f>
        <v>14720768</v>
      </c>
      <c r="H119" s="596">
        <f>H113+H115+H116</f>
        <v>76000</v>
      </c>
      <c r="I119" s="596"/>
      <c r="J119" s="596"/>
      <c r="K119" s="596">
        <f>K113+K115</f>
        <v>0</v>
      </c>
      <c r="L119" s="597">
        <f>L113+L115</f>
        <v>17039032</v>
      </c>
    </row>
    <row r="120" spans="1:12" ht="13.5" thickBot="1" x14ac:dyDescent="0.25">
      <c r="A120" s="555"/>
      <c r="B120" s="555"/>
      <c r="C120" s="555"/>
      <c r="D120" s="555"/>
      <c r="E120" s="555"/>
      <c r="F120" s="555"/>
      <c r="G120" s="555"/>
      <c r="H120" s="555"/>
      <c r="I120" s="555"/>
      <c r="J120" s="555"/>
      <c r="K120" s="555"/>
      <c r="L120" s="555"/>
    </row>
    <row r="121" spans="1:12" ht="13.5" thickBot="1" x14ac:dyDescent="0.25">
      <c r="A121" s="763" t="s">
        <v>278</v>
      </c>
      <c r="B121" s="764"/>
      <c r="C121" s="764"/>
      <c r="D121" s="764"/>
      <c r="E121" s="764"/>
      <c r="F121" s="578">
        <v>2018</v>
      </c>
      <c r="G121" s="578">
        <v>2019</v>
      </c>
      <c r="H121" s="578">
        <v>2020</v>
      </c>
      <c r="I121" s="578">
        <v>2021</v>
      </c>
      <c r="J121" s="634">
        <v>2022</v>
      </c>
      <c r="K121" s="578"/>
      <c r="L121" s="580" t="s">
        <v>258</v>
      </c>
    </row>
    <row r="122" spans="1:12" x14ac:dyDescent="0.2">
      <c r="A122" s="765" t="s">
        <v>279</v>
      </c>
      <c r="B122" s="766"/>
      <c r="C122" s="766"/>
      <c r="D122" s="766"/>
      <c r="E122" s="766"/>
      <c r="F122" s="568">
        <v>161220</v>
      </c>
      <c r="G122" s="568">
        <v>1611987</v>
      </c>
      <c r="H122" s="568">
        <v>1639755</v>
      </c>
      <c r="I122" s="568">
        <v>2724000</v>
      </c>
      <c r="J122" s="635">
        <v>2001280</v>
      </c>
      <c r="K122" s="568"/>
      <c r="L122" s="582">
        <f>SUM(F122:K122)</f>
        <v>8138242</v>
      </c>
    </row>
    <row r="123" spans="1:12" x14ac:dyDescent="0.2">
      <c r="A123" s="767" t="s">
        <v>280</v>
      </c>
      <c r="B123" s="768"/>
      <c r="C123" s="768"/>
      <c r="D123" s="768"/>
      <c r="E123" s="768"/>
      <c r="F123" s="552"/>
      <c r="G123" s="552">
        <v>4234500</v>
      </c>
      <c r="H123" s="598"/>
      <c r="I123" s="598">
        <v>337500</v>
      </c>
      <c r="J123" s="631"/>
      <c r="K123" s="552"/>
      <c r="L123" s="582">
        <f t="shared" ref="L123:L124" si="8">SUM(F123:K123)</f>
        <v>4572000</v>
      </c>
    </row>
    <row r="124" spans="1:12" x14ac:dyDescent="0.2">
      <c r="A124" s="769" t="s">
        <v>299</v>
      </c>
      <c r="B124" s="770"/>
      <c r="C124" s="770"/>
      <c r="D124" s="770"/>
      <c r="E124" s="770"/>
      <c r="F124" s="552">
        <v>381000</v>
      </c>
      <c r="G124" s="552">
        <v>2594360</v>
      </c>
      <c r="H124" s="552"/>
      <c r="I124" s="552">
        <v>1346000</v>
      </c>
      <c r="J124" s="631"/>
      <c r="K124" s="552"/>
      <c r="L124" s="582">
        <f t="shared" si="8"/>
        <v>4321360</v>
      </c>
    </row>
    <row r="125" spans="1:12" x14ac:dyDescent="0.2">
      <c r="A125" s="769" t="s">
        <v>284</v>
      </c>
      <c r="B125" s="770"/>
      <c r="C125" s="770"/>
      <c r="D125" s="770"/>
      <c r="E125" s="770"/>
      <c r="F125" s="552"/>
      <c r="G125" s="552">
        <v>7430</v>
      </c>
      <c r="H125" s="552"/>
      <c r="I125" s="552"/>
      <c r="J125" s="631"/>
      <c r="K125" s="552"/>
      <c r="L125" s="582">
        <f>SUM(F125:K125)</f>
        <v>7430</v>
      </c>
    </row>
    <row r="126" spans="1:12" x14ac:dyDescent="0.2">
      <c r="A126" s="769" t="s">
        <v>285</v>
      </c>
      <c r="B126" s="770"/>
      <c r="C126" s="770"/>
      <c r="D126" s="770"/>
      <c r="E126" s="770"/>
      <c r="F126" s="552"/>
      <c r="G126" s="552"/>
      <c r="H126" s="552"/>
      <c r="I126" s="552"/>
      <c r="J126" s="631"/>
      <c r="K126" s="552"/>
      <c r="L126" s="582"/>
    </row>
    <row r="127" spans="1:12" ht="13.5" thickBot="1" x14ac:dyDescent="0.25">
      <c r="A127" s="780"/>
      <c r="B127" s="781"/>
      <c r="C127" s="781"/>
      <c r="D127" s="781"/>
      <c r="E127" s="781"/>
      <c r="F127" s="557"/>
      <c r="G127" s="557"/>
      <c r="H127" s="557"/>
      <c r="I127" s="557"/>
      <c r="J127" s="632"/>
      <c r="K127" s="557"/>
      <c r="L127" s="584"/>
    </row>
    <row r="128" spans="1:12" ht="13.5" thickBot="1" x14ac:dyDescent="0.25">
      <c r="A128" s="782" t="s">
        <v>286</v>
      </c>
      <c r="B128" s="783"/>
      <c r="C128" s="783"/>
      <c r="D128" s="783"/>
      <c r="E128" s="783"/>
      <c r="F128" s="596">
        <f>SUM(F122:F127)</f>
        <v>542220</v>
      </c>
      <c r="G128" s="596">
        <f>SUM(G122:G127)</f>
        <v>8448277</v>
      </c>
      <c r="H128" s="596">
        <f>SUM(H122:H127)</f>
        <v>1639755</v>
      </c>
      <c r="I128" s="596">
        <f>SUM(I122:I127)</f>
        <v>4407500</v>
      </c>
      <c r="J128" s="596">
        <f>SUM(J122:J127)</f>
        <v>2001280</v>
      </c>
      <c r="K128" s="596"/>
      <c r="L128" s="599">
        <f>SUM(F128:K128)</f>
        <v>17039032</v>
      </c>
    </row>
  </sheetData>
  <mergeCells count="107"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1:E121"/>
    <mergeCell ref="A122:E122"/>
    <mergeCell ref="A123:E123"/>
    <mergeCell ref="A111:L111"/>
    <mergeCell ref="A112:E112"/>
    <mergeCell ref="A113:E113"/>
    <mergeCell ref="A114:E114"/>
    <mergeCell ref="A115:E115"/>
    <mergeCell ref="A116:E116"/>
    <mergeCell ref="A103:E103"/>
    <mergeCell ref="A104:E104"/>
    <mergeCell ref="A105:E105"/>
    <mergeCell ref="A106:E106"/>
    <mergeCell ref="A107:E107"/>
    <mergeCell ref="A108:E108"/>
    <mergeCell ref="A96:E96"/>
    <mergeCell ref="A97:E97"/>
    <mergeCell ref="A98:E98"/>
    <mergeCell ref="A99:E99"/>
    <mergeCell ref="A101:E101"/>
    <mergeCell ref="A102:E102"/>
    <mergeCell ref="A88:E88"/>
    <mergeCell ref="A91:L91"/>
    <mergeCell ref="A92:E92"/>
    <mergeCell ref="A93:E93"/>
    <mergeCell ref="A94:E94"/>
    <mergeCell ref="A95:E95"/>
    <mergeCell ref="A82:E82"/>
    <mergeCell ref="A83:E83"/>
    <mergeCell ref="A84:E84"/>
    <mergeCell ref="A85:E85"/>
    <mergeCell ref="A86:E86"/>
    <mergeCell ref="A87:E87"/>
    <mergeCell ref="A75:E75"/>
    <mergeCell ref="A76:E76"/>
    <mergeCell ref="A77:E77"/>
    <mergeCell ref="A78:E78"/>
    <mergeCell ref="A79:E79"/>
    <mergeCell ref="A81:E81"/>
    <mergeCell ref="A67:E67"/>
    <mergeCell ref="A68:E68"/>
    <mergeCell ref="A71:L71"/>
    <mergeCell ref="A72:E72"/>
    <mergeCell ref="A73:E73"/>
    <mergeCell ref="A74:E74"/>
    <mergeCell ref="A60:E60"/>
    <mergeCell ref="A61:E61"/>
    <mergeCell ref="A62:E62"/>
    <mergeCell ref="A63:E63"/>
    <mergeCell ref="A65:E65"/>
    <mergeCell ref="A66:E66"/>
    <mergeCell ref="A53:E53"/>
    <mergeCell ref="A54:E54"/>
    <mergeCell ref="A55:E55"/>
    <mergeCell ref="A56:E56"/>
    <mergeCell ref="A57:E57"/>
    <mergeCell ref="A58:E58"/>
    <mergeCell ref="A45:E45"/>
    <mergeCell ref="A46:E46"/>
    <mergeCell ref="A47:E47"/>
    <mergeCell ref="A50:K50"/>
    <mergeCell ref="A51:E51"/>
    <mergeCell ref="A52:E52"/>
    <mergeCell ref="A38:E38"/>
    <mergeCell ref="A40:E40"/>
    <mergeCell ref="A41:E41"/>
    <mergeCell ref="A42:E42"/>
    <mergeCell ref="A43:E43"/>
    <mergeCell ref="A44:E44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29:I30"/>
    <mergeCell ref="A31:E31"/>
    <mergeCell ref="A15:E15"/>
    <mergeCell ref="A16:E16"/>
    <mergeCell ref="A18:E18"/>
    <mergeCell ref="A19:E19"/>
    <mergeCell ref="A20:E20"/>
    <mergeCell ref="A23:E23"/>
    <mergeCell ref="A9:E9"/>
    <mergeCell ref="A10:E10"/>
    <mergeCell ref="A11:E11"/>
    <mergeCell ref="A12:E12"/>
    <mergeCell ref="A13:E13"/>
    <mergeCell ref="A14:E14"/>
    <mergeCell ref="A1:I1"/>
    <mergeCell ref="A2:I2"/>
    <mergeCell ref="A3:I4"/>
    <mergeCell ref="A5:I5"/>
    <mergeCell ref="A6:I7"/>
    <mergeCell ref="A8:K8"/>
  </mergeCells>
  <printOptions horizontalCentered="1"/>
  <pageMargins left="0.70866141732283472" right="0.70866141732283472" top="0.94488188976377963" bottom="0.94488188976377963" header="0.51181102362204722" footer="0.51181102362204722"/>
  <pageSetup paperSize="9" scale="4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17333-9484-480E-8C9A-B61E2DC2703E}">
  <sheetPr>
    <tabColor rgb="FF99FFCC"/>
  </sheetPr>
  <dimension ref="A2:H42"/>
  <sheetViews>
    <sheetView zoomScaleNormal="100" workbookViewId="0">
      <selection activeCell="C6" sqref="C6"/>
    </sheetView>
  </sheetViews>
  <sheetFormatPr defaultRowHeight="15.75" x14ac:dyDescent="0.25"/>
  <cols>
    <col min="1" max="1" width="3.85546875" style="490" bestFit="1" customWidth="1"/>
    <col min="2" max="2" width="3.85546875" style="490" customWidth="1"/>
    <col min="3" max="3" width="54.5703125" style="490" customWidth="1"/>
    <col min="4" max="6" width="12.42578125" style="490" bestFit="1" customWidth="1"/>
    <col min="7" max="7" width="12.42578125" style="490" customWidth="1"/>
    <col min="8" max="8" width="10.140625" style="490" bestFit="1" customWidth="1"/>
    <col min="9" max="256" width="9.140625" style="490"/>
    <col min="257" max="257" width="3.85546875" style="490" bestFit="1" customWidth="1"/>
    <col min="258" max="258" width="3.85546875" style="490" customWidth="1"/>
    <col min="259" max="259" width="54.5703125" style="490" customWidth="1"/>
    <col min="260" max="262" width="12.42578125" style="490" bestFit="1" customWidth="1"/>
    <col min="263" max="263" width="12.42578125" style="490" customWidth="1"/>
    <col min="264" max="264" width="10.140625" style="490" bestFit="1" customWidth="1"/>
    <col min="265" max="512" width="9.140625" style="490"/>
    <col min="513" max="513" width="3.85546875" style="490" bestFit="1" customWidth="1"/>
    <col min="514" max="514" width="3.85546875" style="490" customWidth="1"/>
    <col min="515" max="515" width="54.5703125" style="490" customWidth="1"/>
    <col min="516" max="518" width="12.42578125" style="490" bestFit="1" customWidth="1"/>
    <col min="519" max="519" width="12.42578125" style="490" customWidth="1"/>
    <col min="520" max="520" width="10.140625" style="490" bestFit="1" customWidth="1"/>
    <col min="521" max="768" width="9.140625" style="490"/>
    <col min="769" max="769" width="3.85546875" style="490" bestFit="1" customWidth="1"/>
    <col min="770" max="770" width="3.85546875" style="490" customWidth="1"/>
    <col min="771" max="771" width="54.5703125" style="490" customWidth="1"/>
    <col min="772" max="774" width="12.42578125" style="490" bestFit="1" customWidth="1"/>
    <col min="775" max="775" width="12.42578125" style="490" customWidth="1"/>
    <col min="776" max="776" width="10.140625" style="490" bestFit="1" customWidth="1"/>
    <col min="777" max="1024" width="9.140625" style="490"/>
    <col min="1025" max="1025" width="3.85546875" style="490" bestFit="1" customWidth="1"/>
    <col min="1026" max="1026" width="3.85546875" style="490" customWidth="1"/>
    <col min="1027" max="1027" width="54.5703125" style="490" customWidth="1"/>
    <col min="1028" max="1030" width="12.42578125" style="490" bestFit="1" customWidth="1"/>
    <col min="1031" max="1031" width="12.42578125" style="490" customWidth="1"/>
    <col min="1032" max="1032" width="10.140625" style="490" bestFit="1" customWidth="1"/>
    <col min="1033" max="1280" width="9.140625" style="490"/>
    <col min="1281" max="1281" width="3.85546875" style="490" bestFit="1" customWidth="1"/>
    <col min="1282" max="1282" width="3.85546875" style="490" customWidth="1"/>
    <col min="1283" max="1283" width="54.5703125" style="490" customWidth="1"/>
    <col min="1284" max="1286" width="12.42578125" style="490" bestFit="1" customWidth="1"/>
    <col min="1287" max="1287" width="12.42578125" style="490" customWidth="1"/>
    <col min="1288" max="1288" width="10.140625" style="490" bestFit="1" customWidth="1"/>
    <col min="1289" max="1536" width="9.140625" style="490"/>
    <col min="1537" max="1537" width="3.85546875" style="490" bestFit="1" customWidth="1"/>
    <col min="1538" max="1538" width="3.85546875" style="490" customWidth="1"/>
    <col min="1539" max="1539" width="54.5703125" style="490" customWidth="1"/>
    <col min="1540" max="1542" width="12.42578125" style="490" bestFit="1" customWidth="1"/>
    <col min="1543" max="1543" width="12.42578125" style="490" customWidth="1"/>
    <col min="1544" max="1544" width="10.140625" style="490" bestFit="1" customWidth="1"/>
    <col min="1545" max="1792" width="9.140625" style="490"/>
    <col min="1793" max="1793" width="3.85546875" style="490" bestFit="1" customWidth="1"/>
    <col min="1794" max="1794" width="3.85546875" style="490" customWidth="1"/>
    <col min="1795" max="1795" width="54.5703125" style="490" customWidth="1"/>
    <col min="1796" max="1798" width="12.42578125" style="490" bestFit="1" customWidth="1"/>
    <col min="1799" max="1799" width="12.42578125" style="490" customWidth="1"/>
    <col min="1800" max="1800" width="10.140625" style="490" bestFit="1" customWidth="1"/>
    <col min="1801" max="2048" width="9.140625" style="490"/>
    <col min="2049" max="2049" width="3.85546875" style="490" bestFit="1" customWidth="1"/>
    <col min="2050" max="2050" width="3.85546875" style="490" customWidth="1"/>
    <col min="2051" max="2051" width="54.5703125" style="490" customWidth="1"/>
    <col min="2052" max="2054" width="12.42578125" style="490" bestFit="1" customWidth="1"/>
    <col min="2055" max="2055" width="12.42578125" style="490" customWidth="1"/>
    <col min="2056" max="2056" width="10.140625" style="490" bestFit="1" customWidth="1"/>
    <col min="2057" max="2304" width="9.140625" style="490"/>
    <col min="2305" max="2305" width="3.85546875" style="490" bestFit="1" customWidth="1"/>
    <col min="2306" max="2306" width="3.85546875" style="490" customWidth="1"/>
    <col min="2307" max="2307" width="54.5703125" style="490" customWidth="1"/>
    <col min="2308" max="2310" width="12.42578125" style="490" bestFit="1" customWidth="1"/>
    <col min="2311" max="2311" width="12.42578125" style="490" customWidth="1"/>
    <col min="2312" max="2312" width="10.140625" style="490" bestFit="1" customWidth="1"/>
    <col min="2313" max="2560" width="9.140625" style="490"/>
    <col min="2561" max="2561" width="3.85546875" style="490" bestFit="1" customWidth="1"/>
    <col min="2562" max="2562" width="3.85546875" style="490" customWidth="1"/>
    <col min="2563" max="2563" width="54.5703125" style="490" customWidth="1"/>
    <col min="2564" max="2566" width="12.42578125" style="490" bestFit="1" customWidth="1"/>
    <col min="2567" max="2567" width="12.42578125" style="490" customWidth="1"/>
    <col min="2568" max="2568" width="10.140625" style="490" bestFit="1" customWidth="1"/>
    <col min="2569" max="2816" width="9.140625" style="490"/>
    <col min="2817" max="2817" width="3.85546875" style="490" bestFit="1" customWidth="1"/>
    <col min="2818" max="2818" width="3.85546875" style="490" customWidth="1"/>
    <col min="2819" max="2819" width="54.5703125" style="490" customWidth="1"/>
    <col min="2820" max="2822" width="12.42578125" style="490" bestFit="1" customWidth="1"/>
    <col min="2823" max="2823" width="12.42578125" style="490" customWidth="1"/>
    <col min="2824" max="2824" width="10.140625" style="490" bestFit="1" customWidth="1"/>
    <col min="2825" max="3072" width="9.140625" style="490"/>
    <col min="3073" max="3073" width="3.85546875" style="490" bestFit="1" customWidth="1"/>
    <col min="3074" max="3074" width="3.85546875" style="490" customWidth="1"/>
    <col min="3075" max="3075" width="54.5703125" style="490" customWidth="1"/>
    <col min="3076" max="3078" width="12.42578125" style="490" bestFit="1" customWidth="1"/>
    <col min="3079" max="3079" width="12.42578125" style="490" customWidth="1"/>
    <col min="3080" max="3080" width="10.140625" style="490" bestFit="1" customWidth="1"/>
    <col min="3081" max="3328" width="9.140625" style="490"/>
    <col min="3329" max="3329" width="3.85546875" style="490" bestFit="1" customWidth="1"/>
    <col min="3330" max="3330" width="3.85546875" style="490" customWidth="1"/>
    <col min="3331" max="3331" width="54.5703125" style="490" customWidth="1"/>
    <col min="3332" max="3334" width="12.42578125" style="490" bestFit="1" customWidth="1"/>
    <col min="3335" max="3335" width="12.42578125" style="490" customWidth="1"/>
    <col min="3336" max="3336" width="10.140625" style="490" bestFit="1" customWidth="1"/>
    <col min="3337" max="3584" width="9.140625" style="490"/>
    <col min="3585" max="3585" width="3.85546875" style="490" bestFit="1" customWidth="1"/>
    <col min="3586" max="3586" width="3.85546875" style="490" customWidth="1"/>
    <col min="3587" max="3587" width="54.5703125" style="490" customWidth="1"/>
    <col min="3588" max="3590" width="12.42578125" style="490" bestFit="1" customWidth="1"/>
    <col min="3591" max="3591" width="12.42578125" style="490" customWidth="1"/>
    <col min="3592" max="3592" width="10.140625" style="490" bestFit="1" customWidth="1"/>
    <col min="3593" max="3840" width="9.140625" style="490"/>
    <col min="3841" max="3841" width="3.85546875" style="490" bestFit="1" customWidth="1"/>
    <col min="3842" max="3842" width="3.85546875" style="490" customWidth="1"/>
    <col min="3843" max="3843" width="54.5703125" style="490" customWidth="1"/>
    <col min="3844" max="3846" width="12.42578125" style="490" bestFit="1" customWidth="1"/>
    <col min="3847" max="3847" width="12.42578125" style="490" customWidth="1"/>
    <col min="3848" max="3848" width="10.140625" style="490" bestFit="1" customWidth="1"/>
    <col min="3849" max="4096" width="9.140625" style="490"/>
    <col min="4097" max="4097" width="3.85546875" style="490" bestFit="1" customWidth="1"/>
    <col min="4098" max="4098" width="3.85546875" style="490" customWidth="1"/>
    <col min="4099" max="4099" width="54.5703125" style="490" customWidth="1"/>
    <col min="4100" max="4102" width="12.42578125" style="490" bestFit="1" customWidth="1"/>
    <col min="4103" max="4103" width="12.42578125" style="490" customWidth="1"/>
    <col min="4104" max="4104" width="10.140625" style="490" bestFit="1" customWidth="1"/>
    <col min="4105" max="4352" width="9.140625" style="490"/>
    <col min="4353" max="4353" width="3.85546875" style="490" bestFit="1" customWidth="1"/>
    <col min="4354" max="4354" width="3.85546875" style="490" customWidth="1"/>
    <col min="4355" max="4355" width="54.5703125" style="490" customWidth="1"/>
    <col min="4356" max="4358" width="12.42578125" style="490" bestFit="1" customWidth="1"/>
    <col min="4359" max="4359" width="12.42578125" style="490" customWidth="1"/>
    <col min="4360" max="4360" width="10.140625" style="490" bestFit="1" customWidth="1"/>
    <col min="4361" max="4608" width="9.140625" style="490"/>
    <col min="4609" max="4609" width="3.85546875" style="490" bestFit="1" customWidth="1"/>
    <col min="4610" max="4610" width="3.85546875" style="490" customWidth="1"/>
    <col min="4611" max="4611" width="54.5703125" style="490" customWidth="1"/>
    <col min="4612" max="4614" width="12.42578125" style="490" bestFit="1" customWidth="1"/>
    <col min="4615" max="4615" width="12.42578125" style="490" customWidth="1"/>
    <col min="4616" max="4616" width="10.140625" style="490" bestFit="1" customWidth="1"/>
    <col min="4617" max="4864" width="9.140625" style="490"/>
    <col min="4865" max="4865" width="3.85546875" style="490" bestFit="1" customWidth="1"/>
    <col min="4866" max="4866" width="3.85546875" style="490" customWidth="1"/>
    <col min="4867" max="4867" width="54.5703125" style="490" customWidth="1"/>
    <col min="4868" max="4870" width="12.42578125" style="490" bestFit="1" customWidth="1"/>
    <col min="4871" max="4871" width="12.42578125" style="490" customWidth="1"/>
    <col min="4872" max="4872" width="10.140625" style="490" bestFit="1" customWidth="1"/>
    <col min="4873" max="5120" width="9.140625" style="490"/>
    <col min="5121" max="5121" width="3.85546875" style="490" bestFit="1" customWidth="1"/>
    <col min="5122" max="5122" width="3.85546875" style="490" customWidth="1"/>
    <col min="5123" max="5123" width="54.5703125" style="490" customWidth="1"/>
    <col min="5124" max="5126" width="12.42578125" style="490" bestFit="1" customWidth="1"/>
    <col min="5127" max="5127" width="12.42578125" style="490" customWidth="1"/>
    <col min="5128" max="5128" width="10.140625" style="490" bestFit="1" customWidth="1"/>
    <col min="5129" max="5376" width="9.140625" style="490"/>
    <col min="5377" max="5377" width="3.85546875" style="490" bestFit="1" customWidth="1"/>
    <col min="5378" max="5378" width="3.85546875" style="490" customWidth="1"/>
    <col min="5379" max="5379" width="54.5703125" style="490" customWidth="1"/>
    <col min="5380" max="5382" width="12.42578125" style="490" bestFit="1" customWidth="1"/>
    <col min="5383" max="5383" width="12.42578125" style="490" customWidth="1"/>
    <col min="5384" max="5384" width="10.140625" style="490" bestFit="1" customWidth="1"/>
    <col min="5385" max="5632" width="9.140625" style="490"/>
    <col min="5633" max="5633" width="3.85546875" style="490" bestFit="1" customWidth="1"/>
    <col min="5634" max="5634" width="3.85546875" style="490" customWidth="1"/>
    <col min="5635" max="5635" width="54.5703125" style="490" customWidth="1"/>
    <col min="5636" max="5638" width="12.42578125" style="490" bestFit="1" customWidth="1"/>
    <col min="5639" max="5639" width="12.42578125" style="490" customWidth="1"/>
    <col min="5640" max="5640" width="10.140625" style="490" bestFit="1" customWidth="1"/>
    <col min="5641" max="5888" width="9.140625" style="490"/>
    <col min="5889" max="5889" width="3.85546875" style="490" bestFit="1" customWidth="1"/>
    <col min="5890" max="5890" width="3.85546875" style="490" customWidth="1"/>
    <col min="5891" max="5891" width="54.5703125" style="490" customWidth="1"/>
    <col min="5892" max="5894" width="12.42578125" style="490" bestFit="1" customWidth="1"/>
    <col min="5895" max="5895" width="12.42578125" style="490" customWidth="1"/>
    <col min="5896" max="5896" width="10.140625" style="490" bestFit="1" customWidth="1"/>
    <col min="5897" max="6144" width="9.140625" style="490"/>
    <col min="6145" max="6145" width="3.85546875" style="490" bestFit="1" customWidth="1"/>
    <col min="6146" max="6146" width="3.85546875" style="490" customWidth="1"/>
    <col min="6147" max="6147" width="54.5703125" style="490" customWidth="1"/>
    <col min="6148" max="6150" width="12.42578125" style="490" bestFit="1" customWidth="1"/>
    <col min="6151" max="6151" width="12.42578125" style="490" customWidth="1"/>
    <col min="6152" max="6152" width="10.140625" style="490" bestFit="1" customWidth="1"/>
    <col min="6153" max="6400" width="9.140625" style="490"/>
    <col min="6401" max="6401" width="3.85546875" style="490" bestFit="1" customWidth="1"/>
    <col min="6402" max="6402" width="3.85546875" style="490" customWidth="1"/>
    <col min="6403" max="6403" width="54.5703125" style="490" customWidth="1"/>
    <col min="6404" max="6406" width="12.42578125" style="490" bestFit="1" customWidth="1"/>
    <col min="6407" max="6407" width="12.42578125" style="490" customWidth="1"/>
    <col min="6408" max="6408" width="10.140625" style="490" bestFit="1" customWidth="1"/>
    <col min="6409" max="6656" width="9.140625" style="490"/>
    <col min="6657" max="6657" width="3.85546875" style="490" bestFit="1" customWidth="1"/>
    <col min="6658" max="6658" width="3.85546875" style="490" customWidth="1"/>
    <col min="6659" max="6659" width="54.5703125" style="490" customWidth="1"/>
    <col min="6660" max="6662" width="12.42578125" style="490" bestFit="1" customWidth="1"/>
    <col min="6663" max="6663" width="12.42578125" style="490" customWidth="1"/>
    <col min="6664" max="6664" width="10.140625" style="490" bestFit="1" customWidth="1"/>
    <col min="6665" max="6912" width="9.140625" style="490"/>
    <col min="6913" max="6913" width="3.85546875" style="490" bestFit="1" customWidth="1"/>
    <col min="6914" max="6914" width="3.85546875" style="490" customWidth="1"/>
    <col min="6915" max="6915" width="54.5703125" style="490" customWidth="1"/>
    <col min="6916" max="6918" width="12.42578125" style="490" bestFit="1" customWidth="1"/>
    <col min="6919" max="6919" width="12.42578125" style="490" customWidth="1"/>
    <col min="6920" max="6920" width="10.140625" style="490" bestFit="1" customWidth="1"/>
    <col min="6921" max="7168" width="9.140625" style="490"/>
    <col min="7169" max="7169" width="3.85546875" style="490" bestFit="1" customWidth="1"/>
    <col min="7170" max="7170" width="3.85546875" style="490" customWidth="1"/>
    <col min="7171" max="7171" width="54.5703125" style="490" customWidth="1"/>
    <col min="7172" max="7174" width="12.42578125" style="490" bestFit="1" customWidth="1"/>
    <col min="7175" max="7175" width="12.42578125" style="490" customWidth="1"/>
    <col min="7176" max="7176" width="10.140625" style="490" bestFit="1" customWidth="1"/>
    <col min="7177" max="7424" width="9.140625" style="490"/>
    <col min="7425" max="7425" width="3.85546875" style="490" bestFit="1" customWidth="1"/>
    <col min="7426" max="7426" width="3.85546875" style="490" customWidth="1"/>
    <col min="7427" max="7427" width="54.5703125" style="490" customWidth="1"/>
    <col min="7428" max="7430" width="12.42578125" style="490" bestFit="1" customWidth="1"/>
    <col min="7431" max="7431" width="12.42578125" style="490" customWidth="1"/>
    <col min="7432" max="7432" width="10.140625" style="490" bestFit="1" customWidth="1"/>
    <col min="7433" max="7680" width="9.140625" style="490"/>
    <col min="7681" max="7681" width="3.85546875" style="490" bestFit="1" customWidth="1"/>
    <col min="7682" max="7682" width="3.85546875" style="490" customWidth="1"/>
    <col min="7683" max="7683" width="54.5703125" style="490" customWidth="1"/>
    <col min="7684" max="7686" width="12.42578125" style="490" bestFit="1" customWidth="1"/>
    <col min="7687" max="7687" width="12.42578125" style="490" customWidth="1"/>
    <col min="7688" max="7688" width="10.140625" style="490" bestFit="1" customWidth="1"/>
    <col min="7689" max="7936" width="9.140625" style="490"/>
    <col min="7937" max="7937" width="3.85546875" style="490" bestFit="1" customWidth="1"/>
    <col min="7938" max="7938" width="3.85546875" style="490" customWidth="1"/>
    <col min="7939" max="7939" width="54.5703125" style="490" customWidth="1"/>
    <col min="7940" max="7942" width="12.42578125" style="490" bestFit="1" customWidth="1"/>
    <col min="7943" max="7943" width="12.42578125" style="490" customWidth="1"/>
    <col min="7944" max="7944" width="10.140625" style="490" bestFit="1" customWidth="1"/>
    <col min="7945" max="8192" width="9.140625" style="490"/>
    <col min="8193" max="8193" width="3.85546875" style="490" bestFit="1" customWidth="1"/>
    <col min="8194" max="8194" width="3.85546875" style="490" customWidth="1"/>
    <col min="8195" max="8195" width="54.5703125" style="490" customWidth="1"/>
    <col min="8196" max="8198" width="12.42578125" style="490" bestFit="1" customWidth="1"/>
    <col min="8199" max="8199" width="12.42578125" style="490" customWidth="1"/>
    <col min="8200" max="8200" width="10.140625" style="490" bestFit="1" customWidth="1"/>
    <col min="8201" max="8448" width="9.140625" style="490"/>
    <col min="8449" max="8449" width="3.85546875" style="490" bestFit="1" customWidth="1"/>
    <col min="8450" max="8450" width="3.85546875" style="490" customWidth="1"/>
    <col min="8451" max="8451" width="54.5703125" style="490" customWidth="1"/>
    <col min="8452" max="8454" width="12.42578125" style="490" bestFit="1" customWidth="1"/>
    <col min="8455" max="8455" width="12.42578125" style="490" customWidth="1"/>
    <col min="8456" max="8456" width="10.140625" style="490" bestFit="1" customWidth="1"/>
    <col min="8457" max="8704" width="9.140625" style="490"/>
    <col min="8705" max="8705" width="3.85546875" style="490" bestFit="1" customWidth="1"/>
    <col min="8706" max="8706" width="3.85546875" style="490" customWidth="1"/>
    <col min="8707" max="8707" width="54.5703125" style="490" customWidth="1"/>
    <col min="8708" max="8710" width="12.42578125" style="490" bestFit="1" customWidth="1"/>
    <col min="8711" max="8711" width="12.42578125" style="490" customWidth="1"/>
    <col min="8712" max="8712" width="10.140625" style="490" bestFit="1" customWidth="1"/>
    <col min="8713" max="8960" width="9.140625" style="490"/>
    <col min="8961" max="8961" width="3.85546875" style="490" bestFit="1" customWidth="1"/>
    <col min="8962" max="8962" width="3.85546875" style="490" customWidth="1"/>
    <col min="8963" max="8963" width="54.5703125" style="490" customWidth="1"/>
    <col min="8964" max="8966" width="12.42578125" style="490" bestFit="1" customWidth="1"/>
    <col min="8967" max="8967" width="12.42578125" style="490" customWidth="1"/>
    <col min="8968" max="8968" width="10.140625" style="490" bestFit="1" customWidth="1"/>
    <col min="8969" max="9216" width="9.140625" style="490"/>
    <col min="9217" max="9217" width="3.85546875" style="490" bestFit="1" customWidth="1"/>
    <col min="9218" max="9218" width="3.85546875" style="490" customWidth="1"/>
    <col min="9219" max="9219" width="54.5703125" style="490" customWidth="1"/>
    <col min="9220" max="9222" width="12.42578125" style="490" bestFit="1" customWidth="1"/>
    <col min="9223" max="9223" width="12.42578125" style="490" customWidth="1"/>
    <col min="9224" max="9224" width="10.140625" style="490" bestFit="1" customWidth="1"/>
    <col min="9225" max="9472" width="9.140625" style="490"/>
    <col min="9473" max="9473" width="3.85546875" style="490" bestFit="1" customWidth="1"/>
    <col min="9474" max="9474" width="3.85546875" style="490" customWidth="1"/>
    <col min="9475" max="9475" width="54.5703125" style="490" customWidth="1"/>
    <col min="9476" max="9478" width="12.42578125" style="490" bestFit="1" customWidth="1"/>
    <col min="9479" max="9479" width="12.42578125" style="490" customWidth="1"/>
    <col min="9480" max="9480" width="10.140625" style="490" bestFit="1" customWidth="1"/>
    <col min="9481" max="9728" width="9.140625" style="490"/>
    <col min="9729" max="9729" width="3.85546875" style="490" bestFit="1" customWidth="1"/>
    <col min="9730" max="9730" width="3.85546875" style="490" customWidth="1"/>
    <col min="9731" max="9731" width="54.5703125" style="490" customWidth="1"/>
    <col min="9732" max="9734" width="12.42578125" style="490" bestFit="1" customWidth="1"/>
    <col min="9735" max="9735" width="12.42578125" style="490" customWidth="1"/>
    <col min="9736" max="9736" width="10.140625" style="490" bestFit="1" customWidth="1"/>
    <col min="9737" max="9984" width="9.140625" style="490"/>
    <col min="9985" max="9985" width="3.85546875" style="490" bestFit="1" customWidth="1"/>
    <col min="9986" max="9986" width="3.85546875" style="490" customWidth="1"/>
    <col min="9987" max="9987" width="54.5703125" style="490" customWidth="1"/>
    <col min="9988" max="9990" width="12.42578125" style="490" bestFit="1" customWidth="1"/>
    <col min="9991" max="9991" width="12.42578125" style="490" customWidth="1"/>
    <col min="9992" max="9992" width="10.140625" style="490" bestFit="1" customWidth="1"/>
    <col min="9993" max="10240" width="9.140625" style="490"/>
    <col min="10241" max="10241" width="3.85546875" style="490" bestFit="1" customWidth="1"/>
    <col min="10242" max="10242" width="3.85546875" style="490" customWidth="1"/>
    <col min="10243" max="10243" width="54.5703125" style="490" customWidth="1"/>
    <col min="10244" max="10246" width="12.42578125" style="490" bestFit="1" customWidth="1"/>
    <col min="10247" max="10247" width="12.42578125" style="490" customWidth="1"/>
    <col min="10248" max="10248" width="10.140625" style="490" bestFit="1" customWidth="1"/>
    <col min="10249" max="10496" width="9.140625" style="490"/>
    <col min="10497" max="10497" width="3.85546875" style="490" bestFit="1" customWidth="1"/>
    <col min="10498" max="10498" width="3.85546875" style="490" customWidth="1"/>
    <col min="10499" max="10499" width="54.5703125" style="490" customWidth="1"/>
    <col min="10500" max="10502" width="12.42578125" style="490" bestFit="1" customWidth="1"/>
    <col min="10503" max="10503" width="12.42578125" style="490" customWidth="1"/>
    <col min="10504" max="10504" width="10.140625" style="490" bestFit="1" customWidth="1"/>
    <col min="10505" max="10752" width="9.140625" style="490"/>
    <col min="10753" max="10753" width="3.85546875" style="490" bestFit="1" customWidth="1"/>
    <col min="10754" max="10754" width="3.85546875" style="490" customWidth="1"/>
    <col min="10755" max="10755" width="54.5703125" style="490" customWidth="1"/>
    <col min="10756" max="10758" width="12.42578125" style="490" bestFit="1" customWidth="1"/>
    <col min="10759" max="10759" width="12.42578125" style="490" customWidth="1"/>
    <col min="10760" max="10760" width="10.140625" style="490" bestFit="1" customWidth="1"/>
    <col min="10761" max="11008" width="9.140625" style="490"/>
    <col min="11009" max="11009" width="3.85546875" style="490" bestFit="1" customWidth="1"/>
    <col min="11010" max="11010" width="3.85546875" style="490" customWidth="1"/>
    <col min="11011" max="11011" width="54.5703125" style="490" customWidth="1"/>
    <col min="11012" max="11014" width="12.42578125" style="490" bestFit="1" customWidth="1"/>
    <col min="11015" max="11015" width="12.42578125" style="490" customWidth="1"/>
    <col min="11016" max="11016" width="10.140625" style="490" bestFit="1" customWidth="1"/>
    <col min="11017" max="11264" width="9.140625" style="490"/>
    <col min="11265" max="11265" width="3.85546875" style="490" bestFit="1" customWidth="1"/>
    <col min="11266" max="11266" width="3.85546875" style="490" customWidth="1"/>
    <col min="11267" max="11267" width="54.5703125" style="490" customWidth="1"/>
    <col min="11268" max="11270" width="12.42578125" style="490" bestFit="1" customWidth="1"/>
    <col min="11271" max="11271" width="12.42578125" style="490" customWidth="1"/>
    <col min="11272" max="11272" width="10.140625" style="490" bestFit="1" customWidth="1"/>
    <col min="11273" max="11520" width="9.140625" style="490"/>
    <col min="11521" max="11521" width="3.85546875" style="490" bestFit="1" customWidth="1"/>
    <col min="11522" max="11522" width="3.85546875" style="490" customWidth="1"/>
    <col min="11523" max="11523" width="54.5703125" style="490" customWidth="1"/>
    <col min="11524" max="11526" width="12.42578125" style="490" bestFit="1" customWidth="1"/>
    <col min="11527" max="11527" width="12.42578125" style="490" customWidth="1"/>
    <col min="11528" max="11528" width="10.140625" style="490" bestFit="1" customWidth="1"/>
    <col min="11529" max="11776" width="9.140625" style="490"/>
    <col min="11777" max="11777" width="3.85546875" style="490" bestFit="1" customWidth="1"/>
    <col min="11778" max="11778" width="3.85546875" style="490" customWidth="1"/>
    <col min="11779" max="11779" width="54.5703125" style="490" customWidth="1"/>
    <col min="11780" max="11782" width="12.42578125" style="490" bestFit="1" customWidth="1"/>
    <col min="11783" max="11783" width="12.42578125" style="490" customWidth="1"/>
    <col min="11784" max="11784" width="10.140625" style="490" bestFit="1" customWidth="1"/>
    <col min="11785" max="12032" width="9.140625" style="490"/>
    <col min="12033" max="12033" width="3.85546875" style="490" bestFit="1" customWidth="1"/>
    <col min="12034" max="12034" width="3.85546875" style="490" customWidth="1"/>
    <col min="12035" max="12035" width="54.5703125" style="490" customWidth="1"/>
    <col min="12036" max="12038" width="12.42578125" style="490" bestFit="1" customWidth="1"/>
    <col min="12039" max="12039" width="12.42578125" style="490" customWidth="1"/>
    <col min="12040" max="12040" width="10.140625" style="490" bestFit="1" customWidth="1"/>
    <col min="12041" max="12288" width="9.140625" style="490"/>
    <col min="12289" max="12289" width="3.85546875" style="490" bestFit="1" customWidth="1"/>
    <col min="12290" max="12290" width="3.85546875" style="490" customWidth="1"/>
    <col min="12291" max="12291" width="54.5703125" style="490" customWidth="1"/>
    <col min="12292" max="12294" width="12.42578125" style="490" bestFit="1" customWidth="1"/>
    <col min="12295" max="12295" width="12.42578125" style="490" customWidth="1"/>
    <col min="12296" max="12296" width="10.140625" style="490" bestFit="1" customWidth="1"/>
    <col min="12297" max="12544" width="9.140625" style="490"/>
    <col min="12545" max="12545" width="3.85546875" style="490" bestFit="1" customWidth="1"/>
    <col min="12546" max="12546" width="3.85546875" style="490" customWidth="1"/>
    <col min="12547" max="12547" width="54.5703125" style="490" customWidth="1"/>
    <col min="12548" max="12550" width="12.42578125" style="490" bestFit="1" customWidth="1"/>
    <col min="12551" max="12551" width="12.42578125" style="490" customWidth="1"/>
    <col min="12552" max="12552" width="10.140625" style="490" bestFit="1" customWidth="1"/>
    <col min="12553" max="12800" width="9.140625" style="490"/>
    <col min="12801" max="12801" width="3.85546875" style="490" bestFit="1" customWidth="1"/>
    <col min="12802" max="12802" width="3.85546875" style="490" customWidth="1"/>
    <col min="12803" max="12803" width="54.5703125" style="490" customWidth="1"/>
    <col min="12804" max="12806" width="12.42578125" style="490" bestFit="1" customWidth="1"/>
    <col min="12807" max="12807" width="12.42578125" style="490" customWidth="1"/>
    <col min="12808" max="12808" width="10.140625" style="490" bestFit="1" customWidth="1"/>
    <col min="12809" max="13056" width="9.140625" style="490"/>
    <col min="13057" max="13057" width="3.85546875" style="490" bestFit="1" customWidth="1"/>
    <col min="13058" max="13058" width="3.85546875" style="490" customWidth="1"/>
    <col min="13059" max="13059" width="54.5703125" style="490" customWidth="1"/>
    <col min="13060" max="13062" width="12.42578125" style="490" bestFit="1" customWidth="1"/>
    <col min="13063" max="13063" width="12.42578125" style="490" customWidth="1"/>
    <col min="13064" max="13064" width="10.140625" style="490" bestFit="1" customWidth="1"/>
    <col min="13065" max="13312" width="9.140625" style="490"/>
    <col min="13313" max="13313" width="3.85546875" style="490" bestFit="1" customWidth="1"/>
    <col min="13314" max="13314" width="3.85546875" style="490" customWidth="1"/>
    <col min="13315" max="13315" width="54.5703125" style="490" customWidth="1"/>
    <col min="13316" max="13318" width="12.42578125" style="490" bestFit="1" customWidth="1"/>
    <col min="13319" max="13319" width="12.42578125" style="490" customWidth="1"/>
    <col min="13320" max="13320" width="10.140625" style="490" bestFit="1" customWidth="1"/>
    <col min="13321" max="13568" width="9.140625" style="490"/>
    <col min="13569" max="13569" width="3.85546875" style="490" bestFit="1" customWidth="1"/>
    <col min="13570" max="13570" width="3.85546875" style="490" customWidth="1"/>
    <col min="13571" max="13571" width="54.5703125" style="490" customWidth="1"/>
    <col min="13572" max="13574" width="12.42578125" style="490" bestFit="1" customWidth="1"/>
    <col min="13575" max="13575" width="12.42578125" style="490" customWidth="1"/>
    <col min="13576" max="13576" width="10.140625" style="490" bestFit="1" customWidth="1"/>
    <col min="13577" max="13824" width="9.140625" style="490"/>
    <col min="13825" max="13825" width="3.85546875" style="490" bestFit="1" customWidth="1"/>
    <col min="13826" max="13826" width="3.85546875" style="490" customWidth="1"/>
    <col min="13827" max="13827" width="54.5703125" style="490" customWidth="1"/>
    <col min="13828" max="13830" width="12.42578125" style="490" bestFit="1" customWidth="1"/>
    <col min="13831" max="13831" width="12.42578125" style="490" customWidth="1"/>
    <col min="13832" max="13832" width="10.140625" style="490" bestFit="1" customWidth="1"/>
    <col min="13833" max="14080" width="9.140625" style="490"/>
    <col min="14081" max="14081" width="3.85546875" style="490" bestFit="1" customWidth="1"/>
    <col min="14082" max="14082" width="3.85546875" style="490" customWidth="1"/>
    <col min="14083" max="14083" width="54.5703125" style="490" customWidth="1"/>
    <col min="14084" max="14086" width="12.42578125" style="490" bestFit="1" customWidth="1"/>
    <col min="14087" max="14087" width="12.42578125" style="490" customWidth="1"/>
    <col min="14088" max="14088" width="10.140625" style="490" bestFit="1" customWidth="1"/>
    <col min="14089" max="14336" width="9.140625" style="490"/>
    <col min="14337" max="14337" width="3.85546875" style="490" bestFit="1" customWidth="1"/>
    <col min="14338" max="14338" width="3.85546875" style="490" customWidth="1"/>
    <col min="14339" max="14339" width="54.5703125" style="490" customWidth="1"/>
    <col min="14340" max="14342" width="12.42578125" style="490" bestFit="1" customWidth="1"/>
    <col min="14343" max="14343" width="12.42578125" style="490" customWidth="1"/>
    <col min="14344" max="14344" width="10.140625" style="490" bestFit="1" customWidth="1"/>
    <col min="14345" max="14592" width="9.140625" style="490"/>
    <col min="14593" max="14593" width="3.85546875" style="490" bestFit="1" customWidth="1"/>
    <col min="14594" max="14594" width="3.85546875" style="490" customWidth="1"/>
    <col min="14595" max="14595" width="54.5703125" style="490" customWidth="1"/>
    <col min="14596" max="14598" width="12.42578125" style="490" bestFit="1" customWidth="1"/>
    <col min="14599" max="14599" width="12.42578125" style="490" customWidth="1"/>
    <col min="14600" max="14600" width="10.140625" style="490" bestFit="1" customWidth="1"/>
    <col min="14601" max="14848" width="9.140625" style="490"/>
    <col min="14849" max="14849" width="3.85546875" style="490" bestFit="1" customWidth="1"/>
    <col min="14850" max="14850" width="3.85546875" style="490" customWidth="1"/>
    <col min="14851" max="14851" width="54.5703125" style="490" customWidth="1"/>
    <col min="14852" max="14854" width="12.42578125" style="490" bestFit="1" customWidth="1"/>
    <col min="14855" max="14855" width="12.42578125" style="490" customWidth="1"/>
    <col min="14856" max="14856" width="10.140625" style="490" bestFit="1" customWidth="1"/>
    <col min="14857" max="15104" width="9.140625" style="490"/>
    <col min="15105" max="15105" width="3.85546875" style="490" bestFit="1" customWidth="1"/>
    <col min="15106" max="15106" width="3.85546875" style="490" customWidth="1"/>
    <col min="15107" max="15107" width="54.5703125" style="490" customWidth="1"/>
    <col min="15108" max="15110" width="12.42578125" style="490" bestFit="1" customWidth="1"/>
    <col min="15111" max="15111" width="12.42578125" style="490" customWidth="1"/>
    <col min="15112" max="15112" width="10.140625" style="490" bestFit="1" customWidth="1"/>
    <col min="15113" max="15360" width="9.140625" style="490"/>
    <col min="15361" max="15361" width="3.85546875" style="490" bestFit="1" customWidth="1"/>
    <col min="15362" max="15362" width="3.85546875" style="490" customWidth="1"/>
    <col min="15363" max="15363" width="54.5703125" style="490" customWidth="1"/>
    <col min="15364" max="15366" width="12.42578125" style="490" bestFit="1" customWidth="1"/>
    <col min="15367" max="15367" width="12.42578125" style="490" customWidth="1"/>
    <col min="15368" max="15368" width="10.140625" style="490" bestFit="1" customWidth="1"/>
    <col min="15369" max="15616" width="9.140625" style="490"/>
    <col min="15617" max="15617" width="3.85546875" style="490" bestFit="1" customWidth="1"/>
    <col min="15618" max="15618" width="3.85546875" style="490" customWidth="1"/>
    <col min="15619" max="15619" width="54.5703125" style="490" customWidth="1"/>
    <col min="15620" max="15622" width="12.42578125" style="490" bestFit="1" customWidth="1"/>
    <col min="15623" max="15623" width="12.42578125" style="490" customWidth="1"/>
    <col min="15624" max="15624" width="10.140625" style="490" bestFit="1" customWidth="1"/>
    <col min="15625" max="15872" width="9.140625" style="490"/>
    <col min="15873" max="15873" width="3.85546875" style="490" bestFit="1" customWidth="1"/>
    <col min="15874" max="15874" width="3.85546875" style="490" customWidth="1"/>
    <col min="15875" max="15875" width="54.5703125" style="490" customWidth="1"/>
    <col min="15876" max="15878" width="12.42578125" style="490" bestFit="1" customWidth="1"/>
    <col min="15879" max="15879" width="12.42578125" style="490" customWidth="1"/>
    <col min="15880" max="15880" width="10.140625" style="490" bestFit="1" customWidth="1"/>
    <col min="15881" max="16128" width="9.140625" style="490"/>
    <col min="16129" max="16129" width="3.85546875" style="490" bestFit="1" customWidth="1"/>
    <col min="16130" max="16130" width="3.85546875" style="490" customWidth="1"/>
    <col min="16131" max="16131" width="54.5703125" style="490" customWidth="1"/>
    <col min="16132" max="16134" width="12.42578125" style="490" bestFit="1" customWidth="1"/>
    <col min="16135" max="16135" width="12.42578125" style="490" customWidth="1"/>
    <col min="16136" max="16136" width="10.140625" style="490" bestFit="1" customWidth="1"/>
    <col min="16137" max="16384" width="9.140625" style="490"/>
  </cols>
  <sheetData>
    <row r="2" spans="1:8" x14ac:dyDescent="0.25">
      <c r="C2" s="788" t="s">
        <v>332</v>
      </c>
      <c r="D2" s="788"/>
      <c r="E2" s="788"/>
      <c r="F2" s="788"/>
      <c r="G2" s="788"/>
    </row>
    <row r="3" spans="1:8" x14ac:dyDescent="0.25">
      <c r="A3" s="789" t="s">
        <v>226</v>
      </c>
      <c r="B3" s="790"/>
      <c r="C3" s="790"/>
      <c r="D3" s="790"/>
      <c r="E3" s="790"/>
      <c r="F3" s="790"/>
      <c r="G3" s="790"/>
    </row>
    <row r="4" spans="1:8" x14ac:dyDescent="0.25">
      <c r="C4" s="491"/>
      <c r="D4" s="491"/>
      <c r="E4" s="491"/>
      <c r="F4" s="491"/>
      <c r="G4" s="491"/>
    </row>
    <row r="5" spans="1:8" x14ac:dyDescent="0.25">
      <c r="C5" s="491"/>
      <c r="D5" s="491"/>
      <c r="E5" s="491"/>
      <c r="F5" s="491"/>
      <c r="G5" s="491"/>
    </row>
    <row r="6" spans="1:8" x14ac:dyDescent="0.25">
      <c r="C6" s="492" t="s">
        <v>515</v>
      </c>
      <c r="E6" s="491"/>
      <c r="F6" s="491"/>
      <c r="G6" s="491"/>
    </row>
    <row r="7" spans="1:8" x14ac:dyDescent="0.25">
      <c r="C7" s="493"/>
      <c r="D7" s="493"/>
      <c r="E7" s="493"/>
      <c r="F7" s="493" t="s">
        <v>81</v>
      </c>
      <c r="G7" s="493"/>
    </row>
    <row r="8" spans="1:8" s="494" customFormat="1" x14ac:dyDescent="0.25">
      <c r="B8" s="495"/>
      <c r="C8" s="496" t="s">
        <v>182</v>
      </c>
      <c r="D8" s="496">
        <v>2020</v>
      </c>
      <c r="E8" s="496">
        <v>2021</v>
      </c>
      <c r="F8" s="496">
        <v>2022</v>
      </c>
      <c r="G8" s="496">
        <v>2023</v>
      </c>
      <c r="H8" s="490"/>
    </row>
    <row r="9" spans="1:8" ht="30.75" customHeight="1" x14ac:dyDescent="0.25">
      <c r="B9" s="497"/>
      <c r="C9" s="498" t="s">
        <v>227</v>
      </c>
      <c r="D9" s="499">
        <v>122698903</v>
      </c>
      <c r="E9" s="499">
        <v>120790217</v>
      </c>
      <c r="F9" s="499">
        <v>124000000</v>
      </c>
      <c r="G9" s="499">
        <v>124500000</v>
      </c>
      <c r="H9" s="500"/>
    </row>
    <row r="10" spans="1:8" ht="30" customHeight="1" x14ac:dyDescent="0.25">
      <c r="B10" s="497"/>
      <c r="C10" s="498" t="s">
        <v>228</v>
      </c>
      <c r="D10" s="499">
        <v>1588620</v>
      </c>
      <c r="E10" s="499">
        <v>1198000</v>
      </c>
      <c r="F10" s="499">
        <v>1198000</v>
      </c>
      <c r="G10" s="499">
        <v>1198000</v>
      </c>
      <c r="H10" s="500"/>
    </row>
    <row r="11" spans="1:8" ht="25.5" customHeight="1" x14ac:dyDescent="0.25">
      <c r="B11" s="497"/>
      <c r="C11" s="498" t="s">
        <v>229</v>
      </c>
      <c r="D11" s="499">
        <v>14192</v>
      </c>
      <c r="E11" s="499">
        <v>20000</v>
      </c>
      <c r="F11" s="499">
        <v>30000</v>
      </c>
      <c r="G11" s="499">
        <v>30000</v>
      </c>
      <c r="H11" s="500"/>
    </row>
    <row r="12" spans="1:8" ht="48.75" customHeight="1" x14ac:dyDescent="0.25">
      <c r="B12" s="497"/>
      <c r="C12" s="498" t="s">
        <v>230</v>
      </c>
      <c r="D12" s="499"/>
      <c r="E12" s="499"/>
      <c r="F12" s="499"/>
      <c r="G12" s="499"/>
      <c r="H12" s="500"/>
    </row>
    <row r="13" spans="1:8" ht="24.75" customHeight="1" x14ac:dyDescent="0.25">
      <c r="B13" s="497"/>
      <c r="C13" s="498" t="s">
        <v>231</v>
      </c>
      <c r="D13" s="499">
        <v>558407</v>
      </c>
      <c r="E13" s="499">
        <v>295167</v>
      </c>
      <c r="F13" s="499"/>
      <c r="G13" s="499"/>
      <c r="H13" s="500"/>
    </row>
    <row r="14" spans="1:8" ht="23.25" customHeight="1" x14ac:dyDescent="0.25">
      <c r="B14" s="497"/>
      <c r="C14" s="498" t="s">
        <v>232</v>
      </c>
      <c r="D14" s="499"/>
      <c r="E14" s="499"/>
      <c r="F14" s="499"/>
      <c r="G14" s="499"/>
      <c r="H14" s="500"/>
    </row>
    <row r="15" spans="1:8" x14ac:dyDescent="0.25">
      <c r="B15" s="497"/>
      <c r="C15" s="501" t="s">
        <v>233</v>
      </c>
      <c r="D15" s="502">
        <f>SUM(D9:D14)</f>
        <v>124860122</v>
      </c>
      <c r="E15" s="502">
        <f>SUM(E9:E14)</f>
        <v>122303384</v>
      </c>
      <c r="F15" s="502">
        <f>SUM(F9:F14)</f>
        <v>125228000</v>
      </c>
      <c r="G15" s="502">
        <f>SUM(G9:G14)</f>
        <v>125728000</v>
      </c>
      <c r="H15" s="500"/>
    </row>
    <row r="16" spans="1:8" x14ac:dyDescent="0.25">
      <c r="B16" s="497"/>
      <c r="C16" s="501" t="s">
        <v>234</v>
      </c>
      <c r="D16" s="502">
        <f>D15*50%</f>
        <v>62430061</v>
      </c>
      <c r="E16" s="502">
        <f>E15*50%</f>
        <v>61151692</v>
      </c>
      <c r="F16" s="502">
        <f>F15*50%</f>
        <v>62614000</v>
      </c>
      <c r="G16" s="502">
        <f>G15*50%</f>
        <v>62864000</v>
      </c>
      <c r="H16" s="500"/>
    </row>
    <row r="17" spans="1:8" ht="18" customHeight="1" x14ac:dyDescent="0.25">
      <c r="C17" s="503"/>
      <c r="D17" s="504"/>
      <c r="E17" s="504"/>
      <c r="F17" s="504"/>
      <c r="G17" s="504"/>
      <c r="H17" s="500"/>
    </row>
    <row r="18" spans="1:8" x14ac:dyDescent="0.25">
      <c r="C18" s="505"/>
      <c r="D18" s="506"/>
      <c r="E18" s="506"/>
      <c r="F18" s="506"/>
      <c r="G18" s="506"/>
      <c r="H18" s="500"/>
    </row>
    <row r="19" spans="1:8" x14ac:dyDescent="0.25">
      <c r="C19" s="505"/>
      <c r="D19" s="506"/>
      <c r="E19" s="506"/>
      <c r="F19" s="506"/>
      <c r="G19" s="506"/>
      <c r="H19" s="500"/>
    </row>
    <row r="20" spans="1:8" s="508" customFormat="1" ht="19.5" customHeight="1" x14ac:dyDescent="0.25">
      <c r="A20" s="490"/>
      <c r="B20" s="490"/>
      <c r="C20" s="503"/>
      <c r="D20" s="507"/>
      <c r="E20" s="507"/>
      <c r="F20" s="507"/>
      <c r="G20" s="507"/>
      <c r="H20" s="500"/>
    </row>
    <row r="22" spans="1:8" x14ac:dyDescent="0.25">
      <c r="D22" s="500"/>
      <c r="E22" s="500"/>
      <c r="F22" s="500"/>
      <c r="G22" s="500"/>
    </row>
    <row r="23" spans="1:8" s="494" customFormat="1" x14ac:dyDescent="0.25"/>
    <row r="24" spans="1:8" ht="18" customHeight="1" x14ac:dyDescent="0.25"/>
    <row r="25" spans="1:8" ht="18" customHeight="1" x14ac:dyDescent="0.25"/>
    <row r="26" spans="1:8" ht="16.5" customHeight="1" x14ac:dyDescent="0.25"/>
    <row r="27" spans="1:8" ht="18" customHeight="1" x14ac:dyDescent="0.25"/>
    <row r="28" spans="1:8" ht="18" customHeight="1" x14ac:dyDescent="0.25"/>
    <row r="29" spans="1:8" ht="18" customHeight="1" x14ac:dyDescent="0.25"/>
    <row r="30" spans="1:8" ht="18" customHeight="1" x14ac:dyDescent="0.25"/>
    <row r="34" ht="18" customHeight="1" x14ac:dyDescent="0.25"/>
    <row r="35" ht="18" customHeight="1" x14ac:dyDescent="0.25"/>
    <row r="36" ht="18" customHeight="1" x14ac:dyDescent="0.25"/>
    <row r="39" ht="18" customHeight="1" x14ac:dyDescent="0.25"/>
    <row r="42" s="508" customFormat="1" x14ac:dyDescent="0.25"/>
  </sheetData>
  <mergeCells count="2">
    <mergeCell ref="C2:G2"/>
    <mergeCell ref="A3:G3"/>
  </mergeCells>
  <printOptions horizontalCentered="1"/>
  <pageMargins left="0.74803149606299213" right="0.74803149606299213" top="0.98425196850393704" bottom="0.62992125984251968" header="0.23622047244094491" footer="0.23622047244094491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AA672-8EF5-4DF6-AB3C-45179ABDCA07}">
  <sheetPr>
    <tabColor rgb="FF99FFCC"/>
    <pageSetUpPr fitToPage="1"/>
  </sheetPr>
  <dimension ref="A1:N27"/>
  <sheetViews>
    <sheetView workbookViewId="0">
      <selection activeCell="A6" sqref="A6"/>
    </sheetView>
  </sheetViews>
  <sheetFormatPr defaultRowHeight="12.75" x14ac:dyDescent="0.2"/>
  <cols>
    <col min="1" max="1" width="28" style="2" customWidth="1"/>
    <col min="2" max="4" width="9.42578125" style="2" customWidth="1"/>
    <col min="5" max="5" width="9.85546875" style="2" customWidth="1"/>
    <col min="6" max="6" width="10.28515625" style="2" customWidth="1"/>
    <col min="7" max="7" width="9.85546875" style="2" customWidth="1"/>
    <col min="8" max="8" width="9.5703125" style="2" bestFit="1" customWidth="1"/>
    <col min="9" max="10" width="9.28515625" style="2" customWidth="1"/>
    <col min="11" max="11" width="9.7109375" style="2" customWidth="1"/>
    <col min="12" max="12" width="9.85546875" style="2" customWidth="1"/>
    <col min="13" max="13" width="9.42578125" style="2" customWidth="1"/>
    <col min="14" max="14" width="9.5703125" style="2" customWidth="1"/>
    <col min="15" max="256" width="9.140625" style="2"/>
    <col min="257" max="257" width="28" style="2" customWidth="1"/>
    <col min="258" max="260" width="9.42578125" style="2" customWidth="1"/>
    <col min="261" max="261" width="9.5703125" style="2" customWidth="1"/>
    <col min="262" max="262" width="10.28515625" style="2" customWidth="1"/>
    <col min="263" max="263" width="9.85546875" style="2" customWidth="1"/>
    <col min="264" max="264" width="9.5703125" style="2" bestFit="1" customWidth="1"/>
    <col min="265" max="266" width="9.28515625" style="2" customWidth="1"/>
    <col min="267" max="267" width="9.7109375" style="2" customWidth="1"/>
    <col min="268" max="268" width="9.85546875" style="2" customWidth="1"/>
    <col min="269" max="269" width="9.42578125" style="2" customWidth="1"/>
    <col min="270" max="270" width="9.5703125" style="2" customWidth="1"/>
    <col min="271" max="512" width="9.140625" style="2"/>
    <col min="513" max="513" width="28" style="2" customWidth="1"/>
    <col min="514" max="516" width="9.42578125" style="2" customWidth="1"/>
    <col min="517" max="517" width="9.5703125" style="2" customWidth="1"/>
    <col min="518" max="518" width="10.28515625" style="2" customWidth="1"/>
    <col min="519" max="519" width="9.85546875" style="2" customWidth="1"/>
    <col min="520" max="520" width="9.5703125" style="2" bestFit="1" customWidth="1"/>
    <col min="521" max="522" width="9.28515625" style="2" customWidth="1"/>
    <col min="523" max="523" width="9.7109375" style="2" customWidth="1"/>
    <col min="524" max="524" width="9.85546875" style="2" customWidth="1"/>
    <col min="525" max="525" width="9.42578125" style="2" customWidth="1"/>
    <col min="526" max="526" width="9.5703125" style="2" customWidth="1"/>
    <col min="527" max="768" width="9.140625" style="2"/>
    <col min="769" max="769" width="28" style="2" customWidth="1"/>
    <col min="770" max="772" width="9.42578125" style="2" customWidth="1"/>
    <col min="773" max="773" width="9.5703125" style="2" customWidth="1"/>
    <col min="774" max="774" width="10.28515625" style="2" customWidth="1"/>
    <col min="775" max="775" width="9.85546875" style="2" customWidth="1"/>
    <col min="776" max="776" width="9.5703125" style="2" bestFit="1" customWidth="1"/>
    <col min="777" max="778" width="9.28515625" style="2" customWidth="1"/>
    <col min="779" max="779" width="9.7109375" style="2" customWidth="1"/>
    <col min="780" max="780" width="9.85546875" style="2" customWidth="1"/>
    <col min="781" max="781" width="9.42578125" style="2" customWidth="1"/>
    <col min="782" max="782" width="9.5703125" style="2" customWidth="1"/>
    <col min="783" max="1024" width="9.140625" style="2"/>
    <col min="1025" max="1025" width="28" style="2" customWidth="1"/>
    <col min="1026" max="1028" width="9.42578125" style="2" customWidth="1"/>
    <col min="1029" max="1029" width="9.5703125" style="2" customWidth="1"/>
    <col min="1030" max="1030" width="10.28515625" style="2" customWidth="1"/>
    <col min="1031" max="1031" width="9.85546875" style="2" customWidth="1"/>
    <col min="1032" max="1032" width="9.5703125" style="2" bestFit="1" customWidth="1"/>
    <col min="1033" max="1034" width="9.28515625" style="2" customWidth="1"/>
    <col min="1035" max="1035" width="9.7109375" style="2" customWidth="1"/>
    <col min="1036" max="1036" width="9.85546875" style="2" customWidth="1"/>
    <col min="1037" max="1037" width="9.42578125" style="2" customWidth="1"/>
    <col min="1038" max="1038" width="9.5703125" style="2" customWidth="1"/>
    <col min="1039" max="1280" width="9.140625" style="2"/>
    <col min="1281" max="1281" width="28" style="2" customWidth="1"/>
    <col min="1282" max="1284" width="9.42578125" style="2" customWidth="1"/>
    <col min="1285" max="1285" width="9.5703125" style="2" customWidth="1"/>
    <col min="1286" max="1286" width="10.28515625" style="2" customWidth="1"/>
    <col min="1287" max="1287" width="9.85546875" style="2" customWidth="1"/>
    <col min="1288" max="1288" width="9.5703125" style="2" bestFit="1" customWidth="1"/>
    <col min="1289" max="1290" width="9.28515625" style="2" customWidth="1"/>
    <col min="1291" max="1291" width="9.7109375" style="2" customWidth="1"/>
    <col min="1292" max="1292" width="9.85546875" style="2" customWidth="1"/>
    <col min="1293" max="1293" width="9.42578125" style="2" customWidth="1"/>
    <col min="1294" max="1294" width="9.5703125" style="2" customWidth="1"/>
    <col min="1295" max="1536" width="9.140625" style="2"/>
    <col min="1537" max="1537" width="28" style="2" customWidth="1"/>
    <col min="1538" max="1540" width="9.42578125" style="2" customWidth="1"/>
    <col min="1541" max="1541" width="9.5703125" style="2" customWidth="1"/>
    <col min="1542" max="1542" width="10.28515625" style="2" customWidth="1"/>
    <col min="1543" max="1543" width="9.85546875" style="2" customWidth="1"/>
    <col min="1544" max="1544" width="9.5703125" style="2" bestFit="1" customWidth="1"/>
    <col min="1545" max="1546" width="9.28515625" style="2" customWidth="1"/>
    <col min="1547" max="1547" width="9.7109375" style="2" customWidth="1"/>
    <col min="1548" max="1548" width="9.85546875" style="2" customWidth="1"/>
    <col min="1549" max="1549" width="9.42578125" style="2" customWidth="1"/>
    <col min="1550" max="1550" width="9.5703125" style="2" customWidth="1"/>
    <col min="1551" max="1792" width="9.140625" style="2"/>
    <col min="1793" max="1793" width="28" style="2" customWidth="1"/>
    <col min="1794" max="1796" width="9.42578125" style="2" customWidth="1"/>
    <col min="1797" max="1797" width="9.5703125" style="2" customWidth="1"/>
    <col min="1798" max="1798" width="10.28515625" style="2" customWidth="1"/>
    <col min="1799" max="1799" width="9.85546875" style="2" customWidth="1"/>
    <col min="1800" max="1800" width="9.5703125" style="2" bestFit="1" customWidth="1"/>
    <col min="1801" max="1802" width="9.28515625" style="2" customWidth="1"/>
    <col min="1803" max="1803" width="9.7109375" style="2" customWidth="1"/>
    <col min="1804" max="1804" width="9.85546875" style="2" customWidth="1"/>
    <col min="1805" max="1805" width="9.42578125" style="2" customWidth="1"/>
    <col min="1806" max="1806" width="9.5703125" style="2" customWidth="1"/>
    <col min="1807" max="2048" width="9.140625" style="2"/>
    <col min="2049" max="2049" width="28" style="2" customWidth="1"/>
    <col min="2050" max="2052" width="9.42578125" style="2" customWidth="1"/>
    <col min="2053" max="2053" width="9.5703125" style="2" customWidth="1"/>
    <col min="2054" max="2054" width="10.28515625" style="2" customWidth="1"/>
    <col min="2055" max="2055" width="9.85546875" style="2" customWidth="1"/>
    <col min="2056" max="2056" width="9.5703125" style="2" bestFit="1" customWidth="1"/>
    <col min="2057" max="2058" width="9.28515625" style="2" customWidth="1"/>
    <col min="2059" max="2059" width="9.7109375" style="2" customWidth="1"/>
    <col min="2060" max="2060" width="9.85546875" style="2" customWidth="1"/>
    <col min="2061" max="2061" width="9.42578125" style="2" customWidth="1"/>
    <col min="2062" max="2062" width="9.5703125" style="2" customWidth="1"/>
    <col min="2063" max="2304" width="9.140625" style="2"/>
    <col min="2305" max="2305" width="28" style="2" customWidth="1"/>
    <col min="2306" max="2308" width="9.42578125" style="2" customWidth="1"/>
    <col min="2309" max="2309" width="9.5703125" style="2" customWidth="1"/>
    <col min="2310" max="2310" width="10.28515625" style="2" customWidth="1"/>
    <col min="2311" max="2311" width="9.85546875" style="2" customWidth="1"/>
    <col min="2312" max="2312" width="9.5703125" style="2" bestFit="1" customWidth="1"/>
    <col min="2313" max="2314" width="9.28515625" style="2" customWidth="1"/>
    <col min="2315" max="2315" width="9.7109375" style="2" customWidth="1"/>
    <col min="2316" max="2316" width="9.85546875" style="2" customWidth="1"/>
    <col min="2317" max="2317" width="9.42578125" style="2" customWidth="1"/>
    <col min="2318" max="2318" width="9.5703125" style="2" customWidth="1"/>
    <col min="2319" max="2560" width="9.140625" style="2"/>
    <col min="2561" max="2561" width="28" style="2" customWidth="1"/>
    <col min="2562" max="2564" width="9.42578125" style="2" customWidth="1"/>
    <col min="2565" max="2565" width="9.5703125" style="2" customWidth="1"/>
    <col min="2566" max="2566" width="10.28515625" style="2" customWidth="1"/>
    <col min="2567" max="2567" width="9.85546875" style="2" customWidth="1"/>
    <col min="2568" max="2568" width="9.5703125" style="2" bestFit="1" customWidth="1"/>
    <col min="2569" max="2570" width="9.28515625" style="2" customWidth="1"/>
    <col min="2571" max="2571" width="9.7109375" style="2" customWidth="1"/>
    <col min="2572" max="2572" width="9.85546875" style="2" customWidth="1"/>
    <col min="2573" max="2573" width="9.42578125" style="2" customWidth="1"/>
    <col min="2574" max="2574" width="9.5703125" style="2" customWidth="1"/>
    <col min="2575" max="2816" width="9.140625" style="2"/>
    <col min="2817" max="2817" width="28" style="2" customWidth="1"/>
    <col min="2818" max="2820" width="9.42578125" style="2" customWidth="1"/>
    <col min="2821" max="2821" width="9.5703125" style="2" customWidth="1"/>
    <col min="2822" max="2822" width="10.28515625" style="2" customWidth="1"/>
    <col min="2823" max="2823" width="9.85546875" style="2" customWidth="1"/>
    <col min="2824" max="2824" width="9.5703125" style="2" bestFit="1" customWidth="1"/>
    <col min="2825" max="2826" width="9.28515625" style="2" customWidth="1"/>
    <col min="2827" max="2827" width="9.7109375" style="2" customWidth="1"/>
    <col min="2828" max="2828" width="9.85546875" style="2" customWidth="1"/>
    <col min="2829" max="2829" width="9.42578125" style="2" customWidth="1"/>
    <col min="2830" max="2830" width="9.5703125" style="2" customWidth="1"/>
    <col min="2831" max="3072" width="9.140625" style="2"/>
    <col min="3073" max="3073" width="28" style="2" customWidth="1"/>
    <col min="3074" max="3076" width="9.42578125" style="2" customWidth="1"/>
    <col min="3077" max="3077" width="9.5703125" style="2" customWidth="1"/>
    <col min="3078" max="3078" width="10.28515625" style="2" customWidth="1"/>
    <col min="3079" max="3079" width="9.85546875" style="2" customWidth="1"/>
    <col min="3080" max="3080" width="9.5703125" style="2" bestFit="1" customWidth="1"/>
    <col min="3081" max="3082" width="9.28515625" style="2" customWidth="1"/>
    <col min="3083" max="3083" width="9.7109375" style="2" customWidth="1"/>
    <col min="3084" max="3084" width="9.85546875" style="2" customWidth="1"/>
    <col min="3085" max="3085" width="9.42578125" style="2" customWidth="1"/>
    <col min="3086" max="3086" width="9.5703125" style="2" customWidth="1"/>
    <col min="3087" max="3328" width="9.140625" style="2"/>
    <col min="3329" max="3329" width="28" style="2" customWidth="1"/>
    <col min="3330" max="3332" width="9.42578125" style="2" customWidth="1"/>
    <col min="3333" max="3333" width="9.5703125" style="2" customWidth="1"/>
    <col min="3334" max="3334" width="10.28515625" style="2" customWidth="1"/>
    <col min="3335" max="3335" width="9.85546875" style="2" customWidth="1"/>
    <col min="3336" max="3336" width="9.5703125" style="2" bestFit="1" customWidth="1"/>
    <col min="3337" max="3338" width="9.28515625" style="2" customWidth="1"/>
    <col min="3339" max="3339" width="9.7109375" style="2" customWidth="1"/>
    <col min="3340" max="3340" width="9.85546875" style="2" customWidth="1"/>
    <col min="3341" max="3341" width="9.42578125" style="2" customWidth="1"/>
    <col min="3342" max="3342" width="9.5703125" style="2" customWidth="1"/>
    <col min="3343" max="3584" width="9.140625" style="2"/>
    <col min="3585" max="3585" width="28" style="2" customWidth="1"/>
    <col min="3586" max="3588" width="9.42578125" style="2" customWidth="1"/>
    <col min="3589" max="3589" width="9.5703125" style="2" customWidth="1"/>
    <col min="3590" max="3590" width="10.28515625" style="2" customWidth="1"/>
    <col min="3591" max="3591" width="9.85546875" style="2" customWidth="1"/>
    <col min="3592" max="3592" width="9.5703125" style="2" bestFit="1" customWidth="1"/>
    <col min="3593" max="3594" width="9.28515625" style="2" customWidth="1"/>
    <col min="3595" max="3595" width="9.7109375" style="2" customWidth="1"/>
    <col min="3596" max="3596" width="9.85546875" style="2" customWidth="1"/>
    <col min="3597" max="3597" width="9.42578125" style="2" customWidth="1"/>
    <col min="3598" max="3598" width="9.5703125" style="2" customWidth="1"/>
    <col min="3599" max="3840" width="9.140625" style="2"/>
    <col min="3841" max="3841" width="28" style="2" customWidth="1"/>
    <col min="3842" max="3844" width="9.42578125" style="2" customWidth="1"/>
    <col min="3845" max="3845" width="9.5703125" style="2" customWidth="1"/>
    <col min="3846" max="3846" width="10.28515625" style="2" customWidth="1"/>
    <col min="3847" max="3847" width="9.85546875" style="2" customWidth="1"/>
    <col min="3848" max="3848" width="9.5703125" style="2" bestFit="1" customWidth="1"/>
    <col min="3849" max="3850" width="9.28515625" style="2" customWidth="1"/>
    <col min="3851" max="3851" width="9.7109375" style="2" customWidth="1"/>
    <col min="3852" max="3852" width="9.85546875" style="2" customWidth="1"/>
    <col min="3853" max="3853" width="9.42578125" style="2" customWidth="1"/>
    <col min="3854" max="3854" width="9.5703125" style="2" customWidth="1"/>
    <col min="3855" max="4096" width="9.140625" style="2"/>
    <col min="4097" max="4097" width="28" style="2" customWidth="1"/>
    <col min="4098" max="4100" width="9.42578125" style="2" customWidth="1"/>
    <col min="4101" max="4101" width="9.5703125" style="2" customWidth="1"/>
    <col min="4102" max="4102" width="10.28515625" style="2" customWidth="1"/>
    <col min="4103" max="4103" width="9.85546875" style="2" customWidth="1"/>
    <col min="4104" max="4104" width="9.5703125" style="2" bestFit="1" customWidth="1"/>
    <col min="4105" max="4106" width="9.28515625" style="2" customWidth="1"/>
    <col min="4107" max="4107" width="9.7109375" style="2" customWidth="1"/>
    <col min="4108" max="4108" width="9.85546875" style="2" customWidth="1"/>
    <col min="4109" max="4109" width="9.42578125" style="2" customWidth="1"/>
    <col min="4110" max="4110" width="9.5703125" style="2" customWidth="1"/>
    <col min="4111" max="4352" width="9.140625" style="2"/>
    <col min="4353" max="4353" width="28" style="2" customWidth="1"/>
    <col min="4354" max="4356" width="9.42578125" style="2" customWidth="1"/>
    <col min="4357" max="4357" width="9.5703125" style="2" customWidth="1"/>
    <col min="4358" max="4358" width="10.28515625" style="2" customWidth="1"/>
    <col min="4359" max="4359" width="9.85546875" style="2" customWidth="1"/>
    <col min="4360" max="4360" width="9.5703125" style="2" bestFit="1" customWidth="1"/>
    <col min="4361" max="4362" width="9.28515625" style="2" customWidth="1"/>
    <col min="4363" max="4363" width="9.7109375" style="2" customWidth="1"/>
    <col min="4364" max="4364" width="9.85546875" style="2" customWidth="1"/>
    <col min="4365" max="4365" width="9.42578125" style="2" customWidth="1"/>
    <col min="4366" max="4366" width="9.5703125" style="2" customWidth="1"/>
    <col min="4367" max="4608" width="9.140625" style="2"/>
    <col min="4609" max="4609" width="28" style="2" customWidth="1"/>
    <col min="4610" max="4612" width="9.42578125" style="2" customWidth="1"/>
    <col min="4613" max="4613" width="9.5703125" style="2" customWidth="1"/>
    <col min="4614" max="4614" width="10.28515625" style="2" customWidth="1"/>
    <col min="4615" max="4615" width="9.85546875" style="2" customWidth="1"/>
    <col min="4616" max="4616" width="9.5703125" style="2" bestFit="1" customWidth="1"/>
    <col min="4617" max="4618" width="9.28515625" style="2" customWidth="1"/>
    <col min="4619" max="4619" width="9.7109375" style="2" customWidth="1"/>
    <col min="4620" max="4620" width="9.85546875" style="2" customWidth="1"/>
    <col min="4621" max="4621" width="9.42578125" style="2" customWidth="1"/>
    <col min="4622" max="4622" width="9.5703125" style="2" customWidth="1"/>
    <col min="4623" max="4864" width="9.140625" style="2"/>
    <col min="4865" max="4865" width="28" style="2" customWidth="1"/>
    <col min="4866" max="4868" width="9.42578125" style="2" customWidth="1"/>
    <col min="4869" max="4869" width="9.5703125" style="2" customWidth="1"/>
    <col min="4870" max="4870" width="10.28515625" style="2" customWidth="1"/>
    <col min="4871" max="4871" width="9.85546875" style="2" customWidth="1"/>
    <col min="4872" max="4872" width="9.5703125" style="2" bestFit="1" customWidth="1"/>
    <col min="4873" max="4874" width="9.28515625" style="2" customWidth="1"/>
    <col min="4875" max="4875" width="9.7109375" style="2" customWidth="1"/>
    <col min="4876" max="4876" width="9.85546875" style="2" customWidth="1"/>
    <col min="4877" max="4877" width="9.42578125" style="2" customWidth="1"/>
    <col min="4878" max="4878" width="9.5703125" style="2" customWidth="1"/>
    <col min="4879" max="5120" width="9.140625" style="2"/>
    <col min="5121" max="5121" width="28" style="2" customWidth="1"/>
    <col min="5122" max="5124" width="9.42578125" style="2" customWidth="1"/>
    <col min="5125" max="5125" width="9.5703125" style="2" customWidth="1"/>
    <col min="5126" max="5126" width="10.28515625" style="2" customWidth="1"/>
    <col min="5127" max="5127" width="9.85546875" style="2" customWidth="1"/>
    <col min="5128" max="5128" width="9.5703125" style="2" bestFit="1" customWidth="1"/>
    <col min="5129" max="5130" width="9.28515625" style="2" customWidth="1"/>
    <col min="5131" max="5131" width="9.7109375" style="2" customWidth="1"/>
    <col min="5132" max="5132" width="9.85546875" style="2" customWidth="1"/>
    <col min="5133" max="5133" width="9.42578125" style="2" customWidth="1"/>
    <col min="5134" max="5134" width="9.5703125" style="2" customWidth="1"/>
    <col min="5135" max="5376" width="9.140625" style="2"/>
    <col min="5377" max="5377" width="28" style="2" customWidth="1"/>
    <col min="5378" max="5380" width="9.42578125" style="2" customWidth="1"/>
    <col min="5381" max="5381" width="9.5703125" style="2" customWidth="1"/>
    <col min="5382" max="5382" width="10.28515625" style="2" customWidth="1"/>
    <col min="5383" max="5383" width="9.85546875" style="2" customWidth="1"/>
    <col min="5384" max="5384" width="9.5703125" style="2" bestFit="1" customWidth="1"/>
    <col min="5385" max="5386" width="9.28515625" style="2" customWidth="1"/>
    <col min="5387" max="5387" width="9.7109375" style="2" customWidth="1"/>
    <col min="5388" max="5388" width="9.85546875" style="2" customWidth="1"/>
    <col min="5389" max="5389" width="9.42578125" style="2" customWidth="1"/>
    <col min="5390" max="5390" width="9.5703125" style="2" customWidth="1"/>
    <col min="5391" max="5632" width="9.140625" style="2"/>
    <col min="5633" max="5633" width="28" style="2" customWidth="1"/>
    <col min="5634" max="5636" width="9.42578125" style="2" customWidth="1"/>
    <col min="5637" max="5637" width="9.5703125" style="2" customWidth="1"/>
    <col min="5638" max="5638" width="10.28515625" style="2" customWidth="1"/>
    <col min="5639" max="5639" width="9.85546875" style="2" customWidth="1"/>
    <col min="5640" max="5640" width="9.5703125" style="2" bestFit="1" customWidth="1"/>
    <col min="5641" max="5642" width="9.28515625" style="2" customWidth="1"/>
    <col min="5643" max="5643" width="9.7109375" style="2" customWidth="1"/>
    <col min="5644" max="5644" width="9.85546875" style="2" customWidth="1"/>
    <col min="5645" max="5645" width="9.42578125" style="2" customWidth="1"/>
    <col min="5646" max="5646" width="9.5703125" style="2" customWidth="1"/>
    <col min="5647" max="5888" width="9.140625" style="2"/>
    <col min="5889" max="5889" width="28" style="2" customWidth="1"/>
    <col min="5890" max="5892" width="9.42578125" style="2" customWidth="1"/>
    <col min="5893" max="5893" width="9.5703125" style="2" customWidth="1"/>
    <col min="5894" max="5894" width="10.28515625" style="2" customWidth="1"/>
    <col min="5895" max="5895" width="9.85546875" style="2" customWidth="1"/>
    <col min="5896" max="5896" width="9.5703125" style="2" bestFit="1" customWidth="1"/>
    <col min="5897" max="5898" width="9.28515625" style="2" customWidth="1"/>
    <col min="5899" max="5899" width="9.7109375" style="2" customWidth="1"/>
    <col min="5900" max="5900" width="9.85546875" style="2" customWidth="1"/>
    <col min="5901" max="5901" width="9.42578125" style="2" customWidth="1"/>
    <col min="5902" max="5902" width="9.5703125" style="2" customWidth="1"/>
    <col min="5903" max="6144" width="9.140625" style="2"/>
    <col min="6145" max="6145" width="28" style="2" customWidth="1"/>
    <col min="6146" max="6148" width="9.42578125" style="2" customWidth="1"/>
    <col min="6149" max="6149" width="9.5703125" style="2" customWidth="1"/>
    <col min="6150" max="6150" width="10.28515625" style="2" customWidth="1"/>
    <col min="6151" max="6151" width="9.85546875" style="2" customWidth="1"/>
    <col min="6152" max="6152" width="9.5703125" style="2" bestFit="1" customWidth="1"/>
    <col min="6153" max="6154" width="9.28515625" style="2" customWidth="1"/>
    <col min="6155" max="6155" width="9.7109375" style="2" customWidth="1"/>
    <col min="6156" max="6156" width="9.85546875" style="2" customWidth="1"/>
    <col min="6157" max="6157" width="9.42578125" style="2" customWidth="1"/>
    <col min="6158" max="6158" width="9.5703125" style="2" customWidth="1"/>
    <col min="6159" max="6400" width="9.140625" style="2"/>
    <col min="6401" max="6401" width="28" style="2" customWidth="1"/>
    <col min="6402" max="6404" width="9.42578125" style="2" customWidth="1"/>
    <col min="6405" max="6405" width="9.5703125" style="2" customWidth="1"/>
    <col min="6406" max="6406" width="10.28515625" style="2" customWidth="1"/>
    <col min="6407" max="6407" width="9.85546875" style="2" customWidth="1"/>
    <col min="6408" max="6408" width="9.5703125" style="2" bestFit="1" customWidth="1"/>
    <col min="6409" max="6410" width="9.28515625" style="2" customWidth="1"/>
    <col min="6411" max="6411" width="9.7109375" style="2" customWidth="1"/>
    <col min="6412" max="6412" width="9.85546875" style="2" customWidth="1"/>
    <col min="6413" max="6413" width="9.42578125" style="2" customWidth="1"/>
    <col min="6414" max="6414" width="9.5703125" style="2" customWidth="1"/>
    <col min="6415" max="6656" width="9.140625" style="2"/>
    <col min="6657" max="6657" width="28" style="2" customWidth="1"/>
    <col min="6658" max="6660" width="9.42578125" style="2" customWidth="1"/>
    <col min="6661" max="6661" width="9.5703125" style="2" customWidth="1"/>
    <col min="6662" max="6662" width="10.28515625" style="2" customWidth="1"/>
    <col min="6663" max="6663" width="9.85546875" style="2" customWidth="1"/>
    <col min="6664" max="6664" width="9.5703125" style="2" bestFit="1" customWidth="1"/>
    <col min="6665" max="6666" width="9.28515625" style="2" customWidth="1"/>
    <col min="6667" max="6667" width="9.7109375" style="2" customWidth="1"/>
    <col min="6668" max="6668" width="9.85546875" style="2" customWidth="1"/>
    <col min="6669" max="6669" width="9.42578125" style="2" customWidth="1"/>
    <col min="6670" max="6670" width="9.5703125" style="2" customWidth="1"/>
    <col min="6671" max="6912" width="9.140625" style="2"/>
    <col min="6913" max="6913" width="28" style="2" customWidth="1"/>
    <col min="6914" max="6916" width="9.42578125" style="2" customWidth="1"/>
    <col min="6917" max="6917" width="9.5703125" style="2" customWidth="1"/>
    <col min="6918" max="6918" width="10.28515625" style="2" customWidth="1"/>
    <col min="6919" max="6919" width="9.85546875" style="2" customWidth="1"/>
    <col min="6920" max="6920" width="9.5703125" style="2" bestFit="1" customWidth="1"/>
    <col min="6921" max="6922" width="9.28515625" style="2" customWidth="1"/>
    <col min="6923" max="6923" width="9.7109375" style="2" customWidth="1"/>
    <col min="6924" max="6924" width="9.85546875" style="2" customWidth="1"/>
    <col min="6925" max="6925" width="9.42578125" style="2" customWidth="1"/>
    <col min="6926" max="6926" width="9.5703125" style="2" customWidth="1"/>
    <col min="6927" max="7168" width="9.140625" style="2"/>
    <col min="7169" max="7169" width="28" style="2" customWidth="1"/>
    <col min="7170" max="7172" width="9.42578125" style="2" customWidth="1"/>
    <col min="7173" max="7173" width="9.5703125" style="2" customWidth="1"/>
    <col min="7174" max="7174" width="10.28515625" style="2" customWidth="1"/>
    <col min="7175" max="7175" width="9.85546875" style="2" customWidth="1"/>
    <col min="7176" max="7176" width="9.5703125" style="2" bestFit="1" customWidth="1"/>
    <col min="7177" max="7178" width="9.28515625" style="2" customWidth="1"/>
    <col min="7179" max="7179" width="9.7109375" style="2" customWidth="1"/>
    <col min="7180" max="7180" width="9.85546875" style="2" customWidth="1"/>
    <col min="7181" max="7181" width="9.42578125" style="2" customWidth="1"/>
    <col min="7182" max="7182" width="9.5703125" style="2" customWidth="1"/>
    <col min="7183" max="7424" width="9.140625" style="2"/>
    <col min="7425" max="7425" width="28" style="2" customWidth="1"/>
    <col min="7426" max="7428" width="9.42578125" style="2" customWidth="1"/>
    <col min="7429" max="7429" width="9.5703125" style="2" customWidth="1"/>
    <col min="7430" max="7430" width="10.28515625" style="2" customWidth="1"/>
    <col min="7431" max="7431" width="9.85546875" style="2" customWidth="1"/>
    <col min="7432" max="7432" width="9.5703125" style="2" bestFit="1" customWidth="1"/>
    <col min="7433" max="7434" width="9.28515625" style="2" customWidth="1"/>
    <col min="7435" max="7435" width="9.7109375" style="2" customWidth="1"/>
    <col min="7436" max="7436" width="9.85546875" style="2" customWidth="1"/>
    <col min="7437" max="7437" width="9.42578125" style="2" customWidth="1"/>
    <col min="7438" max="7438" width="9.5703125" style="2" customWidth="1"/>
    <col min="7439" max="7680" width="9.140625" style="2"/>
    <col min="7681" max="7681" width="28" style="2" customWidth="1"/>
    <col min="7682" max="7684" width="9.42578125" style="2" customWidth="1"/>
    <col min="7685" max="7685" width="9.5703125" style="2" customWidth="1"/>
    <col min="7686" max="7686" width="10.28515625" style="2" customWidth="1"/>
    <col min="7687" max="7687" width="9.85546875" style="2" customWidth="1"/>
    <col min="7688" max="7688" width="9.5703125" style="2" bestFit="1" customWidth="1"/>
    <col min="7689" max="7690" width="9.28515625" style="2" customWidth="1"/>
    <col min="7691" max="7691" width="9.7109375" style="2" customWidth="1"/>
    <col min="7692" max="7692" width="9.85546875" style="2" customWidth="1"/>
    <col min="7693" max="7693" width="9.42578125" style="2" customWidth="1"/>
    <col min="7694" max="7694" width="9.5703125" style="2" customWidth="1"/>
    <col min="7695" max="7936" width="9.140625" style="2"/>
    <col min="7937" max="7937" width="28" style="2" customWidth="1"/>
    <col min="7938" max="7940" width="9.42578125" style="2" customWidth="1"/>
    <col min="7941" max="7941" width="9.5703125" style="2" customWidth="1"/>
    <col min="7942" max="7942" width="10.28515625" style="2" customWidth="1"/>
    <col min="7943" max="7943" width="9.85546875" style="2" customWidth="1"/>
    <col min="7944" max="7944" width="9.5703125" style="2" bestFit="1" customWidth="1"/>
    <col min="7945" max="7946" width="9.28515625" style="2" customWidth="1"/>
    <col min="7947" max="7947" width="9.7109375" style="2" customWidth="1"/>
    <col min="7948" max="7948" width="9.85546875" style="2" customWidth="1"/>
    <col min="7949" max="7949" width="9.42578125" style="2" customWidth="1"/>
    <col min="7950" max="7950" width="9.5703125" style="2" customWidth="1"/>
    <col min="7951" max="8192" width="9.140625" style="2"/>
    <col min="8193" max="8193" width="28" style="2" customWidth="1"/>
    <col min="8194" max="8196" width="9.42578125" style="2" customWidth="1"/>
    <col min="8197" max="8197" width="9.5703125" style="2" customWidth="1"/>
    <col min="8198" max="8198" width="10.28515625" style="2" customWidth="1"/>
    <col min="8199" max="8199" width="9.85546875" style="2" customWidth="1"/>
    <col min="8200" max="8200" width="9.5703125" style="2" bestFit="1" customWidth="1"/>
    <col min="8201" max="8202" width="9.28515625" style="2" customWidth="1"/>
    <col min="8203" max="8203" width="9.7109375" style="2" customWidth="1"/>
    <col min="8204" max="8204" width="9.85546875" style="2" customWidth="1"/>
    <col min="8205" max="8205" width="9.42578125" style="2" customWidth="1"/>
    <col min="8206" max="8206" width="9.5703125" style="2" customWidth="1"/>
    <col min="8207" max="8448" width="9.140625" style="2"/>
    <col min="8449" max="8449" width="28" style="2" customWidth="1"/>
    <col min="8450" max="8452" width="9.42578125" style="2" customWidth="1"/>
    <col min="8453" max="8453" width="9.5703125" style="2" customWidth="1"/>
    <col min="8454" max="8454" width="10.28515625" style="2" customWidth="1"/>
    <col min="8455" max="8455" width="9.85546875" style="2" customWidth="1"/>
    <col min="8456" max="8456" width="9.5703125" style="2" bestFit="1" customWidth="1"/>
    <col min="8457" max="8458" width="9.28515625" style="2" customWidth="1"/>
    <col min="8459" max="8459" width="9.7109375" style="2" customWidth="1"/>
    <col min="8460" max="8460" width="9.85546875" style="2" customWidth="1"/>
    <col min="8461" max="8461" width="9.42578125" style="2" customWidth="1"/>
    <col min="8462" max="8462" width="9.5703125" style="2" customWidth="1"/>
    <col min="8463" max="8704" width="9.140625" style="2"/>
    <col min="8705" max="8705" width="28" style="2" customWidth="1"/>
    <col min="8706" max="8708" width="9.42578125" style="2" customWidth="1"/>
    <col min="8709" max="8709" width="9.5703125" style="2" customWidth="1"/>
    <col min="8710" max="8710" width="10.28515625" style="2" customWidth="1"/>
    <col min="8711" max="8711" width="9.85546875" style="2" customWidth="1"/>
    <col min="8712" max="8712" width="9.5703125" style="2" bestFit="1" customWidth="1"/>
    <col min="8713" max="8714" width="9.28515625" style="2" customWidth="1"/>
    <col min="8715" max="8715" width="9.7109375" style="2" customWidth="1"/>
    <col min="8716" max="8716" width="9.85546875" style="2" customWidth="1"/>
    <col min="8717" max="8717" width="9.42578125" style="2" customWidth="1"/>
    <col min="8718" max="8718" width="9.5703125" style="2" customWidth="1"/>
    <col min="8719" max="8960" width="9.140625" style="2"/>
    <col min="8961" max="8961" width="28" style="2" customWidth="1"/>
    <col min="8962" max="8964" width="9.42578125" style="2" customWidth="1"/>
    <col min="8965" max="8965" width="9.5703125" style="2" customWidth="1"/>
    <col min="8966" max="8966" width="10.28515625" style="2" customWidth="1"/>
    <col min="8967" max="8967" width="9.85546875" style="2" customWidth="1"/>
    <col min="8968" max="8968" width="9.5703125" style="2" bestFit="1" customWidth="1"/>
    <col min="8969" max="8970" width="9.28515625" style="2" customWidth="1"/>
    <col min="8971" max="8971" width="9.7109375" style="2" customWidth="1"/>
    <col min="8972" max="8972" width="9.85546875" style="2" customWidth="1"/>
    <col min="8973" max="8973" width="9.42578125" style="2" customWidth="1"/>
    <col min="8974" max="8974" width="9.5703125" style="2" customWidth="1"/>
    <col min="8975" max="9216" width="9.140625" style="2"/>
    <col min="9217" max="9217" width="28" style="2" customWidth="1"/>
    <col min="9218" max="9220" width="9.42578125" style="2" customWidth="1"/>
    <col min="9221" max="9221" width="9.5703125" style="2" customWidth="1"/>
    <col min="9222" max="9222" width="10.28515625" style="2" customWidth="1"/>
    <col min="9223" max="9223" width="9.85546875" style="2" customWidth="1"/>
    <col min="9224" max="9224" width="9.5703125" style="2" bestFit="1" customWidth="1"/>
    <col min="9225" max="9226" width="9.28515625" style="2" customWidth="1"/>
    <col min="9227" max="9227" width="9.7109375" style="2" customWidth="1"/>
    <col min="9228" max="9228" width="9.85546875" style="2" customWidth="1"/>
    <col min="9229" max="9229" width="9.42578125" style="2" customWidth="1"/>
    <col min="9230" max="9230" width="9.5703125" style="2" customWidth="1"/>
    <col min="9231" max="9472" width="9.140625" style="2"/>
    <col min="9473" max="9473" width="28" style="2" customWidth="1"/>
    <col min="9474" max="9476" width="9.42578125" style="2" customWidth="1"/>
    <col min="9477" max="9477" width="9.5703125" style="2" customWidth="1"/>
    <col min="9478" max="9478" width="10.28515625" style="2" customWidth="1"/>
    <col min="9479" max="9479" width="9.85546875" style="2" customWidth="1"/>
    <col min="9480" max="9480" width="9.5703125" style="2" bestFit="1" customWidth="1"/>
    <col min="9481" max="9482" width="9.28515625" style="2" customWidth="1"/>
    <col min="9483" max="9483" width="9.7109375" style="2" customWidth="1"/>
    <col min="9484" max="9484" width="9.85546875" style="2" customWidth="1"/>
    <col min="9485" max="9485" width="9.42578125" style="2" customWidth="1"/>
    <col min="9486" max="9486" width="9.5703125" style="2" customWidth="1"/>
    <col min="9487" max="9728" width="9.140625" style="2"/>
    <col min="9729" max="9729" width="28" style="2" customWidth="1"/>
    <col min="9730" max="9732" width="9.42578125" style="2" customWidth="1"/>
    <col min="9733" max="9733" width="9.5703125" style="2" customWidth="1"/>
    <col min="9734" max="9734" width="10.28515625" style="2" customWidth="1"/>
    <col min="9735" max="9735" width="9.85546875" style="2" customWidth="1"/>
    <col min="9736" max="9736" width="9.5703125" style="2" bestFit="1" customWidth="1"/>
    <col min="9737" max="9738" width="9.28515625" style="2" customWidth="1"/>
    <col min="9739" max="9739" width="9.7109375" style="2" customWidth="1"/>
    <col min="9740" max="9740" width="9.85546875" style="2" customWidth="1"/>
    <col min="9741" max="9741" width="9.42578125" style="2" customWidth="1"/>
    <col min="9742" max="9742" width="9.5703125" style="2" customWidth="1"/>
    <col min="9743" max="9984" width="9.140625" style="2"/>
    <col min="9985" max="9985" width="28" style="2" customWidth="1"/>
    <col min="9986" max="9988" width="9.42578125" style="2" customWidth="1"/>
    <col min="9989" max="9989" width="9.5703125" style="2" customWidth="1"/>
    <col min="9990" max="9990" width="10.28515625" style="2" customWidth="1"/>
    <col min="9991" max="9991" width="9.85546875" style="2" customWidth="1"/>
    <col min="9992" max="9992" width="9.5703125" style="2" bestFit="1" customWidth="1"/>
    <col min="9993" max="9994" width="9.28515625" style="2" customWidth="1"/>
    <col min="9995" max="9995" width="9.7109375" style="2" customWidth="1"/>
    <col min="9996" max="9996" width="9.85546875" style="2" customWidth="1"/>
    <col min="9997" max="9997" width="9.42578125" style="2" customWidth="1"/>
    <col min="9998" max="9998" width="9.5703125" style="2" customWidth="1"/>
    <col min="9999" max="10240" width="9.140625" style="2"/>
    <col min="10241" max="10241" width="28" style="2" customWidth="1"/>
    <col min="10242" max="10244" width="9.42578125" style="2" customWidth="1"/>
    <col min="10245" max="10245" width="9.5703125" style="2" customWidth="1"/>
    <col min="10246" max="10246" width="10.28515625" style="2" customWidth="1"/>
    <col min="10247" max="10247" width="9.85546875" style="2" customWidth="1"/>
    <col min="10248" max="10248" width="9.5703125" style="2" bestFit="1" customWidth="1"/>
    <col min="10249" max="10250" width="9.28515625" style="2" customWidth="1"/>
    <col min="10251" max="10251" width="9.7109375" style="2" customWidth="1"/>
    <col min="10252" max="10252" width="9.85546875" style="2" customWidth="1"/>
    <col min="10253" max="10253" width="9.42578125" style="2" customWidth="1"/>
    <col min="10254" max="10254" width="9.5703125" style="2" customWidth="1"/>
    <col min="10255" max="10496" width="9.140625" style="2"/>
    <col min="10497" max="10497" width="28" style="2" customWidth="1"/>
    <col min="10498" max="10500" width="9.42578125" style="2" customWidth="1"/>
    <col min="10501" max="10501" width="9.5703125" style="2" customWidth="1"/>
    <col min="10502" max="10502" width="10.28515625" style="2" customWidth="1"/>
    <col min="10503" max="10503" width="9.85546875" style="2" customWidth="1"/>
    <col min="10504" max="10504" width="9.5703125" style="2" bestFit="1" customWidth="1"/>
    <col min="10505" max="10506" width="9.28515625" style="2" customWidth="1"/>
    <col min="10507" max="10507" width="9.7109375" style="2" customWidth="1"/>
    <col min="10508" max="10508" width="9.85546875" style="2" customWidth="1"/>
    <col min="10509" max="10509" width="9.42578125" style="2" customWidth="1"/>
    <col min="10510" max="10510" width="9.5703125" style="2" customWidth="1"/>
    <col min="10511" max="10752" width="9.140625" style="2"/>
    <col min="10753" max="10753" width="28" style="2" customWidth="1"/>
    <col min="10754" max="10756" width="9.42578125" style="2" customWidth="1"/>
    <col min="10757" max="10757" width="9.5703125" style="2" customWidth="1"/>
    <col min="10758" max="10758" width="10.28515625" style="2" customWidth="1"/>
    <col min="10759" max="10759" width="9.85546875" style="2" customWidth="1"/>
    <col min="10760" max="10760" width="9.5703125" style="2" bestFit="1" customWidth="1"/>
    <col min="10761" max="10762" width="9.28515625" style="2" customWidth="1"/>
    <col min="10763" max="10763" width="9.7109375" style="2" customWidth="1"/>
    <col min="10764" max="10764" width="9.85546875" style="2" customWidth="1"/>
    <col min="10765" max="10765" width="9.42578125" style="2" customWidth="1"/>
    <col min="10766" max="10766" width="9.5703125" style="2" customWidth="1"/>
    <col min="10767" max="11008" width="9.140625" style="2"/>
    <col min="11009" max="11009" width="28" style="2" customWidth="1"/>
    <col min="11010" max="11012" width="9.42578125" style="2" customWidth="1"/>
    <col min="11013" max="11013" width="9.5703125" style="2" customWidth="1"/>
    <col min="11014" max="11014" width="10.28515625" style="2" customWidth="1"/>
    <col min="11015" max="11015" width="9.85546875" style="2" customWidth="1"/>
    <col min="11016" max="11016" width="9.5703125" style="2" bestFit="1" customWidth="1"/>
    <col min="11017" max="11018" width="9.28515625" style="2" customWidth="1"/>
    <col min="11019" max="11019" width="9.7109375" style="2" customWidth="1"/>
    <col min="11020" max="11020" width="9.85546875" style="2" customWidth="1"/>
    <col min="11021" max="11021" width="9.42578125" style="2" customWidth="1"/>
    <col min="11022" max="11022" width="9.5703125" style="2" customWidth="1"/>
    <col min="11023" max="11264" width="9.140625" style="2"/>
    <col min="11265" max="11265" width="28" style="2" customWidth="1"/>
    <col min="11266" max="11268" width="9.42578125" style="2" customWidth="1"/>
    <col min="11269" max="11269" width="9.5703125" style="2" customWidth="1"/>
    <col min="11270" max="11270" width="10.28515625" style="2" customWidth="1"/>
    <col min="11271" max="11271" width="9.85546875" style="2" customWidth="1"/>
    <col min="11272" max="11272" width="9.5703125" style="2" bestFit="1" customWidth="1"/>
    <col min="11273" max="11274" width="9.28515625" style="2" customWidth="1"/>
    <col min="11275" max="11275" width="9.7109375" style="2" customWidth="1"/>
    <col min="11276" max="11276" width="9.85546875" style="2" customWidth="1"/>
    <col min="11277" max="11277" width="9.42578125" style="2" customWidth="1"/>
    <col min="11278" max="11278" width="9.5703125" style="2" customWidth="1"/>
    <col min="11279" max="11520" width="9.140625" style="2"/>
    <col min="11521" max="11521" width="28" style="2" customWidth="1"/>
    <col min="11522" max="11524" width="9.42578125" style="2" customWidth="1"/>
    <col min="11525" max="11525" width="9.5703125" style="2" customWidth="1"/>
    <col min="11526" max="11526" width="10.28515625" style="2" customWidth="1"/>
    <col min="11527" max="11527" width="9.85546875" style="2" customWidth="1"/>
    <col min="11528" max="11528" width="9.5703125" style="2" bestFit="1" customWidth="1"/>
    <col min="11529" max="11530" width="9.28515625" style="2" customWidth="1"/>
    <col min="11531" max="11531" width="9.7109375" style="2" customWidth="1"/>
    <col min="11532" max="11532" width="9.85546875" style="2" customWidth="1"/>
    <col min="11533" max="11533" width="9.42578125" style="2" customWidth="1"/>
    <col min="11534" max="11534" width="9.5703125" style="2" customWidth="1"/>
    <col min="11535" max="11776" width="9.140625" style="2"/>
    <col min="11777" max="11777" width="28" style="2" customWidth="1"/>
    <col min="11778" max="11780" width="9.42578125" style="2" customWidth="1"/>
    <col min="11781" max="11781" width="9.5703125" style="2" customWidth="1"/>
    <col min="11782" max="11782" width="10.28515625" style="2" customWidth="1"/>
    <col min="11783" max="11783" width="9.85546875" style="2" customWidth="1"/>
    <col min="11784" max="11784" width="9.5703125" style="2" bestFit="1" customWidth="1"/>
    <col min="11785" max="11786" width="9.28515625" style="2" customWidth="1"/>
    <col min="11787" max="11787" width="9.7109375" style="2" customWidth="1"/>
    <col min="11788" max="11788" width="9.85546875" style="2" customWidth="1"/>
    <col min="11789" max="11789" width="9.42578125" style="2" customWidth="1"/>
    <col min="11790" max="11790" width="9.5703125" style="2" customWidth="1"/>
    <col min="11791" max="12032" width="9.140625" style="2"/>
    <col min="12033" max="12033" width="28" style="2" customWidth="1"/>
    <col min="12034" max="12036" width="9.42578125" style="2" customWidth="1"/>
    <col min="12037" max="12037" width="9.5703125" style="2" customWidth="1"/>
    <col min="12038" max="12038" width="10.28515625" style="2" customWidth="1"/>
    <col min="12039" max="12039" width="9.85546875" style="2" customWidth="1"/>
    <col min="12040" max="12040" width="9.5703125" style="2" bestFit="1" customWidth="1"/>
    <col min="12041" max="12042" width="9.28515625" style="2" customWidth="1"/>
    <col min="12043" max="12043" width="9.7109375" style="2" customWidth="1"/>
    <col min="12044" max="12044" width="9.85546875" style="2" customWidth="1"/>
    <col min="12045" max="12045" width="9.42578125" style="2" customWidth="1"/>
    <col min="12046" max="12046" width="9.5703125" style="2" customWidth="1"/>
    <col min="12047" max="12288" width="9.140625" style="2"/>
    <col min="12289" max="12289" width="28" style="2" customWidth="1"/>
    <col min="12290" max="12292" width="9.42578125" style="2" customWidth="1"/>
    <col min="12293" max="12293" width="9.5703125" style="2" customWidth="1"/>
    <col min="12294" max="12294" width="10.28515625" style="2" customWidth="1"/>
    <col min="12295" max="12295" width="9.85546875" style="2" customWidth="1"/>
    <col min="12296" max="12296" width="9.5703125" style="2" bestFit="1" customWidth="1"/>
    <col min="12297" max="12298" width="9.28515625" style="2" customWidth="1"/>
    <col min="12299" max="12299" width="9.7109375" style="2" customWidth="1"/>
    <col min="12300" max="12300" width="9.85546875" style="2" customWidth="1"/>
    <col min="12301" max="12301" width="9.42578125" style="2" customWidth="1"/>
    <col min="12302" max="12302" width="9.5703125" style="2" customWidth="1"/>
    <col min="12303" max="12544" width="9.140625" style="2"/>
    <col min="12545" max="12545" width="28" style="2" customWidth="1"/>
    <col min="12546" max="12548" width="9.42578125" style="2" customWidth="1"/>
    <col min="12549" max="12549" width="9.5703125" style="2" customWidth="1"/>
    <col min="12550" max="12550" width="10.28515625" style="2" customWidth="1"/>
    <col min="12551" max="12551" width="9.85546875" style="2" customWidth="1"/>
    <col min="12552" max="12552" width="9.5703125" style="2" bestFit="1" customWidth="1"/>
    <col min="12553" max="12554" width="9.28515625" style="2" customWidth="1"/>
    <col min="12555" max="12555" width="9.7109375" style="2" customWidth="1"/>
    <col min="12556" max="12556" width="9.85546875" style="2" customWidth="1"/>
    <col min="12557" max="12557" width="9.42578125" style="2" customWidth="1"/>
    <col min="12558" max="12558" width="9.5703125" style="2" customWidth="1"/>
    <col min="12559" max="12800" width="9.140625" style="2"/>
    <col min="12801" max="12801" width="28" style="2" customWidth="1"/>
    <col min="12802" max="12804" width="9.42578125" style="2" customWidth="1"/>
    <col min="12805" max="12805" width="9.5703125" style="2" customWidth="1"/>
    <col min="12806" max="12806" width="10.28515625" style="2" customWidth="1"/>
    <col min="12807" max="12807" width="9.85546875" style="2" customWidth="1"/>
    <col min="12808" max="12808" width="9.5703125" style="2" bestFit="1" customWidth="1"/>
    <col min="12809" max="12810" width="9.28515625" style="2" customWidth="1"/>
    <col min="12811" max="12811" width="9.7109375" style="2" customWidth="1"/>
    <col min="12812" max="12812" width="9.85546875" style="2" customWidth="1"/>
    <col min="12813" max="12813" width="9.42578125" style="2" customWidth="1"/>
    <col min="12814" max="12814" width="9.5703125" style="2" customWidth="1"/>
    <col min="12815" max="13056" width="9.140625" style="2"/>
    <col min="13057" max="13057" width="28" style="2" customWidth="1"/>
    <col min="13058" max="13060" width="9.42578125" style="2" customWidth="1"/>
    <col min="13061" max="13061" width="9.5703125" style="2" customWidth="1"/>
    <col min="13062" max="13062" width="10.28515625" style="2" customWidth="1"/>
    <col min="13063" max="13063" width="9.85546875" style="2" customWidth="1"/>
    <col min="13064" max="13064" width="9.5703125" style="2" bestFit="1" customWidth="1"/>
    <col min="13065" max="13066" width="9.28515625" style="2" customWidth="1"/>
    <col min="13067" max="13067" width="9.7109375" style="2" customWidth="1"/>
    <col min="13068" max="13068" width="9.85546875" style="2" customWidth="1"/>
    <col min="13069" max="13069" width="9.42578125" style="2" customWidth="1"/>
    <col min="13070" max="13070" width="9.5703125" style="2" customWidth="1"/>
    <col min="13071" max="13312" width="9.140625" style="2"/>
    <col min="13313" max="13313" width="28" style="2" customWidth="1"/>
    <col min="13314" max="13316" width="9.42578125" style="2" customWidth="1"/>
    <col min="13317" max="13317" width="9.5703125" style="2" customWidth="1"/>
    <col min="13318" max="13318" width="10.28515625" style="2" customWidth="1"/>
    <col min="13319" max="13319" width="9.85546875" style="2" customWidth="1"/>
    <col min="13320" max="13320" width="9.5703125" style="2" bestFit="1" customWidth="1"/>
    <col min="13321" max="13322" width="9.28515625" style="2" customWidth="1"/>
    <col min="13323" max="13323" width="9.7109375" style="2" customWidth="1"/>
    <col min="13324" max="13324" width="9.85546875" style="2" customWidth="1"/>
    <col min="13325" max="13325" width="9.42578125" style="2" customWidth="1"/>
    <col min="13326" max="13326" width="9.5703125" style="2" customWidth="1"/>
    <col min="13327" max="13568" width="9.140625" style="2"/>
    <col min="13569" max="13569" width="28" style="2" customWidth="1"/>
    <col min="13570" max="13572" width="9.42578125" style="2" customWidth="1"/>
    <col min="13573" max="13573" width="9.5703125" style="2" customWidth="1"/>
    <col min="13574" max="13574" width="10.28515625" style="2" customWidth="1"/>
    <col min="13575" max="13575" width="9.85546875" style="2" customWidth="1"/>
    <col min="13576" max="13576" width="9.5703125" style="2" bestFit="1" customWidth="1"/>
    <col min="13577" max="13578" width="9.28515625" style="2" customWidth="1"/>
    <col min="13579" max="13579" width="9.7109375" style="2" customWidth="1"/>
    <col min="13580" max="13580" width="9.85546875" style="2" customWidth="1"/>
    <col min="13581" max="13581" width="9.42578125" style="2" customWidth="1"/>
    <col min="13582" max="13582" width="9.5703125" style="2" customWidth="1"/>
    <col min="13583" max="13824" width="9.140625" style="2"/>
    <col min="13825" max="13825" width="28" style="2" customWidth="1"/>
    <col min="13826" max="13828" width="9.42578125" style="2" customWidth="1"/>
    <col min="13829" max="13829" width="9.5703125" style="2" customWidth="1"/>
    <col min="13830" max="13830" width="10.28515625" style="2" customWidth="1"/>
    <col min="13831" max="13831" width="9.85546875" style="2" customWidth="1"/>
    <col min="13832" max="13832" width="9.5703125" style="2" bestFit="1" customWidth="1"/>
    <col min="13833" max="13834" width="9.28515625" style="2" customWidth="1"/>
    <col min="13835" max="13835" width="9.7109375" style="2" customWidth="1"/>
    <col min="13836" max="13836" width="9.85546875" style="2" customWidth="1"/>
    <col min="13837" max="13837" width="9.42578125" style="2" customWidth="1"/>
    <col min="13838" max="13838" width="9.5703125" style="2" customWidth="1"/>
    <col min="13839" max="14080" width="9.140625" style="2"/>
    <col min="14081" max="14081" width="28" style="2" customWidth="1"/>
    <col min="14082" max="14084" width="9.42578125" style="2" customWidth="1"/>
    <col min="14085" max="14085" width="9.5703125" style="2" customWidth="1"/>
    <col min="14086" max="14086" width="10.28515625" style="2" customWidth="1"/>
    <col min="14087" max="14087" width="9.85546875" style="2" customWidth="1"/>
    <col min="14088" max="14088" width="9.5703125" style="2" bestFit="1" customWidth="1"/>
    <col min="14089" max="14090" width="9.28515625" style="2" customWidth="1"/>
    <col min="14091" max="14091" width="9.7109375" style="2" customWidth="1"/>
    <col min="14092" max="14092" width="9.85546875" style="2" customWidth="1"/>
    <col min="14093" max="14093" width="9.42578125" style="2" customWidth="1"/>
    <col min="14094" max="14094" width="9.5703125" style="2" customWidth="1"/>
    <col min="14095" max="14336" width="9.140625" style="2"/>
    <col min="14337" max="14337" width="28" style="2" customWidth="1"/>
    <col min="14338" max="14340" width="9.42578125" style="2" customWidth="1"/>
    <col min="14341" max="14341" width="9.5703125" style="2" customWidth="1"/>
    <col min="14342" max="14342" width="10.28515625" style="2" customWidth="1"/>
    <col min="14343" max="14343" width="9.85546875" style="2" customWidth="1"/>
    <col min="14344" max="14344" width="9.5703125" style="2" bestFit="1" customWidth="1"/>
    <col min="14345" max="14346" width="9.28515625" style="2" customWidth="1"/>
    <col min="14347" max="14347" width="9.7109375" style="2" customWidth="1"/>
    <col min="14348" max="14348" width="9.85546875" style="2" customWidth="1"/>
    <col min="14349" max="14349" width="9.42578125" style="2" customWidth="1"/>
    <col min="14350" max="14350" width="9.5703125" style="2" customWidth="1"/>
    <col min="14351" max="14592" width="9.140625" style="2"/>
    <col min="14593" max="14593" width="28" style="2" customWidth="1"/>
    <col min="14594" max="14596" width="9.42578125" style="2" customWidth="1"/>
    <col min="14597" max="14597" width="9.5703125" style="2" customWidth="1"/>
    <col min="14598" max="14598" width="10.28515625" style="2" customWidth="1"/>
    <col min="14599" max="14599" width="9.85546875" style="2" customWidth="1"/>
    <col min="14600" max="14600" width="9.5703125" style="2" bestFit="1" customWidth="1"/>
    <col min="14601" max="14602" width="9.28515625" style="2" customWidth="1"/>
    <col min="14603" max="14603" width="9.7109375" style="2" customWidth="1"/>
    <col min="14604" max="14604" width="9.85546875" style="2" customWidth="1"/>
    <col min="14605" max="14605" width="9.42578125" style="2" customWidth="1"/>
    <col min="14606" max="14606" width="9.5703125" style="2" customWidth="1"/>
    <col min="14607" max="14848" width="9.140625" style="2"/>
    <col min="14849" max="14849" width="28" style="2" customWidth="1"/>
    <col min="14850" max="14852" width="9.42578125" style="2" customWidth="1"/>
    <col min="14853" max="14853" width="9.5703125" style="2" customWidth="1"/>
    <col min="14854" max="14854" width="10.28515625" style="2" customWidth="1"/>
    <col min="14855" max="14855" width="9.85546875" style="2" customWidth="1"/>
    <col min="14856" max="14856" width="9.5703125" style="2" bestFit="1" customWidth="1"/>
    <col min="14857" max="14858" width="9.28515625" style="2" customWidth="1"/>
    <col min="14859" max="14859" width="9.7109375" style="2" customWidth="1"/>
    <col min="14860" max="14860" width="9.85546875" style="2" customWidth="1"/>
    <col min="14861" max="14861" width="9.42578125" style="2" customWidth="1"/>
    <col min="14862" max="14862" width="9.5703125" style="2" customWidth="1"/>
    <col min="14863" max="15104" width="9.140625" style="2"/>
    <col min="15105" max="15105" width="28" style="2" customWidth="1"/>
    <col min="15106" max="15108" width="9.42578125" style="2" customWidth="1"/>
    <col min="15109" max="15109" width="9.5703125" style="2" customWidth="1"/>
    <col min="15110" max="15110" width="10.28515625" style="2" customWidth="1"/>
    <col min="15111" max="15111" width="9.85546875" style="2" customWidth="1"/>
    <col min="15112" max="15112" width="9.5703125" style="2" bestFit="1" customWidth="1"/>
    <col min="15113" max="15114" width="9.28515625" style="2" customWidth="1"/>
    <col min="15115" max="15115" width="9.7109375" style="2" customWidth="1"/>
    <col min="15116" max="15116" width="9.85546875" style="2" customWidth="1"/>
    <col min="15117" max="15117" width="9.42578125" style="2" customWidth="1"/>
    <col min="15118" max="15118" width="9.5703125" style="2" customWidth="1"/>
    <col min="15119" max="15360" width="9.140625" style="2"/>
    <col min="15361" max="15361" width="28" style="2" customWidth="1"/>
    <col min="15362" max="15364" width="9.42578125" style="2" customWidth="1"/>
    <col min="15365" max="15365" width="9.5703125" style="2" customWidth="1"/>
    <col min="15366" max="15366" width="10.28515625" style="2" customWidth="1"/>
    <col min="15367" max="15367" width="9.85546875" style="2" customWidth="1"/>
    <col min="15368" max="15368" width="9.5703125" style="2" bestFit="1" customWidth="1"/>
    <col min="15369" max="15370" width="9.28515625" style="2" customWidth="1"/>
    <col min="15371" max="15371" width="9.7109375" style="2" customWidth="1"/>
    <col min="15372" max="15372" width="9.85546875" style="2" customWidth="1"/>
    <col min="15373" max="15373" width="9.42578125" style="2" customWidth="1"/>
    <col min="15374" max="15374" width="9.5703125" style="2" customWidth="1"/>
    <col min="15375" max="15616" width="9.140625" style="2"/>
    <col min="15617" max="15617" width="28" style="2" customWidth="1"/>
    <col min="15618" max="15620" width="9.42578125" style="2" customWidth="1"/>
    <col min="15621" max="15621" width="9.5703125" style="2" customWidth="1"/>
    <col min="15622" max="15622" width="10.28515625" style="2" customWidth="1"/>
    <col min="15623" max="15623" width="9.85546875" style="2" customWidth="1"/>
    <col min="15624" max="15624" width="9.5703125" style="2" bestFit="1" customWidth="1"/>
    <col min="15625" max="15626" width="9.28515625" style="2" customWidth="1"/>
    <col min="15627" max="15627" width="9.7109375" style="2" customWidth="1"/>
    <col min="15628" max="15628" width="9.85546875" style="2" customWidth="1"/>
    <col min="15629" max="15629" width="9.42578125" style="2" customWidth="1"/>
    <col min="15630" max="15630" width="9.5703125" style="2" customWidth="1"/>
    <col min="15631" max="15872" width="9.140625" style="2"/>
    <col min="15873" max="15873" width="28" style="2" customWidth="1"/>
    <col min="15874" max="15876" width="9.42578125" style="2" customWidth="1"/>
    <col min="15877" max="15877" width="9.5703125" style="2" customWidth="1"/>
    <col min="15878" max="15878" width="10.28515625" style="2" customWidth="1"/>
    <col min="15879" max="15879" width="9.85546875" style="2" customWidth="1"/>
    <col min="15880" max="15880" width="9.5703125" style="2" bestFit="1" customWidth="1"/>
    <col min="15881" max="15882" width="9.28515625" style="2" customWidth="1"/>
    <col min="15883" max="15883" width="9.7109375" style="2" customWidth="1"/>
    <col min="15884" max="15884" width="9.85546875" style="2" customWidth="1"/>
    <col min="15885" max="15885" width="9.42578125" style="2" customWidth="1"/>
    <col min="15886" max="15886" width="9.5703125" style="2" customWidth="1"/>
    <col min="15887" max="16128" width="9.140625" style="2"/>
    <col min="16129" max="16129" width="28" style="2" customWidth="1"/>
    <col min="16130" max="16132" width="9.42578125" style="2" customWidth="1"/>
    <col min="16133" max="16133" width="9.5703125" style="2" customWidth="1"/>
    <col min="16134" max="16134" width="10.28515625" style="2" customWidth="1"/>
    <col min="16135" max="16135" width="9.85546875" style="2" customWidth="1"/>
    <col min="16136" max="16136" width="9.5703125" style="2" bestFit="1" customWidth="1"/>
    <col min="16137" max="16138" width="9.28515625" style="2" customWidth="1"/>
    <col min="16139" max="16139" width="9.7109375" style="2" customWidth="1"/>
    <col min="16140" max="16140" width="9.85546875" style="2" customWidth="1"/>
    <col min="16141" max="16141" width="9.42578125" style="2" customWidth="1"/>
    <col min="16142" max="16142" width="9.5703125" style="2" customWidth="1"/>
    <col min="16143" max="16384" width="9.140625" style="2"/>
  </cols>
  <sheetData>
    <row r="1" spans="1:14" x14ac:dyDescent="0.2">
      <c r="N1" s="600"/>
    </row>
    <row r="4" spans="1:14" ht="20.25" x14ac:dyDescent="0.3">
      <c r="A4" s="791" t="s">
        <v>353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</row>
    <row r="5" spans="1:14" x14ac:dyDescent="0.2">
      <c r="C5" s="714" t="s">
        <v>300</v>
      </c>
      <c r="D5" s="714"/>
      <c r="E5" s="714"/>
      <c r="F5" s="714"/>
      <c r="G5" s="714"/>
      <c r="H5" s="714"/>
      <c r="I5" s="714"/>
      <c r="J5" s="714"/>
    </row>
    <row r="6" spans="1:14" ht="15" x14ac:dyDescent="0.25">
      <c r="A6" s="601" t="s">
        <v>516</v>
      </c>
    </row>
    <row r="7" spans="1:14" ht="13.5" thickBot="1" x14ac:dyDescent="0.25">
      <c r="M7" s="2" t="s">
        <v>86</v>
      </c>
    </row>
    <row r="8" spans="1:14" x14ac:dyDescent="0.2">
      <c r="A8" s="602" t="s">
        <v>182</v>
      </c>
      <c r="B8" s="603" t="s">
        <v>301</v>
      </c>
      <c r="C8" s="603" t="s">
        <v>302</v>
      </c>
      <c r="D8" s="603" t="s">
        <v>303</v>
      </c>
      <c r="E8" s="603" t="s">
        <v>304</v>
      </c>
      <c r="F8" s="603" t="s">
        <v>305</v>
      </c>
      <c r="G8" s="603" t="s">
        <v>306</v>
      </c>
      <c r="H8" s="603" t="s">
        <v>307</v>
      </c>
      <c r="I8" s="604" t="s">
        <v>308</v>
      </c>
      <c r="J8" s="604" t="s">
        <v>309</v>
      </c>
      <c r="K8" s="603" t="s">
        <v>310</v>
      </c>
      <c r="L8" s="604" t="s">
        <v>311</v>
      </c>
      <c r="M8" s="604" t="s">
        <v>312</v>
      </c>
      <c r="N8" s="605" t="s">
        <v>258</v>
      </c>
    </row>
    <row r="9" spans="1:14" x14ac:dyDescent="0.2">
      <c r="A9" s="606" t="s">
        <v>180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8"/>
    </row>
    <row r="10" spans="1:14" x14ac:dyDescent="0.2">
      <c r="A10" s="609" t="s">
        <v>313</v>
      </c>
      <c r="B10" s="610">
        <v>227252</v>
      </c>
      <c r="C10" s="610">
        <v>1248695</v>
      </c>
      <c r="D10" s="610">
        <v>64610872</v>
      </c>
      <c r="E10" s="610">
        <v>447565</v>
      </c>
      <c r="F10" s="610">
        <v>571421</v>
      </c>
      <c r="G10" s="610">
        <v>435934</v>
      </c>
      <c r="H10" s="610">
        <v>1055522</v>
      </c>
      <c r="I10" s="610">
        <v>1073092</v>
      </c>
      <c r="J10" s="610">
        <v>47926461</v>
      </c>
      <c r="K10" s="610">
        <v>1880280</v>
      </c>
      <c r="L10" s="610">
        <v>1524012</v>
      </c>
      <c r="M10" s="610">
        <v>2256204</v>
      </c>
      <c r="N10" s="611">
        <f t="shared" ref="N10:N17" si="0">SUM(B10:M10)</f>
        <v>123257310</v>
      </c>
    </row>
    <row r="11" spans="1:14" x14ac:dyDescent="0.2">
      <c r="A11" s="609" t="s">
        <v>314</v>
      </c>
      <c r="B11" s="610">
        <v>13623552</v>
      </c>
      <c r="C11" s="610">
        <v>9154516</v>
      </c>
      <c r="D11" s="610">
        <v>12691236</v>
      </c>
      <c r="E11" s="610">
        <v>10203308</v>
      </c>
      <c r="F11" s="610">
        <v>10251148</v>
      </c>
      <c r="G11" s="610">
        <v>5922793</v>
      </c>
      <c r="H11" s="610">
        <v>16353520</v>
      </c>
      <c r="I11" s="610">
        <v>10150801</v>
      </c>
      <c r="J11" s="610">
        <v>13015651</v>
      </c>
      <c r="K11" s="610">
        <v>12700648</v>
      </c>
      <c r="L11" s="610">
        <v>10646353</v>
      </c>
      <c r="M11" s="610">
        <v>10300512</v>
      </c>
      <c r="N11" s="611">
        <f t="shared" si="0"/>
        <v>135014038</v>
      </c>
    </row>
    <row r="12" spans="1:14" x14ac:dyDescent="0.2">
      <c r="A12" s="609" t="s">
        <v>315</v>
      </c>
      <c r="B12" s="610">
        <v>1519741</v>
      </c>
      <c r="C12" s="610">
        <v>1020185</v>
      </c>
      <c r="D12" s="610">
        <v>1558478</v>
      </c>
      <c r="E12" s="610">
        <v>1274610</v>
      </c>
      <c r="F12" s="610">
        <v>2453170</v>
      </c>
      <c r="G12" s="610">
        <v>472138</v>
      </c>
      <c r="H12" s="610">
        <v>24393944</v>
      </c>
      <c r="I12" s="610">
        <v>1030494</v>
      </c>
      <c r="J12" s="610">
        <v>2729419</v>
      </c>
      <c r="K12" s="610">
        <v>702098</v>
      </c>
      <c r="L12" s="610">
        <v>700898</v>
      </c>
      <c r="M12" s="610">
        <v>773727</v>
      </c>
      <c r="N12" s="611">
        <f t="shared" si="0"/>
        <v>38628902</v>
      </c>
    </row>
    <row r="13" spans="1:14" x14ac:dyDescent="0.2">
      <c r="A13" s="609" t="s">
        <v>316</v>
      </c>
      <c r="B13" s="610"/>
      <c r="C13" s="610"/>
      <c r="D13" s="610"/>
      <c r="E13" s="610">
        <v>20000</v>
      </c>
      <c r="F13" s="610"/>
      <c r="G13" s="610"/>
      <c r="H13" s="610"/>
      <c r="I13" s="610"/>
      <c r="J13" s="610"/>
      <c r="K13" s="610"/>
      <c r="L13" s="610"/>
      <c r="M13" s="610"/>
      <c r="N13" s="611">
        <f t="shared" si="0"/>
        <v>20000</v>
      </c>
    </row>
    <row r="14" spans="1:14" ht="18.75" customHeight="1" x14ac:dyDescent="0.2">
      <c r="A14" s="612" t="s">
        <v>317</v>
      </c>
      <c r="B14" s="610">
        <v>440734</v>
      </c>
      <c r="C14" s="610">
        <v>1041969</v>
      </c>
      <c r="D14" s="610">
        <v>771541</v>
      </c>
      <c r="E14" s="610">
        <v>256640</v>
      </c>
      <c r="F14" s="610">
        <v>1182018</v>
      </c>
      <c r="G14" s="610">
        <v>1388135</v>
      </c>
      <c r="H14" s="610">
        <v>1987513</v>
      </c>
      <c r="I14" s="610">
        <v>3321159</v>
      </c>
      <c r="J14" s="610">
        <v>1190863</v>
      </c>
      <c r="K14" s="610">
        <v>940540</v>
      </c>
      <c r="L14" s="610">
        <v>383826</v>
      </c>
      <c r="M14" s="610">
        <v>398328</v>
      </c>
      <c r="N14" s="611">
        <f>SUM(B14:M14)</f>
        <v>13303266</v>
      </c>
    </row>
    <row r="15" spans="1:14" ht="22.5" x14ac:dyDescent="0.2">
      <c r="A15" s="612" t="s">
        <v>318</v>
      </c>
      <c r="B15" s="610"/>
      <c r="C15" s="610"/>
      <c r="D15" s="610">
        <v>7278522</v>
      </c>
      <c r="E15" s="610"/>
      <c r="F15" s="610"/>
      <c r="G15" s="610">
        <v>29186892</v>
      </c>
      <c r="H15" s="610">
        <v>77129653</v>
      </c>
      <c r="I15" s="610">
        <v>4998332</v>
      </c>
      <c r="J15" s="610"/>
      <c r="K15" s="610"/>
      <c r="L15" s="610"/>
      <c r="M15" s="610">
        <v>14913250</v>
      </c>
      <c r="N15" s="611">
        <f t="shared" si="0"/>
        <v>133506649</v>
      </c>
    </row>
    <row r="16" spans="1:14" ht="22.5" x14ac:dyDescent="0.2">
      <c r="A16" s="612" t="s">
        <v>319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1">
        <f t="shared" si="0"/>
        <v>0</v>
      </c>
    </row>
    <row r="17" spans="1:14" x14ac:dyDescent="0.2">
      <c r="A17" s="612" t="s">
        <v>320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1">
        <f t="shared" si="0"/>
        <v>0</v>
      </c>
    </row>
    <row r="18" spans="1:14" x14ac:dyDescent="0.2">
      <c r="A18" s="612" t="s">
        <v>321</v>
      </c>
      <c r="B18" s="610">
        <v>417756638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>
        <v>3541808</v>
      </c>
      <c r="N18" s="611">
        <f>SUM(B18:M18)</f>
        <v>421298446</v>
      </c>
    </row>
    <row r="19" spans="1:14" x14ac:dyDescent="0.2">
      <c r="A19" s="609" t="s">
        <v>322</v>
      </c>
      <c r="B19" s="610"/>
      <c r="C19" s="613">
        <f t="shared" ref="C19:M19" si="1">B26</f>
        <v>404696560</v>
      </c>
      <c r="D19" s="613">
        <f t="shared" si="1"/>
        <v>395567447</v>
      </c>
      <c r="E19" s="613">
        <f t="shared" si="1"/>
        <v>458523948</v>
      </c>
      <c r="F19" s="613">
        <f t="shared" si="1"/>
        <v>437808927</v>
      </c>
      <c r="G19" s="613">
        <f t="shared" si="1"/>
        <v>423539513</v>
      </c>
      <c r="H19" s="613">
        <f t="shared" si="1"/>
        <v>418625391</v>
      </c>
      <c r="I19" s="613">
        <f t="shared" si="1"/>
        <v>491901884</v>
      </c>
      <c r="J19" s="613">
        <f t="shared" si="1"/>
        <v>488102808</v>
      </c>
      <c r="K19" s="613">
        <f t="shared" si="1"/>
        <v>511463513</v>
      </c>
      <c r="L19" s="613">
        <f t="shared" si="1"/>
        <v>498498901</v>
      </c>
      <c r="M19" s="613">
        <f t="shared" si="1"/>
        <v>450089687</v>
      </c>
      <c r="N19" s="611"/>
    </row>
    <row r="20" spans="1:14" x14ac:dyDescent="0.2">
      <c r="A20" s="606" t="s">
        <v>323</v>
      </c>
      <c r="B20" s="614">
        <f t="shared" ref="B20:N20" si="2">SUM(B10:B19)</f>
        <v>433567917</v>
      </c>
      <c r="C20" s="615">
        <f>SUM(C10:C19)</f>
        <v>417161925</v>
      </c>
      <c r="D20" s="615">
        <f t="shared" si="2"/>
        <v>482478096</v>
      </c>
      <c r="E20" s="615">
        <f t="shared" si="2"/>
        <v>470726071</v>
      </c>
      <c r="F20" s="615">
        <f t="shared" si="2"/>
        <v>452266684</v>
      </c>
      <c r="G20" s="615">
        <f t="shared" si="2"/>
        <v>460945405</v>
      </c>
      <c r="H20" s="615">
        <f t="shared" si="2"/>
        <v>539545543</v>
      </c>
      <c r="I20" s="615">
        <f t="shared" si="2"/>
        <v>512475762</v>
      </c>
      <c r="J20" s="615">
        <f t="shared" si="2"/>
        <v>552965202</v>
      </c>
      <c r="K20" s="615">
        <f t="shared" si="2"/>
        <v>527687079</v>
      </c>
      <c r="L20" s="615">
        <f t="shared" si="2"/>
        <v>511753990</v>
      </c>
      <c r="M20" s="615">
        <f t="shared" si="2"/>
        <v>482273516</v>
      </c>
      <c r="N20" s="611">
        <f t="shared" si="2"/>
        <v>865028611</v>
      </c>
    </row>
    <row r="21" spans="1:14" x14ac:dyDescent="0.2">
      <c r="A21" s="606" t="s">
        <v>181</v>
      </c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1"/>
    </row>
    <row r="22" spans="1:14" x14ac:dyDescent="0.2">
      <c r="A22" s="609" t="s">
        <v>324</v>
      </c>
      <c r="B22" s="610">
        <v>13153064</v>
      </c>
      <c r="C22" s="610">
        <v>10031776</v>
      </c>
      <c r="D22" s="610">
        <v>10158934</v>
      </c>
      <c r="E22" s="610">
        <v>9916465</v>
      </c>
      <c r="F22" s="610">
        <v>10663095</v>
      </c>
      <c r="G22" s="610">
        <v>18971998</v>
      </c>
      <c r="H22" s="610">
        <v>16094148</v>
      </c>
      <c r="I22" s="610">
        <v>10130552</v>
      </c>
      <c r="J22" s="610">
        <v>12824697</v>
      </c>
      <c r="K22" s="610">
        <v>11161880</v>
      </c>
      <c r="L22" s="610">
        <v>10771267</v>
      </c>
      <c r="M22" s="610">
        <v>28422333</v>
      </c>
      <c r="N22" s="611">
        <f>SUM(B22:M22)</f>
        <v>162300209</v>
      </c>
    </row>
    <row r="23" spans="1:14" x14ac:dyDescent="0.2">
      <c r="A23" s="609" t="s">
        <v>325</v>
      </c>
      <c r="B23" s="610">
        <v>35490</v>
      </c>
      <c r="C23" s="610">
        <v>116294</v>
      </c>
      <c r="D23" s="610">
        <v>904310</v>
      </c>
      <c r="E23" s="610">
        <v>12112819</v>
      </c>
      <c r="F23" s="610">
        <v>4034009</v>
      </c>
      <c r="G23" s="610">
        <v>12743799</v>
      </c>
      <c r="H23" s="610">
        <v>23146249</v>
      </c>
      <c r="I23" s="610">
        <v>1774215</v>
      </c>
      <c r="J23" s="610">
        <v>14113019</v>
      </c>
      <c r="K23" s="610">
        <v>4140909</v>
      </c>
      <c r="L23" s="610">
        <v>27939175</v>
      </c>
      <c r="M23" s="610">
        <v>32773287</v>
      </c>
      <c r="N23" s="611">
        <f>SUM(B23:M23)</f>
        <v>133833575</v>
      </c>
    </row>
    <row r="24" spans="1:14" x14ac:dyDescent="0.2">
      <c r="A24" s="609" t="s">
        <v>326</v>
      </c>
      <c r="B24" s="610">
        <v>15682803</v>
      </c>
      <c r="C24" s="610">
        <v>11446408</v>
      </c>
      <c r="D24" s="610">
        <v>12890904</v>
      </c>
      <c r="E24" s="610">
        <v>10887860</v>
      </c>
      <c r="F24" s="610">
        <v>14030067</v>
      </c>
      <c r="G24" s="610">
        <v>10604217</v>
      </c>
      <c r="H24" s="610">
        <v>8403262</v>
      </c>
      <c r="I24" s="610">
        <v>12468187</v>
      </c>
      <c r="J24" s="610">
        <v>14563973</v>
      </c>
      <c r="K24" s="610">
        <v>13885389</v>
      </c>
      <c r="L24" s="610">
        <v>22953861</v>
      </c>
      <c r="M24" s="610">
        <v>14877439</v>
      </c>
      <c r="N24" s="611">
        <f>SUM(B24:M24)</f>
        <v>162694370</v>
      </c>
    </row>
    <row r="25" spans="1:14" x14ac:dyDescent="0.2">
      <c r="A25" s="606" t="s">
        <v>327</v>
      </c>
      <c r="B25" s="615">
        <f t="shared" ref="B25:N25" si="3">SUM(B22:B24)</f>
        <v>28871357</v>
      </c>
      <c r="C25" s="615">
        <f t="shared" si="3"/>
        <v>21594478</v>
      </c>
      <c r="D25" s="615">
        <f t="shared" si="3"/>
        <v>23954148</v>
      </c>
      <c r="E25" s="615">
        <f t="shared" si="3"/>
        <v>32917144</v>
      </c>
      <c r="F25" s="615">
        <f t="shared" si="3"/>
        <v>28727171</v>
      </c>
      <c r="G25" s="615">
        <f t="shared" si="3"/>
        <v>42320014</v>
      </c>
      <c r="H25" s="615">
        <f t="shared" si="3"/>
        <v>47643659</v>
      </c>
      <c r="I25" s="615">
        <f t="shared" si="3"/>
        <v>24372954</v>
      </c>
      <c r="J25" s="615">
        <f t="shared" si="3"/>
        <v>41501689</v>
      </c>
      <c r="K25" s="615">
        <f t="shared" si="3"/>
        <v>29188178</v>
      </c>
      <c r="L25" s="615">
        <f t="shared" si="3"/>
        <v>61664303</v>
      </c>
      <c r="M25" s="615">
        <f t="shared" si="3"/>
        <v>76073059</v>
      </c>
      <c r="N25" s="611">
        <f t="shared" si="3"/>
        <v>458828154</v>
      </c>
    </row>
    <row r="26" spans="1:14" ht="27.75" customHeight="1" thickBot="1" x14ac:dyDescent="0.25">
      <c r="A26" s="616" t="s">
        <v>328</v>
      </c>
      <c r="B26" s="617">
        <f>B20-B25</f>
        <v>404696560</v>
      </c>
      <c r="C26" s="617">
        <f t="shared" ref="C26:M26" si="4">C20-C25</f>
        <v>395567447</v>
      </c>
      <c r="D26" s="617">
        <f t="shared" si="4"/>
        <v>458523948</v>
      </c>
      <c r="E26" s="617">
        <f t="shared" si="4"/>
        <v>437808927</v>
      </c>
      <c r="F26" s="617">
        <f t="shared" si="4"/>
        <v>423539513</v>
      </c>
      <c r="G26" s="617">
        <f t="shared" si="4"/>
        <v>418625391</v>
      </c>
      <c r="H26" s="617">
        <f t="shared" si="4"/>
        <v>491901884</v>
      </c>
      <c r="I26" s="617">
        <f t="shared" si="4"/>
        <v>488102808</v>
      </c>
      <c r="J26" s="617">
        <f t="shared" si="4"/>
        <v>511463513</v>
      </c>
      <c r="K26" s="617">
        <f t="shared" si="4"/>
        <v>498498901</v>
      </c>
      <c r="L26" s="617">
        <f t="shared" si="4"/>
        <v>450089687</v>
      </c>
      <c r="M26" s="617">
        <f t="shared" si="4"/>
        <v>406200457</v>
      </c>
      <c r="N26" s="618"/>
    </row>
    <row r="27" spans="1:14" ht="15" x14ac:dyDescent="0.2">
      <c r="A27" s="619"/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</row>
  </sheetData>
  <dataConsolidate link="1"/>
  <mergeCells count="2">
    <mergeCell ref="A4:N4"/>
    <mergeCell ref="C5:J5"/>
  </mergeCells>
  <pageMargins left="0.19685039370078741" right="0.19685039370078741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E882-61AD-47AE-8EDA-9268EBB0B698}">
  <sheetPr>
    <tabColor rgb="FF99FFCC"/>
    <pageSetUpPr fitToPage="1"/>
  </sheetPr>
  <dimension ref="A1:N27"/>
  <sheetViews>
    <sheetView workbookViewId="0">
      <selection activeCell="A7" sqref="A7"/>
    </sheetView>
  </sheetViews>
  <sheetFormatPr defaultRowHeight="12.75" x14ac:dyDescent="0.2"/>
  <cols>
    <col min="1" max="1" width="28" style="2" customWidth="1"/>
    <col min="2" max="2" width="8.7109375" style="2" customWidth="1"/>
    <col min="3" max="3" width="8.28515625" style="2" customWidth="1"/>
    <col min="4" max="5" width="8.5703125" style="2" customWidth="1"/>
    <col min="6" max="6" width="7.7109375" style="2" customWidth="1"/>
    <col min="7" max="7" width="8.5703125" style="2" customWidth="1"/>
    <col min="8" max="8" width="9.5703125" style="2" bestFit="1" customWidth="1"/>
    <col min="9" max="9" width="9.7109375" style="2" customWidth="1"/>
    <col min="10" max="10" width="10.85546875" style="2" customWidth="1"/>
    <col min="11" max="11" width="8.42578125" style="2" customWidth="1"/>
    <col min="12" max="12" width="9" style="2" customWidth="1"/>
    <col min="13" max="14" width="9.7109375" style="2" customWidth="1"/>
    <col min="15" max="256" width="9.140625" style="2"/>
    <col min="257" max="257" width="28" style="2" customWidth="1"/>
    <col min="258" max="258" width="8.7109375" style="2" customWidth="1"/>
    <col min="259" max="259" width="8.28515625" style="2" customWidth="1"/>
    <col min="260" max="261" width="8.5703125" style="2" customWidth="1"/>
    <col min="262" max="262" width="7.7109375" style="2" customWidth="1"/>
    <col min="263" max="263" width="8.5703125" style="2" customWidth="1"/>
    <col min="264" max="264" width="9.5703125" style="2" bestFit="1" customWidth="1"/>
    <col min="265" max="265" width="9.7109375" style="2" customWidth="1"/>
    <col min="266" max="266" width="10.85546875" style="2" customWidth="1"/>
    <col min="267" max="267" width="7.7109375" style="2" customWidth="1"/>
    <col min="268" max="268" width="9" style="2" customWidth="1"/>
    <col min="269" max="270" width="9.7109375" style="2" customWidth="1"/>
    <col min="271" max="512" width="9.140625" style="2"/>
    <col min="513" max="513" width="28" style="2" customWidth="1"/>
    <col min="514" max="514" width="8.7109375" style="2" customWidth="1"/>
    <col min="515" max="515" width="8.28515625" style="2" customWidth="1"/>
    <col min="516" max="517" width="8.5703125" style="2" customWidth="1"/>
    <col min="518" max="518" width="7.7109375" style="2" customWidth="1"/>
    <col min="519" max="519" width="8.5703125" style="2" customWidth="1"/>
    <col min="520" max="520" width="9.5703125" style="2" bestFit="1" customWidth="1"/>
    <col min="521" max="521" width="9.7109375" style="2" customWidth="1"/>
    <col min="522" max="522" width="10.85546875" style="2" customWidth="1"/>
    <col min="523" max="523" width="7.7109375" style="2" customWidth="1"/>
    <col min="524" max="524" width="9" style="2" customWidth="1"/>
    <col min="525" max="526" width="9.7109375" style="2" customWidth="1"/>
    <col min="527" max="768" width="9.140625" style="2"/>
    <col min="769" max="769" width="28" style="2" customWidth="1"/>
    <col min="770" max="770" width="8.7109375" style="2" customWidth="1"/>
    <col min="771" max="771" width="8.28515625" style="2" customWidth="1"/>
    <col min="772" max="773" width="8.5703125" style="2" customWidth="1"/>
    <col min="774" max="774" width="7.7109375" style="2" customWidth="1"/>
    <col min="775" max="775" width="8.5703125" style="2" customWidth="1"/>
    <col min="776" max="776" width="9.5703125" style="2" bestFit="1" customWidth="1"/>
    <col min="777" max="777" width="9.7109375" style="2" customWidth="1"/>
    <col min="778" max="778" width="10.85546875" style="2" customWidth="1"/>
    <col min="779" max="779" width="7.7109375" style="2" customWidth="1"/>
    <col min="780" max="780" width="9" style="2" customWidth="1"/>
    <col min="781" max="782" width="9.7109375" style="2" customWidth="1"/>
    <col min="783" max="1024" width="9.140625" style="2"/>
    <col min="1025" max="1025" width="28" style="2" customWidth="1"/>
    <col min="1026" max="1026" width="8.7109375" style="2" customWidth="1"/>
    <col min="1027" max="1027" width="8.28515625" style="2" customWidth="1"/>
    <col min="1028" max="1029" width="8.5703125" style="2" customWidth="1"/>
    <col min="1030" max="1030" width="7.7109375" style="2" customWidth="1"/>
    <col min="1031" max="1031" width="8.5703125" style="2" customWidth="1"/>
    <col min="1032" max="1032" width="9.5703125" style="2" bestFit="1" customWidth="1"/>
    <col min="1033" max="1033" width="9.7109375" style="2" customWidth="1"/>
    <col min="1034" max="1034" width="10.85546875" style="2" customWidth="1"/>
    <col min="1035" max="1035" width="7.7109375" style="2" customWidth="1"/>
    <col min="1036" max="1036" width="9" style="2" customWidth="1"/>
    <col min="1037" max="1038" width="9.7109375" style="2" customWidth="1"/>
    <col min="1039" max="1280" width="9.140625" style="2"/>
    <col min="1281" max="1281" width="28" style="2" customWidth="1"/>
    <col min="1282" max="1282" width="8.7109375" style="2" customWidth="1"/>
    <col min="1283" max="1283" width="8.28515625" style="2" customWidth="1"/>
    <col min="1284" max="1285" width="8.5703125" style="2" customWidth="1"/>
    <col min="1286" max="1286" width="7.7109375" style="2" customWidth="1"/>
    <col min="1287" max="1287" width="8.5703125" style="2" customWidth="1"/>
    <col min="1288" max="1288" width="9.5703125" style="2" bestFit="1" customWidth="1"/>
    <col min="1289" max="1289" width="9.7109375" style="2" customWidth="1"/>
    <col min="1290" max="1290" width="10.85546875" style="2" customWidth="1"/>
    <col min="1291" max="1291" width="7.7109375" style="2" customWidth="1"/>
    <col min="1292" max="1292" width="9" style="2" customWidth="1"/>
    <col min="1293" max="1294" width="9.7109375" style="2" customWidth="1"/>
    <col min="1295" max="1536" width="9.140625" style="2"/>
    <col min="1537" max="1537" width="28" style="2" customWidth="1"/>
    <col min="1538" max="1538" width="8.7109375" style="2" customWidth="1"/>
    <col min="1539" max="1539" width="8.28515625" style="2" customWidth="1"/>
    <col min="1540" max="1541" width="8.5703125" style="2" customWidth="1"/>
    <col min="1542" max="1542" width="7.7109375" style="2" customWidth="1"/>
    <col min="1543" max="1543" width="8.5703125" style="2" customWidth="1"/>
    <col min="1544" max="1544" width="9.5703125" style="2" bestFit="1" customWidth="1"/>
    <col min="1545" max="1545" width="9.7109375" style="2" customWidth="1"/>
    <col min="1546" max="1546" width="10.85546875" style="2" customWidth="1"/>
    <col min="1547" max="1547" width="7.7109375" style="2" customWidth="1"/>
    <col min="1548" max="1548" width="9" style="2" customWidth="1"/>
    <col min="1549" max="1550" width="9.7109375" style="2" customWidth="1"/>
    <col min="1551" max="1792" width="9.140625" style="2"/>
    <col min="1793" max="1793" width="28" style="2" customWidth="1"/>
    <col min="1794" max="1794" width="8.7109375" style="2" customWidth="1"/>
    <col min="1795" max="1795" width="8.28515625" style="2" customWidth="1"/>
    <col min="1796" max="1797" width="8.5703125" style="2" customWidth="1"/>
    <col min="1798" max="1798" width="7.7109375" style="2" customWidth="1"/>
    <col min="1799" max="1799" width="8.5703125" style="2" customWidth="1"/>
    <col min="1800" max="1800" width="9.5703125" style="2" bestFit="1" customWidth="1"/>
    <col min="1801" max="1801" width="9.7109375" style="2" customWidth="1"/>
    <col min="1802" max="1802" width="10.85546875" style="2" customWidth="1"/>
    <col min="1803" max="1803" width="7.7109375" style="2" customWidth="1"/>
    <col min="1804" max="1804" width="9" style="2" customWidth="1"/>
    <col min="1805" max="1806" width="9.7109375" style="2" customWidth="1"/>
    <col min="1807" max="2048" width="9.140625" style="2"/>
    <col min="2049" max="2049" width="28" style="2" customWidth="1"/>
    <col min="2050" max="2050" width="8.7109375" style="2" customWidth="1"/>
    <col min="2051" max="2051" width="8.28515625" style="2" customWidth="1"/>
    <col min="2052" max="2053" width="8.5703125" style="2" customWidth="1"/>
    <col min="2054" max="2054" width="7.7109375" style="2" customWidth="1"/>
    <col min="2055" max="2055" width="8.5703125" style="2" customWidth="1"/>
    <col min="2056" max="2056" width="9.5703125" style="2" bestFit="1" customWidth="1"/>
    <col min="2057" max="2057" width="9.7109375" style="2" customWidth="1"/>
    <col min="2058" max="2058" width="10.85546875" style="2" customWidth="1"/>
    <col min="2059" max="2059" width="7.7109375" style="2" customWidth="1"/>
    <col min="2060" max="2060" width="9" style="2" customWidth="1"/>
    <col min="2061" max="2062" width="9.7109375" style="2" customWidth="1"/>
    <col min="2063" max="2304" width="9.140625" style="2"/>
    <col min="2305" max="2305" width="28" style="2" customWidth="1"/>
    <col min="2306" max="2306" width="8.7109375" style="2" customWidth="1"/>
    <col min="2307" max="2307" width="8.28515625" style="2" customWidth="1"/>
    <col min="2308" max="2309" width="8.5703125" style="2" customWidth="1"/>
    <col min="2310" max="2310" width="7.7109375" style="2" customWidth="1"/>
    <col min="2311" max="2311" width="8.5703125" style="2" customWidth="1"/>
    <col min="2312" max="2312" width="9.5703125" style="2" bestFit="1" customWidth="1"/>
    <col min="2313" max="2313" width="9.7109375" style="2" customWidth="1"/>
    <col min="2314" max="2314" width="10.85546875" style="2" customWidth="1"/>
    <col min="2315" max="2315" width="7.7109375" style="2" customWidth="1"/>
    <col min="2316" max="2316" width="9" style="2" customWidth="1"/>
    <col min="2317" max="2318" width="9.7109375" style="2" customWidth="1"/>
    <col min="2319" max="2560" width="9.140625" style="2"/>
    <col min="2561" max="2561" width="28" style="2" customWidth="1"/>
    <col min="2562" max="2562" width="8.7109375" style="2" customWidth="1"/>
    <col min="2563" max="2563" width="8.28515625" style="2" customWidth="1"/>
    <col min="2564" max="2565" width="8.5703125" style="2" customWidth="1"/>
    <col min="2566" max="2566" width="7.7109375" style="2" customWidth="1"/>
    <col min="2567" max="2567" width="8.5703125" style="2" customWidth="1"/>
    <col min="2568" max="2568" width="9.5703125" style="2" bestFit="1" customWidth="1"/>
    <col min="2569" max="2569" width="9.7109375" style="2" customWidth="1"/>
    <col min="2570" max="2570" width="10.85546875" style="2" customWidth="1"/>
    <col min="2571" max="2571" width="7.7109375" style="2" customWidth="1"/>
    <col min="2572" max="2572" width="9" style="2" customWidth="1"/>
    <col min="2573" max="2574" width="9.7109375" style="2" customWidth="1"/>
    <col min="2575" max="2816" width="9.140625" style="2"/>
    <col min="2817" max="2817" width="28" style="2" customWidth="1"/>
    <col min="2818" max="2818" width="8.7109375" style="2" customWidth="1"/>
    <col min="2819" max="2819" width="8.28515625" style="2" customWidth="1"/>
    <col min="2820" max="2821" width="8.5703125" style="2" customWidth="1"/>
    <col min="2822" max="2822" width="7.7109375" style="2" customWidth="1"/>
    <col min="2823" max="2823" width="8.5703125" style="2" customWidth="1"/>
    <col min="2824" max="2824" width="9.5703125" style="2" bestFit="1" customWidth="1"/>
    <col min="2825" max="2825" width="9.7109375" style="2" customWidth="1"/>
    <col min="2826" max="2826" width="10.85546875" style="2" customWidth="1"/>
    <col min="2827" max="2827" width="7.7109375" style="2" customWidth="1"/>
    <col min="2828" max="2828" width="9" style="2" customWidth="1"/>
    <col min="2829" max="2830" width="9.7109375" style="2" customWidth="1"/>
    <col min="2831" max="3072" width="9.140625" style="2"/>
    <col min="3073" max="3073" width="28" style="2" customWidth="1"/>
    <col min="3074" max="3074" width="8.7109375" style="2" customWidth="1"/>
    <col min="3075" max="3075" width="8.28515625" style="2" customWidth="1"/>
    <col min="3076" max="3077" width="8.5703125" style="2" customWidth="1"/>
    <col min="3078" max="3078" width="7.7109375" style="2" customWidth="1"/>
    <col min="3079" max="3079" width="8.5703125" style="2" customWidth="1"/>
    <col min="3080" max="3080" width="9.5703125" style="2" bestFit="1" customWidth="1"/>
    <col min="3081" max="3081" width="9.7109375" style="2" customWidth="1"/>
    <col min="3082" max="3082" width="10.85546875" style="2" customWidth="1"/>
    <col min="3083" max="3083" width="7.7109375" style="2" customWidth="1"/>
    <col min="3084" max="3084" width="9" style="2" customWidth="1"/>
    <col min="3085" max="3086" width="9.7109375" style="2" customWidth="1"/>
    <col min="3087" max="3328" width="9.140625" style="2"/>
    <col min="3329" max="3329" width="28" style="2" customWidth="1"/>
    <col min="3330" max="3330" width="8.7109375" style="2" customWidth="1"/>
    <col min="3331" max="3331" width="8.28515625" style="2" customWidth="1"/>
    <col min="3332" max="3333" width="8.5703125" style="2" customWidth="1"/>
    <col min="3334" max="3334" width="7.7109375" style="2" customWidth="1"/>
    <col min="3335" max="3335" width="8.5703125" style="2" customWidth="1"/>
    <col min="3336" max="3336" width="9.5703125" style="2" bestFit="1" customWidth="1"/>
    <col min="3337" max="3337" width="9.7109375" style="2" customWidth="1"/>
    <col min="3338" max="3338" width="10.85546875" style="2" customWidth="1"/>
    <col min="3339" max="3339" width="7.7109375" style="2" customWidth="1"/>
    <col min="3340" max="3340" width="9" style="2" customWidth="1"/>
    <col min="3341" max="3342" width="9.7109375" style="2" customWidth="1"/>
    <col min="3343" max="3584" width="9.140625" style="2"/>
    <col min="3585" max="3585" width="28" style="2" customWidth="1"/>
    <col min="3586" max="3586" width="8.7109375" style="2" customWidth="1"/>
    <col min="3587" max="3587" width="8.28515625" style="2" customWidth="1"/>
    <col min="3588" max="3589" width="8.5703125" style="2" customWidth="1"/>
    <col min="3590" max="3590" width="7.7109375" style="2" customWidth="1"/>
    <col min="3591" max="3591" width="8.5703125" style="2" customWidth="1"/>
    <col min="3592" max="3592" width="9.5703125" style="2" bestFit="1" customWidth="1"/>
    <col min="3593" max="3593" width="9.7109375" style="2" customWidth="1"/>
    <col min="3594" max="3594" width="10.85546875" style="2" customWidth="1"/>
    <col min="3595" max="3595" width="7.7109375" style="2" customWidth="1"/>
    <col min="3596" max="3596" width="9" style="2" customWidth="1"/>
    <col min="3597" max="3598" width="9.7109375" style="2" customWidth="1"/>
    <col min="3599" max="3840" width="9.140625" style="2"/>
    <col min="3841" max="3841" width="28" style="2" customWidth="1"/>
    <col min="3842" max="3842" width="8.7109375" style="2" customWidth="1"/>
    <col min="3843" max="3843" width="8.28515625" style="2" customWidth="1"/>
    <col min="3844" max="3845" width="8.5703125" style="2" customWidth="1"/>
    <col min="3846" max="3846" width="7.7109375" style="2" customWidth="1"/>
    <col min="3847" max="3847" width="8.5703125" style="2" customWidth="1"/>
    <col min="3848" max="3848" width="9.5703125" style="2" bestFit="1" customWidth="1"/>
    <col min="3849" max="3849" width="9.7109375" style="2" customWidth="1"/>
    <col min="3850" max="3850" width="10.85546875" style="2" customWidth="1"/>
    <col min="3851" max="3851" width="7.7109375" style="2" customWidth="1"/>
    <col min="3852" max="3852" width="9" style="2" customWidth="1"/>
    <col min="3853" max="3854" width="9.7109375" style="2" customWidth="1"/>
    <col min="3855" max="4096" width="9.140625" style="2"/>
    <col min="4097" max="4097" width="28" style="2" customWidth="1"/>
    <col min="4098" max="4098" width="8.7109375" style="2" customWidth="1"/>
    <col min="4099" max="4099" width="8.28515625" style="2" customWidth="1"/>
    <col min="4100" max="4101" width="8.5703125" style="2" customWidth="1"/>
    <col min="4102" max="4102" width="7.7109375" style="2" customWidth="1"/>
    <col min="4103" max="4103" width="8.5703125" style="2" customWidth="1"/>
    <col min="4104" max="4104" width="9.5703125" style="2" bestFit="1" customWidth="1"/>
    <col min="4105" max="4105" width="9.7109375" style="2" customWidth="1"/>
    <col min="4106" max="4106" width="10.85546875" style="2" customWidth="1"/>
    <col min="4107" max="4107" width="7.7109375" style="2" customWidth="1"/>
    <col min="4108" max="4108" width="9" style="2" customWidth="1"/>
    <col min="4109" max="4110" width="9.7109375" style="2" customWidth="1"/>
    <col min="4111" max="4352" width="9.140625" style="2"/>
    <col min="4353" max="4353" width="28" style="2" customWidth="1"/>
    <col min="4354" max="4354" width="8.7109375" style="2" customWidth="1"/>
    <col min="4355" max="4355" width="8.28515625" style="2" customWidth="1"/>
    <col min="4356" max="4357" width="8.5703125" style="2" customWidth="1"/>
    <col min="4358" max="4358" width="7.7109375" style="2" customWidth="1"/>
    <col min="4359" max="4359" width="8.5703125" style="2" customWidth="1"/>
    <col min="4360" max="4360" width="9.5703125" style="2" bestFit="1" customWidth="1"/>
    <col min="4361" max="4361" width="9.7109375" style="2" customWidth="1"/>
    <col min="4362" max="4362" width="10.85546875" style="2" customWidth="1"/>
    <col min="4363" max="4363" width="7.7109375" style="2" customWidth="1"/>
    <col min="4364" max="4364" width="9" style="2" customWidth="1"/>
    <col min="4365" max="4366" width="9.7109375" style="2" customWidth="1"/>
    <col min="4367" max="4608" width="9.140625" style="2"/>
    <col min="4609" max="4609" width="28" style="2" customWidth="1"/>
    <col min="4610" max="4610" width="8.7109375" style="2" customWidth="1"/>
    <col min="4611" max="4611" width="8.28515625" style="2" customWidth="1"/>
    <col min="4612" max="4613" width="8.5703125" style="2" customWidth="1"/>
    <col min="4614" max="4614" width="7.7109375" style="2" customWidth="1"/>
    <col min="4615" max="4615" width="8.5703125" style="2" customWidth="1"/>
    <col min="4616" max="4616" width="9.5703125" style="2" bestFit="1" customWidth="1"/>
    <col min="4617" max="4617" width="9.7109375" style="2" customWidth="1"/>
    <col min="4618" max="4618" width="10.85546875" style="2" customWidth="1"/>
    <col min="4619" max="4619" width="7.7109375" style="2" customWidth="1"/>
    <col min="4620" max="4620" width="9" style="2" customWidth="1"/>
    <col min="4621" max="4622" width="9.7109375" style="2" customWidth="1"/>
    <col min="4623" max="4864" width="9.140625" style="2"/>
    <col min="4865" max="4865" width="28" style="2" customWidth="1"/>
    <col min="4866" max="4866" width="8.7109375" style="2" customWidth="1"/>
    <col min="4867" max="4867" width="8.28515625" style="2" customWidth="1"/>
    <col min="4868" max="4869" width="8.5703125" style="2" customWidth="1"/>
    <col min="4870" max="4870" width="7.7109375" style="2" customWidth="1"/>
    <col min="4871" max="4871" width="8.5703125" style="2" customWidth="1"/>
    <col min="4872" max="4872" width="9.5703125" style="2" bestFit="1" customWidth="1"/>
    <col min="4873" max="4873" width="9.7109375" style="2" customWidth="1"/>
    <col min="4874" max="4874" width="10.85546875" style="2" customWidth="1"/>
    <col min="4875" max="4875" width="7.7109375" style="2" customWidth="1"/>
    <col min="4876" max="4876" width="9" style="2" customWidth="1"/>
    <col min="4877" max="4878" width="9.7109375" style="2" customWidth="1"/>
    <col min="4879" max="5120" width="9.140625" style="2"/>
    <col min="5121" max="5121" width="28" style="2" customWidth="1"/>
    <col min="5122" max="5122" width="8.7109375" style="2" customWidth="1"/>
    <col min="5123" max="5123" width="8.28515625" style="2" customWidth="1"/>
    <col min="5124" max="5125" width="8.5703125" style="2" customWidth="1"/>
    <col min="5126" max="5126" width="7.7109375" style="2" customWidth="1"/>
    <col min="5127" max="5127" width="8.5703125" style="2" customWidth="1"/>
    <col min="5128" max="5128" width="9.5703125" style="2" bestFit="1" customWidth="1"/>
    <col min="5129" max="5129" width="9.7109375" style="2" customWidth="1"/>
    <col min="5130" max="5130" width="10.85546875" style="2" customWidth="1"/>
    <col min="5131" max="5131" width="7.7109375" style="2" customWidth="1"/>
    <col min="5132" max="5132" width="9" style="2" customWidth="1"/>
    <col min="5133" max="5134" width="9.7109375" style="2" customWidth="1"/>
    <col min="5135" max="5376" width="9.140625" style="2"/>
    <col min="5377" max="5377" width="28" style="2" customWidth="1"/>
    <col min="5378" max="5378" width="8.7109375" style="2" customWidth="1"/>
    <col min="5379" max="5379" width="8.28515625" style="2" customWidth="1"/>
    <col min="5380" max="5381" width="8.5703125" style="2" customWidth="1"/>
    <col min="5382" max="5382" width="7.7109375" style="2" customWidth="1"/>
    <col min="5383" max="5383" width="8.5703125" style="2" customWidth="1"/>
    <col min="5384" max="5384" width="9.5703125" style="2" bestFit="1" customWidth="1"/>
    <col min="5385" max="5385" width="9.7109375" style="2" customWidth="1"/>
    <col min="5386" max="5386" width="10.85546875" style="2" customWidth="1"/>
    <col min="5387" max="5387" width="7.7109375" style="2" customWidth="1"/>
    <col min="5388" max="5388" width="9" style="2" customWidth="1"/>
    <col min="5389" max="5390" width="9.7109375" style="2" customWidth="1"/>
    <col min="5391" max="5632" width="9.140625" style="2"/>
    <col min="5633" max="5633" width="28" style="2" customWidth="1"/>
    <col min="5634" max="5634" width="8.7109375" style="2" customWidth="1"/>
    <col min="5635" max="5635" width="8.28515625" style="2" customWidth="1"/>
    <col min="5636" max="5637" width="8.5703125" style="2" customWidth="1"/>
    <col min="5638" max="5638" width="7.7109375" style="2" customWidth="1"/>
    <col min="5639" max="5639" width="8.5703125" style="2" customWidth="1"/>
    <col min="5640" max="5640" width="9.5703125" style="2" bestFit="1" customWidth="1"/>
    <col min="5641" max="5641" width="9.7109375" style="2" customWidth="1"/>
    <col min="5642" max="5642" width="10.85546875" style="2" customWidth="1"/>
    <col min="5643" max="5643" width="7.7109375" style="2" customWidth="1"/>
    <col min="5644" max="5644" width="9" style="2" customWidth="1"/>
    <col min="5645" max="5646" width="9.7109375" style="2" customWidth="1"/>
    <col min="5647" max="5888" width="9.140625" style="2"/>
    <col min="5889" max="5889" width="28" style="2" customWidth="1"/>
    <col min="5890" max="5890" width="8.7109375" style="2" customWidth="1"/>
    <col min="5891" max="5891" width="8.28515625" style="2" customWidth="1"/>
    <col min="5892" max="5893" width="8.5703125" style="2" customWidth="1"/>
    <col min="5894" max="5894" width="7.7109375" style="2" customWidth="1"/>
    <col min="5895" max="5895" width="8.5703125" style="2" customWidth="1"/>
    <col min="5896" max="5896" width="9.5703125" style="2" bestFit="1" customWidth="1"/>
    <col min="5897" max="5897" width="9.7109375" style="2" customWidth="1"/>
    <col min="5898" max="5898" width="10.85546875" style="2" customWidth="1"/>
    <col min="5899" max="5899" width="7.7109375" style="2" customWidth="1"/>
    <col min="5900" max="5900" width="9" style="2" customWidth="1"/>
    <col min="5901" max="5902" width="9.7109375" style="2" customWidth="1"/>
    <col min="5903" max="6144" width="9.140625" style="2"/>
    <col min="6145" max="6145" width="28" style="2" customWidth="1"/>
    <col min="6146" max="6146" width="8.7109375" style="2" customWidth="1"/>
    <col min="6147" max="6147" width="8.28515625" style="2" customWidth="1"/>
    <col min="6148" max="6149" width="8.5703125" style="2" customWidth="1"/>
    <col min="6150" max="6150" width="7.7109375" style="2" customWidth="1"/>
    <col min="6151" max="6151" width="8.5703125" style="2" customWidth="1"/>
    <col min="6152" max="6152" width="9.5703125" style="2" bestFit="1" customWidth="1"/>
    <col min="6153" max="6153" width="9.7109375" style="2" customWidth="1"/>
    <col min="6154" max="6154" width="10.85546875" style="2" customWidth="1"/>
    <col min="6155" max="6155" width="7.7109375" style="2" customWidth="1"/>
    <col min="6156" max="6156" width="9" style="2" customWidth="1"/>
    <col min="6157" max="6158" width="9.7109375" style="2" customWidth="1"/>
    <col min="6159" max="6400" width="9.140625" style="2"/>
    <col min="6401" max="6401" width="28" style="2" customWidth="1"/>
    <col min="6402" max="6402" width="8.7109375" style="2" customWidth="1"/>
    <col min="6403" max="6403" width="8.28515625" style="2" customWidth="1"/>
    <col min="6404" max="6405" width="8.5703125" style="2" customWidth="1"/>
    <col min="6406" max="6406" width="7.7109375" style="2" customWidth="1"/>
    <col min="6407" max="6407" width="8.5703125" style="2" customWidth="1"/>
    <col min="6408" max="6408" width="9.5703125" style="2" bestFit="1" customWidth="1"/>
    <col min="6409" max="6409" width="9.7109375" style="2" customWidth="1"/>
    <col min="6410" max="6410" width="10.85546875" style="2" customWidth="1"/>
    <col min="6411" max="6411" width="7.7109375" style="2" customWidth="1"/>
    <col min="6412" max="6412" width="9" style="2" customWidth="1"/>
    <col min="6413" max="6414" width="9.7109375" style="2" customWidth="1"/>
    <col min="6415" max="6656" width="9.140625" style="2"/>
    <col min="6657" max="6657" width="28" style="2" customWidth="1"/>
    <col min="6658" max="6658" width="8.7109375" style="2" customWidth="1"/>
    <col min="6659" max="6659" width="8.28515625" style="2" customWidth="1"/>
    <col min="6660" max="6661" width="8.5703125" style="2" customWidth="1"/>
    <col min="6662" max="6662" width="7.7109375" style="2" customWidth="1"/>
    <col min="6663" max="6663" width="8.5703125" style="2" customWidth="1"/>
    <col min="6664" max="6664" width="9.5703125" style="2" bestFit="1" customWidth="1"/>
    <col min="6665" max="6665" width="9.7109375" style="2" customWidth="1"/>
    <col min="6666" max="6666" width="10.85546875" style="2" customWidth="1"/>
    <col min="6667" max="6667" width="7.7109375" style="2" customWidth="1"/>
    <col min="6668" max="6668" width="9" style="2" customWidth="1"/>
    <col min="6669" max="6670" width="9.7109375" style="2" customWidth="1"/>
    <col min="6671" max="6912" width="9.140625" style="2"/>
    <col min="6913" max="6913" width="28" style="2" customWidth="1"/>
    <col min="6914" max="6914" width="8.7109375" style="2" customWidth="1"/>
    <col min="6915" max="6915" width="8.28515625" style="2" customWidth="1"/>
    <col min="6916" max="6917" width="8.5703125" style="2" customWidth="1"/>
    <col min="6918" max="6918" width="7.7109375" style="2" customWidth="1"/>
    <col min="6919" max="6919" width="8.5703125" style="2" customWidth="1"/>
    <col min="6920" max="6920" width="9.5703125" style="2" bestFit="1" customWidth="1"/>
    <col min="6921" max="6921" width="9.7109375" style="2" customWidth="1"/>
    <col min="6922" max="6922" width="10.85546875" style="2" customWidth="1"/>
    <col min="6923" max="6923" width="7.7109375" style="2" customWidth="1"/>
    <col min="6924" max="6924" width="9" style="2" customWidth="1"/>
    <col min="6925" max="6926" width="9.7109375" style="2" customWidth="1"/>
    <col min="6927" max="7168" width="9.140625" style="2"/>
    <col min="7169" max="7169" width="28" style="2" customWidth="1"/>
    <col min="7170" max="7170" width="8.7109375" style="2" customWidth="1"/>
    <col min="7171" max="7171" width="8.28515625" style="2" customWidth="1"/>
    <col min="7172" max="7173" width="8.5703125" style="2" customWidth="1"/>
    <col min="7174" max="7174" width="7.7109375" style="2" customWidth="1"/>
    <col min="7175" max="7175" width="8.5703125" style="2" customWidth="1"/>
    <col min="7176" max="7176" width="9.5703125" style="2" bestFit="1" customWidth="1"/>
    <col min="7177" max="7177" width="9.7109375" style="2" customWidth="1"/>
    <col min="7178" max="7178" width="10.85546875" style="2" customWidth="1"/>
    <col min="7179" max="7179" width="7.7109375" style="2" customWidth="1"/>
    <col min="7180" max="7180" width="9" style="2" customWidth="1"/>
    <col min="7181" max="7182" width="9.7109375" style="2" customWidth="1"/>
    <col min="7183" max="7424" width="9.140625" style="2"/>
    <col min="7425" max="7425" width="28" style="2" customWidth="1"/>
    <col min="7426" max="7426" width="8.7109375" style="2" customWidth="1"/>
    <col min="7427" max="7427" width="8.28515625" style="2" customWidth="1"/>
    <col min="7428" max="7429" width="8.5703125" style="2" customWidth="1"/>
    <col min="7430" max="7430" width="7.7109375" style="2" customWidth="1"/>
    <col min="7431" max="7431" width="8.5703125" style="2" customWidth="1"/>
    <col min="7432" max="7432" width="9.5703125" style="2" bestFit="1" customWidth="1"/>
    <col min="7433" max="7433" width="9.7109375" style="2" customWidth="1"/>
    <col min="7434" max="7434" width="10.85546875" style="2" customWidth="1"/>
    <col min="7435" max="7435" width="7.7109375" style="2" customWidth="1"/>
    <col min="7436" max="7436" width="9" style="2" customWidth="1"/>
    <col min="7437" max="7438" width="9.7109375" style="2" customWidth="1"/>
    <col min="7439" max="7680" width="9.140625" style="2"/>
    <col min="7681" max="7681" width="28" style="2" customWidth="1"/>
    <col min="7682" max="7682" width="8.7109375" style="2" customWidth="1"/>
    <col min="7683" max="7683" width="8.28515625" style="2" customWidth="1"/>
    <col min="7684" max="7685" width="8.5703125" style="2" customWidth="1"/>
    <col min="7686" max="7686" width="7.7109375" style="2" customWidth="1"/>
    <col min="7687" max="7687" width="8.5703125" style="2" customWidth="1"/>
    <col min="7688" max="7688" width="9.5703125" style="2" bestFit="1" customWidth="1"/>
    <col min="7689" max="7689" width="9.7109375" style="2" customWidth="1"/>
    <col min="7690" max="7690" width="10.85546875" style="2" customWidth="1"/>
    <col min="7691" max="7691" width="7.7109375" style="2" customWidth="1"/>
    <col min="7692" max="7692" width="9" style="2" customWidth="1"/>
    <col min="7693" max="7694" width="9.7109375" style="2" customWidth="1"/>
    <col min="7695" max="7936" width="9.140625" style="2"/>
    <col min="7937" max="7937" width="28" style="2" customWidth="1"/>
    <col min="7938" max="7938" width="8.7109375" style="2" customWidth="1"/>
    <col min="7939" max="7939" width="8.28515625" style="2" customWidth="1"/>
    <col min="7940" max="7941" width="8.5703125" style="2" customWidth="1"/>
    <col min="7942" max="7942" width="7.7109375" style="2" customWidth="1"/>
    <col min="7943" max="7943" width="8.5703125" style="2" customWidth="1"/>
    <col min="7944" max="7944" width="9.5703125" style="2" bestFit="1" customWidth="1"/>
    <col min="7945" max="7945" width="9.7109375" style="2" customWidth="1"/>
    <col min="7946" max="7946" width="10.85546875" style="2" customWidth="1"/>
    <col min="7947" max="7947" width="7.7109375" style="2" customWidth="1"/>
    <col min="7948" max="7948" width="9" style="2" customWidth="1"/>
    <col min="7949" max="7950" width="9.7109375" style="2" customWidth="1"/>
    <col min="7951" max="8192" width="9.140625" style="2"/>
    <col min="8193" max="8193" width="28" style="2" customWidth="1"/>
    <col min="8194" max="8194" width="8.7109375" style="2" customWidth="1"/>
    <col min="8195" max="8195" width="8.28515625" style="2" customWidth="1"/>
    <col min="8196" max="8197" width="8.5703125" style="2" customWidth="1"/>
    <col min="8198" max="8198" width="7.7109375" style="2" customWidth="1"/>
    <col min="8199" max="8199" width="8.5703125" style="2" customWidth="1"/>
    <col min="8200" max="8200" width="9.5703125" style="2" bestFit="1" customWidth="1"/>
    <col min="8201" max="8201" width="9.7109375" style="2" customWidth="1"/>
    <col min="8202" max="8202" width="10.85546875" style="2" customWidth="1"/>
    <col min="8203" max="8203" width="7.7109375" style="2" customWidth="1"/>
    <col min="8204" max="8204" width="9" style="2" customWidth="1"/>
    <col min="8205" max="8206" width="9.7109375" style="2" customWidth="1"/>
    <col min="8207" max="8448" width="9.140625" style="2"/>
    <col min="8449" max="8449" width="28" style="2" customWidth="1"/>
    <col min="8450" max="8450" width="8.7109375" style="2" customWidth="1"/>
    <col min="8451" max="8451" width="8.28515625" style="2" customWidth="1"/>
    <col min="8452" max="8453" width="8.5703125" style="2" customWidth="1"/>
    <col min="8454" max="8454" width="7.7109375" style="2" customWidth="1"/>
    <col min="8455" max="8455" width="8.5703125" style="2" customWidth="1"/>
    <col min="8456" max="8456" width="9.5703125" style="2" bestFit="1" customWidth="1"/>
    <col min="8457" max="8457" width="9.7109375" style="2" customWidth="1"/>
    <col min="8458" max="8458" width="10.85546875" style="2" customWidth="1"/>
    <col min="8459" max="8459" width="7.7109375" style="2" customWidth="1"/>
    <col min="8460" max="8460" width="9" style="2" customWidth="1"/>
    <col min="8461" max="8462" width="9.7109375" style="2" customWidth="1"/>
    <col min="8463" max="8704" width="9.140625" style="2"/>
    <col min="8705" max="8705" width="28" style="2" customWidth="1"/>
    <col min="8706" max="8706" width="8.7109375" style="2" customWidth="1"/>
    <col min="8707" max="8707" width="8.28515625" style="2" customWidth="1"/>
    <col min="8708" max="8709" width="8.5703125" style="2" customWidth="1"/>
    <col min="8710" max="8710" width="7.7109375" style="2" customWidth="1"/>
    <col min="8711" max="8711" width="8.5703125" style="2" customWidth="1"/>
    <col min="8712" max="8712" width="9.5703125" style="2" bestFit="1" customWidth="1"/>
    <col min="8713" max="8713" width="9.7109375" style="2" customWidth="1"/>
    <col min="8714" max="8714" width="10.85546875" style="2" customWidth="1"/>
    <col min="8715" max="8715" width="7.7109375" style="2" customWidth="1"/>
    <col min="8716" max="8716" width="9" style="2" customWidth="1"/>
    <col min="8717" max="8718" width="9.7109375" style="2" customWidth="1"/>
    <col min="8719" max="8960" width="9.140625" style="2"/>
    <col min="8961" max="8961" width="28" style="2" customWidth="1"/>
    <col min="8962" max="8962" width="8.7109375" style="2" customWidth="1"/>
    <col min="8963" max="8963" width="8.28515625" style="2" customWidth="1"/>
    <col min="8964" max="8965" width="8.5703125" style="2" customWidth="1"/>
    <col min="8966" max="8966" width="7.7109375" style="2" customWidth="1"/>
    <col min="8967" max="8967" width="8.5703125" style="2" customWidth="1"/>
    <col min="8968" max="8968" width="9.5703125" style="2" bestFit="1" customWidth="1"/>
    <col min="8969" max="8969" width="9.7109375" style="2" customWidth="1"/>
    <col min="8970" max="8970" width="10.85546875" style="2" customWidth="1"/>
    <col min="8971" max="8971" width="7.7109375" style="2" customWidth="1"/>
    <col min="8972" max="8972" width="9" style="2" customWidth="1"/>
    <col min="8973" max="8974" width="9.7109375" style="2" customWidth="1"/>
    <col min="8975" max="9216" width="9.140625" style="2"/>
    <col min="9217" max="9217" width="28" style="2" customWidth="1"/>
    <col min="9218" max="9218" width="8.7109375" style="2" customWidth="1"/>
    <col min="9219" max="9219" width="8.28515625" style="2" customWidth="1"/>
    <col min="9220" max="9221" width="8.5703125" style="2" customWidth="1"/>
    <col min="9222" max="9222" width="7.7109375" style="2" customWidth="1"/>
    <col min="9223" max="9223" width="8.5703125" style="2" customWidth="1"/>
    <col min="9224" max="9224" width="9.5703125" style="2" bestFit="1" customWidth="1"/>
    <col min="9225" max="9225" width="9.7109375" style="2" customWidth="1"/>
    <col min="9226" max="9226" width="10.85546875" style="2" customWidth="1"/>
    <col min="9227" max="9227" width="7.7109375" style="2" customWidth="1"/>
    <col min="9228" max="9228" width="9" style="2" customWidth="1"/>
    <col min="9229" max="9230" width="9.7109375" style="2" customWidth="1"/>
    <col min="9231" max="9472" width="9.140625" style="2"/>
    <col min="9473" max="9473" width="28" style="2" customWidth="1"/>
    <col min="9474" max="9474" width="8.7109375" style="2" customWidth="1"/>
    <col min="9475" max="9475" width="8.28515625" style="2" customWidth="1"/>
    <col min="9476" max="9477" width="8.5703125" style="2" customWidth="1"/>
    <col min="9478" max="9478" width="7.7109375" style="2" customWidth="1"/>
    <col min="9479" max="9479" width="8.5703125" style="2" customWidth="1"/>
    <col min="9480" max="9480" width="9.5703125" style="2" bestFit="1" customWidth="1"/>
    <col min="9481" max="9481" width="9.7109375" style="2" customWidth="1"/>
    <col min="9482" max="9482" width="10.85546875" style="2" customWidth="1"/>
    <col min="9483" max="9483" width="7.7109375" style="2" customWidth="1"/>
    <col min="9484" max="9484" width="9" style="2" customWidth="1"/>
    <col min="9485" max="9486" width="9.7109375" style="2" customWidth="1"/>
    <col min="9487" max="9728" width="9.140625" style="2"/>
    <col min="9729" max="9729" width="28" style="2" customWidth="1"/>
    <col min="9730" max="9730" width="8.7109375" style="2" customWidth="1"/>
    <col min="9731" max="9731" width="8.28515625" style="2" customWidth="1"/>
    <col min="9732" max="9733" width="8.5703125" style="2" customWidth="1"/>
    <col min="9734" max="9734" width="7.7109375" style="2" customWidth="1"/>
    <col min="9735" max="9735" width="8.5703125" style="2" customWidth="1"/>
    <col min="9736" max="9736" width="9.5703125" style="2" bestFit="1" customWidth="1"/>
    <col min="9737" max="9737" width="9.7109375" style="2" customWidth="1"/>
    <col min="9738" max="9738" width="10.85546875" style="2" customWidth="1"/>
    <col min="9739" max="9739" width="7.7109375" style="2" customWidth="1"/>
    <col min="9740" max="9740" width="9" style="2" customWidth="1"/>
    <col min="9741" max="9742" width="9.7109375" style="2" customWidth="1"/>
    <col min="9743" max="9984" width="9.140625" style="2"/>
    <col min="9985" max="9985" width="28" style="2" customWidth="1"/>
    <col min="9986" max="9986" width="8.7109375" style="2" customWidth="1"/>
    <col min="9987" max="9987" width="8.28515625" style="2" customWidth="1"/>
    <col min="9988" max="9989" width="8.5703125" style="2" customWidth="1"/>
    <col min="9990" max="9990" width="7.7109375" style="2" customWidth="1"/>
    <col min="9991" max="9991" width="8.5703125" style="2" customWidth="1"/>
    <col min="9992" max="9992" width="9.5703125" style="2" bestFit="1" customWidth="1"/>
    <col min="9993" max="9993" width="9.7109375" style="2" customWidth="1"/>
    <col min="9994" max="9994" width="10.85546875" style="2" customWidth="1"/>
    <col min="9995" max="9995" width="7.7109375" style="2" customWidth="1"/>
    <col min="9996" max="9996" width="9" style="2" customWidth="1"/>
    <col min="9997" max="9998" width="9.7109375" style="2" customWidth="1"/>
    <col min="9999" max="10240" width="9.140625" style="2"/>
    <col min="10241" max="10241" width="28" style="2" customWidth="1"/>
    <col min="10242" max="10242" width="8.7109375" style="2" customWidth="1"/>
    <col min="10243" max="10243" width="8.28515625" style="2" customWidth="1"/>
    <col min="10244" max="10245" width="8.5703125" style="2" customWidth="1"/>
    <col min="10246" max="10246" width="7.7109375" style="2" customWidth="1"/>
    <col min="10247" max="10247" width="8.5703125" style="2" customWidth="1"/>
    <col min="10248" max="10248" width="9.5703125" style="2" bestFit="1" customWidth="1"/>
    <col min="10249" max="10249" width="9.7109375" style="2" customWidth="1"/>
    <col min="10250" max="10250" width="10.85546875" style="2" customWidth="1"/>
    <col min="10251" max="10251" width="7.7109375" style="2" customWidth="1"/>
    <col min="10252" max="10252" width="9" style="2" customWidth="1"/>
    <col min="10253" max="10254" width="9.7109375" style="2" customWidth="1"/>
    <col min="10255" max="10496" width="9.140625" style="2"/>
    <col min="10497" max="10497" width="28" style="2" customWidth="1"/>
    <col min="10498" max="10498" width="8.7109375" style="2" customWidth="1"/>
    <col min="10499" max="10499" width="8.28515625" style="2" customWidth="1"/>
    <col min="10500" max="10501" width="8.5703125" style="2" customWidth="1"/>
    <col min="10502" max="10502" width="7.7109375" style="2" customWidth="1"/>
    <col min="10503" max="10503" width="8.5703125" style="2" customWidth="1"/>
    <col min="10504" max="10504" width="9.5703125" style="2" bestFit="1" customWidth="1"/>
    <col min="10505" max="10505" width="9.7109375" style="2" customWidth="1"/>
    <col min="10506" max="10506" width="10.85546875" style="2" customWidth="1"/>
    <col min="10507" max="10507" width="7.7109375" style="2" customWidth="1"/>
    <col min="10508" max="10508" width="9" style="2" customWidth="1"/>
    <col min="10509" max="10510" width="9.7109375" style="2" customWidth="1"/>
    <col min="10511" max="10752" width="9.140625" style="2"/>
    <col min="10753" max="10753" width="28" style="2" customWidth="1"/>
    <col min="10754" max="10754" width="8.7109375" style="2" customWidth="1"/>
    <col min="10755" max="10755" width="8.28515625" style="2" customWidth="1"/>
    <col min="10756" max="10757" width="8.5703125" style="2" customWidth="1"/>
    <col min="10758" max="10758" width="7.7109375" style="2" customWidth="1"/>
    <col min="10759" max="10759" width="8.5703125" style="2" customWidth="1"/>
    <col min="10760" max="10760" width="9.5703125" style="2" bestFit="1" customWidth="1"/>
    <col min="10761" max="10761" width="9.7109375" style="2" customWidth="1"/>
    <col min="10762" max="10762" width="10.85546875" style="2" customWidth="1"/>
    <col min="10763" max="10763" width="7.7109375" style="2" customWidth="1"/>
    <col min="10764" max="10764" width="9" style="2" customWidth="1"/>
    <col min="10765" max="10766" width="9.7109375" style="2" customWidth="1"/>
    <col min="10767" max="11008" width="9.140625" style="2"/>
    <col min="11009" max="11009" width="28" style="2" customWidth="1"/>
    <col min="11010" max="11010" width="8.7109375" style="2" customWidth="1"/>
    <col min="11011" max="11011" width="8.28515625" style="2" customWidth="1"/>
    <col min="11012" max="11013" width="8.5703125" style="2" customWidth="1"/>
    <col min="11014" max="11014" width="7.7109375" style="2" customWidth="1"/>
    <col min="11015" max="11015" width="8.5703125" style="2" customWidth="1"/>
    <col min="11016" max="11016" width="9.5703125" style="2" bestFit="1" customWidth="1"/>
    <col min="11017" max="11017" width="9.7109375" style="2" customWidth="1"/>
    <col min="11018" max="11018" width="10.85546875" style="2" customWidth="1"/>
    <col min="11019" max="11019" width="7.7109375" style="2" customWidth="1"/>
    <col min="11020" max="11020" width="9" style="2" customWidth="1"/>
    <col min="11021" max="11022" width="9.7109375" style="2" customWidth="1"/>
    <col min="11023" max="11264" width="9.140625" style="2"/>
    <col min="11265" max="11265" width="28" style="2" customWidth="1"/>
    <col min="11266" max="11266" width="8.7109375" style="2" customWidth="1"/>
    <col min="11267" max="11267" width="8.28515625" style="2" customWidth="1"/>
    <col min="11268" max="11269" width="8.5703125" style="2" customWidth="1"/>
    <col min="11270" max="11270" width="7.7109375" style="2" customWidth="1"/>
    <col min="11271" max="11271" width="8.5703125" style="2" customWidth="1"/>
    <col min="11272" max="11272" width="9.5703125" style="2" bestFit="1" customWidth="1"/>
    <col min="11273" max="11273" width="9.7109375" style="2" customWidth="1"/>
    <col min="11274" max="11274" width="10.85546875" style="2" customWidth="1"/>
    <col min="11275" max="11275" width="7.7109375" style="2" customWidth="1"/>
    <col min="11276" max="11276" width="9" style="2" customWidth="1"/>
    <col min="11277" max="11278" width="9.7109375" style="2" customWidth="1"/>
    <col min="11279" max="11520" width="9.140625" style="2"/>
    <col min="11521" max="11521" width="28" style="2" customWidth="1"/>
    <col min="11522" max="11522" width="8.7109375" style="2" customWidth="1"/>
    <col min="11523" max="11523" width="8.28515625" style="2" customWidth="1"/>
    <col min="11524" max="11525" width="8.5703125" style="2" customWidth="1"/>
    <col min="11526" max="11526" width="7.7109375" style="2" customWidth="1"/>
    <col min="11527" max="11527" width="8.5703125" style="2" customWidth="1"/>
    <col min="11528" max="11528" width="9.5703125" style="2" bestFit="1" customWidth="1"/>
    <col min="11529" max="11529" width="9.7109375" style="2" customWidth="1"/>
    <col min="11530" max="11530" width="10.85546875" style="2" customWidth="1"/>
    <col min="11531" max="11531" width="7.7109375" style="2" customWidth="1"/>
    <col min="11532" max="11532" width="9" style="2" customWidth="1"/>
    <col min="11533" max="11534" width="9.7109375" style="2" customWidth="1"/>
    <col min="11535" max="11776" width="9.140625" style="2"/>
    <col min="11777" max="11777" width="28" style="2" customWidth="1"/>
    <col min="11778" max="11778" width="8.7109375" style="2" customWidth="1"/>
    <col min="11779" max="11779" width="8.28515625" style="2" customWidth="1"/>
    <col min="11780" max="11781" width="8.5703125" style="2" customWidth="1"/>
    <col min="11782" max="11782" width="7.7109375" style="2" customWidth="1"/>
    <col min="11783" max="11783" width="8.5703125" style="2" customWidth="1"/>
    <col min="11784" max="11784" width="9.5703125" style="2" bestFit="1" customWidth="1"/>
    <col min="11785" max="11785" width="9.7109375" style="2" customWidth="1"/>
    <col min="11786" max="11786" width="10.85546875" style="2" customWidth="1"/>
    <col min="11787" max="11787" width="7.7109375" style="2" customWidth="1"/>
    <col min="11788" max="11788" width="9" style="2" customWidth="1"/>
    <col min="11789" max="11790" width="9.7109375" style="2" customWidth="1"/>
    <col min="11791" max="12032" width="9.140625" style="2"/>
    <col min="12033" max="12033" width="28" style="2" customWidth="1"/>
    <col min="12034" max="12034" width="8.7109375" style="2" customWidth="1"/>
    <col min="12035" max="12035" width="8.28515625" style="2" customWidth="1"/>
    <col min="12036" max="12037" width="8.5703125" style="2" customWidth="1"/>
    <col min="12038" max="12038" width="7.7109375" style="2" customWidth="1"/>
    <col min="12039" max="12039" width="8.5703125" style="2" customWidth="1"/>
    <col min="12040" max="12040" width="9.5703125" style="2" bestFit="1" customWidth="1"/>
    <col min="12041" max="12041" width="9.7109375" style="2" customWidth="1"/>
    <col min="12042" max="12042" width="10.85546875" style="2" customWidth="1"/>
    <col min="12043" max="12043" width="7.7109375" style="2" customWidth="1"/>
    <col min="12044" max="12044" width="9" style="2" customWidth="1"/>
    <col min="12045" max="12046" width="9.7109375" style="2" customWidth="1"/>
    <col min="12047" max="12288" width="9.140625" style="2"/>
    <col min="12289" max="12289" width="28" style="2" customWidth="1"/>
    <col min="12290" max="12290" width="8.7109375" style="2" customWidth="1"/>
    <col min="12291" max="12291" width="8.28515625" style="2" customWidth="1"/>
    <col min="12292" max="12293" width="8.5703125" style="2" customWidth="1"/>
    <col min="12294" max="12294" width="7.7109375" style="2" customWidth="1"/>
    <col min="12295" max="12295" width="8.5703125" style="2" customWidth="1"/>
    <col min="12296" max="12296" width="9.5703125" style="2" bestFit="1" customWidth="1"/>
    <col min="12297" max="12297" width="9.7109375" style="2" customWidth="1"/>
    <col min="12298" max="12298" width="10.85546875" style="2" customWidth="1"/>
    <col min="12299" max="12299" width="7.7109375" style="2" customWidth="1"/>
    <col min="12300" max="12300" width="9" style="2" customWidth="1"/>
    <col min="12301" max="12302" width="9.7109375" style="2" customWidth="1"/>
    <col min="12303" max="12544" width="9.140625" style="2"/>
    <col min="12545" max="12545" width="28" style="2" customWidth="1"/>
    <col min="12546" max="12546" width="8.7109375" style="2" customWidth="1"/>
    <col min="12547" max="12547" width="8.28515625" style="2" customWidth="1"/>
    <col min="12548" max="12549" width="8.5703125" style="2" customWidth="1"/>
    <col min="12550" max="12550" width="7.7109375" style="2" customWidth="1"/>
    <col min="12551" max="12551" width="8.5703125" style="2" customWidth="1"/>
    <col min="12552" max="12552" width="9.5703125" style="2" bestFit="1" customWidth="1"/>
    <col min="12553" max="12553" width="9.7109375" style="2" customWidth="1"/>
    <col min="12554" max="12554" width="10.85546875" style="2" customWidth="1"/>
    <col min="12555" max="12555" width="7.7109375" style="2" customWidth="1"/>
    <col min="12556" max="12556" width="9" style="2" customWidth="1"/>
    <col min="12557" max="12558" width="9.7109375" style="2" customWidth="1"/>
    <col min="12559" max="12800" width="9.140625" style="2"/>
    <col min="12801" max="12801" width="28" style="2" customWidth="1"/>
    <col min="12802" max="12802" width="8.7109375" style="2" customWidth="1"/>
    <col min="12803" max="12803" width="8.28515625" style="2" customWidth="1"/>
    <col min="12804" max="12805" width="8.5703125" style="2" customWidth="1"/>
    <col min="12806" max="12806" width="7.7109375" style="2" customWidth="1"/>
    <col min="12807" max="12807" width="8.5703125" style="2" customWidth="1"/>
    <col min="12808" max="12808" width="9.5703125" style="2" bestFit="1" customWidth="1"/>
    <col min="12809" max="12809" width="9.7109375" style="2" customWidth="1"/>
    <col min="12810" max="12810" width="10.85546875" style="2" customWidth="1"/>
    <col min="12811" max="12811" width="7.7109375" style="2" customWidth="1"/>
    <col min="12812" max="12812" width="9" style="2" customWidth="1"/>
    <col min="12813" max="12814" width="9.7109375" style="2" customWidth="1"/>
    <col min="12815" max="13056" width="9.140625" style="2"/>
    <col min="13057" max="13057" width="28" style="2" customWidth="1"/>
    <col min="13058" max="13058" width="8.7109375" style="2" customWidth="1"/>
    <col min="13059" max="13059" width="8.28515625" style="2" customWidth="1"/>
    <col min="13060" max="13061" width="8.5703125" style="2" customWidth="1"/>
    <col min="13062" max="13062" width="7.7109375" style="2" customWidth="1"/>
    <col min="13063" max="13063" width="8.5703125" style="2" customWidth="1"/>
    <col min="13064" max="13064" width="9.5703125" style="2" bestFit="1" customWidth="1"/>
    <col min="13065" max="13065" width="9.7109375" style="2" customWidth="1"/>
    <col min="13066" max="13066" width="10.85546875" style="2" customWidth="1"/>
    <col min="13067" max="13067" width="7.7109375" style="2" customWidth="1"/>
    <col min="13068" max="13068" width="9" style="2" customWidth="1"/>
    <col min="13069" max="13070" width="9.7109375" style="2" customWidth="1"/>
    <col min="13071" max="13312" width="9.140625" style="2"/>
    <col min="13313" max="13313" width="28" style="2" customWidth="1"/>
    <col min="13314" max="13314" width="8.7109375" style="2" customWidth="1"/>
    <col min="13315" max="13315" width="8.28515625" style="2" customWidth="1"/>
    <col min="13316" max="13317" width="8.5703125" style="2" customWidth="1"/>
    <col min="13318" max="13318" width="7.7109375" style="2" customWidth="1"/>
    <col min="13319" max="13319" width="8.5703125" style="2" customWidth="1"/>
    <col min="13320" max="13320" width="9.5703125" style="2" bestFit="1" customWidth="1"/>
    <col min="13321" max="13321" width="9.7109375" style="2" customWidth="1"/>
    <col min="13322" max="13322" width="10.85546875" style="2" customWidth="1"/>
    <col min="13323" max="13323" width="7.7109375" style="2" customWidth="1"/>
    <col min="13324" max="13324" width="9" style="2" customWidth="1"/>
    <col min="13325" max="13326" width="9.7109375" style="2" customWidth="1"/>
    <col min="13327" max="13568" width="9.140625" style="2"/>
    <col min="13569" max="13569" width="28" style="2" customWidth="1"/>
    <col min="13570" max="13570" width="8.7109375" style="2" customWidth="1"/>
    <col min="13571" max="13571" width="8.28515625" style="2" customWidth="1"/>
    <col min="13572" max="13573" width="8.5703125" style="2" customWidth="1"/>
    <col min="13574" max="13574" width="7.7109375" style="2" customWidth="1"/>
    <col min="13575" max="13575" width="8.5703125" style="2" customWidth="1"/>
    <col min="13576" max="13576" width="9.5703125" style="2" bestFit="1" customWidth="1"/>
    <col min="13577" max="13577" width="9.7109375" style="2" customWidth="1"/>
    <col min="13578" max="13578" width="10.85546875" style="2" customWidth="1"/>
    <col min="13579" max="13579" width="7.7109375" style="2" customWidth="1"/>
    <col min="13580" max="13580" width="9" style="2" customWidth="1"/>
    <col min="13581" max="13582" width="9.7109375" style="2" customWidth="1"/>
    <col min="13583" max="13824" width="9.140625" style="2"/>
    <col min="13825" max="13825" width="28" style="2" customWidth="1"/>
    <col min="13826" max="13826" width="8.7109375" style="2" customWidth="1"/>
    <col min="13827" max="13827" width="8.28515625" style="2" customWidth="1"/>
    <col min="13828" max="13829" width="8.5703125" style="2" customWidth="1"/>
    <col min="13830" max="13830" width="7.7109375" style="2" customWidth="1"/>
    <col min="13831" max="13831" width="8.5703125" style="2" customWidth="1"/>
    <col min="13832" max="13832" width="9.5703125" style="2" bestFit="1" customWidth="1"/>
    <col min="13833" max="13833" width="9.7109375" style="2" customWidth="1"/>
    <col min="13834" max="13834" width="10.85546875" style="2" customWidth="1"/>
    <col min="13835" max="13835" width="7.7109375" style="2" customWidth="1"/>
    <col min="13836" max="13836" width="9" style="2" customWidth="1"/>
    <col min="13837" max="13838" width="9.7109375" style="2" customWidth="1"/>
    <col min="13839" max="14080" width="9.140625" style="2"/>
    <col min="14081" max="14081" width="28" style="2" customWidth="1"/>
    <col min="14082" max="14082" width="8.7109375" style="2" customWidth="1"/>
    <col min="14083" max="14083" width="8.28515625" style="2" customWidth="1"/>
    <col min="14084" max="14085" width="8.5703125" style="2" customWidth="1"/>
    <col min="14086" max="14086" width="7.7109375" style="2" customWidth="1"/>
    <col min="14087" max="14087" width="8.5703125" style="2" customWidth="1"/>
    <col min="14088" max="14088" width="9.5703125" style="2" bestFit="1" customWidth="1"/>
    <col min="14089" max="14089" width="9.7109375" style="2" customWidth="1"/>
    <col min="14090" max="14090" width="10.85546875" style="2" customWidth="1"/>
    <col min="14091" max="14091" width="7.7109375" style="2" customWidth="1"/>
    <col min="14092" max="14092" width="9" style="2" customWidth="1"/>
    <col min="14093" max="14094" width="9.7109375" style="2" customWidth="1"/>
    <col min="14095" max="14336" width="9.140625" style="2"/>
    <col min="14337" max="14337" width="28" style="2" customWidth="1"/>
    <col min="14338" max="14338" width="8.7109375" style="2" customWidth="1"/>
    <col min="14339" max="14339" width="8.28515625" style="2" customWidth="1"/>
    <col min="14340" max="14341" width="8.5703125" style="2" customWidth="1"/>
    <col min="14342" max="14342" width="7.7109375" style="2" customWidth="1"/>
    <col min="14343" max="14343" width="8.5703125" style="2" customWidth="1"/>
    <col min="14344" max="14344" width="9.5703125" style="2" bestFit="1" customWidth="1"/>
    <col min="14345" max="14345" width="9.7109375" style="2" customWidth="1"/>
    <col min="14346" max="14346" width="10.85546875" style="2" customWidth="1"/>
    <col min="14347" max="14347" width="7.7109375" style="2" customWidth="1"/>
    <col min="14348" max="14348" width="9" style="2" customWidth="1"/>
    <col min="14349" max="14350" width="9.7109375" style="2" customWidth="1"/>
    <col min="14351" max="14592" width="9.140625" style="2"/>
    <col min="14593" max="14593" width="28" style="2" customWidth="1"/>
    <col min="14594" max="14594" width="8.7109375" style="2" customWidth="1"/>
    <col min="14595" max="14595" width="8.28515625" style="2" customWidth="1"/>
    <col min="14596" max="14597" width="8.5703125" style="2" customWidth="1"/>
    <col min="14598" max="14598" width="7.7109375" style="2" customWidth="1"/>
    <col min="14599" max="14599" width="8.5703125" style="2" customWidth="1"/>
    <col min="14600" max="14600" width="9.5703125" style="2" bestFit="1" customWidth="1"/>
    <col min="14601" max="14601" width="9.7109375" style="2" customWidth="1"/>
    <col min="14602" max="14602" width="10.85546875" style="2" customWidth="1"/>
    <col min="14603" max="14603" width="7.7109375" style="2" customWidth="1"/>
    <col min="14604" max="14604" width="9" style="2" customWidth="1"/>
    <col min="14605" max="14606" width="9.7109375" style="2" customWidth="1"/>
    <col min="14607" max="14848" width="9.140625" style="2"/>
    <col min="14849" max="14849" width="28" style="2" customWidth="1"/>
    <col min="14850" max="14850" width="8.7109375" style="2" customWidth="1"/>
    <col min="14851" max="14851" width="8.28515625" style="2" customWidth="1"/>
    <col min="14852" max="14853" width="8.5703125" style="2" customWidth="1"/>
    <col min="14854" max="14854" width="7.7109375" style="2" customWidth="1"/>
    <col min="14855" max="14855" width="8.5703125" style="2" customWidth="1"/>
    <col min="14856" max="14856" width="9.5703125" style="2" bestFit="1" customWidth="1"/>
    <col min="14857" max="14857" width="9.7109375" style="2" customWidth="1"/>
    <col min="14858" max="14858" width="10.85546875" style="2" customWidth="1"/>
    <col min="14859" max="14859" width="7.7109375" style="2" customWidth="1"/>
    <col min="14860" max="14860" width="9" style="2" customWidth="1"/>
    <col min="14861" max="14862" width="9.7109375" style="2" customWidth="1"/>
    <col min="14863" max="15104" width="9.140625" style="2"/>
    <col min="15105" max="15105" width="28" style="2" customWidth="1"/>
    <col min="15106" max="15106" width="8.7109375" style="2" customWidth="1"/>
    <col min="15107" max="15107" width="8.28515625" style="2" customWidth="1"/>
    <col min="15108" max="15109" width="8.5703125" style="2" customWidth="1"/>
    <col min="15110" max="15110" width="7.7109375" style="2" customWidth="1"/>
    <col min="15111" max="15111" width="8.5703125" style="2" customWidth="1"/>
    <col min="15112" max="15112" width="9.5703125" style="2" bestFit="1" customWidth="1"/>
    <col min="15113" max="15113" width="9.7109375" style="2" customWidth="1"/>
    <col min="15114" max="15114" width="10.85546875" style="2" customWidth="1"/>
    <col min="15115" max="15115" width="7.7109375" style="2" customWidth="1"/>
    <col min="15116" max="15116" width="9" style="2" customWidth="1"/>
    <col min="15117" max="15118" width="9.7109375" style="2" customWidth="1"/>
    <col min="15119" max="15360" width="9.140625" style="2"/>
    <col min="15361" max="15361" width="28" style="2" customWidth="1"/>
    <col min="15362" max="15362" width="8.7109375" style="2" customWidth="1"/>
    <col min="15363" max="15363" width="8.28515625" style="2" customWidth="1"/>
    <col min="15364" max="15365" width="8.5703125" style="2" customWidth="1"/>
    <col min="15366" max="15366" width="7.7109375" style="2" customWidth="1"/>
    <col min="15367" max="15367" width="8.5703125" style="2" customWidth="1"/>
    <col min="15368" max="15368" width="9.5703125" style="2" bestFit="1" customWidth="1"/>
    <col min="15369" max="15369" width="9.7109375" style="2" customWidth="1"/>
    <col min="15370" max="15370" width="10.85546875" style="2" customWidth="1"/>
    <col min="15371" max="15371" width="7.7109375" style="2" customWidth="1"/>
    <col min="15372" max="15372" width="9" style="2" customWidth="1"/>
    <col min="15373" max="15374" width="9.7109375" style="2" customWidth="1"/>
    <col min="15375" max="15616" width="9.140625" style="2"/>
    <col min="15617" max="15617" width="28" style="2" customWidth="1"/>
    <col min="15618" max="15618" width="8.7109375" style="2" customWidth="1"/>
    <col min="15619" max="15619" width="8.28515625" style="2" customWidth="1"/>
    <col min="15620" max="15621" width="8.5703125" style="2" customWidth="1"/>
    <col min="15622" max="15622" width="7.7109375" style="2" customWidth="1"/>
    <col min="15623" max="15623" width="8.5703125" style="2" customWidth="1"/>
    <col min="15624" max="15624" width="9.5703125" style="2" bestFit="1" customWidth="1"/>
    <col min="15625" max="15625" width="9.7109375" style="2" customWidth="1"/>
    <col min="15626" max="15626" width="10.85546875" style="2" customWidth="1"/>
    <col min="15627" max="15627" width="7.7109375" style="2" customWidth="1"/>
    <col min="15628" max="15628" width="9" style="2" customWidth="1"/>
    <col min="15629" max="15630" width="9.7109375" style="2" customWidth="1"/>
    <col min="15631" max="15872" width="9.140625" style="2"/>
    <col min="15873" max="15873" width="28" style="2" customWidth="1"/>
    <col min="15874" max="15874" width="8.7109375" style="2" customWidth="1"/>
    <col min="15875" max="15875" width="8.28515625" style="2" customWidth="1"/>
    <col min="15876" max="15877" width="8.5703125" style="2" customWidth="1"/>
    <col min="15878" max="15878" width="7.7109375" style="2" customWidth="1"/>
    <col min="15879" max="15879" width="8.5703125" style="2" customWidth="1"/>
    <col min="15880" max="15880" width="9.5703125" style="2" bestFit="1" customWidth="1"/>
    <col min="15881" max="15881" width="9.7109375" style="2" customWidth="1"/>
    <col min="15882" max="15882" width="10.85546875" style="2" customWidth="1"/>
    <col min="15883" max="15883" width="7.7109375" style="2" customWidth="1"/>
    <col min="15884" max="15884" width="9" style="2" customWidth="1"/>
    <col min="15885" max="15886" width="9.7109375" style="2" customWidth="1"/>
    <col min="15887" max="16128" width="9.140625" style="2"/>
    <col min="16129" max="16129" width="28" style="2" customWidth="1"/>
    <col min="16130" max="16130" width="8.7109375" style="2" customWidth="1"/>
    <col min="16131" max="16131" width="8.28515625" style="2" customWidth="1"/>
    <col min="16132" max="16133" width="8.5703125" style="2" customWidth="1"/>
    <col min="16134" max="16134" width="7.7109375" style="2" customWidth="1"/>
    <col min="16135" max="16135" width="8.5703125" style="2" customWidth="1"/>
    <col min="16136" max="16136" width="9.5703125" style="2" bestFit="1" customWidth="1"/>
    <col min="16137" max="16137" width="9.7109375" style="2" customWidth="1"/>
    <col min="16138" max="16138" width="10.85546875" style="2" customWidth="1"/>
    <col min="16139" max="16139" width="7.7109375" style="2" customWidth="1"/>
    <col min="16140" max="16140" width="9" style="2" customWidth="1"/>
    <col min="16141" max="16142" width="9.7109375" style="2" customWidth="1"/>
    <col min="16143" max="16384" width="9.140625" style="2"/>
  </cols>
  <sheetData>
    <row r="1" spans="1:14" x14ac:dyDescent="0.2">
      <c r="N1" s="600"/>
    </row>
    <row r="4" spans="1:14" ht="20.25" x14ac:dyDescent="0.3">
      <c r="A4" s="791" t="s">
        <v>348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</row>
    <row r="6" spans="1:14" ht="15" x14ac:dyDescent="0.25">
      <c r="C6" s="492"/>
      <c r="E6" s="2" t="s">
        <v>300</v>
      </c>
    </row>
    <row r="7" spans="1:14" ht="15.75" thickBot="1" x14ac:dyDescent="0.3">
      <c r="A7" s="601" t="s">
        <v>517</v>
      </c>
      <c r="M7" s="2" t="s">
        <v>61</v>
      </c>
    </row>
    <row r="8" spans="1:14" x14ac:dyDescent="0.2">
      <c r="A8" s="602" t="s">
        <v>182</v>
      </c>
      <c r="B8" s="603" t="s">
        <v>301</v>
      </c>
      <c r="C8" s="603" t="s">
        <v>302</v>
      </c>
      <c r="D8" s="603" t="s">
        <v>303</v>
      </c>
      <c r="E8" s="603" t="s">
        <v>304</v>
      </c>
      <c r="F8" s="603" t="s">
        <v>305</v>
      </c>
      <c r="G8" s="603" t="s">
        <v>306</v>
      </c>
      <c r="H8" s="603" t="s">
        <v>307</v>
      </c>
      <c r="I8" s="603" t="s">
        <v>308</v>
      </c>
      <c r="J8" s="603" t="s">
        <v>309</v>
      </c>
      <c r="K8" s="603" t="s">
        <v>310</v>
      </c>
      <c r="L8" s="603" t="s">
        <v>311</v>
      </c>
      <c r="M8" s="603" t="s">
        <v>312</v>
      </c>
      <c r="N8" s="605" t="s">
        <v>258</v>
      </c>
    </row>
    <row r="9" spans="1:14" x14ac:dyDescent="0.2">
      <c r="A9" s="606" t="s">
        <v>180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1"/>
    </row>
    <row r="10" spans="1:14" x14ac:dyDescent="0.2">
      <c r="A10" s="622" t="s">
        <v>313</v>
      </c>
      <c r="B10" s="623"/>
      <c r="C10" s="623">
        <v>23000</v>
      </c>
      <c r="D10" s="623">
        <v>15000</v>
      </c>
      <c r="E10" s="623"/>
      <c r="F10" s="623">
        <v>8000</v>
      </c>
      <c r="G10" s="623"/>
      <c r="H10" s="623">
        <v>16000</v>
      </c>
      <c r="I10" s="623">
        <v>15000</v>
      </c>
      <c r="J10" s="623">
        <v>16000</v>
      </c>
      <c r="K10" s="623">
        <v>15000</v>
      </c>
      <c r="L10" s="623"/>
      <c r="M10" s="623">
        <v>-15000</v>
      </c>
      <c r="N10" s="611">
        <f t="shared" ref="N10:N17" si="0">SUM(B10:M10)</f>
        <v>93000</v>
      </c>
    </row>
    <row r="11" spans="1:14" x14ac:dyDescent="0.2">
      <c r="A11" s="622" t="s">
        <v>314</v>
      </c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11">
        <f t="shared" si="0"/>
        <v>0</v>
      </c>
    </row>
    <row r="12" spans="1:14" x14ac:dyDescent="0.2">
      <c r="A12" s="622" t="s">
        <v>315</v>
      </c>
      <c r="B12" s="610">
        <v>878205</v>
      </c>
      <c r="C12" s="610">
        <v>878205</v>
      </c>
      <c r="D12" s="610">
        <v>1985565</v>
      </c>
      <c r="E12" s="610">
        <v>752578</v>
      </c>
      <c r="F12" s="610">
        <v>777092</v>
      </c>
      <c r="G12" s="610">
        <v>832857</v>
      </c>
      <c r="H12" s="610"/>
      <c r="I12" s="610">
        <v>1054914</v>
      </c>
      <c r="J12" s="610">
        <v>447631</v>
      </c>
      <c r="K12" s="610">
        <v>180983</v>
      </c>
      <c r="L12" s="610">
        <v>221123</v>
      </c>
      <c r="M12" s="610">
        <v>537906</v>
      </c>
      <c r="N12" s="611">
        <f t="shared" si="0"/>
        <v>8547059</v>
      </c>
    </row>
    <row r="13" spans="1:14" x14ac:dyDescent="0.2">
      <c r="A13" s="622" t="s">
        <v>316</v>
      </c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11">
        <f t="shared" si="0"/>
        <v>0</v>
      </c>
    </row>
    <row r="14" spans="1:14" ht="18.75" customHeight="1" x14ac:dyDescent="0.2">
      <c r="A14" s="624" t="s">
        <v>317</v>
      </c>
      <c r="B14" s="623"/>
      <c r="C14" s="623"/>
      <c r="D14" s="623">
        <v>6084</v>
      </c>
      <c r="E14" s="623"/>
      <c r="F14" s="623"/>
      <c r="G14" s="623">
        <v>114</v>
      </c>
      <c r="H14" s="623">
        <v>18000</v>
      </c>
      <c r="I14" s="623"/>
      <c r="J14" s="623">
        <v>9017</v>
      </c>
      <c r="K14" s="623"/>
      <c r="L14" s="623">
        <v>6000</v>
      </c>
      <c r="M14" s="623">
        <v>13215</v>
      </c>
      <c r="N14" s="611">
        <f t="shared" si="0"/>
        <v>52430</v>
      </c>
    </row>
    <row r="15" spans="1:14" ht="25.5" x14ac:dyDescent="0.2">
      <c r="A15" s="624" t="s">
        <v>318</v>
      </c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11">
        <f t="shared" si="0"/>
        <v>0</v>
      </c>
    </row>
    <row r="16" spans="1:14" ht="25.5" x14ac:dyDescent="0.2">
      <c r="A16" s="624" t="s">
        <v>319</v>
      </c>
      <c r="B16" s="176"/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11">
        <f t="shared" si="0"/>
        <v>0</v>
      </c>
    </row>
    <row r="17" spans="1:14" x14ac:dyDescent="0.2">
      <c r="A17" s="624" t="s">
        <v>320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11">
        <f t="shared" si="0"/>
        <v>0</v>
      </c>
    </row>
    <row r="18" spans="1:14" x14ac:dyDescent="0.2">
      <c r="A18" s="624" t="s">
        <v>321</v>
      </c>
      <c r="B18" s="610">
        <v>8222768</v>
      </c>
      <c r="C18" s="610">
        <v>3997610</v>
      </c>
      <c r="D18" s="610">
        <v>4016244</v>
      </c>
      <c r="E18" s="610">
        <v>4250702</v>
      </c>
      <c r="F18" s="610">
        <v>5401208</v>
      </c>
      <c r="G18" s="610">
        <v>4389500</v>
      </c>
      <c r="H18" s="610">
        <v>1683324</v>
      </c>
      <c r="I18" s="610">
        <v>5185680</v>
      </c>
      <c r="J18" s="610">
        <v>4926872</v>
      </c>
      <c r="K18" s="610">
        <v>5832721</v>
      </c>
      <c r="L18" s="610">
        <v>11116886</v>
      </c>
      <c r="M18" s="610">
        <v>9412188</v>
      </c>
      <c r="N18" s="611">
        <f>SUM(B18:M18)</f>
        <v>68435703</v>
      </c>
    </row>
    <row r="19" spans="1:14" x14ac:dyDescent="0.2">
      <c r="A19" s="622" t="s">
        <v>322</v>
      </c>
      <c r="B19" s="610"/>
      <c r="C19" s="610">
        <f>B20-B25</f>
        <v>4294559</v>
      </c>
      <c r="D19" s="610">
        <f t="shared" ref="D19:M19" si="1">C20-C25</f>
        <v>4684253</v>
      </c>
      <c r="E19" s="610">
        <f t="shared" si="1"/>
        <v>5862177</v>
      </c>
      <c r="F19" s="610">
        <f t="shared" si="1"/>
        <v>5749253</v>
      </c>
      <c r="G19" s="610">
        <f t="shared" si="1"/>
        <v>4268060</v>
      </c>
      <c r="H19" s="610">
        <f t="shared" si="1"/>
        <v>4252634</v>
      </c>
      <c r="I19" s="610">
        <f t="shared" si="1"/>
        <v>657412</v>
      </c>
      <c r="J19" s="610">
        <f t="shared" si="1"/>
        <v>1326264</v>
      </c>
      <c r="K19" s="610">
        <f t="shared" si="1"/>
        <v>599162</v>
      </c>
      <c r="L19" s="610">
        <f t="shared" si="1"/>
        <v>906105</v>
      </c>
      <c r="M19" s="610">
        <f t="shared" si="1"/>
        <v>2498519</v>
      </c>
      <c r="N19" s="611"/>
    </row>
    <row r="20" spans="1:14" x14ac:dyDescent="0.2">
      <c r="A20" s="606" t="s">
        <v>323</v>
      </c>
      <c r="B20" s="615">
        <f t="shared" ref="B20:N20" si="2">SUM(B10:B19)</f>
        <v>9100973</v>
      </c>
      <c r="C20" s="615">
        <f t="shared" si="2"/>
        <v>9193374</v>
      </c>
      <c r="D20" s="615">
        <f t="shared" si="2"/>
        <v>10707146</v>
      </c>
      <c r="E20" s="615">
        <f t="shared" si="2"/>
        <v>10865457</v>
      </c>
      <c r="F20" s="615">
        <f t="shared" si="2"/>
        <v>11935553</v>
      </c>
      <c r="G20" s="615">
        <f t="shared" si="2"/>
        <v>9490531</v>
      </c>
      <c r="H20" s="615">
        <f t="shared" si="2"/>
        <v>5969958</v>
      </c>
      <c r="I20" s="615">
        <f t="shared" si="2"/>
        <v>6913006</v>
      </c>
      <c r="J20" s="615">
        <f t="shared" si="2"/>
        <v>6725784</v>
      </c>
      <c r="K20" s="615">
        <f t="shared" si="2"/>
        <v>6627866</v>
      </c>
      <c r="L20" s="615">
        <f t="shared" si="2"/>
        <v>12250114</v>
      </c>
      <c r="M20" s="615">
        <f t="shared" si="2"/>
        <v>12446828</v>
      </c>
      <c r="N20" s="611">
        <f t="shared" si="2"/>
        <v>77128192</v>
      </c>
    </row>
    <row r="21" spans="1:14" x14ac:dyDescent="0.2">
      <c r="A21" s="606" t="s">
        <v>181</v>
      </c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1"/>
    </row>
    <row r="22" spans="1:14" x14ac:dyDescent="0.2">
      <c r="A22" s="622" t="s">
        <v>324</v>
      </c>
      <c r="B22" s="610">
        <v>4806414</v>
      </c>
      <c r="C22" s="610">
        <v>4509121</v>
      </c>
      <c r="D22" s="610">
        <v>4844969</v>
      </c>
      <c r="E22" s="610">
        <v>5116204</v>
      </c>
      <c r="F22" s="610">
        <v>7667493</v>
      </c>
      <c r="G22" s="610">
        <v>5237897</v>
      </c>
      <c r="H22" s="610">
        <v>5312546</v>
      </c>
      <c r="I22" s="610">
        <v>5586742</v>
      </c>
      <c r="J22" s="610">
        <v>6126622</v>
      </c>
      <c r="K22" s="610">
        <v>5721761</v>
      </c>
      <c r="L22" s="610">
        <v>9751595</v>
      </c>
      <c r="M22" s="610">
        <v>8868616</v>
      </c>
      <c r="N22" s="611">
        <f>SUM(B22:M22)</f>
        <v>73549980</v>
      </c>
    </row>
    <row r="23" spans="1:14" x14ac:dyDescent="0.2">
      <c r="A23" s="622" t="s">
        <v>325</v>
      </c>
      <c r="B23" s="610"/>
      <c r="C23" s="610"/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1">
        <f>SUM(B23:M23)</f>
        <v>0</v>
      </c>
    </row>
    <row r="24" spans="1:14" x14ac:dyDescent="0.2">
      <c r="A24" s="622" t="s">
        <v>326</v>
      </c>
      <c r="B24" s="610"/>
      <c r="C24" s="610"/>
      <c r="D24" s="610"/>
      <c r="E24" s="610"/>
      <c r="F24" s="610"/>
      <c r="G24" s="610"/>
      <c r="H24" s="610"/>
      <c r="I24" s="610"/>
      <c r="J24" s="610"/>
      <c r="K24" s="610"/>
      <c r="L24" s="610"/>
      <c r="M24" s="610"/>
      <c r="N24" s="611">
        <f>SUM(B24:M24)</f>
        <v>0</v>
      </c>
    </row>
    <row r="25" spans="1:14" x14ac:dyDescent="0.2">
      <c r="A25" s="606" t="s">
        <v>327</v>
      </c>
      <c r="B25" s="615">
        <f t="shared" ref="B25:N25" si="3">SUM(B22:B24)</f>
        <v>4806414</v>
      </c>
      <c r="C25" s="615">
        <f t="shared" si="3"/>
        <v>4509121</v>
      </c>
      <c r="D25" s="615">
        <f t="shared" si="3"/>
        <v>4844969</v>
      </c>
      <c r="E25" s="615">
        <f t="shared" si="3"/>
        <v>5116204</v>
      </c>
      <c r="F25" s="615">
        <f t="shared" si="3"/>
        <v>7667493</v>
      </c>
      <c r="G25" s="615">
        <f t="shared" si="3"/>
        <v>5237897</v>
      </c>
      <c r="H25" s="615">
        <f t="shared" si="3"/>
        <v>5312546</v>
      </c>
      <c r="I25" s="615">
        <f t="shared" si="3"/>
        <v>5586742</v>
      </c>
      <c r="J25" s="615">
        <f t="shared" si="3"/>
        <v>6126622</v>
      </c>
      <c r="K25" s="615">
        <f t="shared" si="3"/>
        <v>5721761</v>
      </c>
      <c r="L25" s="615">
        <f t="shared" si="3"/>
        <v>9751595</v>
      </c>
      <c r="M25" s="615">
        <f t="shared" si="3"/>
        <v>8868616</v>
      </c>
      <c r="N25" s="611">
        <f t="shared" si="3"/>
        <v>73549980</v>
      </c>
    </row>
    <row r="26" spans="1:14" ht="27.75" customHeight="1" thickBot="1" x14ac:dyDescent="0.25">
      <c r="A26" s="616" t="s">
        <v>328</v>
      </c>
      <c r="B26" s="625">
        <f>B20-B25</f>
        <v>4294559</v>
      </c>
      <c r="C26" s="625">
        <f t="shared" ref="C26:M26" si="4">C20-C25</f>
        <v>4684253</v>
      </c>
      <c r="D26" s="625">
        <f t="shared" si="4"/>
        <v>5862177</v>
      </c>
      <c r="E26" s="625">
        <f t="shared" si="4"/>
        <v>5749253</v>
      </c>
      <c r="F26" s="625">
        <f t="shared" si="4"/>
        <v>4268060</v>
      </c>
      <c r="G26" s="625">
        <f t="shared" si="4"/>
        <v>4252634</v>
      </c>
      <c r="H26" s="625">
        <f t="shared" si="4"/>
        <v>657412</v>
      </c>
      <c r="I26" s="625">
        <f t="shared" si="4"/>
        <v>1326264</v>
      </c>
      <c r="J26" s="625">
        <f t="shared" si="4"/>
        <v>599162</v>
      </c>
      <c r="K26" s="625">
        <f t="shared" si="4"/>
        <v>906105</v>
      </c>
      <c r="L26" s="625">
        <f t="shared" si="4"/>
        <v>2498519</v>
      </c>
      <c r="M26" s="625">
        <f t="shared" si="4"/>
        <v>3578212</v>
      </c>
      <c r="N26" s="618"/>
    </row>
    <row r="27" spans="1:14" ht="15" x14ac:dyDescent="0.2">
      <c r="A27" s="619"/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</row>
  </sheetData>
  <mergeCells count="1">
    <mergeCell ref="A4:N4"/>
  </mergeCells>
  <pageMargins left="0.19685039370078741" right="0.19685039370078741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3CCC8-CBE8-4CCF-9038-A530FA7FDDD3}">
  <sheetPr>
    <tabColor rgb="FF99FFCC"/>
    <pageSetUpPr fitToPage="1"/>
  </sheetPr>
  <dimension ref="A1:N27"/>
  <sheetViews>
    <sheetView topLeftCell="A4" workbookViewId="0">
      <selection activeCell="A7" sqref="A7"/>
    </sheetView>
  </sheetViews>
  <sheetFormatPr defaultRowHeight="12.75" x14ac:dyDescent="0.2"/>
  <cols>
    <col min="1" max="1" width="28" style="2" customWidth="1"/>
    <col min="2" max="2" width="9.42578125" style="2" customWidth="1"/>
    <col min="3" max="3" width="8.7109375" style="2" customWidth="1"/>
    <col min="4" max="7" width="8.5703125" style="2" customWidth="1"/>
    <col min="8" max="8" width="9.140625" style="2"/>
    <col min="9" max="9" width="9.28515625" style="2" customWidth="1"/>
    <col min="10" max="10" width="10.140625" style="2" customWidth="1"/>
    <col min="11" max="11" width="8.7109375" style="2" customWidth="1"/>
    <col min="12" max="12" width="9.140625" style="2" customWidth="1"/>
    <col min="13" max="13" width="9" style="2" customWidth="1"/>
    <col min="14" max="14" width="9.5703125" style="2" customWidth="1"/>
    <col min="15" max="256" width="9.140625" style="2"/>
    <col min="257" max="257" width="28" style="2" customWidth="1"/>
    <col min="258" max="258" width="9.42578125" style="2" customWidth="1"/>
    <col min="259" max="259" width="8.7109375" style="2" customWidth="1"/>
    <col min="260" max="263" width="8.5703125" style="2" customWidth="1"/>
    <col min="264" max="264" width="9.140625" style="2"/>
    <col min="265" max="265" width="9.28515625" style="2" customWidth="1"/>
    <col min="266" max="266" width="10.140625" style="2" customWidth="1"/>
    <col min="267" max="267" width="8.7109375" style="2" customWidth="1"/>
    <col min="268" max="268" width="9.140625" style="2"/>
    <col min="269" max="269" width="9" style="2" customWidth="1"/>
    <col min="270" max="270" width="9.5703125" style="2" customWidth="1"/>
    <col min="271" max="512" width="9.140625" style="2"/>
    <col min="513" max="513" width="28" style="2" customWidth="1"/>
    <col min="514" max="514" width="9.42578125" style="2" customWidth="1"/>
    <col min="515" max="515" width="8.7109375" style="2" customWidth="1"/>
    <col min="516" max="519" width="8.5703125" style="2" customWidth="1"/>
    <col min="520" max="520" width="9.140625" style="2"/>
    <col min="521" max="521" width="9.28515625" style="2" customWidth="1"/>
    <col min="522" max="522" width="10.140625" style="2" customWidth="1"/>
    <col min="523" max="523" width="8.7109375" style="2" customWidth="1"/>
    <col min="524" max="524" width="9.140625" style="2"/>
    <col min="525" max="525" width="9" style="2" customWidth="1"/>
    <col min="526" max="526" width="9.5703125" style="2" customWidth="1"/>
    <col min="527" max="768" width="9.140625" style="2"/>
    <col min="769" max="769" width="28" style="2" customWidth="1"/>
    <col min="770" max="770" width="9.42578125" style="2" customWidth="1"/>
    <col min="771" max="771" width="8.7109375" style="2" customWidth="1"/>
    <col min="772" max="775" width="8.5703125" style="2" customWidth="1"/>
    <col min="776" max="776" width="9.140625" style="2"/>
    <col min="777" max="777" width="9.28515625" style="2" customWidth="1"/>
    <col min="778" max="778" width="10.140625" style="2" customWidth="1"/>
    <col min="779" max="779" width="8.7109375" style="2" customWidth="1"/>
    <col min="780" max="780" width="9.140625" style="2"/>
    <col min="781" max="781" width="9" style="2" customWidth="1"/>
    <col min="782" max="782" width="9.5703125" style="2" customWidth="1"/>
    <col min="783" max="1024" width="9.140625" style="2"/>
    <col min="1025" max="1025" width="28" style="2" customWidth="1"/>
    <col min="1026" max="1026" width="9.42578125" style="2" customWidth="1"/>
    <col min="1027" max="1027" width="8.7109375" style="2" customWidth="1"/>
    <col min="1028" max="1031" width="8.5703125" style="2" customWidth="1"/>
    <col min="1032" max="1032" width="9.140625" style="2"/>
    <col min="1033" max="1033" width="9.28515625" style="2" customWidth="1"/>
    <col min="1034" max="1034" width="10.140625" style="2" customWidth="1"/>
    <col min="1035" max="1035" width="8.7109375" style="2" customWidth="1"/>
    <col min="1036" max="1036" width="9.140625" style="2"/>
    <col min="1037" max="1037" width="9" style="2" customWidth="1"/>
    <col min="1038" max="1038" width="9.5703125" style="2" customWidth="1"/>
    <col min="1039" max="1280" width="9.140625" style="2"/>
    <col min="1281" max="1281" width="28" style="2" customWidth="1"/>
    <col min="1282" max="1282" width="9.42578125" style="2" customWidth="1"/>
    <col min="1283" max="1283" width="8.7109375" style="2" customWidth="1"/>
    <col min="1284" max="1287" width="8.5703125" style="2" customWidth="1"/>
    <col min="1288" max="1288" width="9.140625" style="2"/>
    <col min="1289" max="1289" width="9.28515625" style="2" customWidth="1"/>
    <col min="1290" max="1290" width="10.140625" style="2" customWidth="1"/>
    <col min="1291" max="1291" width="8.7109375" style="2" customWidth="1"/>
    <col min="1292" max="1292" width="9.140625" style="2"/>
    <col min="1293" max="1293" width="9" style="2" customWidth="1"/>
    <col min="1294" max="1294" width="9.5703125" style="2" customWidth="1"/>
    <col min="1295" max="1536" width="9.140625" style="2"/>
    <col min="1537" max="1537" width="28" style="2" customWidth="1"/>
    <col min="1538" max="1538" width="9.42578125" style="2" customWidth="1"/>
    <col min="1539" max="1539" width="8.7109375" style="2" customWidth="1"/>
    <col min="1540" max="1543" width="8.5703125" style="2" customWidth="1"/>
    <col min="1544" max="1544" width="9.140625" style="2"/>
    <col min="1545" max="1545" width="9.28515625" style="2" customWidth="1"/>
    <col min="1546" max="1546" width="10.140625" style="2" customWidth="1"/>
    <col min="1547" max="1547" width="8.7109375" style="2" customWidth="1"/>
    <col min="1548" max="1548" width="9.140625" style="2"/>
    <col min="1549" max="1549" width="9" style="2" customWidth="1"/>
    <col min="1550" max="1550" width="9.5703125" style="2" customWidth="1"/>
    <col min="1551" max="1792" width="9.140625" style="2"/>
    <col min="1793" max="1793" width="28" style="2" customWidth="1"/>
    <col min="1794" max="1794" width="9.42578125" style="2" customWidth="1"/>
    <col min="1795" max="1795" width="8.7109375" style="2" customWidth="1"/>
    <col min="1796" max="1799" width="8.5703125" style="2" customWidth="1"/>
    <col min="1800" max="1800" width="9.140625" style="2"/>
    <col min="1801" max="1801" width="9.28515625" style="2" customWidth="1"/>
    <col min="1802" max="1802" width="10.140625" style="2" customWidth="1"/>
    <col min="1803" max="1803" width="8.7109375" style="2" customWidth="1"/>
    <col min="1804" max="1804" width="9.140625" style="2"/>
    <col min="1805" max="1805" width="9" style="2" customWidth="1"/>
    <col min="1806" max="1806" width="9.5703125" style="2" customWidth="1"/>
    <col min="1807" max="2048" width="9.140625" style="2"/>
    <col min="2049" max="2049" width="28" style="2" customWidth="1"/>
    <col min="2050" max="2050" width="9.42578125" style="2" customWidth="1"/>
    <col min="2051" max="2051" width="8.7109375" style="2" customWidth="1"/>
    <col min="2052" max="2055" width="8.5703125" style="2" customWidth="1"/>
    <col min="2056" max="2056" width="9.140625" style="2"/>
    <col min="2057" max="2057" width="9.28515625" style="2" customWidth="1"/>
    <col min="2058" max="2058" width="10.140625" style="2" customWidth="1"/>
    <col min="2059" max="2059" width="8.7109375" style="2" customWidth="1"/>
    <col min="2060" max="2060" width="9.140625" style="2"/>
    <col min="2061" max="2061" width="9" style="2" customWidth="1"/>
    <col min="2062" max="2062" width="9.5703125" style="2" customWidth="1"/>
    <col min="2063" max="2304" width="9.140625" style="2"/>
    <col min="2305" max="2305" width="28" style="2" customWidth="1"/>
    <col min="2306" max="2306" width="9.42578125" style="2" customWidth="1"/>
    <col min="2307" max="2307" width="8.7109375" style="2" customWidth="1"/>
    <col min="2308" max="2311" width="8.5703125" style="2" customWidth="1"/>
    <col min="2312" max="2312" width="9.140625" style="2"/>
    <col min="2313" max="2313" width="9.28515625" style="2" customWidth="1"/>
    <col min="2314" max="2314" width="10.140625" style="2" customWidth="1"/>
    <col min="2315" max="2315" width="8.7109375" style="2" customWidth="1"/>
    <col min="2316" max="2316" width="9.140625" style="2"/>
    <col min="2317" max="2317" width="9" style="2" customWidth="1"/>
    <col min="2318" max="2318" width="9.5703125" style="2" customWidth="1"/>
    <col min="2319" max="2560" width="9.140625" style="2"/>
    <col min="2561" max="2561" width="28" style="2" customWidth="1"/>
    <col min="2562" max="2562" width="9.42578125" style="2" customWidth="1"/>
    <col min="2563" max="2563" width="8.7109375" style="2" customWidth="1"/>
    <col min="2564" max="2567" width="8.5703125" style="2" customWidth="1"/>
    <col min="2568" max="2568" width="9.140625" style="2"/>
    <col min="2569" max="2569" width="9.28515625" style="2" customWidth="1"/>
    <col min="2570" max="2570" width="10.140625" style="2" customWidth="1"/>
    <col min="2571" max="2571" width="8.7109375" style="2" customWidth="1"/>
    <col min="2572" max="2572" width="9.140625" style="2"/>
    <col min="2573" max="2573" width="9" style="2" customWidth="1"/>
    <col min="2574" max="2574" width="9.5703125" style="2" customWidth="1"/>
    <col min="2575" max="2816" width="9.140625" style="2"/>
    <col min="2817" max="2817" width="28" style="2" customWidth="1"/>
    <col min="2818" max="2818" width="9.42578125" style="2" customWidth="1"/>
    <col min="2819" max="2819" width="8.7109375" style="2" customWidth="1"/>
    <col min="2820" max="2823" width="8.5703125" style="2" customWidth="1"/>
    <col min="2824" max="2824" width="9.140625" style="2"/>
    <col min="2825" max="2825" width="9.28515625" style="2" customWidth="1"/>
    <col min="2826" max="2826" width="10.140625" style="2" customWidth="1"/>
    <col min="2827" max="2827" width="8.7109375" style="2" customWidth="1"/>
    <col min="2828" max="2828" width="9.140625" style="2"/>
    <col min="2829" max="2829" width="9" style="2" customWidth="1"/>
    <col min="2830" max="2830" width="9.5703125" style="2" customWidth="1"/>
    <col min="2831" max="3072" width="9.140625" style="2"/>
    <col min="3073" max="3073" width="28" style="2" customWidth="1"/>
    <col min="3074" max="3074" width="9.42578125" style="2" customWidth="1"/>
    <col min="3075" max="3075" width="8.7109375" style="2" customWidth="1"/>
    <col min="3076" max="3079" width="8.5703125" style="2" customWidth="1"/>
    <col min="3080" max="3080" width="9.140625" style="2"/>
    <col min="3081" max="3081" width="9.28515625" style="2" customWidth="1"/>
    <col min="3082" max="3082" width="10.140625" style="2" customWidth="1"/>
    <col min="3083" max="3083" width="8.7109375" style="2" customWidth="1"/>
    <col min="3084" max="3084" width="9.140625" style="2"/>
    <col min="3085" max="3085" width="9" style="2" customWidth="1"/>
    <col min="3086" max="3086" width="9.5703125" style="2" customWidth="1"/>
    <col min="3087" max="3328" width="9.140625" style="2"/>
    <col min="3329" max="3329" width="28" style="2" customWidth="1"/>
    <col min="3330" max="3330" width="9.42578125" style="2" customWidth="1"/>
    <col min="3331" max="3331" width="8.7109375" style="2" customWidth="1"/>
    <col min="3332" max="3335" width="8.5703125" style="2" customWidth="1"/>
    <col min="3336" max="3336" width="9.140625" style="2"/>
    <col min="3337" max="3337" width="9.28515625" style="2" customWidth="1"/>
    <col min="3338" max="3338" width="10.140625" style="2" customWidth="1"/>
    <col min="3339" max="3339" width="8.7109375" style="2" customWidth="1"/>
    <col min="3340" max="3340" width="9.140625" style="2"/>
    <col min="3341" max="3341" width="9" style="2" customWidth="1"/>
    <col min="3342" max="3342" width="9.5703125" style="2" customWidth="1"/>
    <col min="3343" max="3584" width="9.140625" style="2"/>
    <col min="3585" max="3585" width="28" style="2" customWidth="1"/>
    <col min="3586" max="3586" width="9.42578125" style="2" customWidth="1"/>
    <col min="3587" max="3587" width="8.7109375" style="2" customWidth="1"/>
    <col min="3588" max="3591" width="8.5703125" style="2" customWidth="1"/>
    <col min="3592" max="3592" width="9.140625" style="2"/>
    <col min="3593" max="3593" width="9.28515625" style="2" customWidth="1"/>
    <col min="3594" max="3594" width="10.140625" style="2" customWidth="1"/>
    <col min="3595" max="3595" width="8.7109375" style="2" customWidth="1"/>
    <col min="3596" max="3596" width="9.140625" style="2"/>
    <col min="3597" max="3597" width="9" style="2" customWidth="1"/>
    <col min="3598" max="3598" width="9.5703125" style="2" customWidth="1"/>
    <col min="3599" max="3840" width="9.140625" style="2"/>
    <col min="3841" max="3841" width="28" style="2" customWidth="1"/>
    <col min="3842" max="3842" width="9.42578125" style="2" customWidth="1"/>
    <col min="3843" max="3843" width="8.7109375" style="2" customWidth="1"/>
    <col min="3844" max="3847" width="8.5703125" style="2" customWidth="1"/>
    <col min="3848" max="3848" width="9.140625" style="2"/>
    <col min="3849" max="3849" width="9.28515625" style="2" customWidth="1"/>
    <col min="3850" max="3850" width="10.140625" style="2" customWidth="1"/>
    <col min="3851" max="3851" width="8.7109375" style="2" customWidth="1"/>
    <col min="3852" max="3852" width="9.140625" style="2"/>
    <col min="3853" max="3853" width="9" style="2" customWidth="1"/>
    <col min="3854" max="3854" width="9.5703125" style="2" customWidth="1"/>
    <col min="3855" max="4096" width="9.140625" style="2"/>
    <col min="4097" max="4097" width="28" style="2" customWidth="1"/>
    <col min="4098" max="4098" width="9.42578125" style="2" customWidth="1"/>
    <col min="4099" max="4099" width="8.7109375" style="2" customWidth="1"/>
    <col min="4100" max="4103" width="8.5703125" style="2" customWidth="1"/>
    <col min="4104" max="4104" width="9.140625" style="2"/>
    <col min="4105" max="4105" width="9.28515625" style="2" customWidth="1"/>
    <col min="4106" max="4106" width="10.140625" style="2" customWidth="1"/>
    <col min="4107" max="4107" width="8.7109375" style="2" customWidth="1"/>
    <col min="4108" max="4108" width="9.140625" style="2"/>
    <col min="4109" max="4109" width="9" style="2" customWidth="1"/>
    <col min="4110" max="4110" width="9.5703125" style="2" customWidth="1"/>
    <col min="4111" max="4352" width="9.140625" style="2"/>
    <col min="4353" max="4353" width="28" style="2" customWidth="1"/>
    <col min="4354" max="4354" width="9.42578125" style="2" customWidth="1"/>
    <col min="4355" max="4355" width="8.7109375" style="2" customWidth="1"/>
    <col min="4356" max="4359" width="8.5703125" style="2" customWidth="1"/>
    <col min="4360" max="4360" width="9.140625" style="2"/>
    <col min="4361" max="4361" width="9.28515625" style="2" customWidth="1"/>
    <col min="4362" max="4362" width="10.140625" style="2" customWidth="1"/>
    <col min="4363" max="4363" width="8.7109375" style="2" customWidth="1"/>
    <col min="4364" max="4364" width="9.140625" style="2"/>
    <col min="4365" max="4365" width="9" style="2" customWidth="1"/>
    <col min="4366" max="4366" width="9.5703125" style="2" customWidth="1"/>
    <col min="4367" max="4608" width="9.140625" style="2"/>
    <col min="4609" max="4609" width="28" style="2" customWidth="1"/>
    <col min="4610" max="4610" width="9.42578125" style="2" customWidth="1"/>
    <col min="4611" max="4611" width="8.7109375" style="2" customWidth="1"/>
    <col min="4612" max="4615" width="8.5703125" style="2" customWidth="1"/>
    <col min="4616" max="4616" width="9.140625" style="2"/>
    <col min="4617" max="4617" width="9.28515625" style="2" customWidth="1"/>
    <col min="4618" max="4618" width="10.140625" style="2" customWidth="1"/>
    <col min="4619" max="4619" width="8.7109375" style="2" customWidth="1"/>
    <col min="4620" max="4620" width="9.140625" style="2"/>
    <col min="4621" max="4621" width="9" style="2" customWidth="1"/>
    <col min="4622" max="4622" width="9.5703125" style="2" customWidth="1"/>
    <col min="4623" max="4864" width="9.140625" style="2"/>
    <col min="4865" max="4865" width="28" style="2" customWidth="1"/>
    <col min="4866" max="4866" width="9.42578125" style="2" customWidth="1"/>
    <col min="4867" max="4867" width="8.7109375" style="2" customWidth="1"/>
    <col min="4868" max="4871" width="8.5703125" style="2" customWidth="1"/>
    <col min="4872" max="4872" width="9.140625" style="2"/>
    <col min="4873" max="4873" width="9.28515625" style="2" customWidth="1"/>
    <col min="4874" max="4874" width="10.140625" style="2" customWidth="1"/>
    <col min="4875" max="4875" width="8.7109375" style="2" customWidth="1"/>
    <col min="4876" max="4876" width="9.140625" style="2"/>
    <col min="4877" max="4877" width="9" style="2" customWidth="1"/>
    <col min="4878" max="4878" width="9.5703125" style="2" customWidth="1"/>
    <col min="4879" max="5120" width="9.140625" style="2"/>
    <col min="5121" max="5121" width="28" style="2" customWidth="1"/>
    <col min="5122" max="5122" width="9.42578125" style="2" customWidth="1"/>
    <col min="5123" max="5123" width="8.7109375" style="2" customWidth="1"/>
    <col min="5124" max="5127" width="8.5703125" style="2" customWidth="1"/>
    <col min="5128" max="5128" width="9.140625" style="2"/>
    <col min="5129" max="5129" width="9.28515625" style="2" customWidth="1"/>
    <col min="5130" max="5130" width="10.140625" style="2" customWidth="1"/>
    <col min="5131" max="5131" width="8.7109375" style="2" customWidth="1"/>
    <col min="5132" max="5132" width="9.140625" style="2"/>
    <col min="5133" max="5133" width="9" style="2" customWidth="1"/>
    <col min="5134" max="5134" width="9.5703125" style="2" customWidth="1"/>
    <col min="5135" max="5376" width="9.140625" style="2"/>
    <col min="5377" max="5377" width="28" style="2" customWidth="1"/>
    <col min="5378" max="5378" width="9.42578125" style="2" customWidth="1"/>
    <col min="5379" max="5379" width="8.7109375" style="2" customWidth="1"/>
    <col min="5380" max="5383" width="8.5703125" style="2" customWidth="1"/>
    <col min="5384" max="5384" width="9.140625" style="2"/>
    <col min="5385" max="5385" width="9.28515625" style="2" customWidth="1"/>
    <col min="5386" max="5386" width="10.140625" style="2" customWidth="1"/>
    <col min="5387" max="5387" width="8.7109375" style="2" customWidth="1"/>
    <col min="5388" max="5388" width="9.140625" style="2"/>
    <col min="5389" max="5389" width="9" style="2" customWidth="1"/>
    <col min="5390" max="5390" width="9.5703125" style="2" customWidth="1"/>
    <col min="5391" max="5632" width="9.140625" style="2"/>
    <col min="5633" max="5633" width="28" style="2" customWidth="1"/>
    <col min="5634" max="5634" width="9.42578125" style="2" customWidth="1"/>
    <col min="5635" max="5635" width="8.7109375" style="2" customWidth="1"/>
    <col min="5636" max="5639" width="8.5703125" style="2" customWidth="1"/>
    <col min="5640" max="5640" width="9.140625" style="2"/>
    <col min="5641" max="5641" width="9.28515625" style="2" customWidth="1"/>
    <col min="5642" max="5642" width="10.140625" style="2" customWidth="1"/>
    <col min="5643" max="5643" width="8.7109375" style="2" customWidth="1"/>
    <col min="5644" max="5644" width="9.140625" style="2"/>
    <col min="5645" max="5645" width="9" style="2" customWidth="1"/>
    <col min="5646" max="5646" width="9.5703125" style="2" customWidth="1"/>
    <col min="5647" max="5888" width="9.140625" style="2"/>
    <col min="5889" max="5889" width="28" style="2" customWidth="1"/>
    <col min="5890" max="5890" width="9.42578125" style="2" customWidth="1"/>
    <col min="5891" max="5891" width="8.7109375" style="2" customWidth="1"/>
    <col min="5892" max="5895" width="8.5703125" style="2" customWidth="1"/>
    <col min="5896" max="5896" width="9.140625" style="2"/>
    <col min="5897" max="5897" width="9.28515625" style="2" customWidth="1"/>
    <col min="5898" max="5898" width="10.140625" style="2" customWidth="1"/>
    <col min="5899" max="5899" width="8.7109375" style="2" customWidth="1"/>
    <col min="5900" max="5900" width="9.140625" style="2"/>
    <col min="5901" max="5901" width="9" style="2" customWidth="1"/>
    <col min="5902" max="5902" width="9.5703125" style="2" customWidth="1"/>
    <col min="5903" max="6144" width="9.140625" style="2"/>
    <col min="6145" max="6145" width="28" style="2" customWidth="1"/>
    <col min="6146" max="6146" width="9.42578125" style="2" customWidth="1"/>
    <col min="6147" max="6147" width="8.7109375" style="2" customWidth="1"/>
    <col min="6148" max="6151" width="8.5703125" style="2" customWidth="1"/>
    <col min="6152" max="6152" width="9.140625" style="2"/>
    <col min="6153" max="6153" width="9.28515625" style="2" customWidth="1"/>
    <col min="6154" max="6154" width="10.140625" style="2" customWidth="1"/>
    <col min="6155" max="6155" width="8.7109375" style="2" customWidth="1"/>
    <col min="6156" max="6156" width="9.140625" style="2"/>
    <col min="6157" max="6157" width="9" style="2" customWidth="1"/>
    <col min="6158" max="6158" width="9.5703125" style="2" customWidth="1"/>
    <col min="6159" max="6400" width="9.140625" style="2"/>
    <col min="6401" max="6401" width="28" style="2" customWidth="1"/>
    <col min="6402" max="6402" width="9.42578125" style="2" customWidth="1"/>
    <col min="6403" max="6403" width="8.7109375" style="2" customWidth="1"/>
    <col min="6404" max="6407" width="8.5703125" style="2" customWidth="1"/>
    <col min="6408" max="6408" width="9.140625" style="2"/>
    <col min="6409" max="6409" width="9.28515625" style="2" customWidth="1"/>
    <col min="6410" max="6410" width="10.140625" style="2" customWidth="1"/>
    <col min="6411" max="6411" width="8.7109375" style="2" customWidth="1"/>
    <col min="6412" max="6412" width="9.140625" style="2"/>
    <col min="6413" max="6413" width="9" style="2" customWidth="1"/>
    <col min="6414" max="6414" width="9.5703125" style="2" customWidth="1"/>
    <col min="6415" max="6656" width="9.140625" style="2"/>
    <col min="6657" max="6657" width="28" style="2" customWidth="1"/>
    <col min="6658" max="6658" width="9.42578125" style="2" customWidth="1"/>
    <col min="6659" max="6659" width="8.7109375" style="2" customWidth="1"/>
    <col min="6660" max="6663" width="8.5703125" style="2" customWidth="1"/>
    <col min="6664" max="6664" width="9.140625" style="2"/>
    <col min="6665" max="6665" width="9.28515625" style="2" customWidth="1"/>
    <col min="6666" max="6666" width="10.140625" style="2" customWidth="1"/>
    <col min="6667" max="6667" width="8.7109375" style="2" customWidth="1"/>
    <col min="6668" max="6668" width="9.140625" style="2"/>
    <col min="6669" max="6669" width="9" style="2" customWidth="1"/>
    <col min="6670" max="6670" width="9.5703125" style="2" customWidth="1"/>
    <col min="6671" max="6912" width="9.140625" style="2"/>
    <col min="6913" max="6913" width="28" style="2" customWidth="1"/>
    <col min="6914" max="6914" width="9.42578125" style="2" customWidth="1"/>
    <col min="6915" max="6915" width="8.7109375" style="2" customWidth="1"/>
    <col min="6916" max="6919" width="8.5703125" style="2" customWidth="1"/>
    <col min="6920" max="6920" width="9.140625" style="2"/>
    <col min="6921" max="6921" width="9.28515625" style="2" customWidth="1"/>
    <col min="6922" max="6922" width="10.140625" style="2" customWidth="1"/>
    <col min="6923" max="6923" width="8.7109375" style="2" customWidth="1"/>
    <col min="6924" max="6924" width="9.140625" style="2"/>
    <col min="6925" max="6925" width="9" style="2" customWidth="1"/>
    <col min="6926" max="6926" width="9.5703125" style="2" customWidth="1"/>
    <col min="6927" max="7168" width="9.140625" style="2"/>
    <col min="7169" max="7169" width="28" style="2" customWidth="1"/>
    <col min="7170" max="7170" width="9.42578125" style="2" customWidth="1"/>
    <col min="7171" max="7171" width="8.7109375" style="2" customWidth="1"/>
    <col min="7172" max="7175" width="8.5703125" style="2" customWidth="1"/>
    <col min="7176" max="7176" width="9.140625" style="2"/>
    <col min="7177" max="7177" width="9.28515625" style="2" customWidth="1"/>
    <col min="7178" max="7178" width="10.140625" style="2" customWidth="1"/>
    <col min="7179" max="7179" width="8.7109375" style="2" customWidth="1"/>
    <col min="7180" max="7180" width="9.140625" style="2"/>
    <col min="7181" max="7181" width="9" style="2" customWidth="1"/>
    <col min="7182" max="7182" width="9.5703125" style="2" customWidth="1"/>
    <col min="7183" max="7424" width="9.140625" style="2"/>
    <col min="7425" max="7425" width="28" style="2" customWidth="1"/>
    <col min="7426" max="7426" width="9.42578125" style="2" customWidth="1"/>
    <col min="7427" max="7427" width="8.7109375" style="2" customWidth="1"/>
    <col min="7428" max="7431" width="8.5703125" style="2" customWidth="1"/>
    <col min="7432" max="7432" width="9.140625" style="2"/>
    <col min="7433" max="7433" width="9.28515625" style="2" customWidth="1"/>
    <col min="7434" max="7434" width="10.140625" style="2" customWidth="1"/>
    <col min="7435" max="7435" width="8.7109375" style="2" customWidth="1"/>
    <col min="7436" max="7436" width="9.140625" style="2"/>
    <col min="7437" max="7437" width="9" style="2" customWidth="1"/>
    <col min="7438" max="7438" width="9.5703125" style="2" customWidth="1"/>
    <col min="7439" max="7680" width="9.140625" style="2"/>
    <col min="7681" max="7681" width="28" style="2" customWidth="1"/>
    <col min="7682" max="7682" width="9.42578125" style="2" customWidth="1"/>
    <col min="7683" max="7683" width="8.7109375" style="2" customWidth="1"/>
    <col min="7684" max="7687" width="8.5703125" style="2" customWidth="1"/>
    <col min="7688" max="7688" width="9.140625" style="2"/>
    <col min="7689" max="7689" width="9.28515625" style="2" customWidth="1"/>
    <col min="7690" max="7690" width="10.140625" style="2" customWidth="1"/>
    <col min="7691" max="7691" width="8.7109375" style="2" customWidth="1"/>
    <col min="7692" max="7692" width="9.140625" style="2"/>
    <col min="7693" max="7693" width="9" style="2" customWidth="1"/>
    <col min="7694" max="7694" width="9.5703125" style="2" customWidth="1"/>
    <col min="7695" max="7936" width="9.140625" style="2"/>
    <col min="7937" max="7937" width="28" style="2" customWidth="1"/>
    <col min="7938" max="7938" width="9.42578125" style="2" customWidth="1"/>
    <col min="7939" max="7939" width="8.7109375" style="2" customWidth="1"/>
    <col min="7940" max="7943" width="8.5703125" style="2" customWidth="1"/>
    <col min="7944" max="7944" width="9.140625" style="2"/>
    <col min="7945" max="7945" width="9.28515625" style="2" customWidth="1"/>
    <col min="7946" max="7946" width="10.140625" style="2" customWidth="1"/>
    <col min="7947" max="7947" width="8.7109375" style="2" customWidth="1"/>
    <col min="7948" max="7948" width="9.140625" style="2"/>
    <col min="7949" max="7949" width="9" style="2" customWidth="1"/>
    <col min="7950" max="7950" width="9.5703125" style="2" customWidth="1"/>
    <col min="7951" max="8192" width="9.140625" style="2"/>
    <col min="8193" max="8193" width="28" style="2" customWidth="1"/>
    <col min="8194" max="8194" width="9.42578125" style="2" customWidth="1"/>
    <col min="8195" max="8195" width="8.7109375" style="2" customWidth="1"/>
    <col min="8196" max="8199" width="8.5703125" style="2" customWidth="1"/>
    <col min="8200" max="8200" width="9.140625" style="2"/>
    <col min="8201" max="8201" width="9.28515625" style="2" customWidth="1"/>
    <col min="8202" max="8202" width="10.140625" style="2" customWidth="1"/>
    <col min="8203" max="8203" width="8.7109375" style="2" customWidth="1"/>
    <col min="8204" max="8204" width="9.140625" style="2"/>
    <col min="8205" max="8205" width="9" style="2" customWidth="1"/>
    <col min="8206" max="8206" width="9.5703125" style="2" customWidth="1"/>
    <col min="8207" max="8448" width="9.140625" style="2"/>
    <col min="8449" max="8449" width="28" style="2" customWidth="1"/>
    <col min="8450" max="8450" width="9.42578125" style="2" customWidth="1"/>
    <col min="8451" max="8451" width="8.7109375" style="2" customWidth="1"/>
    <col min="8452" max="8455" width="8.5703125" style="2" customWidth="1"/>
    <col min="8456" max="8456" width="9.140625" style="2"/>
    <col min="8457" max="8457" width="9.28515625" style="2" customWidth="1"/>
    <col min="8458" max="8458" width="10.140625" style="2" customWidth="1"/>
    <col min="8459" max="8459" width="8.7109375" style="2" customWidth="1"/>
    <col min="8460" max="8460" width="9.140625" style="2"/>
    <col min="8461" max="8461" width="9" style="2" customWidth="1"/>
    <col min="8462" max="8462" width="9.5703125" style="2" customWidth="1"/>
    <col min="8463" max="8704" width="9.140625" style="2"/>
    <col min="8705" max="8705" width="28" style="2" customWidth="1"/>
    <col min="8706" max="8706" width="9.42578125" style="2" customWidth="1"/>
    <col min="8707" max="8707" width="8.7109375" style="2" customWidth="1"/>
    <col min="8708" max="8711" width="8.5703125" style="2" customWidth="1"/>
    <col min="8712" max="8712" width="9.140625" style="2"/>
    <col min="8713" max="8713" width="9.28515625" style="2" customWidth="1"/>
    <col min="8714" max="8714" width="10.140625" style="2" customWidth="1"/>
    <col min="8715" max="8715" width="8.7109375" style="2" customWidth="1"/>
    <col min="8716" max="8716" width="9.140625" style="2"/>
    <col min="8717" max="8717" width="9" style="2" customWidth="1"/>
    <col min="8718" max="8718" width="9.5703125" style="2" customWidth="1"/>
    <col min="8719" max="8960" width="9.140625" style="2"/>
    <col min="8961" max="8961" width="28" style="2" customWidth="1"/>
    <col min="8962" max="8962" width="9.42578125" style="2" customWidth="1"/>
    <col min="8963" max="8963" width="8.7109375" style="2" customWidth="1"/>
    <col min="8964" max="8967" width="8.5703125" style="2" customWidth="1"/>
    <col min="8968" max="8968" width="9.140625" style="2"/>
    <col min="8969" max="8969" width="9.28515625" style="2" customWidth="1"/>
    <col min="8970" max="8970" width="10.140625" style="2" customWidth="1"/>
    <col min="8971" max="8971" width="8.7109375" style="2" customWidth="1"/>
    <col min="8972" max="8972" width="9.140625" style="2"/>
    <col min="8973" max="8973" width="9" style="2" customWidth="1"/>
    <col min="8974" max="8974" width="9.5703125" style="2" customWidth="1"/>
    <col min="8975" max="9216" width="9.140625" style="2"/>
    <col min="9217" max="9217" width="28" style="2" customWidth="1"/>
    <col min="9218" max="9218" width="9.42578125" style="2" customWidth="1"/>
    <col min="9219" max="9219" width="8.7109375" style="2" customWidth="1"/>
    <col min="9220" max="9223" width="8.5703125" style="2" customWidth="1"/>
    <col min="9224" max="9224" width="9.140625" style="2"/>
    <col min="9225" max="9225" width="9.28515625" style="2" customWidth="1"/>
    <col min="9226" max="9226" width="10.140625" style="2" customWidth="1"/>
    <col min="9227" max="9227" width="8.7109375" style="2" customWidth="1"/>
    <col min="9228" max="9228" width="9.140625" style="2"/>
    <col min="9229" max="9229" width="9" style="2" customWidth="1"/>
    <col min="9230" max="9230" width="9.5703125" style="2" customWidth="1"/>
    <col min="9231" max="9472" width="9.140625" style="2"/>
    <col min="9473" max="9473" width="28" style="2" customWidth="1"/>
    <col min="9474" max="9474" width="9.42578125" style="2" customWidth="1"/>
    <col min="9475" max="9475" width="8.7109375" style="2" customWidth="1"/>
    <col min="9476" max="9479" width="8.5703125" style="2" customWidth="1"/>
    <col min="9480" max="9480" width="9.140625" style="2"/>
    <col min="9481" max="9481" width="9.28515625" style="2" customWidth="1"/>
    <col min="9482" max="9482" width="10.140625" style="2" customWidth="1"/>
    <col min="9483" max="9483" width="8.7109375" style="2" customWidth="1"/>
    <col min="9484" max="9484" width="9.140625" style="2"/>
    <col min="9485" max="9485" width="9" style="2" customWidth="1"/>
    <col min="9486" max="9486" width="9.5703125" style="2" customWidth="1"/>
    <col min="9487" max="9728" width="9.140625" style="2"/>
    <col min="9729" max="9729" width="28" style="2" customWidth="1"/>
    <col min="9730" max="9730" width="9.42578125" style="2" customWidth="1"/>
    <col min="9731" max="9731" width="8.7109375" style="2" customWidth="1"/>
    <col min="9732" max="9735" width="8.5703125" style="2" customWidth="1"/>
    <col min="9736" max="9736" width="9.140625" style="2"/>
    <col min="9737" max="9737" width="9.28515625" style="2" customWidth="1"/>
    <col min="9738" max="9738" width="10.140625" style="2" customWidth="1"/>
    <col min="9739" max="9739" width="8.7109375" style="2" customWidth="1"/>
    <col min="9740" max="9740" width="9.140625" style="2"/>
    <col min="9741" max="9741" width="9" style="2" customWidth="1"/>
    <col min="9742" max="9742" width="9.5703125" style="2" customWidth="1"/>
    <col min="9743" max="9984" width="9.140625" style="2"/>
    <col min="9985" max="9985" width="28" style="2" customWidth="1"/>
    <col min="9986" max="9986" width="9.42578125" style="2" customWidth="1"/>
    <col min="9987" max="9987" width="8.7109375" style="2" customWidth="1"/>
    <col min="9988" max="9991" width="8.5703125" style="2" customWidth="1"/>
    <col min="9992" max="9992" width="9.140625" style="2"/>
    <col min="9993" max="9993" width="9.28515625" style="2" customWidth="1"/>
    <col min="9994" max="9994" width="10.140625" style="2" customWidth="1"/>
    <col min="9995" max="9995" width="8.7109375" style="2" customWidth="1"/>
    <col min="9996" max="9996" width="9.140625" style="2"/>
    <col min="9997" max="9997" width="9" style="2" customWidth="1"/>
    <col min="9998" max="9998" width="9.5703125" style="2" customWidth="1"/>
    <col min="9999" max="10240" width="9.140625" style="2"/>
    <col min="10241" max="10241" width="28" style="2" customWidth="1"/>
    <col min="10242" max="10242" width="9.42578125" style="2" customWidth="1"/>
    <col min="10243" max="10243" width="8.7109375" style="2" customWidth="1"/>
    <col min="10244" max="10247" width="8.5703125" style="2" customWidth="1"/>
    <col min="10248" max="10248" width="9.140625" style="2"/>
    <col min="10249" max="10249" width="9.28515625" style="2" customWidth="1"/>
    <col min="10250" max="10250" width="10.140625" style="2" customWidth="1"/>
    <col min="10251" max="10251" width="8.7109375" style="2" customWidth="1"/>
    <col min="10252" max="10252" width="9.140625" style="2"/>
    <col min="10253" max="10253" width="9" style="2" customWidth="1"/>
    <col min="10254" max="10254" width="9.5703125" style="2" customWidth="1"/>
    <col min="10255" max="10496" width="9.140625" style="2"/>
    <col min="10497" max="10497" width="28" style="2" customWidth="1"/>
    <col min="10498" max="10498" width="9.42578125" style="2" customWidth="1"/>
    <col min="10499" max="10499" width="8.7109375" style="2" customWidth="1"/>
    <col min="10500" max="10503" width="8.5703125" style="2" customWidth="1"/>
    <col min="10504" max="10504" width="9.140625" style="2"/>
    <col min="10505" max="10505" width="9.28515625" style="2" customWidth="1"/>
    <col min="10506" max="10506" width="10.140625" style="2" customWidth="1"/>
    <col min="10507" max="10507" width="8.7109375" style="2" customWidth="1"/>
    <col min="10508" max="10508" width="9.140625" style="2"/>
    <col min="10509" max="10509" width="9" style="2" customWidth="1"/>
    <col min="10510" max="10510" width="9.5703125" style="2" customWidth="1"/>
    <col min="10511" max="10752" width="9.140625" style="2"/>
    <col min="10753" max="10753" width="28" style="2" customWidth="1"/>
    <col min="10754" max="10754" width="9.42578125" style="2" customWidth="1"/>
    <col min="10755" max="10755" width="8.7109375" style="2" customWidth="1"/>
    <col min="10756" max="10759" width="8.5703125" style="2" customWidth="1"/>
    <col min="10760" max="10760" width="9.140625" style="2"/>
    <col min="10761" max="10761" width="9.28515625" style="2" customWidth="1"/>
    <col min="10762" max="10762" width="10.140625" style="2" customWidth="1"/>
    <col min="10763" max="10763" width="8.7109375" style="2" customWidth="1"/>
    <col min="10764" max="10764" width="9.140625" style="2"/>
    <col min="10765" max="10765" width="9" style="2" customWidth="1"/>
    <col min="10766" max="10766" width="9.5703125" style="2" customWidth="1"/>
    <col min="10767" max="11008" width="9.140625" style="2"/>
    <col min="11009" max="11009" width="28" style="2" customWidth="1"/>
    <col min="11010" max="11010" width="9.42578125" style="2" customWidth="1"/>
    <col min="11011" max="11011" width="8.7109375" style="2" customWidth="1"/>
    <col min="11012" max="11015" width="8.5703125" style="2" customWidth="1"/>
    <col min="11016" max="11016" width="9.140625" style="2"/>
    <col min="11017" max="11017" width="9.28515625" style="2" customWidth="1"/>
    <col min="11018" max="11018" width="10.140625" style="2" customWidth="1"/>
    <col min="11019" max="11019" width="8.7109375" style="2" customWidth="1"/>
    <col min="11020" max="11020" width="9.140625" style="2"/>
    <col min="11021" max="11021" width="9" style="2" customWidth="1"/>
    <col min="11022" max="11022" width="9.5703125" style="2" customWidth="1"/>
    <col min="11023" max="11264" width="9.140625" style="2"/>
    <col min="11265" max="11265" width="28" style="2" customWidth="1"/>
    <col min="11266" max="11266" width="9.42578125" style="2" customWidth="1"/>
    <col min="11267" max="11267" width="8.7109375" style="2" customWidth="1"/>
    <col min="11268" max="11271" width="8.5703125" style="2" customWidth="1"/>
    <col min="11272" max="11272" width="9.140625" style="2"/>
    <col min="11273" max="11273" width="9.28515625" style="2" customWidth="1"/>
    <col min="11274" max="11274" width="10.140625" style="2" customWidth="1"/>
    <col min="11275" max="11275" width="8.7109375" style="2" customWidth="1"/>
    <col min="11276" max="11276" width="9.140625" style="2"/>
    <col min="11277" max="11277" width="9" style="2" customWidth="1"/>
    <col min="11278" max="11278" width="9.5703125" style="2" customWidth="1"/>
    <col min="11279" max="11520" width="9.140625" style="2"/>
    <col min="11521" max="11521" width="28" style="2" customWidth="1"/>
    <col min="11522" max="11522" width="9.42578125" style="2" customWidth="1"/>
    <col min="11523" max="11523" width="8.7109375" style="2" customWidth="1"/>
    <col min="11524" max="11527" width="8.5703125" style="2" customWidth="1"/>
    <col min="11528" max="11528" width="9.140625" style="2"/>
    <col min="11529" max="11529" width="9.28515625" style="2" customWidth="1"/>
    <col min="11530" max="11530" width="10.140625" style="2" customWidth="1"/>
    <col min="11531" max="11531" width="8.7109375" style="2" customWidth="1"/>
    <col min="11532" max="11532" width="9.140625" style="2"/>
    <col min="11533" max="11533" width="9" style="2" customWidth="1"/>
    <col min="11534" max="11534" width="9.5703125" style="2" customWidth="1"/>
    <col min="11535" max="11776" width="9.140625" style="2"/>
    <col min="11777" max="11777" width="28" style="2" customWidth="1"/>
    <col min="11778" max="11778" width="9.42578125" style="2" customWidth="1"/>
    <col min="11779" max="11779" width="8.7109375" style="2" customWidth="1"/>
    <col min="11780" max="11783" width="8.5703125" style="2" customWidth="1"/>
    <col min="11784" max="11784" width="9.140625" style="2"/>
    <col min="11785" max="11785" width="9.28515625" style="2" customWidth="1"/>
    <col min="11786" max="11786" width="10.140625" style="2" customWidth="1"/>
    <col min="11787" max="11787" width="8.7109375" style="2" customWidth="1"/>
    <col min="11788" max="11788" width="9.140625" style="2"/>
    <col min="11789" max="11789" width="9" style="2" customWidth="1"/>
    <col min="11790" max="11790" width="9.5703125" style="2" customWidth="1"/>
    <col min="11791" max="12032" width="9.140625" style="2"/>
    <col min="12033" max="12033" width="28" style="2" customWidth="1"/>
    <col min="12034" max="12034" width="9.42578125" style="2" customWidth="1"/>
    <col min="12035" max="12035" width="8.7109375" style="2" customWidth="1"/>
    <col min="12036" max="12039" width="8.5703125" style="2" customWidth="1"/>
    <col min="12040" max="12040" width="9.140625" style="2"/>
    <col min="12041" max="12041" width="9.28515625" style="2" customWidth="1"/>
    <col min="12042" max="12042" width="10.140625" style="2" customWidth="1"/>
    <col min="12043" max="12043" width="8.7109375" style="2" customWidth="1"/>
    <col min="12044" max="12044" width="9.140625" style="2"/>
    <col min="12045" max="12045" width="9" style="2" customWidth="1"/>
    <col min="12046" max="12046" width="9.5703125" style="2" customWidth="1"/>
    <col min="12047" max="12288" width="9.140625" style="2"/>
    <col min="12289" max="12289" width="28" style="2" customWidth="1"/>
    <col min="12290" max="12290" width="9.42578125" style="2" customWidth="1"/>
    <col min="12291" max="12291" width="8.7109375" style="2" customWidth="1"/>
    <col min="12292" max="12295" width="8.5703125" style="2" customWidth="1"/>
    <col min="12296" max="12296" width="9.140625" style="2"/>
    <col min="12297" max="12297" width="9.28515625" style="2" customWidth="1"/>
    <col min="12298" max="12298" width="10.140625" style="2" customWidth="1"/>
    <col min="12299" max="12299" width="8.7109375" style="2" customWidth="1"/>
    <col min="12300" max="12300" width="9.140625" style="2"/>
    <col min="12301" max="12301" width="9" style="2" customWidth="1"/>
    <col min="12302" max="12302" width="9.5703125" style="2" customWidth="1"/>
    <col min="12303" max="12544" width="9.140625" style="2"/>
    <col min="12545" max="12545" width="28" style="2" customWidth="1"/>
    <col min="12546" max="12546" width="9.42578125" style="2" customWidth="1"/>
    <col min="12547" max="12547" width="8.7109375" style="2" customWidth="1"/>
    <col min="12548" max="12551" width="8.5703125" style="2" customWidth="1"/>
    <col min="12552" max="12552" width="9.140625" style="2"/>
    <col min="12553" max="12553" width="9.28515625" style="2" customWidth="1"/>
    <col min="12554" max="12554" width="10.140625" style="2" customWidth="1"/>
    <col min="12555" max="12555" width="8.7109375" style="2" customWidth="1"/>
    <col min="12556" max="12556" width="9.140625" style="2"/>
    <col min="12557" max="12557" width="9" style="2" customWidth="1"/>
    <col min="12558" max="12558" width="9.5703125" style="2" customWidth="1"/>
    <col min="12559" max="12800" width="9.140625" style="2"/>
    <col min="12801" max="12801" width="28" style="2" customWidth="1"/>
    <col min="12802" max="12802" width="9.42578125" style="2" customWidth="1"/>
    <col min="12803" max="12803" width="8.7109375" style="2" customWidth="1"/>
    <col min="12804" max="12807" width="8.5703125" style="2" customWidth="1"/>
    <col min="12808" max="12808" width="9.140625" style="2"/>
    <col min="12809" max="12809" width="9.28515625" style="2" customWidth="1"/>
    <col min="12810" max="12810" width="10.140625" style="2" customWidth="1"/>
    <col min="12811" max="12811" width="8.7109375" style="2" customWidth="1"/>
    <col min="12812" max="12812" width="9.140625" style="2"/>
    <col min="12813" max="12813" width="9" style="2" customWidth="1"/>
    <col min="12814" max="12814" width="9.5703125" style="2" customWidth="1"/>
    <col min="12815" max="13056" width="9.140625" style="2"/>
    <col min="13057" max="13057" width="28" style="2" customWidth="1"/>
    <col min="13058" max="13058" width="9.42578125" style="2" customWidth="1"/>
    <col min="13059" max="13059" width="8.7109375" style="2" customWidth="1"/>
    <col min="13060" max="13063" width="8.5703125" style="2" customWidth="1"/>
    <col min="13064" max="13064" width="9.140625" style="2"/>
    <col min="13065" max="13065" width="9.28515625" style="2" customWidth="1"/>
    <col min="13066" max="13066" width="10.140625" style="2" customWidth="1"/>
    <col min="13067" max="13067" width="8.7109375" style="2" customWidth="1"/>
    <col min="13068" max="13068" width="9.140625" style="2"/>
    <col min="13069" max="13069" width="9" style="2" customWidth="1"/>
    <col min="13070" max="13070" width="9.5703125" style="2" customWidth="1"/>
    <col min="13071" max="13312" width="9.140625" style="2"/>
    <col min="13313" max="13313" width="28" style="2" customWidth="1"/>
    <col min="13314" max="13314" width="9.42578125" style="2" customWidth="1"/>
    <col min="13315" max="13315" width="8.7109375" style="2" customWidth="1"/>
    <col min="13316" max="13319" width="8.5703125" style="2" customWidth="1"/>
    <col min="13320" max="13320" width="9.140625" style="2"/>
    <col min="13321" max="13321" width="9.28515625" style="2" customWidth="1"/>
    <col min="13322" max="13322" width="10.140625" style="2" customWidth="1"/>
    <col min="13323" max="13323" width="8.7109375" style="2" customWidth="1"/>
    <col min="13324" max="13324" width="9.140625" style="2"/>
    <col min="13325" max="13325" width="9" style="2" customWidth="1"/>
    <col min="13326" max="13326" width="9.5703125" style="2" customWidth="1"/>
    <col min="13327" max="13568" width="9.140625" style="2"/>
    <col min="13569" max="13569" width="28" style="2" customWidth="1"/>
    <col min="13570" max="13570" width="9.42578125" style="2" customWidth="1"/>
    <col min="13571" max="13571" width="8.7109375" style="2" customWidth="1"/>
    <col min="13572" max="13575" width="8.5703125" style="2" customWidth="1"/>
    <col min="13576" max="13576" width="9.140625" style="2"/>
    <col min="13577" max="13577" width="9.28515625" style="2" customWidth="1"/>
    <col min="13578" max="13578" width="10.140625" style="2" customWidth="1"/>
    <col min="13579" max="13579" width="8.7109375" style="2" customWidth="1"/>
    <col min="13580" max="13580" width="9.140625" style="2"/>
    <col min="13581" max="13581" width="9" style="2" customWidth="1"/>
    <col min="13582" max="13582" width="9.5703125" style="2" customWidth="1"/>
    <col min="13583" max="13824" width="9.140625" style="2"/>
    <col min="13825" max="13825" width="28" style="2" customWidth="1"/>
    <col min="13826" max="13826" width="9.42578125" style="2" customWidth="1"/>
    <col min="13827" max="13827" width="8.7109375" style="2" customWidth="1"/>
    <col min="13828" max="13831" width="8.5703125" style="2" customWidth="1"/>
    <col min="13832" max="13832" width="9.140625" style="2"/>
    <col min="13833" max="13833" width="9.28515625" style="2" customWidth="1"/>
    <col min="13834" max="13834" width="10.140625" style="2" customWidth="1"/>
    <col min="13835" max="13835" width="8.7109375" style="2" customWidth="1"/>
    <col min="13836" max="13836" width="9.140625" style="2"/>
    <col min="13837" max="13837" width="9" style="2" customWidth="1"/>
    <col min="13838" max="13838" width="9.5703125" style="2" customWidth="1"/>
    <col min="13839" max="14080" width="9.140625" style="2"/>
    <col min="14081" max="14081" width="28" style="2" customWidth="1"/>
    <col min="14082" max="14082" width="9.42578125" style="2" customWidth="1"/>
    <col min="14083" max="14083" width="8.7109375" style="2" customWidth="1"/>
    <col min="14084" max="14087" width="8.5703125" style="2" customWidth="1"/>
    <col min="14088" max="14088" width="9.140625" style="2"/>
    <col min="14089" max="14089" width="9.28515625" style="2" customWidth="1"/>
    <col min="14090" max="14090" width="10.140625" style="2" customWidth="1"/>
    <col min="14091" max="14091" width="8.7109375" style="2" customWidth="1"/>
    <col min="14092" max="14092" width="9.140625" style="2"/>
    <col min="14093" max="14093" width="9" style="2" customWidth="1"/>
    <col min="14094" max="14094" width="9.5703125" style="2" customWidth="1"/>
    <col min="14095" max="14336" width="9.140625" style="2"/>
    <col min="14337" max="14337" width="28" style="2" customWidth="1"/>
    <col min="14338" max="14338" width="9.42578125" style="2" customWidth="1"/>
    <col min="14339" max="14339" width="8.7109375" style="2" customWidth="1"/>
    <col min="14340" max="14343" width="8.5703125" style="2" customWidth="1"/>
    <col min="14344" max="14344" width="9.140625" style="2"/>
    <col min="14345" max="14345" width="9.28515625" style="2" customWidth="1"/>
    <col min="14346" max="14346" width="10.140625" style="2" customWidth="1"/>
    <col min="14347" max="14347" width="8.7109375" style="2" customWidth="1"/>
    <col min="14348" max="14348" width="9.140625" style="2"/>
    <col min="14349" max="14349" width="9" style="2" customWidth="1"/>
    <col min="14350" max="14350" width="9.5703125" style="2" customWidth="1"/>
    <col min="14351" max="14592" width="9.140625" style="2"/>
    <col min="14593" max="14593" width="28" style="2" customWidth="1"/>
    <col min="14594" max="14594" width="9.42578125" style="2" customWidth="1"/>
    <col min="14595" max="14595" width="8.7109375" style="2" customWidth="1"/>
    <col min="14596" max="14599" width="8.5703125" style="2" customWidth="1"/>
    <col min="14600" max="14600" width="9.140625" style="2"/>
    <col min="14601" max="14601" width="9.28515625" style="2" customWidth="1"/>
    <col min="14602" max="14602" width="10.140625" style="2" customWidth="1"/>
    <col min="14603" max="14603" width="8.7109375" style="2" customWidth="1"/>
    <col min="14604" max="14604" width="9.140625" style="2"/>
    <col min="14605" max="14605" width="9" style="2" customWidth="1"/>
    <col min="14606" max="14606" width="9.5703125" style="2" customWidth="1"/>
    <col min="14607" max="14848" width="9.140625" style="2"/>
    <col min="14849" max="14849" width="28" style="2" customWidth="1"/>
    <col min="14850" max="14850" width="9.42578125" style="2" customWidth="1"/>
    <col min="14851" max="14851" width="8.7109375" style="2" customWidth="1"/>
    <col min="14852" max="14855" width="8.5703125" style="2" customWidth="1"/>
    <col min="14856" max="14856" width="9.140625" style="2"/>
    <col min="14857" max="14857" width="9.28515625" style="2" customWidth="1"/>
    <col min="14858" max="14858" width="10.140625" style="2" customWidth="1"/>
    <col min="14859" max="14859" width="8.7109375" style="2" customWidth="1"/>
    <col min="14860" max="14860" width="9.140625" style="2"/>
    <col min="14861" max="14861" width="9" style="2" customWidth="1"/>
    <col min="14862" max="14862" width="9.5703125" style="2" customWidth="1"/>
    <col min="14863" max="15104" width="9.140625" style="2"/>
    <col min="15105" max="15105" width="28" style="2" customWidth="1"/>
    <col min="15106" max="15106" width="9.42578125" style="2" customWidth="1"/>
    <col min="15107" max="15107" width="8.7109375" style="2" customWidth="1"/>
    <col min="15108" max="15111" width="8.5703125" style="2" customWidth="1"/>
    <col min="15112" max="15112" width="9.140625" style="2"/>
    <col min="15113" max="15113" width="9.28515625" style="2" customWidth="1"/>
    <col min="15114" max="15114" width="10.140625" style="2" customWidth="1"/>
    <col min="15115" max="15115" width="8.7109375" style="2" customWidth="1"/>
    <col min="15116" max="15116" width="9.140625" style="2"/>
    <col min="15117" max="15117" width="9" style="2" customWidth="1"/>
    <col min="15118" max="15118" width="9.5703125" style="2" customWidth="1"/>
    <col min="15119" max="15360" width="9.140625" style="2"/>
    <col min="15361" max="15361" width="28" style="2" customWidth="1"/>
    <col min="15362" max="15362" width="9.42578125" style="2" customWidth="1"/>
    <col min="15363" max="15363" width="8.7109375" style="2" customWidth="1"/>
    <col min="15364" max="15367" width="8.5703125" style="2" customWidth="1"/>
    <col min="15368" max="15368" width="9.140625" style="2"/>
    <col min="15369" max="15369" width="9.28515625" style="2" customWidth="1"/>
    <col min="15370" max="15370" width="10.140625" style="2" customWidth="1"/>
    <col min="15371" max="15371" width="8.7109375" style="2" customWidth="1"/>
    <col min="15372" max="15372" width="9.140625" style="2"/>
    <col min="15373" max="15373" width="9" style="2" customWidth="1"/>
    <col min="15374" max="15374" width="9.5703125" style="2" customWidth="1"/>
    <col min="15375" max="15616" width="9.140625" style="2"/>
    <col min="15617" max="15617" width="28" style="2" customWidth="1"/>
    <col min="15618" max="15618" width="9.42578125" style="2" customWidth="1"/>
    <col min="15619" max="15619" width="8.7109375" style="2" customWidth="1"/>
    <col min="15620" max="15623" width="8.5703125" style="2" customWidth="1"/>
    <col min="15624" max="15624" width="9.140625" style="2"/>
    <col min="15625" max="15625" width="9.28515625" style="2" customWidth="1"/>
    <col min="15626" max="15626" width="10.140625" style="2" customWidth="1"/>
    <col min="15627" max="15627" width="8.7109375" style="2" customWidth="1"/>
    <col min="15628" max="15628" width="9.140625" style="2"/>
    <col min="15629" max="15629" width="9" style="2" customWidth="1"/>
    <col min="15630" max="15630" width="9.5703125" style="2" customWidth="1"/>
    <col min="15631" max="15872" width="9.140625" style="2"/>
    <col min="15873" max="15873" width="28" style="2" customWidth="1"/>
    <col min="15874" max="15874" width="9.42578125" style="2" customWidth="1"/>
    <col min="15875" max="15875" width="8.7109375" style="2" customWidth="1"/>
    <col min="15876" max="15879" width="8.5703125" style="2" customWidth="1"/>
    <col min="15880" max="15880" width="9.140625" style="2"/>
    <col min="15881" max="15881" width="9.28515625" style="2" customWidth="1"/>
    <col min="15882" max="15882" width="10.140625" style="2" customWidth="1"/>
    <col min="15883" max="15883" width="8.7109375" style="2" customWidth="1"/>
    <col min="15884" max="15884" width="9.140625" style="2"/>
    <col min="15885" max="15885" width="9" style="2" customWidth="1"/>
    <col min="15886" max="15886" width="9.5703125" style="2" customWidth="1"/>
    <col min="15887" max="16128" width="9.140625" style="2"/>
    <col min="16129" max="16129" width="28" style="2" customWidth="1"/>
    <col min="16130" max="16130" width="9.42578125" style="2" customWidth="1"/>
    <col min="16131" max="16131" width="8.7109375" style="2" customWidth="1"/>
    <col min="16132" max="16135" width="8.5703125" style="2" customWidth="1"/>
    <col min="16136" max="16136" width="9.140625" style="2"/>
    <col min="16137" max="16137" width="9.28515625" style="2" customWidth="1"/>
    <col min="16138" max="16138" width="10.140625" style="2" customWidth="1"/>
    <col min="16139" max="16139" width="8.7109375" style="2" customWidth="1"/>
    <col min="16140" max="16140" width="9.140625" style="2"/>
    <col min="16141" max="16141" width="9" style="2" customWidth="1"/>
    <col min="16142" max="16142" width="9.5703125" style="2" customWidth="1"/>
    <col min="16143" max="16384" width="9.140625" style="2"/>
  </cols>
  <sheetData>
    <row r="1" spans="1:14" x14ac:dyDescent="0.2">
      <c r="N1" s="600"/>
    </row>
    <row r="4" spans="1:14" ht="15.75" x14ac:dyDescent="0.25">
      <c r="A4" s="739" t="s">
        <v>347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</row>
    <row r="6" spans="1:14" ht="15" x14ac:dyDescent="0.25">
      <c r="C6" s="492"/>
      <c r="E6" s="2" t="s">
        <v>300</v>
      </c>
    </row>
    <row r="7" spans="1:14" ht="15.75" thickBot="1" x14ac:dyDescent="0.3">
      <c r="A7" s="601" t="s">
        <v>518</v>
      </c>
      <c r="M7" s="2" t="s">
        <v>61</v>
      </c>
    </row>
    <row r="8" spans="1:14" x14ac:dyDescent="0.2">
      <c r="A8" s="602" t="s">
        <v>182</v>
      </c>
      <c r="B8" s="603" t="s">
        <v>301</v>
      </c>
      <c r="C8" s="603" t="s">
        <v>302</v>
      </c>
      <c r="D8" s="603" t="s">
        <v>303</v>
      </c>
      <c r="E8" s="603" t="s">
        <v>304</v>
      </c>
      <c r="F8" s="603" t="s">
        <v>305</v>
      </c>
      <c r="G8" s="603" t="s">
        <v>306</v>
      </c>
      <c r="H8" s="603" t="s">
        <v>307</v>
      </c>
      <c r="I8" s="603" t="s">
        <v>308</v>
      </c>
      <c r="J8" s="603" t="s">
        <v>309</v>
      </c>
      <c r="K8" s="603" t="s">
        <v>310</v>
      </c>
      <c r="L8" s="603" t="s">
        <v>311</v>
      </c>
      <c r="M8" s="603" t="s">
        <v>312</v>
      </c>
      <c r="N8" s="605" t="s">
        <v>258</v>
      </c>
    </row>
    <row r="9" spans="1:14" x14ac:dyDescent="0.2">
      <c r="A9" s="606" t="s">
        <v>180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1"/>
    </row>
    <row r="10" spans="1:14" x14ac:dyDescent="0.2">
      <c r="A10" s="622" t="s">
        <v>313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1">
        <f t="shared" ref="N10:N18" si="0">SUM(B10:M10)</f>
        <v>0</v>
      </c>
    </row>
    <row r="11" spans="1:14" x14ac:dyDescent="0.2">
      <c r="A11" s="622" t="s">
        <v>314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1">
        <f t="shared" si="0"/>
        <v>0</v>
      </c>
    </row>
    <row r="12" spans="1:14" x14ac:dyDescent="0.2">
      <c r="A12" s="622" t="s">
        <v>315</v>
      </c>
      <c r="B12" s="613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1">
        <f t="shared" si="0"/>
        <v>0</v>
      </c>
    </row>
    <row r="13" spans="1:14" x14ac:dyDescent="0.2">
      <c r="A13" s="622" t="s">
        <v>316</v>
      </c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1"/>
    </row>
    <row r="14" spans="1:14" ht="18.75" customHeight="1" x14ac:dyDescent="0.2">
      <c r="A14" s="624" t="s">
        <v>317</v>
      </c>
      <c r="B14" s="613">
        <v>1050959</v>
      </c>
      <c r="C14" s="613">
        <v>1396581</v>
      </c>
      <c r="D14" s="613">
        <v>1560986</v>
      </c>
      <c r="E14" s="613">
        <v>1230887</v>
      </c>
      <c r="F14" s="613">
        <v>1268241</v>
      </c>
      <c r="G14" s="613">
        <v>1097287</v>
      </c>
      <c r="H14" s="613">
        <v>1168407</v>
      </c>
      <c r="I14" s="613">
        <v>1163884</v>
      </c>
      <c r="J14" s="613">
        <v>1132449</v>
      </c>
      <c r="K14" s="613">
        <v>1415281</v>
      </c>
      <c r="L14" s="613">
        <v>1416023</v>
      </c>
      <c r="M14" s="613">
        <v>1172649</v>
      </c>
      <c r="N14" s="611">
        <f t="shared" si="0"/>
        <v>15073634</v>
      </c>
    </row>
    <row r="15" spans="1:14" ht="25.5" x14ac:dyDescent="0.2">
      <c r="A15" s="624" t="s">
        <v>318</v>
      </c>
      <c r="B15" s="613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1">
        <f t="shared" si="0"/>
        <v>0</v>
      </c>
    </row>
    <row r="16" spans="1:14" ht="25.5" x14ac:dyDescent="0.2">
      <c r="A16" s="624" t="s">
        <v>319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1">
        <f t="shared" si="0"/>
        <v>0</v>
      </c>
    </row>
    <row r="17" spans="1:14" x14ac:dyDescent="0.2">
      <c r="A17" s="624" t="s">
        <v>320</v>
      </c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1">
        <f t="shared" si="0"/>
        <v>0</v>
      </c>
    </row>
    <row r="18" spans="1:14" x14ac:dyDescent="0.2">
      <c r="A18" s="624" t="s">
        <v>321</v>
      </c>
      <c r="B18" s="613">
        <v>4897605</v>
      </c>
      <c r="C18" s="613">
        <v>4953052</v>
      </c>
      <c r="D18" s="613">
        <v>6201544</v>
      </c>
      <c r="E18" s="613">
        <v>4131298</v>
      </c>
      <c r="F18" s="613">
        <v>5419166</v>
      </c>
      <c r="G18" s="613">
        <v>4005652</v>
      </c>
      <c r="H18" s="613">
        <v>4010435</v>
      </c>
      <c r="I18" s="613">
        <v>4936543</v>
      </c>
      <c r="J18" s="613">
        <v>6405148</v>
      </c>
      <c r="K18" s="613">
        <v>5206704</v>
      </c>
      <c r="L18" s="613">
        <v>7743612</v>
      </c>
      <c r="M18" s="613">
        <v>2813145</v>
      </c>
      <c r="N18" s="611">
        <f t="shared" si="0"/>
        <v>60723904</v>
      </c>
    </row>
    <row r="19" spans="1:14" x14ac:dyDescent="0.2">
      <c r="A19" s="622" t="s">
        <v>322</v>
      </c>
      <c r="B19" s="613"/>
      <c r="C19" s="613">
        <f>B20-B25</f>
        <v>141955</v>
      </c>
      <c r="D19" s="613">
        <f t="shared" ref="D19:L19" si="1">C20-C25</f>
        <v>273580</v>
      </c>
      <c r="E19" s="613">
        <f t="shared" si="1"/>
        <v>879291</v>
      </c>
      <c r="F19" s="613">
        <f t="shared" si="1"/>
        <v>1401982</v>
      </c>
      <c r="G19" s="613">
        <f>F20-F25</f>
        <v>1039459</v>
      </c>
      <c r="H19" s="613">
        <f t="shared" si="1"/>
        <v>780978</v>
      </c>
      <c r="I19" s="613">
        <f t="shared" si="1"/>
        <v>509382</v>
      </c>
      <c r="J19" s="613">
        <f t="shared" si="1"/>
        <v>1383857</v>
      </c>
      <c r="K19" s="613">
        <f t="shared" si="1"/>
        <v>282605</v>
      </c>
      <c r="L19" s="613">
        <f t="shared" si="1"/>
        <v>441727</v>
      </c>
      <c r="M19" s="613">
        <f>L20-L25</f>
        <v>828596</v>
      </c>
      <c r="N19" s="611"/>
    </row>
    <row r="20" spans="1:14" x14ac:dyDescent="0.2">
      <c r="A20" s="606" t="s">
        <v>323</v>
      </c>
      <c r="B20" s="614">
        <f t="shared" ref="B20:N20" si="2">SUM(B10:B19)</f>
        <v>5948564</v>
      </c>
      <c r="C20" s="614">
        <f t="shared" si="2"/>
        <v>6491588</v>
      </c>
      <c r="D20" s="614">
        <f t="shared" si="2"/>
        <v>8036110</v>
      </c>
      <c r="E20" s="614">
        <f t="shared" si="2"/>
        <v>6241476</v>
      </c>
      <c r="F20" s="614">
        <f t="shared" si="2"/>
        <v>8089389</v>
      </c>
      <c r="G20" s="614">
        <f t="shared" si="2"/>
        <v>6142398</v>
      </c>
      <c r="H20" s="614">
        <f t="shared" si="2"/>
        <v>5959820</v>
      </c>
      <c r="I20" s="614">
        <f t="shared" si="2"/>
        <v>6609809</v>
      </c>
      <c r="J20" s="614">
        <f t="shared" si="2"/>
        <v>8921454</v>
      </c>
      <c r="K20" s="614">
        <f t="shared" si="2"/>
        <v>6904590</v>
      </c>
      <c r="L20" s="614">
        <f t="shared" si="2"/>
        <v>9601362</v>
      </c>
      <c r="M20" s="614">
        <f t="shared" si="2"/>
        <v>4814390</v>
      </c>
      <c r="N20" s="611">
        <f t="shared" si="2"/>
        <v>75797538</v>
      </c>
    </row>
    <row r="21" spans="1:14" x14ac:dyDescent="0.2">
      <c r="A21" s="606" t="s">
        <v>181</v>
      </c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1"/>
    </row>
    <row r="22" spans="1:14" x14ac:dyDescent="0.2">
      <c r="A22" s="622" t="s">
        <v>324</v>
      </c>
      <c r="B22" s="613">
        <v>5806609</v>
      </c>
      <c r="C22" s="613">
        <v>6218008</v>
      </c>
      <c r="D22" s="613">
        <v>7156819</v>
      </c>
      <c r="E22" s="613">
        <v>4839494</v>
      </c>
      <c r="F22" s="613">
        <v>6991750</v>
      </c>
      <c r="G22" s="613">
        <v>5361420</v>
      </c>
      <c r="H22" s="613">
        <v>5450438</v>
      </c>
      <c r="I22" s="613">
        <v>5225952</v>
      </c>
      <c r="J22" s="613">
        <v>8638849</v>
      </c>
      <c r="K22" s="613">
        <v>6230463</v>
      </c>
      <c r="L22" s="613">
        <v>8756977</v>
      </c>
      <c r="M22" s="613">
        <v>4564206</v>
      </c>
      <c r="N22" s="611">
        <f>SUM(B22:M22)</f>
        <v>75240985</v>
      </c>
    </row>
    <row r="23" spans="1:14" x14ac:dyDescent="0.2">
      <c r="A23" s="622" t="s">
        <v>325</v>
      </c>
      <c r="B23" s="613"/>
      <c r="C23" s="613"/>
      <c r="D23" s="613"/>
      <c r="E23" s="613"/>
      <c r="F23" s="613">
        <v>58180</v>
      </c>
      <c r="G23" s="613"/>
      <c r="H23" s="613"/>
      <c r="I23" s="613"/>
      <c r="J23" s="613"/>
      <c r="K23" s="613">
        <v>232400</v>
      </c>
      <c r="L23" s="613">
        <v>15789</v>
      </c>
      <c r="M23" s="613">
        <v>244602</v>
      </c>
      <c r="N23" s="611">
        <f>SUM(B23:M23)</f>
        <v>550971</v>
      </c>
    </row>
    <row r="24" spans="1:14" x14ac:dyDescent="0.2">
      <c r="A24" s="622" t="s">
        <v>326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1">
        <f>SUM(B24:M24)</f>
        <v>0</v>
      </c>
    </row>
    <row r="25" spans="1:14" x14ac:dyDescent="0.2">
      <c r="A25" s="606" t="s">
        <v>327</v>
      </c>
      <c r="B25" s="614">
        <f t="shared" ref="B25:N25" si="3">SUM(B22:B24)</f>
        <v>5806609</v>
      </c>
      <c r="C25" s="614">
        <f t="shared" si="3"/>
        <v>6218008</v>
      </c>
      <c r="D25" s="614">
        <f t="shared" si="3"/>
        <v>7156819</v>
      </c>
      <c r="E25" s="614">
        <f t="shared" si="3"/>
        <v>4839494</v>
      </c>
      <c r="F25" s="614">
        <f t="shared" si="3"/>
        <v>7049930</v>
      </c>
      <c r="G25" s="614">
        <f t="shared" si="3"/>
        <v>5361420</v>
      </c>
      <c r="H25" s="614">
        <f t="shared" si="3"/>
        <v>5450438</v>
      </c>
      <c r="I25" s="614">
        <f t="shared" si="3"/>
        <v>5225952</v>
      </c>
      <c r="J25" s="614">
        <f t="shared" si="3"/>
        <v>8638849</v>
      </c>
      <c r="K25" s="614">
        <f t="shared" si="3"/>
        <v>6462863</v>
      </c>
      <c r="L25" s="614">
        <f t="shared" si="3"/>
        <v>8772766</v>
      </c>
      <c r="M25" s="614">
        <f t="shared" si="3"/>
        <v>4808808</v>
      </c>
      <c r="N25" s="611">
        <f t="shared" si="3"/>
        <v>75791956</v>
      </c>
    </row>
    <row r="26" spans="1:14" ht="27.75" customHeight="1" thickBot="1" x14ac:dyDescent="0.25">
      <c r="A26" s="616" t="s">
        <v>328</v>
      </c>
      <c r="B26" s="617">
        <f t="shared" ref="B26:M26" si="4">B20-B25</f>
        <v>141955</v>
      </c>
      <c r="C26" s="617">
        <f t="shared" si="4"/>
        <v>273580</v>
      </c>
      <c r="D26" s="617">
        <f t="shared" si="4"/>
        <v>879291</v>
      </c>
      <c r="E26" s="617">
        <f t="shared" si="4"/>
        <v>1401982</v>
      </c>
      <c r="F26" s="617">
        <f t="shared" si="4"/>
        <v>1039459</v>
      </c>
      <c r="G26" s="617">
        <f t="shared" si="4"/>
        <v>780978</v>
      </c>
      <c r="H26" s="617">
        <f t="shared" si="4"/>
        <v>509382</v>
      </c>
      <c r="I26" s="617">
        <f t="shared" si="4"/>
        <v>1383857</v>
      </c>
      <c r="J26" s="617">
        <f t="shared" si="4"/>
        <v>282605</v>
      </c>
      <c r="K26" s="617">
        <f t="shared" si="4"/>
        <v>441727</v>
      </c>
      <c r="L26" s="617">
        <f t="shared" si="4"/>
        <v>828596</v>
      </c>
      <c r="M26" s="617">
        <f t="shared" si="4"/>
        <v>5582</v>
      </c>
      <c r="N26" s="626"/>
    </row>
    <row r="27" spans="1:14" ht="15" x14ac:dyDescent="0.2">
      <c r="A27" s="619"/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</row>
  </sheetData>
  <mergeCells count="1">
    <mergeCell ref="A4:N4"/>
  </mergeCells>
  <pageMargins left="0.19685039370078741" right="0.19685039370078741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63E26-41E7-4904-9D9C-308450CFC9F6}">
  <sheetPr>
    <tabColor rgb="FF66FF99"/>
    <pageSetUpPr fitToPage="1"/>
  </sheetPr>
  <dimension ref="A1:N27"/>
  <sheetViews>
    <sheetView workbookViewId="0">
      <selection activeCell="A7" sqref="A7"/>
    </sheetView>
  </sheetViews>
  <sheetFormatPr defaultRowHeight="12.75" x14ac:dyDescent="0.2"/>
  <cols>
    <col min="1" max="1" width="27.42578125" style="2" customWidth="1"/>
    <col min="2" max="3" width="9.28515625" style="2" customWidth="1"/>
    <col min="4" max="4" width="9" style="2" customWidth="1"/>
    <col min="5" max="5" width="8.5703125" style="2" customWidth="1"/>
    <col min="6" max="6" width="8.7109375" style="2" customWidth="1"/>
    <col min="7" max="7" width="8" style="2" customWidth="1"/>
    <col min="8" max="8" width="8.5703125" style="2" customWidth="1"/>
    <col min="9" max="9" width="9.28515625" style="2" customWidth="1"/>
    <col min="10" max="10" width="10.85546875" style="2" customWidth="1"/>
    <col min="11" max="11" width="8.85546875" style="2" customWidth="1"/>
    <col min="12" max="12" width="9" style="2" customWidth="1"/>
    <col min="13" max="13" width="9.42578125" style="2" customWidth="1"/>
    <col min="14" max="14" width="9.5703125" style="2" customWidth="1"/>
    <col min="15" max="256" width="9.140625" style="2"/>
    <col min="257" max="257" width="27.42578125" style="2" customWidth="1"/>
    <col min="258" max="259" width="9.28515625" style="2" customWidth="1"/>
    <col min="260" max="260" width="9" style="2" customWidth="1"/>
    <col min="261" max="261" width="8.5703125" style="2" customWidth="1"/>
    <col min="262" max="262" width="8.7109375" style="2" customWidth="1"/>
    <col min="263" max="263" width="8" style="2" customWidth="1"/>
    <col min="264" max="264" width="8.5703125" style="2" customWidth="1"/>
    <col min="265" max="265" width="9.28515625" style="2" customWidth="1"/>
    <col min="266" max="266" width="10.85546875" style="2" customWidth="1"/>
    <col min="267" max="267" width="8.85546875" style="2" customWidth="1"/>
    <col min="268" max="268" width="9" style="2" customWidth="1"/>
    <col min="269" max="269" width="9.42578125" style="2" customWidth="1"/>
    <col min="270" max="270" width="9.5703125" style="2" customWidth="1"/>
    <col min="271" max="512" width="9.140625" style="2"/>
    <col min="513" max="513" width="27.42578125" style="2" customWidth="1"/>
    <col min="514" max="515" width="9.28515625" style="2" customWidth="1"/>
    <col min="516" max="516" width="9" style="2" customWidth="1"/>
    <col min="517" max="517" width="8.5703125" style="2" customWidth="1"/>
    <col min="518" max="518" width="8.7109375" style="2" customWidth="1"/>
    <col min="519" max="519" width="8" style="2" customWidth="1"/>
    <col min="520" max="520" width="8.5703125" style="2" customWidth="1"/>
    <col min="521" max="521" width="9.28515625" style="2" customWidth="1"/>
    <col min="522" max="522" width="10.85546875" style="2" customWidth="1"/>
    <col min="523" max="523" width="8.85546875" style="2" customWidth="1"/>
    <col min="524" max="524" width="9" style="2" customWidth="1"/>
    <col min="525" max="525" width="9.42578125" style="2" customWidth="1"/>
    <col min="526" max="526" width="9.5703125" style="2" customWidth="1"/>
    <col min="527" max="768" width="9.140625" style="2"/>
    <col min="769" max="769" width="27.42578125" style="2" customWidth="1"/>
    <col min="770" max="771" width="9.28515625" style="2" customWidth="1"/>
    <col min="772" max="772" width="9" style="2" customWidth="1"/>
    <col min="773" max="773" width="8.5703125" style="2" customWidth="1"/>
    <col min="774" max="774" width="8.7109375" style="2" customWidth="1"/>
    <col min="775" max="775" width="8" style="2" customWidth="1"/>
    <col min="776" max="776" width="8.5703125" style="2" customWidth="1"/>
    <col min="777" max="777" width="9.28515625" style="2" customWidth="1"/>
    <col min="778" max="778" width="10.85546875" style="2" customWidth="1"/>
    <col min="779" max="779" width="8.85546875" style="2" customWidth="1"/>
    <col min="780" max="780" width="9" style="2" customWidth="1"/>
    <col min="781" max="781" width="9.42578125" style="2" customWidth="1"/>
    <col min="782" max="782" width="9.5703125" style="2" customWidth="1"/>
    <col min="783" max="1024" width="9.140625" style="2"/>
    <col min="1025" max="1025" width="27.42578125" style="2" customWidth="1"/>
    <col min="1026" max="1027" width="9.28515625" style="2" customWidth="1"/>
    <col min="1028" max="1028" width="9" style="2" customWidth="1"/>
    <col min="1029" max="1029" width="8.5703125" style="2" customWidth="1"/>
    <col min="1030" max="1030" width="8.7109375" style="2" customWidth="1"/>
    <col min="1031" max="1031" width="8" style="2" customWidth="1"/>
    <col min="1032" max="1032" width="8.5703125" style="2" customWidth="1"/>
    <col min="1033" max="1033" width="9.28515625" style="2" customWidth="1"/>
    <col min="1034" max="1034" width="10.85546875" style="2" customWidth="1"/>
    <col min="1035" max="1035" width="8.85546875" style="2" customWidth="1"/>
    <col min="1036" max="1036" width="9" style="2" customWidth="1"/>
    <col min="1037" max="1037" width="9.42578125" style="2" customWidth="1"/>
    <col min="1038" max="1038" width="9.5703125" style="2" customWidth="1"/>
    <col min="1039" max="1280" width="9.140625" style="2"/>
    <col min="1281" max="1281" width="27.42578125" style="2" customWidth="1"/>
    <col min="1282" max="1283" width="9.28515625" style="2" customWidth="1"/>
    <col min="1284" max="1284" width="9" style="2" customWidth="1"/>
    <col min="1285" max="1285" width="8.5703125" style="2" customWidth="1"/>
    <col min="1286" max="1286" width="8.7109375" style="2" customWidth="1"/>
    <col min="1287" max="1287" width="8" style="2" customWidth="1"/>
    <col min="1288" max="1288" width="8.5703125" style="2" customWidth="1"/>
    <col min="1289" max="1289" width="9.28515625" style="2" customWidth="1"/>
    <col min="1290" max="1290" width="10.85546875" style="2" customWidth="1"/>
    <col min="1291" max="1291" width="8.85546875" style="2" customWidth="1"/>
    <col min="1292" max="1292" width="9" style="2" customWidth="1"/>
    <col min="1293" max="1293" width="9.42578125" style="2" customWidth="1"/>
    <col min="1294" max="1294" width="9.5703125" style="2" customWidth="1"/>
    <col min="1295" max="1536" width="9.140625" style="2"/>
    <col min="1537" max="1537" width="27.42578125" style="2" customWidth="1"/>
    <col min="1538" max="1539" width="9.28515625" style="2" customWidth="1"/>
    <col min="1540" max="1540" width="9" style="2" customWidth="1"/>
    <col min="1541" max="1541" width="8.5703125" style="2" customWidth="1"/>
    <col min="1542" max="1542" width="8.7109375" style="2" customWidth="1"/>
    <col min="1543" max="1543" width="8" style="2" customWidth="1"/>
    <col min="1544" max="1544" width="8.5703125" style="2" customWidth="1"/>
    <col min="1545" max="1545" width="9.28515625" style="2" customWidth="1"/>
    <col min="1546" max="1546" width="10.85546875" style="2" customWidth="1"/>
    <col min="1547" max="1547" width="8.85546875" style="2" customWidth="1"/>
    <col min="1548" max="1548" width="9" style="2" customWidth="1"/>
    <col min="1549" max="1549" width="9.42578125" style="2" customWidth="1"/>
    <col min="1550" max="1550" width="9.5703125" style="2" customWidth="1"/>
    <col min="1551" max="1792" width="9.140625" style="2"/>
    <col min="1793" max="1793" width="27.42578125" style="2" customWidth="1"/>
    <col min="1794" max="1795" width="9.28515625" style="2" customWidth="1"/>
    <col min="1796" max="1796" width="9" style="2" customWidth="1"/>
    <col min="1797" max="1797" width="8.5703125" style="2" customWidth="1"/>
    <col min="1798" max="1798" width="8.7109375" style="2" customWidth="1"/>
    <col min="1799" max="1799" width="8" style="2" customWidth="1"/>
    <col min="1800" max="1800" width="8.5703125" style="2" customWidth="1"/>
    <col min="1801" max="1801" width="9.28515625" style="2" customWidth="1"/>
    <col min="1802" max="1802" width="10.85546875" style="2" customWidth="1"/>
    <col min="1803" max="1803" width="8.85546875" style="2" customWidth="1"/>
    <col min="1804" max="1804" width="9" style="2" customWidth="1"/>
    <col min="1805" max="1805" width="9.42578125" style="2" customWidth="1"/>
    <col min="1806" max="1806" width="9.5703125" style="2" customWidth="1"/>
    <col min="1807" max="2048" width="9.140625" style="2"/>
    <col min="2049" max="2049" width="27.42578125" style="2" customWidth="1"/>
    <col min="2050" max="2051" width="9.28515625" style="2" customWidth="1"/>
    <col min="2052" max="2052" width="9" style="2" customWidth="1"/>
    <col min="2053" max="2053" width="8.5703125" style="2" customWidth="1"/>
    <col min="2054" max="2054" width="8.7109375" style="2" customWidth="1"/>
    <col min="2055" max="2055" width="8" style="2" customWidth="1"/>
    <col min="2056" max="2056" width="8.5703125" style="2" customWidth="1"/>
    <col min="2057" max="2057" width="9.28515625" style="2" customWidth="1"/>
    <col min="2058" max="2058" width="10.85546875" style="2" customWidth="1"/>
    <col min="2059" max="2059" width="8.85546875" style="2" customWidth="1"/>
    <col min="2060" max="2060" width="9" style="2" customWidth="1"/>
    <col min="2061" max="2061" width="9.42578125" style="2" customWidth="1"/>
    <col min="2062" max="2062" width="9.5703125" style="2" customWidth="1"/>
    <col min="2063" max="2304" width="9.140625" style="2"/>
    <col min="2305" max="2305" width="27.42578125" style="2" customWidth="1"/>
    <col min="2306" max="2307" width="9.28515625" style="2" customWidth="1"/>
    <col min="2308" max="2308" width="9" style="2" customWidth="1"/>
    <col min="2309" max="2309" width="8.5703125" style="2" customWidth="1"/>
    <col min="2310" max="2310" width="8.7109375" style="2" customWidth="1"/>
    <col min="2311" max="2311" width="8" style="2" customWidth="1"/>
    <col min="2312" max="2312" width="8.5703125" style="2" customWidth="1"/>
    <col min="2313" max="2313" width="9.28515625" style="2" customWidth="1"/>
    <col min="2314" max="2314" width="10.85546875" style="2" customWidth="1"/>
    <col min="2315" max="2315" width="8.85546875" style="2" customWidth="1"/>
    <col min="2316" max="2316" width="9" style="2" customWidth="1"/>
    <col min="2317" max="2317" width="9.42578125" style="2" customWidth="1"/>
    <col min="2318" max="2318" width="9.5703125" style="2" customWidth="1"/>
    <col min="2319" max="2560" width="9.140625" style="2"/>
    <col min="2561" max="2561" width="27.42578125" style="2" customWidth="1"/>
    <col min="2562" max="2563" width="9.28515625" style="2" customWidth="1"/>
    <col min="2564" max="2564" width="9" style="2" customWidth="1"/>
    <col min="2565" max="2565" width="8.5703125" style="2" customWidth="1"/>
    <col min="2566" max="2566" width="8.7109375" style="2" customWidth="1"/>
    <col min="2567" max="2567" width="8" style="2" customWidth="1"/>
    <col min="2568" max="2568" width="8.5703125" style="2" customWidth="1"/>
    <col min="2569" max="2569" width="9.28515625" style="2" customWidth="1"/>
    <col min="2570" max="2570" width="10.85546875" style="2" customWidth="1"/>
    <col min="2571" max="2571" width="8.85546875" style="2" customWidth="1"/>
    <col min="2572" max="2572" width="9" style="2" customWidth="1"/>
    <col min="2573" max="2573" width="9.42578125" style="2" customWidth="1"/>
    <col min="2574" max="2574" width="9.5703125" style="2" customWidth="1"/>
    <col min="2575" max="2816" width="9.140625" style="2"/>
    <col min="2817" max="2817" width="27.42578125" style="2" customWidth="1"/>
    <col min="2818" max="2819" width="9.28515625" style="2" customWidth="1"/>
    <col min="2820" max="2820" width="9" style="2" customWidth="1"/>
    <col min="2821" max="2821" width="8.5703125" style="2" customWidth="1"/>
    <col min="2822" max="2822" width="8.7109375" style="2" customWidth="1"/>
    <col min="2823" max="2823" width="8" style="2" customWidth="1"/>
    <col min="2824" max="2824" width="8.5703125" style="2" customWidth="1"/>
    <col min="2825" max="2825" width="9.28515625" style="2" customWidth="1"/>
    <col min="2826" max="2826" width="10.85546875" style="2" customWidth="1"/>
    <col min="2827" max="2827" width="8.85546875" style="2" customWidth="1"/>
    <col min="2828" max="2828" width="9" style="2" customWidth="1"/>
    <col min="2829" max="2829" width="9.42578125" style="2" customWidth="1"/>
    <col min="2830" max="2830" width="9.5703125" style="2" customWidth="1"/>
    <col min="2831" max="3072" width="9.140625" style="2"/>
    <col min="3073" max="3073" width="27.42578125" style="2" customWidth="1"/>
    <col min="3074" max="3075" width="9.28515625" style="2" customWidth="1"/>
    <col min="3076" max="3076" width="9" style="2" customWidth="1"/>
    <col min="3077" max="3077" width="8.5703125" style="2" customWidth="1"/>
    <col min="3078" max="3078" width="8.7109375" style="2" customWidth="1"/>
    <col min="3079" max="3079" width="8" style="2" customWidth="1"/>
    <col min="3080" max="3080" width="8.5703125" style="2" customWidth="1"/>
    <col min="3081" max="3081" width="9.28515625" style="2" customWidth="1"/>
    <col min="3082" max="3082" width="10.85546875" style="2" customWidth="1"/>
    <col min="3083" max="3083" width="8.85546875" style="2" customWidth="1"/>
    <col min="3084" max="3084" width="9" style="2" customWidth="1"/>
    <col min="3085" max="3085" width="9.42578125" style="2" customWidth="1"/>
    <col min="3086" max="3086" width="9.5703125" style="2" customWidth="1"/>
    <col min="3087" max="3328" width="9.140625" style="2"/>
    <col min="3329" max="3329" width="27.42578125" style="2" customWidth="1"/>
    <col min="3330" max="3331" width="9.28515625" style="2" customWidth="1"/>
    <col min="3332" max="3332" width="9" style="2" customWidth="1"/>
    <col min="3333" max="3333" width="8.5703125" style="2" customWidth="1"/>
    <col min="3334" max="3334" width="8.7109375" style="2" customWidth="1"/>
    <col min="3335" max="3335" width="8" style="2" customWidth="1"/>
    <col min="3336" max="3336" width="8.5703125" style="2" customWidth="1"/>
    <col min="3337" max="3337" width="9.28515625" style="2" customWidth="1"/>
    <col min="3338" max="3338" width="10.85546875" style="2" customWidth="1"/>
    <col min="3339" max="3339" width="8.85546875" style="2" customWidth="1"/>
    <col min="3340" max="3340" width="9" style="2" customWidth="1"/>
    <col min="3341" max="3341" width="9.42578125" style="2" customWidth="1"/>
    <col min="3342" max="3342" width="9.5703125" style="2" customWidth="1"/>
    <col min="3343" max="3584" width="9.140625" style="2"/>
    <col min="3585" max="3585" width="27.42578125" style="2" customWidth="1"/>
    <col min="3586" max="3587" width="9.28515625" style="2" customWidth="1"/>
    <col min="3588" max="3588" width="9" style="2" customWidth="1"/>
    <col min="3589" max="3589" width="8.5703125" style="2" customWidth="1"/>
    <col min="3590" max="3590" width="8.7109375" style="2" customWidth="1"/>
    <col min="3591" max="3591" width="8" style="2" customWidth="1"/>
    <col min="3592" max="3592" width="8.5703125" style="2" customWidth="1"/>
    <col min="3593" max="3593" width="9.28515625" style="2" customWidth="1"/>
    <col min="3594" max="3594" width="10.85546875" style="2" customWidth="1"/>
    <col min="3595" max="3595" width="8.85546875" style="2" customWidth="1"/>
    <col min="3596" max="3596" width="9" style="2" customWidth="1"/>
    <col min="3597" max="3597" width="9.42578125" style="2" customWidth="1"/>
    <col min="3598" max="3598" width="9.5703125" style="2" customWidth="1"/>
    <col min="3599" max="3840" width="9.140625" style="2"/>
    <col min="3841" max="3841" width="27.42578125" style="2" customWidth="1"/>
    <col min="3842" max="3843" width="9.28515625" style="2" customWidth="1"/>
    <col min="3844" max="3844" width="9" style="2" customWidth="1"/>
    <col min="3845" max="3845" width="8.5703125" style="2" customWidth="1"/>
    <col min="3846" max="3846" width="8.7109375" style="2" customWidth="1"/>
    <col min="3847" max="3847" width="8" style="2" customWidth="1"/>
    <col min="3848" max="3848" width="8.5703125" style="2" customWidth="1"/>
    <col min="3849" max="3849" width="9.28515625" style="2" customWidth="1"/>
    <col min="3850" max="3850" width="10.85546875" style="2" customWidth="1"/>
    <col min="3851" max="3851" width="8.85546875" style="2" customWidth="1"/>
    <col min="3852" max="3852" width="9" style="2" customWidth="1"/>
    <col min="3853" max="3853" width="9.42578125" style="2" customWidth="1"/>
    <col min="3854" max="3854" width="9.5703125" style="2" customWidth="1"/>
    <col min="3855" max="4096" width="9.140625" style="2"/>
    <col min="4097" max="4097" width="27.42578125" style="2" customWidth="1"/>
    <col min="4098" max="4099" width="9.28515625" style="2" customWidth="1"/>
    <col min="4100" max="4100" width="9" style="2" customWidth="1"/>
    <col min="4101" max="4101" width="8.5703125" style="2" customWidth="1"/>
    <col min="4102" max="4102" width="8.7109375" style="2" customWidth="1"/>
    <col min="4103" max="4103" width="8" style="2" customWidth="1"/>
    <col min="4104" max="4104" width="8.5703125" style="2" customWidth="1"/>
    <col min="4105" max="4105" width="9.28515625" style="2" customWidth="1"/>
    <col min="4106" max="4106" width="10.85546875" style="2" customWidth="1"/>
    <col min="4107" max="4107" width="8.85546875" style="2" customWidth="1"/>
    <col min="4108" max="4108" width="9" style="2" customWidth="1"/>
    <col min="4109" max="4109" width="9.42578125" style="2" customWidth="1"/>
    <col min="4110" max="4110" width="9.5703125" style="2" customWidth="1"/>
    <col min="4111" max="4352" width="9.140625" style="2"/>
    <col min="4353" max="4353" width="27.42578125" style="2" customWidth="1"/>
    <col min="4354" max="4355" width="9.28515625" style="2" customWidth="1"/>
    <col min="4356" max="4356" width="9" style="2" customWidth="1"/>
    <col min="4357" max="4357" width="8.5703125" style="2" customWidth="1"/>
    <col min="4358" max="4358" width="8.7109375" style="2" customWidth="1"/>
    <col min="4359" max="4359" width="8" style="2" customWidth="1"/>
    <col min="4360" max="4360" width="8.5703125" style="2" customWidth="1"/>
    <col min="4361" max="4361" width="9.28515625" style="2" customWidth="1"/>
    <col min="4362" max="4362" width="10.85546875" style="2" customWidth="1"/>
    <col min="4363" max="4363" width="8.85546875" style="2" customWidth="1"/>
    <col min="4364" max="4364" width="9" style="2" customWidth="1"/>
    <col min="4365" max="4365" width="9.42578125" style="2" customWidth="1"/>
    <col min="4366" max="4366" width="9.5703125" style="2" customWidth="1"/>
    <col min="4367" max="4608" width="9.140625" style="2"/>
    <col min="4609" max="4609" width="27.42578125" style="2" customWidth="1"/>
    <col min="4610" max="4611" width="9.28515625" style="2" customWidth="1"/>
    <col min="4612" max="4612" width="9" style="2" customWidth="1"/>
    <col min="4613" max="4613" width="8.5703125" style="2" customWidth="1"/>
    <col min="4614" max="4614" width="8.7109375" style="2" customWidth="1"/>
    <col min="4615" max="4615" width="8" style="2" customWidth="1"/>
    <col min="4616" max="4616" width="8.5703125" style="2" customWidth="1"/>
    <col min="4617" max="4617" width="9.28515625" style="2" customWidth="1"/>
    <col min="4618" max="4618" width="10.85546875" style="2" customWidth="1"/>
    <col min="4619" max="4619" width="8.85546875" style="2" customWidth="1"/>
    <col min="4620" max="4620" width="9" style="2" customWidth="1"/>
    <col min="4621" max="4621" width="9.42578125" style="2" customWidth="1"/>
    <col min="4622" max="4622" width="9.5703125" style="2" customWidth="1"/>
    <col min="4623" max="4864" width="9.140625" style="2"/>
    <col min="4865" max="4865" width="27.42578125" style="2" customWidth="1"/>
    <col min="4866" max="4867" width="9.28515625" style="2" customWidth="1"/>
    <col min="4868" max="4868" width="9" style="2" customWidth="1"/>
    <col min="4869" max="4869" width="8.5703125" style="2" customWidth="1"/>
    <col min="4870" max="4870" width="8.7109375" style="2" customWidth="1"/>
    <col min="4871" max="4871" width="8" style="2" customWidth="1"/>
    <col min="4872" max="4872" width="8.5703125" style="2" customWidth="1"/>
    <col min="4873" max="4873" width="9.28515625" style="2" customWidth="1"/>
    <col min="4874" max="4874" width="10.85546875" style="2" customWidth="1"/>
    <col min="4875" max="4875" width="8.85546875" style="2" customWidth="1"/>
    <col min="4876" max="4876" width="9" style="2" customWidth="1"/>
    <col min="4877" max="4877" width="9.42578125" style="2" customWidth="1"/>
    <col min="4878" max="4878" width="9.5703125" style="2" customWidth="1"/>
    <col min="4879" max="5120" width="9.140625" style="2"/>
    <col min="5121" max="5121" width="27.42578125" style="2" customWidth="1"/>
    <col min="5122" max="5123" width="9.28515625" style="2" customWidth="1"/>
    <col min="5124" max="5124" width="9" style="2" customWidth="1"/>
    <col min="5125" max="5125" width="8.5703125" style="2" customWidth="1"/>
    <col min="5126" max="5126" width="8.7109375" style="2" customWidth="1"/>
    <col min="5127" max="5127" width="8" style="2" customWidth="1"/>
    <col min="5128" max="5128" width="8.5703125" style="2" customWidth="1"/>
    <col min="5129" max="5129" width="9.28515625" style="2" customWidth="1"/>
    <col min="5130" max="5130" width="10.85546875" style="2" customWidth="1"/>
    <col min="5131" max="5131" width="8.85546875" style="2" customWidth="1"/>
    <col min="5132" max="5132" width="9" style="2" customWidth="1"/>
    <col min="5133" max="5133" width="9.42578125" style="2" customWidth="1"/>
    <col min="5134" max="5134" width="9.5703125" style="2" customWidth="1"/>
    <col min="5135" max="5376" width="9.140625" style="2"/>
    <col min="5377" max="5377" width="27.42578125" style="2" customWidth="1"/>
    <col min="5378" max="5379" width="9.28515625" style="2" customWidth="1"/>
    <col min="5380" max="5380" width="9" style="2" customWidth="1"/>
    <col min="5381" max="5381" width="8.5703125" style="2" customWidth="1"/>
    <col min="5382" max="5382" width="8.7109375" style="2" customWidth="1"/>
    <col min="5383" max="5383" width="8" style="2" customWidth="1"/>
    <col min="5384" max="5384" width="8.5703125" style="2" customWidth="1"/>
    <col min="5385" max="5385" width="9.28515625" style="2" customWidth="1"/>
    <col min="5386" max="5386" width="10.85546875" style="2" customWidth="1"/>
    <col min="5387" max="5387" width="8.85546875" style="2" customWidth="1"/>
    <col min="5388" max="5388" width="9" style="2" customWidth="1"/>
    <col min="5389" max="5389" width="9.42578125" style="2" customWidth="1"/>
    <col min="5390" max="5390" width="9.5703125" style="2" customWidth="1"/>
    <col min="5391" max="5632" width="9.140625" style="2"/>
    <col min="5633" max="5633" width="27.42578125" style="2" customWidth="1"/>
    <col min="5634" max="5635" width="9.28515625" style="2" customWidth="1"/>
    <col min="5636" max="5636" width="9" style="2" customWidth="1"/>
    <col min="5637" max="5637" width="8.5703125" style="2" customWidth="1"/>
    <col min="5638" max="5638" width="8.7109375" style="2" customWidth="1"/>
    <col min="5639" max="5639" width="8" style="2" customWidth="1"/>
    <col min="5640" max="5640" width="8.5703125" style="2" customWidth="1"/>
    <col min="5641" max="5641" width="9.28515625" style="2" customWidth="1"/>
    <col min="5642" max="5642" width="10.85546875" style="2" customWidth="1"/>
    <col min="5643" max="5643" width="8.85546875" style="2" customWidth="1"/>
    <col min="5644" max="5644" width="9" style="2" customWidth="1"/>
    <col min="5645" max="5645" width="9.42578125" style="2" customWidth="1"/>
    <col min="5646" max="5646" width="9.5703125" style="2" customWidth="1"/>
    <col min="5647" max="5888" width="9.140625" style="2"/>
    <col min="5889" max="5889" width="27.42578125" style="2" customWidth="1"/>
    <col min="5890" max="5891" width="9.28515625" style="2" customWidth="1"/>
    <col min="5892" max="5892" width="9" style="2" customWidth="1"/>
    <col min="5893" max="5893" width="8.5703125" style="2" customWidth="1"/>
    <col min="5894" max="5894" width="8.7109375" style="2" customWidth="1"/>
    <col min="5895" max="5895" width="8" style="2" customWidth="1"/>
    <col min="5896" max="5896" width="8.5703125" style="2" customWidth="1"/>
    <col min="5897" max="5897" width="9.28515625" style="2" customWidth="1"/>
    <col min="5898" max="5898" width="10.85546875" style="2" customWidth="1"/>
    <col min="5899" max="5899" width="8.85546875" style="2" customWidth="1"/>
    <col min="5900" max="5900" width="9" style="2" customWidth="1"/>
    <col min="5901" max="5901" width="9.42578125" style="2" customWidth="1"/>
    <col min="5902" max="5902" width="9.5703125" style="2" customWidth="1"/>
    <col min="5903" max="6144" width="9.140625" style="2"/>
    <col min="6145" max="6145" width="27.42578125" style="2" customWidth="1"/>
    <col min="6146" max="6147" width="9.28515625" style="2" customWidth="1"/>
    <col min="6148" max="6148" width="9" style="2" customWidth="1"/>
    <col min="6149" max="6149" width="8.5703125" style="2" customWidth="1"/>
    <col min="6150" max="6150" width="8.7109375" style="2" customWidth="1"/>
    <col min="6151" max="6151" width="8" style="2" customWidth="1"/>
    <col min="6152" max="6152" width="8.5703125" style="2" customWidth="1"/>
    <col min="6153" max="6153" width="9.28515625" style="2" customWidth="1"/>
    <col min="6154" max="6154" width="10.85546875" style="2" customWidth="1"/>
    <col min="6155" max="6155" width="8.85546875" style="2" customWidth="1"/>
    <col min="6156" max="6156" width="9" style="2" customWidth="1"/>
    <col min="6157" max="6157" width="9.42578125" style="2" customWidth="1"/>
    <col min="6158" max="6158" width="9.5703125" style="2" customWidth="1"/>
    <col min="6159" max="6400" width="9.140625" style="2"/>
    <col min="6401" max="6401" width="27.42578125" style="2" customWidth="1"/>
    <col min="6402" max="6403" width="9.28515625" style="2" customWidth="1"/>
    <col min="6404" max="6404" width="9" style="2" customWidth="1"/>
    <col min="6405" max="6405" width="8.5703125" style="2" customWidth="1"/>
    <col min="6406" max="6406" width="8.7109375" style="2" customWidth="1"/>
    <col min="6407" max="6407" width="8" style="2" customWidth="1"/>
    <col min="6408" max="6408" width="8.5703125" style="2" customWidth="1"/>
    <col min="6409" max="6409" width="9.28515625" style="2" customWidth="1"/>
    <col min="6410" max="6410" width="10.85546875" style="2" customWidth="1"/>
    <col min="6411" max="6411" width="8.85546875" style="2" customWidth="1"/>
    <col min="6412" max="6412" width="9" style="2" customWidth="1"/>
    <col min="6413" max="6413" width="9.42578125" style="2" customWidth="1"/>
    <col min="6414" max="6414" width="9.5703125" style="2" customWidth="1"/>
    <col min="6415" max="6656" width="9.140625" style="2"/>
    <col min="6657" max="6657" width="27.42578125" style="2" customWidth="1"/>
    <col min="6658" max="6659" width="9.28515625" style="2" customWidth="1"/>
    <col min="6660" max="6660" width="9" style="2" customWidth="1"/>
    <col min="6661" max="6661" width="8.5703125" style="2" customWidth="1"/>
    <col min="6662" max="6662" width="8.7109375" style="2" customWidth="1"/>
    <col min="6663" max="6663" width="8" style="2" customWidth="1"/>
    <col min="6664" max="6664" width="8.5703125" style="2" customWidth="1"/>
    <col min="6665" max="6665" width="9.28515625" style="2" customWidth="1"/>
    <col min="6666" max="6666" width="10.85546875" style="2" customWidth="1"/>
    <col min="6667" max="6667" width="8.85546875" style="2" customWidth="1"/>
    <col min="6668" max="6668" width="9" style="2" customWidth="1"/>
    <col min="6669" max="6669" width="9.42578125" style="2" customWidth="1"/>
    <col min="6670" max="6670" width="9.5703125" style="2" customWidth="1"/>
    <col min="6671" max="6912" width="9.140625" style="2"/>
    <col min="6913" max="6913" width="27.42578125" style="2" customWidth="1"/>
    <col min="6914" max="6915" width="9.28515625" style="2" customWidth="1"/>
    <col min="6916" max="6916" width="9" style="2" customWidth="1"/>
    <col min="6917" max="6917" width="8.5703125" style="2" customWidth="1"/>
    <col min="6918" max="6918" width="8.7109375" style="2" customWidth="1"/>
    <col min="6919" max="6919" width="8" style="2" customWidth="1"/>
    <col min="6920" max="6920" width="8.5703125" style="2" customWidth="1"/>
    <col min="6921" max="6921" width="9.28515625" style="2" customWidth="1"/>
    <col min="6922" max="6922" width="10.85546875" style="2" customWidth="1"/>
    <col min="6923" max="6923" width="8.85546875" style="2" customWidth="1"/>
    <col min="6924" max="6924" width="9" style="2" customWidth="1"/>
    <col min="6925" max="6925" width="9.42578125" style="2" customWidth="1"/>
    <col min="6926" max="6926" width="9.5703125" style="2" customWidth="1"/>
    <col min="6927" max="7168" width="9.140625" style="2"/>
    <col min="7169" max="7169" width="27.42578125" style="2" customWidth="1"/>
    <col min="7170" max="7171" width="9.28515625" style="2" customWidth="1"/>
    <col min="7172" max="7172" width="9" style="2" customWidth="1"/>
    <col min="7173" max="7173" width="8.5703125" style="2" customWidth="1"/>
    <col min="7174" max="7174" width="8.7109375" style="2" customWidth="1"/>
    <col min="7175" max="7175" width="8" style="2" customWidth="1"/>
    <col min="7176" max="7176" width="8.5703125" style="2" customWidth="1"/>
    <col min="7177" max="7177" width="9.28515625" style="2" customWidth="1"/>
    <col min="7178" max="7178" width="10.85546875" style="2" customWidth="1"/>
    <col min="7179" max="7179" width="8.85546875" style="2" customWidth="1"/>
    <col min="7180" max="7180" width="9" style="2" customWidth="1"/>
    <col min="7181" max="7181" width="9.42578125" style="2" customWidth="1"/>
    <col min="7182" max="7182" width="9.5703125" style="2" customWidth="1"/>
    <col min="7183" max="7424" width="9.140625" style="2"/>
    <col min="7425" max="7425" width="27.42578125" style="2" customWidth="1"/>
    <col min="7426" max="7427" width="9.28515625" style="2" customWidth="1"/>
    <col min="7428" max="7428" width="9" style="2" customWidth="1"/>
    <col min="7429" max="7429" width="8.5703125" style="2" customWidth="1"/>
    <col min="7430" max="7430" width="8.7109375" style="2" customWidth="1"/>
    <col min="7431" max="7431" width="8" style="2" customWidth="1"/>
    <col min="7432" max="7432" width="8.5703125" style="2" customWidth="1"/>
    <col min="7433" max="7433" width="9.28515625" style="2" customWidth="1"/>
    <col min="7434" max="7434" width="10.85546875" style="2" customWidth="1"/>
    <col min="7435" max="7435" width="8.85546875" style="2" customWidth="1"/>
    <col min="7436" max="7436" width="9" style="2" customWidth="1"/>
    <col min="7437" max="7437" width="9.42578125" style="2" customWidth="1"/>
    <col min="7438" max="7438" width="9.5703125" style="2" customWidth="1"/>
    <col min="7439" max="7680" width="9.140625" style="2"/>
    <col min="7681" max="7681" width="27.42578125" style="2" customWidth="1"/>
    <col min="7682" max="7683" width="9.28515625" style="2" customWidth="1"/>
    <col min="7684" max="7684" width="9" style="2" customWidth="1"/>
    <col min="7685" max="7685" width="8.5703125" style="2" customWidth="1"/>
    <col min="7686" max="7686" width="8.7109375" style="2" customWidth="1"/>
    <col min="7687" max="7687" width="8" style="2" customWidth="1"/>
    <col min="7688" max="7688" width="8.5703125" style="2" customWidth="1"/>
    <col min="7689" max="7689" width="9.28515625" style="2" customWidth="1"/>
    <col min="7690" max="7690" width="10.85546875" style="2" customWidth="1"/>
    <col min="7691" max="7691" width="8.85546875" style="2" customWidth="1"/>
    <col min="7692" max="7692" width="9" style="2" customWidth="1"/>
    <col min="7693" max="7693" width="9.42578125" style="2" customWidth="1"/>
    <col min="7694" max="7694" width="9.5703125" style="2" customWidth="1"/>
    <col min="7695" max="7936" width="9.140625" style="2"/>
    <col min="7937" max="7937" width="27.42578125" style="2" customWidth="1"/>
    <col min="7938" max="7939" width="9.28515625" style="2" customWidth="1"/>
    <col min="7940" max="7940" width="9" style="2" customWidth="1"/>
    <col min="7941" max="7941" width="8.5703125" style="2" customWidth="1"/>
    <col min="7942" max="7942" width="8.7109375" style="2" customWidth="1"/>
    <col min="7943" max="7943" width="8" style="2" customWidth="1"/>
    <col min="7944" max="7944" width="8.5703125" style="2" customWidth="1"/>
    <col min="7945" max="7945" width="9.28515625" style="2" customWidth="1"/>
    <col min="7946" max="7946" width="10.85546875" style="2" customWidth="1"/>
    <col min="7947" max="7947" width="8.85546875" style="2" customWidth="1"/>
    <col min="7948" max="7948" width="9" style="2" customWidth="1"/>
    <col min="7949" max="7949" width="9.42578125" style="2" customWidth="1"/>
    <col min="7950" max="7950" width="9.5703125" style="2" customWidth="1"/>
    <col min="7951" max="8192" width="9.140625" style="2"/>
    <col min="8193" max="8193" width="27.42578125" style="2" customWidth="1"/>
    <col min="8194" max="8195" width="9.28515625" style="2" customWidth="1"/>
    <col min="8196" max="8196" width="9" style="2" customWidth="1"/>
    <col min="8197" max="8197" width="8.5703125" style="2" customWidth="1"/>
    <col min="8198" max="8198" width="8.7109375" style="2" customWidth="1"/>
    <col min="8199" max="8199" width="8" style="2" customWidth="1"/>
    <col min="8200" max="8200" width="8.5703125" style="2" customWidth="1"/>
    <col min="8201" max="8201" width="9.28515625" style="2" customWidth="1"/>
    <col min="8202" max="8202" width="10.85546875" style="2" customWidth="1"/>
    <col min="8203" max="8203" width="8.85546875" style="2" customWidth="1"/>
    <col min="8204" max="8204" width="9" style="2" customWidth="1"/>
    <col min="8205" max="8205" width="9.42578125" style="2" customWidth="1"/>
    <col min="8206" max="8206" width="9.5703125" style="2" customWidth="1"/>
    <col min="8207" max="8448" width="9.140625" style="2"/>
    <col min="8449" max="8449" width="27.42578125" style="2" customWidth="1"/>
    <col min="8450" max="8451" width="9.28515625" style="2" customWidth="1"/>
    <col min="8452" max="8452" width="9" style="2" customWidth="1"/>
    <col min="8453" max="8453" width="8.5703125" style="2" customWidth="1"/>
    <col min="8454" max="8454" width="8.7109375" style="2" customWidth="1"/>
    <col min="8455" max="8455" width="8" style="2" customWidth="1"/>
    <col min="8456" max="8456" width="8.5703125" style="2" customWidth="1"/>
    <col min="8457" max="8457" width="9.28515625" style="2" customWidth="1"/>
    <col min="8458" max="8458" width="10.85546875" style="2" customWidth="1"/>
    <col min="8459" max="8459" width="8.85546875" style="2" customWidth="1"/>
    <col min="8460" max="8460" width="9" style="2" customWidth="1"/>
    <col min="8461" max="8461" width="9.42578125" style="2" customWidth="1"/>
    <col min="8462" max="8462" width="9.5703125" style="2" customWidth="1"/>
    <col min="8463" max="8704" width="9.140625" style="2"/>
    <col min="8705" max="8705" width="27.42578125" style="2" customWidth="1"/>
    <col min="8706" max="8707" width="9.28515625" style="2" customWidth="1"/>
    <col min="8708" max="8708" width="9" style="2" customWidth="1"/>
    <col min="8709" max="8709" width="8.5703125" style="2" customWidth="1"/>
    <col min="8710" max="8710" width="8.7109375" style="2" customWidth="1"/>
    <col min="8711" max="8711" width="8" style="2" customWidth="1"/>
    <col min="8712" max="8712" width="8.5703125" style="2" customWidth="1"/>
    <col min="8713" max="8713" width="9.28515625" style="2" customWidth="1"/>
    <col min="8714" max="8714" width="10.85546875" style="2" customWidth="1"/>
    <col min="8715" max="8715" width="8.85546875" style="2" customWidth="1"/>
    <col min="8716" max="8716" width="9" style="2" customWidth="1"/>
    <col min="8717" max="8717" width="9.42578125" style="2" customWidth="1"/>
    <col min="8718" max="8718" width="9.5703125" style="2" customWidth="1"/>
    <col min="8719" max="8960" width="9.140625" style="2"/>
    <col min="8961" max="8961" width="27.42578125" style="2" customWidth="1"/>
    <col min="8962" max="8963" width="9.28515625" style="2" customWidth="1"/>
    <col min="8964" max="8964" width="9" style="2" customWidth="1"/>
    <col min="8965" max="8965" width="8.5703125" style="2" customWidth="1"/>
    <col min="8966" max="8966" width="8.7109375" style="2" customWidth="1"/>
    <col min="8967" max="8967" width="8" style="2" customWidth="1"/>
    <col min="8968" max="8968" width="8.5703125" style="2" customWidth="1"/>
    <col min="8969" max="8969" width="9.28515625" style="2" customWidth="1"/>
    <col min="8970" max="8970" width="10.85546875" style="2" customWidth="1"/>
    <col min="8971" max="8971" width="8.85546875" style="2" customWidth="1"/>
    <col min="8972" max="8972" width="9" style="2" customWidth="1"/>
    <col min="8973" max="8973" width="9.42578125" style="2" customWidth="1"/>
    <col min="8974" max="8974" width="9.5703125" style="2" customWidth="1"/>
    <col min="8975" max="9216" width="9.140625" style="2"/>
    <col min="9217" max="9217" width="27.42578125" style="2" customWidth="1"/>
    <col min="9218" max="9219" width="9.28515625" style="2" customWidth="1"/>
    <col min="9220" max="9220" width="9" style="2" customWidth="1"/>
    <col min="9221" max="9221" width="8.5703125" style="2" customWidth="1"/>
    <col min="9222" max="9222" width="8.7109375" style="2" customWidth="1"/>
    <col min="9223" max="9223" width="8" style="2" customWidth="1"/>
    <col min="9224" max="9224" width="8.5703125" style="2" customWidth="1"/>
    <col min="9225" max="9225" width="9.28515625" style="2" customWidth="1"/>
    <col min="9226" max="9226" width="10.85546875" style="2" customWidth="1"/>
    <col min="9227" max="9227" width="8.85546875" style="2" customWidth="1"/>
    <col min="9228" max="9228" width="9" style="2" customWidth="1"/>
    <col min="9229" max="9229" width="9.42578125" style="2" customWidth="1"/>
    <col min="9230" max="9230" width="9.5703125" style="2" customWidth="1"/>
    <col min="9231" max="9472" width="9.140625" style="2"/>
    <col min="9473" max="9473" width="27.42578125" style="2" customWidth="1"/>
    <col min="9474" max="9475" width="9.28515625" style="2" customWidth="1"/>
    <col min="9476" max="9476" width="9" style="2" customWidth="1"/>
    <col min="9477" max="9477" width="8.5703125" style="2" customWidth="1"/>
    <col min="9478" max="9478" width="8.7109375" style="2" customWidth="1"/>
    <col min="9479" max="9479" width="8" style="2" customWidth="1"/>
    <col min="9480" max="9480" width="8.5703125" style="2" customWidth="1"/>
    <col min="9481" max="9481" width="9.28515625" style="2" customWidth="1"/>
    <col min="9482" max="9482" width="10.85546875" style="2" customWidth="1"/>
    <col min="9483" max="9483" width="8.85546875" style="2" customWidth="1"/>
    <col min="9484" max="9484" width="9" style="2" customWidth="1"/>
    <col min="9485" max="9485" width="9.42578125" style="2" customWidth="1"/>
    <col min="9486" max="9486" width="9.5703125" style="2" customWidth="1"/>
    <col min="9487" max="9728" width="9.140625" style="2"/>
    <col min="9729" max="9729" width="27.42578125" style="2" customWidth="1"/>
    <col min="9730" max="9731" width="9.28515625" style="2" customWidth="1"/>
    <col min="9732" max="9732" width="9" style="2" customWidth="1"/>
    <col min="9733" max="9733" width="8.5703125" style="2" customWidth="1"/>
    <col min="9734" max="9734" width="8.7109375" style="2" customWidth="1"/>
    <col min="9735" max="9735" width="8" style="2" customWidth="1"/>
    <col min="9736" max="9736" width="8.5703125" style="2" customWidth="1"/>
    <col min="9737" max="9737" width="9.28515625" style="2" customWidth="1"/>
    <col min="9738" max="9738" width="10.85546875" style="2" customWidth="1"/>
    <col min="9739" max="9739" width="8.85546875" style="2" customWidth="1"/>
    <col min="9740" max="9740" width="9" style="2" customWidth="1"/>
    <col min="9741" max="9741" width="9.42578125" style="2" customWidth="1"/>
    <col min="9742" max="9742" width="9.5703125" style="2" customWidth="1"/>
    <col min="9743" max="9984" width="9.140625" style="2"/>
    <col min="9985" max="9985" width="27.42578125" style="2" customWidth="1"/>
    <col min="9986" max="9987" width="9.28515625" style="2" customWidth="1"/>
    <col min="9988" max="9988" width="9" style="2" customWidth="1"/>
    <col min="9989" max="9989" width="8.5703125" style="2" customWidth="1"/>
    <col min="9990" max="9990" width="8.7109375" style="2" customWidth="1"/>
    <col min="9991" max="9991" width="8" style="2" customWidth="1"/>
    <col min="9992" max="9992" width="8.5703125" style="2" customWidth="1"/>
    <col min="9993" max="9993" width="9.28515625" style="2" customWidth="1"/>
    <col min="9994" max="9994" width="10.85546875" style="2" customWidth="1"/>
    <col min="9995" max="9995" width="8.85546875" style="2" customWidth="1"/>
    <col min="9996" max="9996" width="9" style="2" customWidth="1"/>
    <col min="9997" max="9997" width="9.42578125" style="2" customWidth="1"/>
    <col min="9998" max="9998" width="9.5703125" style="2" customWidth="1"/>
    <col min="9999" max="10240" width="9.140625" style="2"/>
    <col min="10241" max="10241" width="27.42578125" style="2" customWidth="1"/>
    <col min="10242" max="10243" width="9.28515625" style="2" customWidth="1"/>
    <col min="10244" max="10244" width="9" style="2" customWidth="1"/>
    <col min="10245" max="10245" width="8.5703125" style="2" customWidth="1"/>
    <col min="10246" max="10246" width="8.7109375" style="2" customWidth="1"/>
    <col min="10247" max="10247" width="8" style="2" customWidth="1"/>
    <col min="10248" max="10248" width="8.5703125" style="2" customWidth="1"/>
    <col min="10249" max="10249" width="9.28515625" style="2" customWidth="1"/>
    <col min="10250" max="10250" width="10.85546875" style="2" customWidth="1"/>
    <col min="10251" max="10251" width="8.85546875" style="2" customWidth="1"/>
    <col min="10252" max="10252" width="9" style="2" customWidth="1"/>
    <col min="10253" max="10253" width="9.42578125" style="2" customWidth="1"/>
    <col min="10254" max="10254" width="9.5703125" style="2" customWidth="1"/>
    <col min="10255" max="10496" width="9.140625" style="2"/>
    <col min="10497" max="10497" width="27.42578125" style="2" customWidth="1"/>
    <col min="10498" max="10499" width="9.28515625" style="2" customWidth="1"/>
    <col min="10500" max="10500" width="9" style="2" customWidth="1"/>
    <col min="10501" max="10501" width="8.5703125" style="2" customWidth="1"/>
    <col min="10502" max="10502" width="8.7109375" style="2" customWidth="1"/>
    <col min="10503" max="10503" width="8" style="2" customWidth="1"/>
    <col min="10504" max="10504" width="8.5703125" style="2" customWidth="1"/>
    <col min="10505" max="10505" width="9.28515625" style="2" customWidth="1"/>
    <col min="10506" max="10506" width="10.85546875" style="2" customWidth="1"/>
    <col min="10507" max="10507" width="8.85546875" style="2" customWidth="1"/>
    <col min="10508" max="10508" width="9" style="2" customWidth="1"/>
    <col min="10509" max="10509" width="9.42578125" style="2" customWidth="1"/>
    <col min="10510" max="10510" width="9.5703125" style="2" customWidth="1"/>
    <col min="10511" max="10752" width="9.140625" style="2"/>
    <col min="10753" max="10753" width="27.42578125" style="2" customWidth="1"/>
    <col min="10754" max="10755" width="9.28515625" style="2" customWidth="1"/>
    <col min="10756" max="10756" width="9" style="2" customWidth="1"/>
    <col min="10757" max="10757" width="8.5703125" style="2" customWidth="1"/>
    <col min="10758" max="10758" width="8.7109375" style="2" customWidth="1"/>
    <col min="10759" max="10759" width="8" style="2" customWidth="1"/>
    <col min="10760" max="10760" width="8.5703125" style="2" customWidth="1"/>
    <col min="10761" max="10761" width="9.28515625" style="2" customWidth="1"/>
    <col min="10762" max="10762" width="10.85546875" style="2" customWidth="1"/>
    <col min="10763" max="10763" width="8.85546875" style="2" customWidth="1"/>
    <col min="10764" max="10764" width="9" style="2" customWidth="1"/>
    <col min="10765" max="10765" width="9.42578125" style="2" customWidth="1"/>
    <col min="10766" max="10766" width="9.5703125" style="2" customWidth="1"/>
    <col min="10767" max="11008" width="9.140625" style="2"/>
    <col min="11009" max="11009" width="27.42578125" style="2" customWidth="1"/>
    <col min="11010" max="11011" width="9.28515625" style="2" customWidth="1"/>
    <col min="11012" max="11012" width="9" style="2" customWidth="1"/>
    <col min="11013" max="11013" width="8.5703125" style="2" customWidth="1"/>
    <col min="11014" max="11014" width="8.7109375" style="2" customWidth="1"/>
    <col min="11015" max="11015" width="8" style="2" customWidth="1"/>
    <col min="11016" max="11016" width="8.5703125" style="2" customWidth="1"/>
    <col min="11017" max="11017" width="9.28515625" style="2" customWidth="1"/>
    <col min="11018" max="11018" width="10.85546875" style="2" customWidth="1"/>
    <col min="11019" max="11019" width="8.85546875" style="2" customWidth="1"/>
    <col min="11020" max="11020" width="9" style="2" customWidth="1"/>
    <col min="11021" max="11021" width="9.42578125" style="2" customWidth="1"/>
    <col min="11022" max="11022" width="9.5703125" style="2" customWidth="1"/>
    <col min="11023" max="11264" width="9.140625" style="2"/>
    <col min="11265" max="11265" width="27.42578125" style="2" customWidth="1"/>
    <col min="11266" max="11267" width="9.28515625" style="2" customWidth="1"/>
    <col min="11268" max="11268" width="9" style="2" customWidth="1"/>
    <col min="11269" max="11269" width="8.5703125" style="2" customWidth="1"/>
    <col min="11270" max="11270" width="8.7109375" style="2" customWidth="1"/>
    <col min="11271" max="11271" width="8" style="2" customWidth="1"/>
    <col min="11272" max="11272" width="8.5703125" style="2" customWidth="1"/>
    <col min="11273" max="11273" width="9.28515625" style="2" customWidth="1"/>
    <col min="11274" max="11274" width="10.85546875" style="2" customWidth="1"/>
    <col min="11275" max="11275" width="8.85546875" style="2" customWidth="1"/>
    <col min="11276" max="11276" width="9" style="2" customWidth="1"/>
    <col min="11277" max="11277" width="9.42578125" style="2" customWidth="1"/>
    <col min="11278" max="11278" width="9.5703125" style="2" customWidth="1"/>
    <col min="11279" max="11520" width="9.140625" style="2"/>
    <col min="11521" max="11521" width="27.42578125" style="2" customWidth="1"/>
    <col min="11522" max="11523" width="9.28515625" style="2" customWidth="1"/>
    <col min="11524" max="11524" width="9" style="2" customWidth="1"/>
    <col min="11525" max="11525" width="8.5703125" style="2" customWidth="1"/>
    <col min="11526" max="11526" width="8.7109375" style="2" customWidth="1"/>
    <col min="11527" max="11527" width="8" style="2" customWidth="1"/>
    <col min="11528" max="11528" width="8.5703125" style="2" customWidth="1"/>
    <col min="11529" max="11529" width="9.28515625" style="2" customWidth="1"/>
    <col min="11530" max="11530" width="10.85546875" style="2" customWidth="1"/>
    <col min="11531" max="11531" width="8.85546875" style="2" customWidth="1"/>
    <col min="11532" max="11532" width="9" style="2" customWidth="1"/>
    <col min="11533" max="11533" width="9.42578125" style="2" customWidth="1"/>
    <col min="11534" max="11534" width="9.5703125" style="2" customWidth="1"/>
    <col min="11535" max="11776" width="9.140625" style="2"/>
    <col min="11777" max="11777" width="27.42578125" style="2" customWidth="1"/>
    <col min="11778" max="11779" width="9.28515625" style="2" customWidth="1"/>
    <col min="11780" max="11780" width="9" style="2" customWidth="1"/>
    <col min="11781" max="11781" width="8.5703125" style="2" customWidth="1"/>
    <col min="11782" max="11782" width="8.7109375" style="2" customWidth="1"/>
    <col min="11783" max="11783" width="8" style="2" customWidth="1"/>
    <col min="11784" max="11784" width="8.5703125" style="2" customWidth="1"/>
    <col min="11785" max="11785" width="9.28515625" style="2" customWidth="1"/>
    <col min="11786" max="11786" width="10.85546875" style="2" customWidth="1"/>
    <col min="11787" max="11787" width="8.85546875" style="2" customWidth="1"/>
    <col min="11788" max="11788" width="9" style="2" customWidth="1"/>
    <col min="11789" max="11789" width="9.42578125" style="2" customWidth="1"/>
    <col min="11790" max="11790" width="9.5703125" style="2" customWidth="1"/>
    <col min="11791" max="12032" width="9.140625" style="2"/>
    <col min="12033" max="12033" width="27.42578125" style="2" customWidth="1"/>
    <col min="12034" max="12035" width="9.28515625" style="2" customWidth="1"/>
    <col min="12036" max="12036" width="9" style="2" customWidth="1"/>
    <col min="12037" max="12037" width="8.5703125" style="2" customWidth="1"/>
    <col min="12038" max="12038" width="8.7109375" style="2" customWidth="1"/>
    <col min="12039" max="12039" width="8" style="2" customWidth="1"/>
    <col min="12040" max="12040" width="8.5703125" style="2" customWidth="1"/>
    <col min="12041" max="12041" width="9.28515625" style="2" customWidth="1"/>
    <col min="12042" max="12042" width="10.85546875" style="2" customWidth="1"/>
    <col min="12043" max="12043" width="8.85546875" style="2" customWidth="1"/>
    <col min="12044" max="12044" width="9" style="2" customWidth="1"/>
    <col min="12045" max="12045" width="9.42578125" style="2" customWidth="1"/>
    <col min="12046" max="12046" width="9.5703125" style="2" customWidth="1"/>
    <col min="12047" max="12288" width="9.140625" style="2"/>
    <col min="12289" max="12289" width="27.42578125" style="2" customWidth="1"/>
    <col min="12290" max="12291" width="9.28515625" style="2" customWidth="1"/>
    <col min="12292" max="12292" width="9" style="2" customWidth="1"/>
    <col min="12293" max="12293" width="8.5703125" style="2" customWidth="1"/>
    <col min="12294" max="12294" width="8.7109375" style="2" customWidth="1"/>
    <col min="12295" max="12295" width="8" style="2" customWidth="1"/>
    <col min="12296" max="12296" width="8.5703125" style="2" customWidth="1"/>
    <col min="12297" max="12297" width="9.28515625" style="2" customWidth="1"/>
    <col min="12298" max="12298" width="10.85546875" style="2" customWidth="1"/>
    <col min="12299" max="12299" width="8.85546875" style="2" customWidth="1"/>
    <col min="12300" max="12300" width="9" style="2" customWidth="1"/>
    <col min="12301" max="12301" width="9.42578125" style="2" customWidth="1"/>
    <col min="12302" max="12302" width="9.5703125" style="2" customWidth="1"/>
    <col min="12303" max="12544" width="9.140625" style="2"/>
    <col min="12545" max="12545" width="27.42578125" style="2" customWidth="1"/>
    <col min="12546" max="12547" width="9.28515625" style="2" customWidth="1"/>
    <col min="12548" max="12548" width="9" style="2" customWidth="1"/>
    <col min="12549" max="12549" width="8.5703125" style="2" customWidth="1"/>
    <col min="12550" max="12550" width="8.7109375" style="2" customWidth="1"/>
    <col min="12551" max="12551" width="8" style="2" customWidth="1"/>
    <col min="12552" max="12552" width="8.5703125" style="2" customWidth="1"/>
    <col min="12553" max="12553" width="9.28515625" style="2" customWidth="1"/>
    <col min="12554" max="12554" width="10.85546875" style="2" customWidth="1"/>
    <col min="12555" max="12555" width="8.85546875" style="2" customWidth="1"/>
    <col min="12556" max="12556" width="9" style="2" customWidth="1"/>
    <col min="12557" max="12557" width="9.42578125" style="2" customWidth="1"/>
    <col min="12558" max="12558" width="9.5703125" style="2" customWidth="1"/>
    <col min="12559" max="12800" width="9.140625" style="2"/>
    <col min="12801" max="12801" width="27.42578125" style="2" customWidth="1"/>
    <col min="12802" max="12803" width="9.28515625" style="2" customWidth="1"/>
    <col min="12804" max="12804" width="9" style="2" customWidth="1"/>
    <col min="12805" max="12805" width="8.5703125" style="2" customWidth="1"/>
    <col min="12806" max="12806" width="8.7109375" style="2" customWidth="1"/>
    <col min="12807" max="12807" width="8" style="2" customWidth="1"/>
    <col min="12808" max="12808" width="8.5703125" style="2" customWidth="1"/>
    <col min="12809" max="12809" width="9.28515625" style="2" customWidth="1"/>
    <col min="12810" max="12810" width="10.85546875" style="2" customWidth="1"/>
    <col min="12811" max="12811" width="8.85546875" style="2" customWidth="1"/>
    <col min="12812" max="12812" width="9" style="2" customWidth="1"/>
    <col min="12813" max="12813" width="9.42578125" style="2" customWidth="1"/>
    <col min="12814" max="12814" width="9.5703125" style="2" customWidth="1"/>
    <col min="12815" max="13056" width="9.140625" style="2"/>
    <col min="13057" max="13057" width="27.42578125" style="2" customWidth="1"/>
    <col min="13058" max="13059" width="9.28515625" style="2" customWidth="1"/>
    <col min="13060" max="13060" width="9" style="2" customWidth="1"/>
    <col min="13061" max="13061" width="8.5703125" style="2" customWidth="1"/>
    <col min="13062" max="13062" width="8.7109375" style="2" customWidth="1"/>
    <col min="13063" max="13063" width="8" style="2" customWidth="1"/>
    <col min="13064" max="13064" width="8.5703125" style="2" customWidth="1"/>
    <col min="13065" max="13065" width="9.28515625" style="2" customWidth="1"/>
    <col min="13066" max="13066" width="10.85546875" style="2" customWidth="1"/>
    <col min="13067" max="13067" width="8.85546875" style="2" customWidth="1"/>
    <col min="13068" max="13068" width="9" style="2" customWidth="1"/>
    <col min="13069" max="13069" width="9.42578125" style="2" customWidth="1"/>
    <col min="13070" max="13070" width="9.5703125" style="2" customWidth="1"/>
    <col min="13071" max="13312" width="9.140625" style="2"/>
    <col min="13313" max="13313" width="27.42578125" style="2" customWidth="1"/>
    <col min="13314" max="13315" width="9.28515625" style="2" customWidth="1"/>
    <col min="13316" max="13316" width="9" style="2" customWidth="1"/>
    <col min="13317" max="13317" width="8.5703125" style="2" customWidth="1"/>
    <col min="13318" max="13318" width="8.7109375" style="2" customWidth="1"/>
    <col min="13319" max="13319" width="8" style="2" customWidth="1"/>
    <col min="13320" max="13320" width="8.5703125" style="2" customWidth="1"/>
    <col min="13321" max="13321" width="9.28515625" style="2" customWidth="1"/>
    <col min="13322" max="13322" width="10.85546875" style="2" customWidth="1"/>
    <col min="13323" max="13323" width="8.85546875" style="2" customWidth="1"/>
    <col min="13324" max="13324" width="9" style="2" customWidth="1"/>
    <col min="13325" max="13325" width="9.42578125" style="2" customWidth="1"/>
    <col min="13326" max="13326" width="9.5703125" style="2" customWidth="1"/>
    <col min="13327" max="13568" width="9.140625" style="2"/>
    <col min="13569" max="13569" width="27.42578125" style="2" customWidth="1"/>
    <col min="13570" max="13571" width="9.28515625" style="2" customWidth="1"/>
    <col min="13572" max="13572" width="9" style="2" customWidth="1"/>
    <col min="13573" max="13573" width="8.5703125" style="2" customWidth="1"/>
    <col min="13574" max="13574" width="8.7109375" style="2" customWidth="1"/>
    <col min="13575" max="13575" width="8" style="2" customWidth="1"/>
    <col min="13576" max="13576" width="8.5703125" style="2" customWidth="1"/>
    <col min="13577" max="13577" width="9.28515625" style="2" customWidth="1"/>
    <col min="13578" max="13578" width="10.85546875" style="2" customWidth="1"/>
    <col min="13579" max="13579" width="8.85546875" style="2" customWidth="1"/>
    <col min="13580" max="13580" width="9" style="2" customWidth="1"/>
    <col min="13581" max="13581" width="9.42578125" style="2" customWidth="1"/>
    <col min="13582" max="13582" width="9.5703125" style="2" customWidth="1"/>
    <col min="13583" max="13824" width="9.140625" style="2"/>
    <col min="13825" max="13825" width="27.42578125" style="2" customWidth="1"/>
    <col min="13826" max="13827" width="9.28515625" style="2" customWidth="1"/>
    <col min="13828" max="13828" width="9" style="2" customWidth="1"/>
    <col min="13829" max="13829" width="8.5703125" style="2" customWidth="1"/>
    <col min="13830" max="13830" width="8.7109375" style="2" customWidth="1"/>
    <col min="13831" max="13831" width="8" style="2" customWidth="1"/>
    <col min="13832" max="13832" width="8.5703125" style="2" customWidth="1"/>
    <col min="13833" max="13833" width="9.28515625" style="2" customWidth="1"/>
    <col min="13834" max="13834" width="10.85546875" style="2" customWidth="1"/>
    <col min="13835" max="13835" width="8.85546875" style="2" customWidth="1"/>
    <col min="13836" max="13836" width="9" style="2" customWidth="1"/>
    <col min="13837" max="13837" width="9.42578125" style="2" customWidth="1"/>
    <col min="13838" max="13838" width="9.5703125" style="2" customWidth="1"/>
    <col min="13839" max="14080" width="9.140625" style="2"/>
    <col min="14081" max="14081" width="27.42578125" style="2" customWidth="1"/>
    <col min="14082" max="14083" width="9.28515625" style="2" customWidth="1"/>
    <col min="14084" max="14084" width="9" style="2" customWidth="1"/>
    <col min="14085" max="14085" width="8.5703125" style="2" customWidth="1"/>
    <col min="14086" max="14086" width="8.7109375" style="2" customWidth="1"/>
    <col min="14087" max="14087" width="8" style="2" customWidth="1"/>
    <col min="14088" max="14088" width="8.5703125" style="2" customWidth="1"/>
    <col min="14089" max="14089" width="9.28515625" style="2" customWidth="1"/>
    <col min="14090" max="14090" width="10.85546875" style="2" customWidth="1"/>
    <col min="14091" max="14091" width="8.85546875" style="2" customWidth="1"/>
    <col min="14092" max="14092" width="9" style="2" customWidth="1"/>
    <col min="14093" max="14093" width="9.42578125" style="2" customWidth="1"/>
    <col min="14094" max="14094" width="9.5703125" style="2" customWidth="1"/>
    <col min="14095" max="14336" width="9.140625" style="2"/>
    <col min="14337" max="14337" width="27.42578125" style="2" customWidth="1"/>
    <col min="14338" max="14339" width="9.28515625" style="2" customWidth="1"/>
    <col min="14340" max="14340" width="9" style="2" customWidth="1"/>
    <col min="14341" max="14341" width="8.5703125" style="2" customWidth="1"/>
    <col min="14342" max="14342" width="8.7109375" style="2" customWidth="1"/>
    <col min="14343" max="14343" width="8" style="2" customWidth="1"/>
    <col min="14344" max="14344" width="8.5703125" style="2" customWidth="1"/>
    <col min="14345" max="14345" width="9.28515625" style="2" customWidth="1"/>
    <col min="14346" max="14346" width="10.85546875" style="2" customWidth="1"/>
    <col min="14347" max="14347" width="8.85546875" style="2" customWidth="1"/>
    <col min="14348" max="14348" width="9" style="2" customWidth="1"/>
    <col min="14349" max="14349" width="9.42578125" style="2" customWidth="1"/>
    <col min="14350" max="14350" width="9.5703125" style="2" customWidth="1"/>
    <col min="14351" max="14592" width="9.140625" style="2"/>
    <col min="14593" max="14593" width="27.42578125" style="2" customWidth="1"/>
    <col min="14594" max="14595" width="9.28515625" style="2" customWidth="1"/>
    <col min="14596" max="14596" width="9" style="2" customWidth="1"/>
    <col min="14597" max="14597" width="8.5703125" style="2" customWidth="1"/>
    <col min="14598" max="14598" width="8.7109375" style="2" customWidth="1"/>
    <col min="14599" max="14599" width="8" style="2" customWidth="1"/>
    <col min="14600" max="14600" width="8.5703125" style="2" customWidth="1"/>
    <col min="14601" max="14601" width="9.28515625" style="2" customWidth="1"/>
    <col min="14602" max="14602" width="10.85546875" style="2" customWidth="1"/>
    <col min="14603" max="14603" width="8.85546875" style="2" customWidth="1"/>
    <col min="14604" max="14604" width="9" style="2" customWidth="1"/>
    <col min="14605" max="14605" width="9.42578125" style="2" customWidth="1"/>
    <col min="14606" max="14606" width="9.5703125" style="2" customWidth="1"/>
    <col min="14607" max="14848" width="9.140625" style="2"/>
    <col min="14849" max="14849" width="27.42578125" style="2" customWidth="1"/>
    <col min="14850" max="14851" width="9.28515625" style="2" customWidth="1"/>
    <col min="14852" max="14852" width="9" style="2" customWidth="1"/>
    <col min="14853" max="14853" width="8.5703125" style="2" customWidth="1"/>
    <col min="14854" max="14854" width="8.7109375" style="2" customWidth="1"/>
    <col min="14855" max="14855" width="8" style="2" customWidth="1"/>
    <col min="14856" max="14856" width="8.5703125" style="2" customWidth="1"/>
    <col min="14857" max="14857" width="9.28515625" style="2" customWidth="1"/>
    <col min="14858" max="14858" width="10.85546875" style="2" customWidth="1"/>
    <col min="14859" max="14859" width="8.85546875" style="2" customWidth="1"/>
    <col min="14860" max="14860" width="9" style="2" customWidth="1"/>
    <col min="14861" max="14861" width="9.42578125" style="2" customWidth="1"/>
    <col min="14862" max="14862" width="9.5703125" style="2" customWidth="1"/>
    <col min="14863" max="15104" width="9.140625" style="2"/>
    <col min="15105" max="15105" width="27.42578125" style="2" customWidth="1"/>
    <col min="15106" max="15107" width="9.28515625" style="2" customWidth="1"/>
    <col min="15108" max="15108" width="9" style="2" customWidth="1"/>
    <col min="15109" max="15109" width="8.5703125" style="2" customWidth="1"/>
    <col min="15110" max="15110" width="8.7109375" style="2" customWidth="1"/>
    <col min="15111" max="15111" width="8" style="2" customWidth="1"/>
    <col min="15112" max="15112" width="8.5703125" style="2" customWidth="1"/>
    <col min="15113" max="15113" width="9.28515625" style="2" customWidth="1"/>
    <col min="15114" max="15114" width="10.85546875" style="2" customWidth="1"/>
    <col min="15115" max="15115" width="8.85546875" style="2" customWidth="1"/>
    <col min="15116" max="15116" width="9" style="2" customWidth="1"/>
    <col min="15117" max="15117" width="9.42578125" style="2" customWidth="1"/>
    <col min="15118" max="15118" width="9.5703125" style="2" customWidth="1"/>
    <col min="15119" max="15360" width="9.140625" style="2"/>
    <col min="15361" max="15361" width="27.42578125" style="2" customWidth="1"/>
    <col min="15362" max="15363" width="9.28515625" style="2" customWidth="1"/>
    <col min="15364" max="15364" width="9" style="2" customWidth="1"/>
    <col min="15365" max="15365" width="8.5703125" style="2" customWidth="1"/>
    <col min="15366" max="15366" width="8.7109375" style="2" customWidth="1"/>
    <col min="15367" max="15367" width="8" style="2" customWidth="1"/>
    <col min="15368" max="15368" width="8.5703125" style="2" customWidth="1"/>
    <col min="15369" max="15369" width="9.28515625" style="2" customWidth="1"/>
    <col min="15370" max="15370" width="10.85546875" style="2" customWidth="1"/>
    <col min="15371" max="15371" width="8.85546875" style="2" customWidth="1"/>
    <col min="15372" max="15372" width="9" style="2" customWidth="1"/>
    <col min="15373" max="15373" width="9.42578125" style="2" customWidth="1"/>
    <col min="15374" max="15374" width="9.5703125" style="2" customWidth="1"/>
    <col min="15375" max="15616" width="9.140625" style="2"/>
    <col min="15617" max="15617" width="27.42578125" style="2" customWidth="1"/>
    <col min="15618" max="15619" width="9.28515625" style="2" customWidth="1"/>
    <col min="15620" max="15620" width="9" style="2" customWidth="1"/>
    <col min="15621" max="15621" width="8.5703125" style="2" customWidth="1"/>
    <col min="15622" max="15622" width="8.7109375" style="2" customWidth="1"/>
    <col min="15623" max="15623" width="8" style="2" customWidth="1"/>
    <col min="15624" max="15624" width="8.5703125" style="2" customWidth="1"/>
    <col min="15625" max="15625" width="9.28515625" style="2" customWidth="1"/>
    <col min="15626" max="15626" width="10.85546875" style="2" customWidth="1"/>
    <col min="15627" max="15627" width="8.85546875" style="2" customWidth="1"/>
    <col min="15628" max="15628" width="9" style="2" customWidth="1"/>
    <col min="15629" max="15629" width="9.42578125" style="2" customWidth="1"/>
    <col min="15630" max="15630" width="9.5703125" style="2" customWidth="1"/>
    <col min="15631" max="15872" width="9.140625" style="2"/>
    <col min="15873" max="15873" width="27.42578125" style="2" customWidth="1"/>
    <col min="15874" max="15875" width="9.28515625" style="2" customWidth="1"/>
    <col min="15876" max="15876" width="9" style="2" customWidth="1"/>
    <col min="15877" max="15877" width="8.5703125" style="2" customWidth="1"/>
    <col min="15878" max="15878" width="8.7109375" style="2" customWidth="1"/>
    <col min="15879" max="15879" width="8" style="2" customWidth="1"/>
    <col min="15880" max="15880" width="8.5703125" style="2" customWidth="1"/>
    <col min="15881" max="15881" width="9.28515625" style="2" customWidth="1"/>
    <col min="15882" max="15882" width="10.85546875" style="2" customWidth="1"/>
    <col min="15883" max="15883" width="8.85546875" style="2" customWidth="1"/>
    <col min="15884" max="15884" width="9" style="2" customWidth="1"/>
    <col min="15885" max="15885" width="9.42578125" style="2" customWidth="1"/>
    <col min="15886" max="15886" width="9.5703125" style="2" customWidth="1"/>
    <col min="15887" max="16128" width="9.140625" style="2"/>
    <col min="16129" max="16129" width="27.42578125" style="2" customWidth="1"/>
    <col min="16130" max="16131" width="9.28515625" style="2" customWidth="1"/>
    <col min="16132" max="16132" width="9" style="2" customWidth="1"/>
    <col min="16133" max="16133" width="8.5703125" style="2" customWidth="1"/>
    <col min="16134" max="16134" width="8.7109375" style="2" customWidth="1"/>
    <col min="16135" max="16135" width="8" style="2" customWidth="1"/>
    <col min="16136" max="16136" width="8.5703125" style="2" customWidth="1"/>
    <col min="16137" max="16137" width="9.28515625" style="2" customWidth="1"/>
    <col min="16138" max="16138" width="10.85546875" style="2" customWidth="1"/>
    <col min="16139" max="16139" width="8.85546875" style="2" customWidth="1"/>
    <col min="16140" max="16140" width="9" style="2" customWidth="1"/>
    <col min="16141" max="16141" width="9.42578125" style="2" customWidth="1"/>
    <col min="16142" max="16142" width="9.5703125" style="2" customWidth="1"/>
    <col min="16143" max="16384" width="9.140625" style="2"/>
  </cols>
  <sheetData>
    <row r="1" spans="1:14" x14ac:dyDescent="0.2">
      <c r="N1" s="600"/>
    </row>
    <row r="4" spans="1:14" ht="18" x14ac:dyDescent="0.25">
      <c r="A4" s="740" t="s">
        <v>329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</row>
    <row r="6" spans="1:14" ht="15" x14ac:dyDescent="0.25">
      <c r="B6" s="492"/>
      <c r="E6" s="2" t="s">
        <v>300</v>
      </c>
    </row>
    <row r="7" spans="1:14" ht="15.75" thickBot="1" x14ac:dyDescent="0.3">
      <c r="A7" s="601" t="s">
        <v>519</v>
      </c>
      <c r="M7" s="2" t="s">
        <v>61</v>
      </c>
    </row>
    <row r="8" spans="1:14" x14ac:dyDescent="0.2">
      <c r="A8" s="602" t="s">
        <v>182</v>
      </c>
      <c r="B8" s="627" t="s">
        <v>301</v>
      </c>
      <c r="C8" s="627" t="s">
        <v>302</v>
      </c>
      <c r="D8" s="627" t="s">
        <v>303</v>
      </c>
      <c r="E8" s="627" t="s">
        <v>304</v>
      </c>
      <c r="F8" s="627" t="s">
        <v>305</v>
      </c>
      <c r="G8" s="627" t="s">
        <v>306</v>
      </c>
      <c r="H8" s="627" t="s">
        <v>307</v>
      </c>
      <c r="I8" s="627" t="s">
        <v>308</v>
      </c>
      <c r="J8" s="627" t="s">
        <v>309</v>
      </c>
      <c r="K8" s="627" t="s">
        <v>310</v>
      </c>
      <c r="L8" s="627" t="s">
        <v>311</v>
      </c>
      <c r="M8" s="627" t="s">
        <v>312</v>
      </c>
      <c r="N8" s="628" t="s">
        <v>258</v>
      </c>
    </row>
    <row r="9" spans="1:14" x14ac:dyDescent="0.2">
      <c r="A9" s="606" t="s">
        <v>180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1"/>
    </row>
    <row r="10" spans="1:14" x14ac:dyDescent="0.2">
      <c r="A10" s="622" t="s">
        <v>313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1">
        <f t="shared" ref="N10:N18" si="0">SUM(B10:M10)</f>
        <v>0</v>
      </c>
    </row>
    <row r="11" spans="1:14" x14ac:dyDescent="0.2">
      <c r="A11" s="622" t="s">
        <v>314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1">
        <f t="shared" si="0"/>
        <v>0</v>
      </c>
    </row>
    <row r="12" spans="1:14" x14ac:dyDescent="0.2">
      <c r="A12" s="622" t="s">
        <v>315</v>
      </c>
      <c r="B12" s="613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1">
        <f t="shared" si="0"/>
        <v>0</v>
      </c>
    </row>
    <row r="13" spans="1:14" x14ac:dyDescent="0.2">
      <c r="A13" s="622" t="s">
        <v>316</v>
      </c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1">
        <f t="shared" si="0"/>
        <v>0</v>
      </c>
    </row>
    <row r="14" spans="1:14" ht="18.75" customHeight="1" x14ac:dyDescent="0.2">
      <c r="A14" s="624" t="s">
        <v>317</v>
      </c>
      <c r="B14" s="613"/>
      <c r="C14" s="613"/>
      <c r="D14" s="613">
        <v>3</v>
      </c>
      <c r="E14" s="613"/>
      <c r="F14" s="613"/>
      <c r="G14" s="613">
        <v>7</v>
      </c>
      <c r="H14" s="613"/>
      <c r="I14" s="613"/>
      <c r="J14" s="613">
        <v>10</v>
      </c>
      <c r="K14" s="613"/>
      <c r="L14" s="613">
        <v>1</v>
      </c>
      <c r="M14" s="613">
        <v>7</v>
      </c>
      <c r="N14" s="611">
        <f t="shared" si="0"/>
        <v>28</v>
      </c>
    </row>
    <row r="15" spans="1:14" ht="25.5" x14ac:dyDescent="0.2">
      <c r="A15" s="624" t="s">
        <v>318</v>
      </c>
      <c r="B15" s="613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1">
        <f t="shared" si="0"/>
        <v>0</v>
      </c>
    </row>
    <row r="16" spans="1:14" ht="25.5" x14ac:dyDescent="0.2">
      <c r="A16" s="624" t="s">
        <v>319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1">
        <f t="shared" si="0"/>
        <v>0</v>
      </c>
    </row>
    <row r="17" spans="1:14" x14ac:dyDescent="0.2">
      <c r="A17" s="624" t="s">
        <v>320</v>
      </c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1">
        <f t="shared" si="0"/>
        <v>0</v>
      </c>
    </row>
    <row r="18" spans="1:14" x14ac:dyDescent="0.2">
      <c r="A18" s="624" t="s">
        <v>321</v>
      </c>
      <c r="B18" s="613">
        <v>2465778</v>
      </c>
      <c r="C18" s="613">
        <v>2495746</v>
      </c>
      <c r="D18" s="613">
        <v>2673116</v>
      </c>
      <c r="E18" s="613">
        <v>2664493</v>
      </c>
      <c r="F18" s="613">
        <v>3209693</v>
      </c>
      <c r="G18" s="613">
        <v>2209065</v>
      </c>
      <c r="H18" s="613">
        <v>2709503</v>
      </c>
      <c r="I18" s="613">
        <v>2345964</v>
      </c>
      <c r="J18" s="613">
        <v>3231953</v>
      </c>
      <c r="K18" s="613">
        <v>2845964</v>
      </c>
      <c r="L18" s="613">
        <v>4093363</v>
      </c>
      <c r="M18" s="613">
        <v>2652106</v>
      </c>
      <c r="N18" s="611">
        <f t="shared" si="0"/>
        <v>33596744</v>
      </c>
    </row>
    <row r="19" spans="1:14" x14ac:dyDescent="0.2">
      <c r="A19" s="622" t="s">
        <v>322</v>
      </c>
      <c r="B19" s="613"/>
      <c r="C19" s="613">
        <f t="shared" ref="C19:M19" si="1">B20-B25</f>
        <v>180814</v>
      </c>
      <c r="D19" s="613">
        <f t="shared" si="1"/>
        <v>184850</v>
      </c>
      <c r="E19" s="613">
        <f t="shared" si="1"/>
        <v>322121</v>
      </c>
      <c r="F19" s="613">
        <f t="shared" si="1"/>
        <v>336811</v>
      </c>
      <c r="G19" s="613">
        <f t="shared" si="1"/>
        <v>397185</v>
      </c>
      <c r="H19" s="613">
        <f t="shared" si="1"/>
        <v>316830</v>
      </c>
      <c r="I19" s="613">
        <f t="shared" si="1"/>
        <v>575609</v>
      </c>
      <c r="J19" s="613">
        <f t="shared" si="1"/>
        <v>320032</v>
      </c>
      <c r="K19" s="613">
        <f t="shared" si="1"/>
        <v>545716</v>
      </c>
      <c r="L19" s="613">
        <f t="shared" si="1"/>
        <v>388104</v>
      </c>
      <c r="M19" s="613">
        <f t="shared" si="1"/>
        <v>123734</v>
      </c>
      <c r="N19" s="611"/>
    </row>
    <row r="20" spans="1:14" x14ac:dyDescent="0.2">
      <c r="A20" s="606" t="s">
        <v>323</v>
      </c>
      <c r="B20" s="614">
        <f t="shared" ref="B20:N20" si="2">SUM(B10:B19)</f>
        <v>2465778</v>
      </c>
      <c r="C20" s="614">
        <f t="shared" si="2"/>
        <v>2676560</v>
      </c>
      <c r="D20" s="614">
        <f t="shared" si="2"/>
        <v>2857969</v>
      </c>
      <c r="E20" s="614">
        <f t="shared" si="2"/>
        <v>2986614</v>
      </c>
      <c r="F20" s="614">
        <f t="shared" si="2"/>
        <v>3546504</v>
      </c>
      <c r="G20" s="614">
        <f t="shared" si="2"/>
        <v>2606257</v>
      </c>
      <c r="H20" s="614">
        <f t="shared" si="2"/>
        <v>3026333</v>
      </c>
      <c r="I20" s="614">
        <f t="shared" si="2"/>
        <v>2921573</v>
      </c>
      <c r="J20" s="614">
        <f t="shared" si="2"/>
        <v>3551995</v>
      </c>
      <c r="K20" s="614">
        <f t="shared" si="2"/>
        <v>3391680</v>
      </c>
      <c r="L20" s="614">
        <f t="shared" si="2"/>
        <v>4481468</v>
      </c>
      <c r="M20" s="614">
        <f t="shared" si="2"/>
        <v>2775847</v>
      </c>
      <c r="N20" s="611">
        <f t="shared" si="2"/>
        <v>33596772</v>
      </c>
    </row>
    <row r="21" spans="1:14" x14ac:dyDescent="0.2">
      <c r="A21" s="606" t="s">
        <v>181</v>
      </c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1"/>
    </row>
    <row r="22" spans="1:14" x14ac:dyDescent="0.2">
      <c r="A22" s="622" t="s">
        <v>324</v>
      </c>
      <c r="B22" s="613">
        <v>2284964</v>
      </c>
      <c r="C22" s="613">
        <v>2491710</v>
      </c>
      <c r="D22" s="613">
        <v>2535848</v>
      </c>
      <c r="E22" s="613">
        <v>2649803</v>
      </c>
      <c r="F22" s="613">
        <v>3149319</v>
      </c>
      <c r="G22" s="613">
        <v>2289427</v>
      </c>
      <c r="H22" s="613">
        <v>2450724</v>
      </c>
      <c r="I22" s="613">
        <v>2601541</v>
      </c>
      <c r="J22" s="613">
        <v>3006279</v>
      </c>
      <c r="K22" s="613">
        <v>2642134</v>
      </c>
      <c r="L22" s="613">
        <v>4357734</v>
      </c>
      <c r="M22" s="613">
        <v>2766142</v>
      </c>
      <c r="N22" s="611">
        <f>SUM(B22:M22)</f>
        <v>33225625</v>
      </c>
    </row>
    <row r="23" spans="1:14" x14ac:dyDescent="0.2">
      <c r="A23" s="622" t="s">
        <v>325</v>
      </c>
      <c r="B23" s="613"/>
      <c r="C23" s="613"/>
      <c r="D23" s="613"/>
      <c r="E23" s="613"/>
      <c r="F23" s="613"/>
      <c r="G23" s="613"/>
      <c r="H23" s="613"/>
      <c r="I23" s="613"/>
      <c r="J23" s="613"/>
      <c r="K23" s="613">
        <v>361442</v>
      </c>
      <c r="L23" s="613"/>
      <c r="M23" s="613"/>
      <c r="N23" s="611">
        <f>SUM(B23:M23)</f>
        <v>361442</v>
      </c>
    </row>
    <row r="24" spans="1:14" x14ac:dyDescent="0.2">
      <c r="A24" s="622" t="s">
        <v>326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1">
        <f>SUM(B24:M24)</f>
        <v>0</v>
      </c>
    </row>
    <row r="25" spans="1:14" x14ac:dyDescent="0.2">
      <c r="A25" s="606" t="s">
        <v>327</v>
      </c>
      <c r="B25" s="614">
        <f t="shared" ref="B25:N25" si="3">SUM(B22:B24)</f>
        <v>2284964</v>
      </c>
      <c r="C25" s="614">
        <f t="shared" si="3"/>
        <v>2491710</v>
      </c>
      <c r="D25" s="614">
        <f t="shared" si="3"/>
        <v>2535848</v>
      </c>
      <c r="E25" s="614">
        <f t="shared" si="3"/>
        <v>2649803</v>
      </c>
      <c r="F25" s="614">
        <f t="shared" si="3"/>
        <v>3149319</v>
      </c>
      <c r="G25" s="614">
        <f t="shared" si="3"/>
        <v>2289427</v>
      </c>
      <c r="H25" s="614">
        <f t="shared" si="3"/>
        <v>2450724</v>
      </c>
      <c r="I25" s="614">
        <f t="shared" si="3"/>
        <v>2601541</v>
      </c>
      <c r="J25" s="614">
        <f t="shared" si="3"/>
        <v>3006279</v>
      </c>
      <c r="K25" s="614">
        <f t="shared" si="3"/>
        <v>3003576</v>
      </c>
      <c r="L25" s="614">
        <f t="shared" si="3"/>
        <v>4357734</v>
      </c>
      <c r="M25" s="614">
        <f t="shared" si="3"/>
        <v>2766142</v>
      </c>
      <c r="N25" s="611">
        <f t="shared" si="3"/>
        <v>33587067</v>
      </c>
    </row>
    <row r="26" spans="1:14" ht="27.75" customHeight="1" thickBot="1" x14ac:dyDescent="0.25">
      <c r="A26" s="616" t="s">
        <v>328</v>
      </c>
      <c r="B26" s="617">
        <f t="shared" ref="B26:M26" si="4">B20-B25</f>
        <v>180814</v>
      </c>
      <c r="C26" s="617">
        <f t="shared" si="4"/>
        <v>184850</v>
      </c>
      <c r="D26" s="617">
        <f t="shared" si="4"/>
        <v>322121</v>
      </c>
      <c r="E26" s="617">
        <f t="shared" si="4"/>
        <v>336811</v>
      </c>
      <c r="F26" s="617">
        <f t="shared" si="4"/>
        <v>397185</v>
      </c>
      <c r="G26" s="617">
        <f t="shared" si="4"/>
        <v>316830</v>
      </c>
      <c r="H26" s="617">
        <f t="shared" si="4"/>
        <v>575609</v>
      </c>
      <c r="I26" s="617">
        <f t="shared" si="4"/>
        <v>320032</v>
      </c>
      <c r="J26" s="617">
        <f t="shared" si="4"/>
        <v>545716</v>
      </c>
      <c r="K26" s="617">
        <f t="shared" si="4"/>
        <v>388104</v>
      </c>
      <c r="L26" s="617">
        <f t="shared" si="4"/>
        <v>123734</v>
      </c>
      <c r="M26" s="617">
        <f t="shared" si="4"/>
        <v>9705</v>
      </c>
      <c r="N26" s="626"/>
    </row>
    <row r="27" spans="1:14" ht="15" x14ac:dyDescent="0.2">
      <c r="A27" s="619"/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</row>
  </sheetData>
  <mergeCells count="1">
    <mergeCell ref="A4:N4"/>
  </mergeCells>
  <pageMargins left="0.19685039370078741" right="0.19685039370078741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3A7F-A6D1-4C87-A192-F301479A57D0}">
  <sheetPr>
    <tabColor rgb="FF99FFCC"/>
  </sheetPr>
  <dimension ref="A3:C19"/>
  <sheetViews>
    <sheetView topLeftCell="A6" workbookViewId="0">
      <selection activeCell="A6" sqref="A6"/>
    </sheetView>
  </sheetViews>
  <sheetFormatPr defaultRowHeight="12.75" x14ac:dyDescent="0.2"/>
  <cols>
    <col min="1" max="1" width="92.140625" style="2" customWidth="1"/>
    <col min="2" max="2" width="11.42578125" style="2" customWidth="1"/>
    <col min="3" max="3" width="11.140625" style="2" customWidth="1"/>
    <col min="4" max="256" width="9.140625" style="2"/>
    <col min="257" max="257" width="92.140625" style="2" customWidth="1"/>
    <col min="258" max="258" width="11.42578125" style="2" customWidth="1"/>
    <col min="259" max="259" width="11.140625" style="2" customWidth="1"/>
    <col min="260" max="512" width="9.140625" style="2"/>
    <col min="513" max="513" width="92.140625" style="2" customWidth="1"/>
    <col min="514" max="514" width="11.42578125" style="2" customWidth="1"/>
    <col min="515" max="515" width="11.140625" style="2" customWidth="1"/>
    <col min="516" max="768" width="9.140625" style="2"/>
    <col min="769" max="769" width="92.140625" style="2" customWidth="1"/>
    <col min="770" max="770" width="11.42578125" style="2" customWidth="1"/>
    <col min="771" max="771" width="11.140625" style="2" customWidth="1"/>
    <col min="772" max="1024" width="9.140625" style="2"/>
    <col min="1025" max="1025" width="92.140625" style="2" customWidth="1"/>
    <col min="1026" max="1026" width="11.42578125" style="2" customWidth="1"/>
    <col min="1027" max="1027" width="11.140625" style="2" customWidth="1"/>
    <col min="1028" max="1280" width="9.140625" style="2"/>
    <col min="1281" max="1281" width="92.140625" style="2" customWidth="1"/>
    <col min="1282" max="1282" width="11.42578125" style="2" customWidth="1"/>
    <col min="1283" max="1283" width="11.140625" style="2" customWidth="1"/>
    <col min="1284" max="1536" width="9.140625" style="2"/>
    <col min="1537" max="1537" width="92.140625" style="2" customWidth="1"/>
    <col min="1538" max="1538" width="11.42578125" style="2" customWidth="1"/>
    <col min="1539" max="1539" width="11.140625" style="2" customWidth="1"/>
    <col min="1540" max="1792" width="9.140625" style="2"/>
    <col min="1793" max="1793" width="92.140625" style="2" customWidth="1"/>
    <col min="1794" max="1794" width="11.42578125" style="2" customWidth="1"/>
    <col min="1795" max="1795" width="11.140625" style="2" customWidth="1"/>
    <col min="1796" max="2048" width="9.140625" style="2"/>
    <col min="2049" max="2049" width="92.140625" style="2" customWidth="1"/>
    <col min="2050" max="2050" width="11.42578125" style="2" customWidth="1"/>
    <col min="2051" max="2051" width="11.140625" style="2" customWidth="1"/>
    <col min="2052" max="2304" width="9.140625" style="2"/>
    <col min="2305" max="2305" width="92.140625" style="2" customWidth="1"/>
    <col min="2306" max="2306" width="11.42578125" style="2" customWidth="1"/>
    <col min="2307" max="2307" width="11.140625" style="2" customWidth="1"/>
    <col min="2308" max="2560" width="9.140625" style="2"/>
    <col min="2561" max="2561" width="92.140625" style="2" customWidth="1"/>
    <col min="2562" max="2562" width="11.42578125" style="2" customWidth="1"/>
    <col min="2563" max="2563" width="11.140625" style="2" customWidth="1"/>
    <col min="2564" max="2816" width="9.140625" style="2"/>
    <col min="2817" max="2817" width="92.140625" style="2" customWidth="1"/>
    <col min="2818" max="2818" width="11.42578125" style="2" customWidth="1"/>
    <col min="2819" max="2819" width="11.140625" style="2" customWidth="1"/>
    <col min="2820" max="3072" width="9.140625" style="2"/>
    <col min="3073" max="3073" width="92.140625" style="2" customWidth="1"/>
    <col min="3074" max="3074" width="11.42578125" style="2" customWidth="1"/>
    <col min="3075" max="3075" width="11.140625" style="2" customWidth="1"/>
    <col min="3076" max="3328" width="9.140625" style="2"/>
    <col min="3329" max="3329" width="92.140625" style="2" customWidth="1"/>
    <col min="3330" max="3330" width="11.42578125" style="2" customWidth="1"/>
    <col min="3331" max="3331" width="11.140625" style="2" customWidth="1"/>
    <col min="3332" max="3584" width="9.140625" style="2"/>
    <col min="3585" max="3585" width="92.140625" style="2" customWidth="1"/>
    <col min="3586" max="3586" width="11.42578125" style="2" customWidth="1"/>
    <col min="3587" max="3587" width="11.140625" style="2" customWidth="1"/>
    <col min="3588" max="3840" width="9.140625" style="2"/>
    <col min="3841" max="3841" width="92.140625" style="2" customWidth="1"/>
    <col min="3842" max="3842" width="11.42578125" style="2" customWidth="1"/>
    <col min="3843" max="3843" width="11.140625" style="2" customWidth="1"/>
    <col min="3844" max="4096" width="9.140625" style="2"/>
    <col min="4097" max="4097" width="92.140625" style="2" customWidth="1"/>
    <col min="4098" max="4098" width="11.42578125" style="2" customWidth="1"/>
    <col min="4099" max="4099" width="11.140625" style="2" customWidth="1"/>
    <col min="4100" max="4352" width="9.140625" style="2"/>
    <col min="4353" max="4353" width="92.140625" style="2" customWidth="1"/>
    <col min="4354" max="4354" width="11.42578125" style="2" customWidth="1"/>
    <col min="4355" max="4355" width="11.140625" style="2" customWidth="1"/>
    <col min="4356" max="4608" width="9.140625" style="2"/>
    <col min="4609" max="4609" width="92.140625" style="2" customWidth="1"/>
    <col min="4610" max="4610" width="11.42578125" style="2" customWidth="1"/>
    <col min="4611" max="4611" width="11.140625" style="2" customWidth="1"/>
    <col min="4612" max="4864" width="9.140625" style="2"/>
    <col min="4865" max="4865" width="92.140625" style="2" customWidth="1"/>
    <col min="4866" max="4866" width="11.42578125" style="2" customWidth="1"/>
    <col min="4867" max="4867" width="11.140625" style="2" customWidth="1"/>
    <col min="4868" max="5120" width="9.140625" style="2"/>
    <col min="5121" max="5121" width="92.140625" style="2" customWidth="1"/>
    <col min="5122" max="5122" width="11.42578125" style="2" customWidth="1"/>
    <col min="5123" max="5123" width="11.140625" style="2" customWidth="1"/>
    <col min="5124" max="5376" width="9.140625" style="2"/>
    <col min="5377" max="5377" width="92.140625" style="2" customWidth="1"/>
    <col min="5378" max="5378" width="11.42578125" style="2" customWidth="1"/>
    <col min="5379" max="5379" width="11.140625" style="2" customWidth="1"/>
    <col min="5380" max="5632" width="9.140625" style="2"/>
    <col min="5633" max="5633" width="92.140625" style="2" customWidth="1"/>
    <col min="5634" max="5634" width="11.42578125" style="2" customWidth="1"/>
    <col min="5635" max="5635" width="11.140625" style="2" customWidth="1"/>
    <col min="5636" max="5888" width="9.140625" style="2"/>
    <col min="5889" max="5889" width="92.140625" style="2" customWidth="1"/>
    <col min="5890" max="5890" width="11.42578125" style="2" customWidth="1"/>
    <col min="5891" max="5891" width="11.140625" style="2" customWidth="1"/>
    <col min="5892" max="6144" width="9.140625" style="2"/>
    <col min="6145" max="6145" width="92.140625" style="2" customWidth="1"/>
    <col min="6146" max="6146" width="11.42578125" style="2" customWidth="1"/>
    <col min="6147" max="6147" width="11.140625" style="2" customWidth="1"/>
    <col min="6148" max="6400" width="9.140625" style="2"/>
    <col min="6401" max="6401" width="92.140625" style="2" customWidth="1"/>
    <col min="6402" max="6402" width="11.42578125" style="2" customWidth="1"/>
    <col min="6403" max="6403" width="11.140625" style="2" customWidth="1"/>
    <col min="6404" max="6656" width="9.140625" style="2"/>
    <col min="6657" max="6657" width="92.140625" style="2" customWidth="1"/>
    <col min="6658" max="6658" width="11.42578125" style="2" customWidth="1"/>
    <col min="6659" max="6659" width="11.140625" style="2" customWidth="1"/>
    <col min="6660" max="6912" width="9.140625" style="2"/>
    <col min="6913" max="6913" width="92.140625" style="2" customWidth="1"/>
    <col min="6914" max="6914" width="11.42578125" style="2" customWidth="1"/>
    <col min="6915" max="6915" width="11.140625" style="2" customWidth="1"/>
    <col min="6916" max="7168" width="9.140625" style="2"/>
    <col min="7169" max="7169" width="92.140625" style="2" customWidth="1"/>
    <col min="7170" max="7170" width="11.42578125" style="2" customWidth="1"/>
    <col min="7171" max="7171" width="11.140625" style="2" customWidth="1"/>
    <col min="7172" max="7424" width="9.140625" style="2"/>
    <col min="7425" max="7425" width="92.140625" style="2" customWidth="1"/>
    <col min="7426" max="7426" width="11.42578125" style="2" customWidth="1"/>
    <col min="7427" max="7427" width="11.140625" style="2" customWidth="1"/>
    <col min="7428" max="7680" width="9.140625" style="2"/>
    <col min="7681" max="7681" width="92.140625" style="2" customWidth="1"/>
    <col min="7682" max="7682" width="11.42578125" style="2" customWidth="1"/>
    <col min="7683" max="7683" width="11.140625" style="2" customWidth="1"/>
    <col min="7684" max="7936" width="9.140625" style="2"/>
    <col min="7937" max="7937" width="92.140625" style="2" customWidth="1"/>
    <col min="7938" max="7938" width="11.42578125" style="2" customWidth="1"/>
    <col min="7939" max="7939" width="11.140625" style="2" customWidth="1"/>
    <col min="7940" max="8192" width="9.140625" style="2"/>
    <col min="8193" max="8193" width="92.140625" style="2" customWidth="1"/>
    <col min="8194" max="8194" width="11.42578125" style="2" customWidth="1"/>
    <col min="8195" max="8195" width="11.140625" style="2" customWidth="1"/>
    <col min="8196" max="8448" width="9.140625" style="2"/>
    <col min="8449" max="8449" width="92.140625" style="2" customWidth="1"/>
    <col min="8450" max="8450" width="11.42578125" style="2" customWidth="1"/>
    <col min="8451" max="8451" width="11.140625" style="2" customWidth="1"/>
    <col min="8452" max="8704" width="9.140625" style="2"/>
    <col min="8705" max="8705" width="92.140625" style="2" customWidth="1"/>
    <col min="8706" max="8706" width="11.42578125" style="2" customWidth="1"/>
    <col min="8707" max="8707" width="11.140625" style="2" customWidth="1"/>
    <col min="8708" max="8960" width="9.140625" style="2"/>
    <col min="8961" max="8961" width="92.140625" style="2" customWidth="1"/>
    <col min="8962" max="8962" width="11.42578125" style="2" customWidth="1"/>
    <col min="8963" max="8963" width="11.140625" style="2" customWidth="1"/>
    <col min="8964" max="9216" width="9.140625" style="2"/>
    <col min="9217" max="9217" width="92.140625" style="2" customWidth="1"/>
    <col min="9218" max="9218" width="11.42578125" style="2" customWidth="1"/>
    <col min="9219" max="9219" width="11.140625" style="2" customWidth="1"/>
    <col min="9220" max="9472" width="9.140625" style="2"/>
    <col min="9473" max="9473" width="92.140625" style="2" customWidth="1"/>
    <col min="9474" max="9474" width="11.42578125" style="2" customWidth="1"/>
    <col min="9475" max="9475" width="11.140625" style="2" customWidth="1"/>
    <col min="9476" max="9728" width="9.140625" style="2"/>
    <col min="9729" max="9729" width="92.140625" style="2" customWidth="1"/>
    <col min="9730" max="9730" width="11.42578125" style="2" customWidth="1"/>
    <col min="9731" max="9731" width="11.140625" style="2" customWidth="1"/>
    <col min="9732" max="9984" width="9.140625" style="2"/>
    <col min="9985" max="9985" width="92.140625" style="2" customWidth="1"/>
    <col min="9986" max="9986" width="11.42578125" style="2" customWidth="1"/>
    <col min="9987" max="9987" width="11.140625" style="2" customWidth="1"/>
    <col min="9988" max="10240" width="9.140625" style="2"/>
    <col min="10241" max="10241" width="92.140625" style="2" customWidth="1"/>
    <col min="10242" max="10242" width="11.42578125" style="2" customWidth="1"/>
    <col min="10243" max="10243" width="11.140625" style="2" customWidth="1"/>
    <col min="10244" max="10496" width="9.140625" style="2"/>
    <col min="10497" max="10497" width="92.140625" style="2" customWidth="1"/>
    <col min="10498" max="10498" width="11.42578125" style="2" customWidth="1"/>
    <col min="10499" max="10499" width="11.140625" style="2" customWidth="1"/>
    <col min="10500" max="10752" width="9.140625" style="2"/>
    <col min="10753" max="10753" width="92.140625" style="2" customWidth="1"/>
    <col min="10754" max="10754" width="11.42578125" style="2" customWidth="1"/>
    <col min="10755" max="10755" width="11.140625" style="2" customWidth="1"/>
    <col min="10756" max="11008" width="9.140625" style="2"/>
    <col min="11009" max="11009" width="92.140625" style="2" customWidth="1"/>
    <col min="11010" max="11010" width="11.42578125" style="2" customWidth="1"/>
    <col min="11011" max="11011" width="11.140625" style="2" customWidth="1"/>
    <col min="11012" max="11264" width="9.140625" style="2"/>
    <col min="11265" max="11265" width="92.140625" style="2" customWidth="1"/>
    <col min="11266" max="11266" width="11.42578125" style="2" customWidth="1"/>
    <col min="11267" max="11267" width="11.140625" style="2" customWidth="1"/>
    <col min="11268" max="11520" width="9.140625" style="2"/>
    <col min="11521" max="11521" width="92.140625" style="2" customWidth="1"/>
    <col min="11522" max="11522" width="11.42578125" style="2" customWidth="1"/>
    <col min="11523" max="11523" width="11.140625" style="2" customWidth="1"/>
    <col min="11524" max="11776" width="9.140625" style="2"/>
    <col min="11777" max="11777" width="92.140625" style="2" customWidth="1"/>
    <col min="11778" max="11778" width="11.42578125" style="2" customWidth="1"/>
    <col min="11779" max="11779" width="11.140625" style="2" customWidth="1"/>
    <col min="11780" max="12032" width="9.140625" style="2"/>
    <col min="12033" max="12033" width="92.140625" style="2" customWidth="1"/>
    <col min="12034" max="12034" width="11.42578125" style="2" customWidth="1"/>
    <col min="12035" max="12035" width="11.140625" style="2" customWidth="1"/>
    <col min="12036" max="12288" width="9.140625" style="2"/>
    <col min="12289" max="12289" width="92.140625" style="2" customWidth="1"/>
    <col min="12290" max="12290" width="11.42578125" style="2" customWidth="1"/>
    <col min="12291" max="12291" width="11.140625" style="2" customWidth="1"/>
    <col min="12292" max="12544" width="9.140625" style="2"/>
    <col min="12545" max="12545" width="92.140625" style="2" customWidth="1"/>
    <col min="12546" max="12546" width="11.42578125" style="2" customWidth="1"/>
    <col min="12547" max="12547" width="11.140625" style="2" customWidth="1"/>
    <col min="12548" max="12800" width="9.140625" style="2"/>
    <col min="12801" max="12801" width="92.140625" style="2" customWidth="1"/>
    <col min="12802" max="12802" width="11.42578125" style="2" customWidth="1"/>
    <col min="12803" max="12803" width="11.140625" style="2" customWidth="1"/>
    <col min="12804" max="13056" width="9.140625" style="2"/>
    <col min="13057" max="13057" width="92.140625" style="2" customWidth="1"/>
    <col min="13058" max="13058" width="11.42578125" style="2" customWidth="1"/>
    <col min="13059" max="13059" width="11.140625" style="2" customWidth="1"/>
    <col min="13060" max="13312" width="9.140625" style="2"/>
    <col min="13313" max="13313" width="92.140625" style="2" customWidth="1"/>
    <col min="13314" max="13314" width="11.42578125" style="2" customWidth="1"/>
    <col min="13315" max="13315" width="11.140625" style="2" customWidth="1"/>
    <col min="13316" max="13568" width="9.140625" style="2"/>
    <col min="13569" max="13569" width="92.140625" style="2" customWidth="1"/>
    <col min="13570" max="13570" width="11.42578125" style="2" customWidth="1"/>
    <col min="13571" max="13571" width="11.140625" style="2" customWidth="1"/>
    <col min="13572" max="13824" width="9.140625" style="2"/>
    <col min="13825" max="13825" width="92.140625" style="2" customWidth="1"/>
    <col min="13826" max="13826" width="11.42578125" style="2" customWidth="1"/>
    <col min="13827" max="13827" width="11.140625" style="2" customWidth="1"/>
    <col min="13828" max="14080" width="9.140625" style="2"/>
    <col min="14081" max="14081" width="92.140625" style="2" customWidth="1"/>
    <col min="14082" max="14082" width="11.42578125" style="2" customWidth="1"/>
    <col min="14083" max="14083" width="11.140625" style="2" customWidth="1"/>
    <col min="14084" max="14336" width="9.140625" style="2"/>
    <col min="14337" max="14337" width="92.140625" style="2" customWidth="1"/>
    <col min="14338" max="14338" width="11.42578125" style="2" customWidth="1"/>
    <col min="14339" max="14339" width="11.140625" style="2" customWidth="1"/>
    <col min="14340" max="14592" width="9.140625" style="2"/>
    <col min="14593" max="14593" width="92.140625" style="2" customWidth="1"/>
    <col min="14594" max="14594" width="11.42578125" style="2" customWidth="1"/>
    <col min="14595" max="14595" width="11.140625" style="2" customWidth="1"/>
    <col min="14596" max="14848" width="9.140625" style="2"/>
    <col min="14849" max="14849" width="92.140625" style="2" customWidth="1"/>
    <col min="14850" max="14850" width="11.42578125" style="2" customWidth="1"/>
    <col min="14851" max="14851" width="11.140625" style="2" customWidth="1"/>
    <col min="14852" max="15104" width="9.140625" style="2"/>
    <col min="15105" max="15105" width="92.140625" style="2" customWidth="1"/>
    <col min="15106" max="15106" width="11.42578125" style="2" customWidth="1"/>
    <col min="15107" max="15107" width="11.140625" style="2" customWidth="1"/>
    <col min="15108" max="15360" width="9.140625" style="2"/>
    <col min="15361" max="15361" width="92.140625" style="2" customWidth="1"/>
    <col min="15362" max="15362" width="11.42578125" style="2" customWidth="1"/>
    <col min="15363" max="15363" width="11.140625" style="2" customWidth="1"/>
    <col min="15364" max="15616" width="9.140625" style="2"/>
    <col min="15617" max="15617" width="92.140625" style="2" customWidth="1"/>
    <col min="15618" max="15618" width="11.42578125" style="2" customWidth="1"/>
    <col min="15619" max="15619" width="11.140625" style="2" customWidth="1"/>
    <col min="15620" max="15872" width="9.140625" style="2"/>
    <col min="15873" max="15873" width="92.140625" style="2" customWidth="1"/>
    <col min="15874" max="15874" width="11.42578125" style="2" customWidth="1"/>
    <col min="15875" max="15875" width="11.140625" style="2" customWidth="1"/>
    <col min="15876" max="16128" width="9.140625" style="2"/>
    <col min="16129" max="16129" width="92.140625" style="2" customWidth="1"/>
    <col min="16130" max="16130" width="11.42578125" style="2" customWidth="1"/>
    <col min="16131" max="16131" width="11.140625" style="2" customWidth="1"/>
    <col min="16132" max="16384" width="9.140625" style="2"/>
  </cols>
  <sheetData>
    <row r="3" spans="1:3" ht="15.75" x14ac:dyDescent="0.25">
      <c r="A3" s="739" t="s">
        <v>352</v>
      </c>
      <c r="B3" s="739"/>
      <c r="C3" s="739"/>
    </row>
    <row r="5" spans="1:3" ht="15.75" x14ac:dyDescent="0.25">
      <c r="A5" s="739" t="s">
        <v>246</v>
      </c>
      <c r="B5" s="739"/>
      <c r="C5" s="739"/>
    </row>
    <row r="6" spans="1:3" x14ac:dyDescent="0.2">
      <c r="A6" s="2" t="s">
        <v>520</v>
      </c>
    </row>
    <row r="7" spans="1:3" ht="13.5" thickBot="1" x14ac:dyDescent="0.25">
      <c r="B7" s="2" t="s">
        <v>235</v>
      </c>
    </row>
    <row r="8" spans="1:3" ht="30" customHeight="1" thickBot="1" x14ac:dyDescent="0.25">
      <c r="A8" s="509" t="s">
        <v>236</v>
      </c>
      <c r="B8" s="510" t="s">
        <v>237</v>
      </c>
      <c r="C8" s="511" t="s">
        <v>238</v>
      </c>
    </row>
    <row r="9" spans="1:3" ht="30" customHeight="1" x14ac:dyDescent="0.2">
      <c r="A9" s="512"/>
      <c r="B9" s="513"/>
      <c r="C9" s="514"/>
    </row>
    <row r="10" spans="1:3" ht="30" customHeight="1" x14ac:dyDescent="0.2">
      <c r="A10" s="512" t="s">
        <v>239</v>
      </c>
      <c r="B10" s="513">
        <v>2729340</v>
      </c>
      <c r="C10" s="514">
        <v>74</v>
      </c>
    </row>
    <row r="11" spans="1:3" ht="30" customHeight="1" x14ac:dyDescent="0.2">
      <c r="A11" s="512" t="s">
        <v>240</v>
      </c>
      <c r="B11" s="513">
        <v>0</v>
      </c>
      <c r="C11" s="514">
        <v>0</v>
      </c>
    </row>
    <row r="12" spans="1:3" ht="30" customHeight="1" x14ac:dyDescent="0.2">
      <c r="A12" s="515" t="s">
        <v>241</v>
      </c>
      <c r="B12" s="516">
        <v>0</v>
      </c>
      <c r="C12" s="517">
        <v>0</v>
      </c>
    </row>
    <row r="13" spans="1:3" ht="30" customHeight="1" x14ac:dyDescent="0.2">
      <c r="A13" s="512" t="s">
        <v>242</v>
      </c>
      <c r="B13" s="513">
        <v>0</v>
      </c>
      <c r="C13" s="514">
        <v>0</v>
      </c>
    </row>
    <row r="14" spans="1:3" ht="30" customHeight="1" x14ac:dyDescent="0.2">
      <c r="A14" s="512" t="s">
        <v>350</v>
      </c>
      <c r="B14" s="513">
        <v>7240000</v>
      </c>
      <c r="C14" s="514">
        <v>851</v>
      </c>
    </row>
    <row r="15" spans="1:3" ht="30" customHeight="1" x14ac:dyDescent="0.2">
      <c r="A15" s="512" t="s">
        <v>243</v>
      </c>
      <c r="B15" s="513">
        <v>0</v>
      </c>
      <c r="C15" s="514">
        <v>0</v>
      </c>
    </row>
    <row r="16" spans="1:3" ht="30" customHeight="1" x14ac:dyDescent="0.2">
      <c r="A16" s="515" t="s">
        <v>244</v>
      </c>
      <c r="B16" s="516">
        <v>0</v>
      </c>
      <c r="C16" s="517">
        <v>0</v>
      </c>
    </row>
    <row r="17" spans="1:3" ht="30" customHeight="1" x14ac:dyDescent="0.2">
      <c r="A17" s="512" t="s">
        <v>245</v>
      </c>
      <c r="B17" s="513">
        <v>0</v>
      </c>
      <c r="C17" s="514">
        <v>0</v>
      </c>
    </row>
    <row r="18" spans="1:3" ht="30" customHeight="1" x14ac:dyDescent="0.2">
      <c r="A18" s="512" t="s">
        <v>351</v>
      </c>
      <c r="B18" s="513">
        <v>219966</v>
      </c>
      <c r="C18" s="514">
        <v>1</v>
      </c>
    </row>
    <row r="19" spans="1:3" ht="30" customHeight="1" thickBot="1" x14ac:dyDescent="0.25">
      <c r="A19" s="518"/>
      <c r="B19" s="519"/>
      <c r="C19" s="520"/>
    </row>
  </sheetData>
  <mergeCells count="2">
    <mergeCell ref="A3:C3"/>
    <mergeCell ref="A5:C5"/>
  </mergeCells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21C4-95E3-49B5-81EF-A840D7B046DC}">
  <sheetPr>
    <tabColor rgb="FF66FF99"/>
    <pageSetUpPr fitToPage="1"/>
  </sheetPr>
  <dimension ref="A2:O28"/>
  <sheetViews>
    <sheetView workbookViewId="0">
      <selection activeCell="A7" sqref="A7"/>
    </sheetView>
  </sheetViews>
  <sheetFormatPr defaultRowHeight="12.75" x14ac:dyDescent="0.2"/>
  <cols>
    <col min="1" max="1" width="41.28515625" style="2" customWidth="1"/>
    <col min="2" max="256" width="9.140625" style="2"/>
    <col min="257" max="257" width="41.28515625" style="2" customWidth="1"/>
    <col min="258" max="512" width="9.140625" style="2"/>
    <col min="513" max="513" width="41.28515625" style="2" customWidth="1"/>
    <col min="514" max="768" width="9.140625" style="2"/>
    <col min="769" max="769" width="41.28515625" style="2" customWidth="1"/>
    <col min="770" max="1024" width="9.140625" style="2"/>
    <col min="1025" max="1025" width="41.28515625" style="2" customWidth="1"/>
    <col min="1026" max="1280" width="9.140625" style="2"/>
    <col min="1281" max="1281" width="41.28515625" style="2" customWidth="1"/>
    <col min="1282" max="1536" width="9.140625" style="2"/>
    <col min="1537" max="1537" width="41.28515625" style="2" customWidth="1"/>
    <col min="1538" max="1792" width="9.140625" style="2"/>
    <col min="1793" max="1793" width="41.28515625" style="2" customWidth="1"/>
    <col min="1794" max="2048" width="9.140625" style="2"/>
    <col min="2049" max="2049" width="41.28515625" style="2" customWidth="1"/>
    <col min="2050" max="2304" width="9.140625" style="2"/>
    <col min="2305" max="2305" width="41.28515625" style="2" customWidth="1"/>
    <col min="2306" max="2560" width="9.140625" style="2"/>
    <col min="2561" max="2561" width="41.28515625" style="2" customWidth="1"/>
    <col min="2562" max="2816" width="9.140625" style="2"/>
    <col min="2817" max="2817" width="41.28515625" style="2" customWidth="1"/>
    <col min="2818" max="3072" width="9.140625" style="2"/>
    <col min="3073" max="3073" width="41.28515625" style="2" customWidth="1"/>
    <col min="3074" max="3328" width="9.140625" style="2"/>
    <col min="3329" max="3329" width="41.28515625" style="2" customWidth="1"/>
    <col min="3330" max="3584" width="9.140625" style="2"/>
    <col min="3585" max="3585" width="41.28515625" style="2" customWidth="1"/>
    <col min="3586" max="3840" width="9.140625" style="2"/>
    <col min="3841" max="3841" width="41.28515625" style="2" customWidth="1"/>
    <col min="3842" max="4096" width="9.140625" style="2"/>
    <col min="4097" max="4097" width="41.28515625" style="2" customWidth="1"/>
    <col min="4098" max="4352" width="9.140625" style="2"/>
    <col min="4353" max="4353" width="41.28515625" style="2" customWidth="1"/>
    <col min="4354" max="4608" width="9.140625" style="2"/>
    <col min="4609" max="4609" width="41.28515625" style="2" customWidth="1"/>
    <col min="4610" max="4864" width="9.140625" style="2"/>
    <col min="4865" max="4865" width="41.28515625" style="2" customWidth="1"/>
    <col min="4866" max="5120" width="9.140625" style="2"/>
    <col min="5121" max="5121" width="41.28515625" style="2" customWidth="1"/>
    <col min="5122" max="5376" width="9.140625" style="2"/>
    <col min="5377" max="5377" width="41.28515625" style="2" customWidth="1"/>
    <col min="5378" max="5632" width="9.140625" style="2"/>
    <col min="5633" max="5633" width="41.28515625" style="2" customWidth="1"/>
    <col min="5634" max="5888" width="9.140625" style="2"/>
    <col min="5889" max="5889" width="41.28515625" style="2" customWidth="1"/>
    <col min="5890" max="6144" width="9.140625" style="2"/>
    <col min="6145" max="6145" width="41.28515625" style="2" customWidth="1"/>
    <col min="6146" max="6400" width="9.140625" style="2"/>
    <col min="6401" max="6401" width="41.28515625" style="2" customWidth="1"/>
    <col min="6402" max="6656" width="9.140625" style="2"/>
    <col min="6657" max="6657" width="41.28515625" style="2" customWidth="1"/>
    <col min="6658" max="6912" width="9.140625" style="2"/>
    <col min="6913" max="6913" width="41.28515625" style="2" customWidth="1"/>
    <col min="6914" max="7168" width="9.140625" style="2"/>
    <col min="7169" max="7169" width="41.28515625" style="2" customWidth="1"/>
    <col min="7170" max="7424" width="9.140625" style="2"/>
    <col min="7425" max="7425" width="41.28515625" style="2" customWidth="1"/>
    <col min="7426" max="7680" width="9.140625" style="2"/>
    <col min="7681" max="7681" width="41.28515625" style="2" customWidth="1"/>
    <col min="7682" max="7936" width="9.140625" style="2"/>
    <col min="7937" max="7937" width="41.28515625" style="2" customWidth="1"/>
    <col min="7938" max="8192" width="9.140625" style="2"/>
    <col min="8193" max="8193" width="41.28515625" style="2" customWidth="1"/>
    <col min="8194" max="8448" width="9.140625" style="2"/>
    <col min="8449" max="8449" width="41.28515625" style="2" customWidth="1"/>
    <col min="8450" max="8704" width="9.140625" style="2"/>
    <col min="8705" max="8705" width="41.28515625" style="2" customWidth="1"/>
    <col min="8706" max="8960" width="9.140625" style="2"/>
    <col min="8961" max="8961" width="41.28515625" style="2" customWidth="1"/>
    <col min="8962" max="9216" width="9.140625" style="2"/>
    <col min="9217" max="9217" width="41.28515625" style="2" customWidth="1"/>
    <col min="9218" max="9472" width="9.140625" style="2"/>
    <col min="9473" max="9473" width="41.28515625" style="2" customWidth="1"/>
    <col min="9474" max="9728" width="9.140625" style="2"/>
    <col min="9729" max="9729" width="41.28515625" style="2" customWidth="1"/>
    <col min="9730" max="9984" width="9.140625" style="2"/>
    <col min="9985" max="9985" width="41.28515625" style="2" customWidth="1"/>
    <col min="9986" max="10240" width="9.140625" style="2"/>
    <col min="10241" max="10241" width="41.28515625" style="2" customWidth="1"/>
    <col min="10242" max="10496" width="9.140625" style="2"/>
    <col min="10497" max="10497" width="41.28515625" style="2" customWidth="1"/>
    <col min="10498" max="10752" width="9.140625" style="2"/>
    <col min="10753" max="10753" width="41.28515625" style="2" customWidth="1"/>
    <col min="10754" max="11008" width="9.140625" style="2"/>
    <col min="11009" max="11009" width="41.28515625" style="2" customWidth="1"/>
    <col min="11010" max="11264" width="9.140625" style="2"/>
    <col min="11265" max="11265" width="41.28515625" style="2" customWidth="1"/>
    <col min="11266" max="11520" width="9.140625" style="2"/>
    <col min="11521" max="11521" width="41.28515625" style="2" customWidth="1"/>
    <col min="11522" max="11776" width="9.140625" style="2"/>
    <col min="11777" max="11777" width="41.28515625" style="2" customWidth="1"/>
    <col min="11778" max="12032" width="9.140625" style="2"/>
    <col min="12033" max="12033" width="41.28515625" style="2" customWidth="1"/>
    <col min="12034" max="12288" width="9.140625" style="2"/>
    <col min="12289" max="12289" width="41.28515625" style="2" customWidth="1"/>
    <col min="12290" max="12544" width="9.140625" style="2"/>
    <col min="12545" max="12545" width="41.28515625" style="2" customWidth="1"/>
    <col min="12546" max="12800" width="9.140625" style="2"/>
    <col min="12801" max="12801" width="41.28515625" style="2" customWidth="1"/>
    <col min="12802" max="13056" width="9.140625" style="2"/>
    <col min="13057" max="13057" width="41.28515625" style="2" customWidth="1"/>
    <col min="13058" max="13312" width="9.140625" style="2"/>
    <col min="13313" max="13313" width="41.28515625" style="2" customWidth="1"/>
    <col min="13314" max="13568" width="9.140625" style="2"/>
    <col min="13569" max="13569" width="41.28515625" style="2" customWidth="1"/>
    <col min="13570" max="13824" width="9.140625" style="2"/>
    <col min="13825" max="13825" width="41.28515625" style="2" customWidth="1"/>
    <col min="13826" max="14080" width="9.140625" style="2"/>
    <col min="14081" max="14081" width="41.28515625" style="2" customWidth="1"/>
    <col min="14082" max="14336" width="9.140625" style="2"/>
    <col min="14337" max="14337" width="41.28515625" style="2" customWidth="1"/>
    <col min="14338" max="14592" width="9.140625" style="2"/>
    <col min="14593" max="14593" width="41.28515625" style="2" customWidth="1"/>
    <col min="14594" max="14848" width="9.140625" style="2"/>
    <col min="14849" max="14849" width="41.28515625" style="2" customWidth="1"/>
    <col min="14850" max="15104" width="9.140625" style="2"/>
    <col min="15105" max="15105" width="41.28515625" style="2" customWidth="1"/>
    <col min="15106" max="15360" width="9.140625" style="2"/>
    <col min="15361" max="15361" width="41.28515625" style="2" customWidth="1"/>
    <col min="15362" max="15616" width="9.140625" style="2"/>
    <col min="15617" max="15617" width="41.28515625" style="2" customWidth="1"/>
    <col min="15618" max="15872" width="9.140625" style="2"/>
    <col min="15873" max="15873" width="41.28515625" style="2" customWidth="1"/>
    <col min="15874" max="16128" width="9.140625" style="2"/>
    <col min="16129" max="16129" width="41.28515625" style="2" customWidth="1"/>
    <col min="16130" max="16384" width="9.140625" style="2"/>
  </cols>
  <sheetData>
    <row r="2" spans="1:15" x14ac:dyDescent="0.2">
      <c r="A2" s="710" t="s">
        <v>352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</row>
    <row r="3" spans="1:15" x14ac:dyDescent="0.2">
      <c r="A3" s="714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</row>
    <row r="5" spans="1:15" x14ac:dyDescent="0.2">
      <c r="A5" s="710" t="s">
        <v>259</v>
      </c>
      <c r="B5" s="710"/>
      <c r="C5" s="710"/>
      <c r="D5" s="710"/>
      <c r="E5" s="710"/>
      <c r="F5" s="710"/>
      <c r="G5" s="710"/>
      <c r="H5" s="710"/>
      <c r="I5" s="710"/>
      <c r="J5" s="629"/>
    </row>
    <row r="6" spans="1:15" x14ac:dyDescent="0.2">
      <c r="A6" s="714"/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</row>
    <row r="7" spans="1:15" ht="13.5" thickBot="1" x14ac:dyDescent="0.25">
      <c r="A7" s="2" t="s">
        <v>521</v>
      </c>
      <c r="B7" s="521"/>
      <c r="C7" s="521"/>
      <c r="D7" s="521"/>
      <c r="E7" s="521" t="s">
        <v>247</v>
      </c>
      <c r="F7" s="521"/>
      <c r="G7" s="521"/>
      <c r="H7" s="521"/>
      <c r="I7" s="521"/>
      <c r="J7" s="521"/>
      <c r="K7" s="521"/>
    </row>
    <row r="8" spans="1:15" ht="30.75" customHeight="1" thickBot="1" x14ac:dyDescent="0.25">
      <c r="A8" s="522" t="s">
        <v>182</v>
      </c>
      <c r="B8" s="523" t="s">
        <v>248</v>
      </c>
      <c r="C8" s="523">
        <v>2015</v>
      </c>
      <c r="D8" s="524">
        <v>2016</v>
      </c>
      <c r="E8" s="523">
        <v>2017</v>
      </c>
      <c r="F8" s="524">
        <v>2018</v>
      </c>
      <c r="G8" s="525">
        <v>2019</v>
      </c>
      <c r="H8" s="526">
        <v>2020</v>
      </c>
      <c r="I8" s="526">
        <v>2021</v>
      </c>
      <c r="J8" s="526">
        <v>2022</v>
      </c>
      <c r="K8" s="527" t="s">
        <v>114</v>
      </c>
    </row>
    <row r="9" spans="1:15" ht="24" hidden="1" customHeight="1" x14ac:dyDescent="0.2">
      <c r="A9" s="528"/>
      <c r="B9" s="529"/>
      <c r="C9" s="529"/>
      <c r="D9" s="530"/>
      <c r="E9" s="531"/>
      <c r="F9" s="530"/>
      <c r="G9" s="532"/>
      <c r="H9" s="533"/>
      <c r="I9" s="533"/>
      <c r="J9" s="533"/>
      <c r="K9" s="534"/>
    </row>
    <row r="10" spans="1:15" ht="30.75" customHeight="1" x14ac:dyDescent="0.2">
      <c r="A10" s="535" t="s">
        <v>249</v>
      </c>
      <c r="B10" s="536">
        <v>1270</v>
      </c>
      <c r="C10" s="536"/>
      <c r="D10" s="537"/>
      <c r="E10" s="538"/>
      <c r="F10" s="537"/>
      <c r="G10" s="539"/>
      <c r="H10" s="540"/>
      <c r="I10" s="540"/>
      <c r="J10" s="540"/>
      <c r="K10" s="534">
        <f>SUM(B10:I10)</f>
        <v>1270</v>
      </c>
    </row>
    <row r="11" spans="1:15" ht="30.75" customHeight="1" x14ac:dyDescent="0.2">
      <c r="A11" s="541" t="s">
        <v>250</v>
      </c>
      <c r="B11" s="536"/>
      <c r="C11" s="536"/>
      <c r="D11" s="537"/>
      <c r="E11" s="538">
        <v>381</v>
      </c>
      <c r="F11" s="537">
        <v>161</v>
      </c>
      <c r="G11" s="539">
        <v>8448</v>
      </c>
      <c r="H11" s="540">
        <v>1976</v>
      </c>
      <c r="I11" s="540">
        <v>4408</v>
      </c>
      <c r="J11" s="540">
        <v>1589</v>
      </c>
      <c r="K11" s="534">
        <f t="shared" ref="K11:K18" si="0">SUM(B11:J11)</f>
        <v>16963</v>
      </c>
    </row>
    <row r="12" spans="1:15" ht="30.75" customHeight="1" x14ac:dyDescent="0.2">
      <c r="A12" s="541" t="s">
        <v>415</v>
      </c>
      <c r="B12" s="536"/>
      <c r="C12" s="536"/>
      <c r="D12" s="537"/>
      <c r="E12" s="538"/>
      <c r="F12" s="537"/>
      <c r="G12" s="539"/>
      <c r="H12" s="540">
        <v>4123</v>
      </c>
      <c r="I12" s="540">
        <v>18946</v>
      </c>
      <c r="J12" s="540"/>
      <c r="K12" s="534">
        <f t="shared" si="0"/>
        <v>23069</v>
      </c>
    </row>
    <row r="13" spans="1:15" ht="30.75" customHeight="1" x14ac:dyDescent="0.2">
      <c r="A13" s="541" t="s">
        <v>416</v>
      </c>
      <c r="B13" s="536"/>
      <c r="C13" s="536"/>
      <c r="D13" s="537"/>
      <c r="E13" s="538"/>
      <c r="F13" s="537"/>
      <c r="G13" s="539"/>
      <c r="H13" s="540">
        <v>756</v>
      </c>
      <c r="I13" s="540">
        <v>14385</v>
      </c>
      <c r="J13" s="540"/>
      <c r="K13" s="534">
        <f t="shared" si="0"/>
        <v>15141</v>
      </c>
    </row>
    <row r="14" spans="1:15" ht="30.75" customHeight="1" x14ac:dyDescent="0.2">
      <c r="A14" s="541" t="s">
        <v>417</v>
      </c>
      <c r="B14" s="536"/>
      <c r="C14" s="536"/>
      <c r="D14" s="537"/>
      <c r="E14" s="538"/>
      <c r="F14" s="537"/>
      <c r="G14" s="539"/>
      <c r="H14" s="540">
        <v>1497</v>
      </c>
      <c r="I14" s="540">
        <v>28856</v>
      </c>
      <c r="J14" s="540"/>
      <c r="K14" s="534">
        <f t="shared" si="0"/>
        <v>30353</v>
      </c>
    </row>
    <row r="15" spans="1:15" ht="30.75" customHeight="1" x14ac:dyDescent="0.2">
      <c r="A15" s="541" t="s">
        <v>418</v>
      </c>
      <c r="B15" s="536"/>
      <c r="C15" s="536"/>
      <c r="D15" s="537"/>
      <c r="E15" s="538"/>
      <c r="F15" s="537"/>
      <c r="G15" s="539"/>
      <c r="H15" s="540">
        <v>249</v>
      </c>
      <c r="I15" s="540">
        <v>4749</v>
      </c>
      <c r="J15" s="540"/>
      <c r="K15" s="534">
        <f t="shared" si="0"/>
        <v>4998</v>
      </c>
    </row>
    <row r="16" spans="1:15" ht="30.75" customHeight="1" x14ac:dyDescent="0.2">
      <c r="A16" s="541" t="s">
        <v>419</v>
      </c>
      <c r="B16" s="536"/>
      <c r="C16" s="536"/>
      <c r="D16" s="537"/>
      <c r="E16" s="538"/>
      <c r="F16" s="537"/>
      <c r="G16" s="539"/>
      <c r="H16" s="540">
        <v>10787</v>
      </c>
      <c r="I16" s="540">
        <v>303</v>
      </c>
      <c r="J16" s="540"/>
      <c r="K16" s="534">
        <f t="shared" si="0"/>
        <v>11090</v>
      </c>
    </row>
    <row r="17" spans="1:11" ht="30.75" customHeight="1" x14ac:dyDescent="0.2">
      <c r="A17" s="541" t="s">
        <v>420</v>
      </c>
      <c r="B17" s="536"/>
      <c r="C17" s="536"/>
      <c r="D17" s="537"/>
      <c r="E17" s="538"/>
      <c r="F17" s="537"/>
      <c r="G17" s="539"/>
      <c r="H17" s="540"/>
      <c r="I17" s="540">
        <v>4826</v>
      </c>
      <c r="J17" s="540"/>
      <c r="K17" s="534">
        <f t="shared" si="0"/>
        <v>4826</v>
      </c>
    </row>
    <row r="18" spans="1:11" ht="30.75" customHeight="1" x14ac:dyDescent="0.2">
      <c r="A18" s="541" t="s">
        <v>251</v>
      </c>
      <c r="B18" s="536"/>
      <c r="C18" s="536"/>
      <c r="D18" s="537"/>
      <c r="E18" s="538">
        <v>381</v>
      </c>
      <c r="F18" s="537">
        <v>11003</v>
      </c>
      <c r="G18" s="539">
        <v>9182</v>
      </c>
      <c r="H18" s="540">
        <v>5379</v>
      </c>
      <c r="I18" s="540">
        <v>59977</v>
      </c>
      <c r="J18" s="540"/>
      <c r="K18" s="534">
        <f t="shared" si="0"/>
        <v>85922</v>
      </c>
    </row>
    <row r="19" spans="1:11" ht="30.75" customHeight="1" x14ac:dyDescent="0.2">
      <c r="A19" s="541" t="s">
        <v>252</v>
      </c>
      <c r="B19" s="536"/>
      <c r="C19" s="536"/>
      <c r="D19" s="537"/>
      <c r="E19" s="538"/>
      <c r="F19" s="537">
        <v>3688</v>
      </c>
      <c r="G19" s="539">
        <v>1208</v>
      </c>
      <c r="H19" s="540">
        <v>58387</v>
      </c>
      <c r="I19" s="540"/>
      <c r="J19" s="540"/>
      <c r="K19" s="534">
        <f t="shared" ref="K19:K25" si="1">SUM(B19:I19)</f>
        <v>63283</v>
      </c>
    </row>
    <row r="20" spans="1:11" ht="30.75" customHeight="1" x14ac:dyDescent="0.2">
      <c r="A20" s="541" t="s">
        <v>253</v>
      </c>
      <c r="B20" s="536"/>
      <c r="C20" s="536"/>
      <c r="D20" s="537"/>
      <c r="E20" s="538"/>
      <c r="F20" s="537"/>
      <c r="G20" s="539">
        <v>4308</v>
      </c>
      <c r="H20" s="540">
        <v>4302</v>
      </c>
      <c r="I20" s="540">
        <v>7709</v>
      </c>
      <c r="J20" s="540"/>
      <c r="K20" s="534">
        <f t="shared" si="1"/>
        <v>16319</v>
      </c>
    </row>
    <row r="21" spans="1:11" ht="30.75" customHeight="1" x14ac:dyDescent="0.2">
      <c r="A21" s="541" t="s">
        <v>254</v>
      </c>
      <c r="B21" s="536"/>
      <c r="C21" s="536"/>
      <c r="D21" s="537">
        <v>4759</v>
      </c>
      <c r="E21" s="538"/>
      <c r="F21" s="537">
        <v>9133</v>
      </c>
      <c r="G21" s="539"/>
      <c r="H21" s="540">
        <v>73088</v>
      </c>
      <c r="I21" s="540">
        <v>127298</v>
      </c>
      <c r="J21" s="540"/>
      <c r="K21" s="534">
        <f t="shared" si="1"/>
        <v>214278</v>
      </c>
    </row>
    <row r="22" spans="1:11" ht="30.75" customHeight="1" x14ac:dyDescent="0.2">
      <c r="A22" s="541" t="s">
        <v>255</v>
      </c>
      <c r="B22" s="536"/>
      <c r="C22" s="536"/>
      <c r="D22" s="537">
        <v>381</v>
      </c>
      <c r="E22" s="538">
        <v>1524</v>
      </c>
      <c r="F22" s="537"/>
      <c r="G22" s="539">
        <v>2286</v>
      </c>
      <c r="H22" s="540"/>
      <c r="I22" s="540">
        <v>74400</v>
      </c>
      <c r="J22" s="540"/>
      <c r="K22" s="534">
        <f t="shared" si="1"/>
        <v>78591</v>
      </c>
    </row>
    <row r="23" spans="1:11" ht="30.75" customHeight="1" x14ac:dyDescent="0.2">
      <c r="A23" s="541" t="s">
        <v>256</v>
      </c>
      <c r="B23" s="536"/>
      <c r="C23" s="536">
        <v>153</v>
      </c>
      <c r="D23" s="537"/>
      <c r="E23" s="538"/>
      <c r="F23" s="537"/>
      <c r="G23" s="539"/>
      <c r="H23" s="540"/>
      <c r="I23" s="540"/>
      <c r="J23" s="540"/>
      <c r="K23" s="534">
        <f t="shared" si="1"/>
        <v>153</v>
      </c>
    </row>
    <row r="24" spans="1:11" ht="30.75" customHeight="1" x14ac:dyDescent="0.2">
      <c r="A24" s="541" t="s">
        <v>257</v>
      </c>
      <c r="B24" s="536"/>
      <c r="C24" s="536">
        <v>489</v>
      </c>
      <c r="D24" s="537">
        <v>381</v>
      </c>
      <c r="E24" s="538">
        <v>2500</v>
      </c>
      <c r="F24" s="537">
        <v>53453</v>
      </c>
      <c r="G24" s="539">
        <v>100</v>
      </c>
      <c r="H24" s="540"/>
      <c r="I24" s="540"/>
      <c r="J24" s="540"/>
      <c r="K24" s="534">
        <f t="shared" si="1"/>
        <v>56923</v>
      </c>
    </row>
    <row r="25" spans="1:11" ht="30.75" customHeight="1" thickBot="1" x14ac:dyDescent="0.25">
      <c r="A25" s="541" t="s">
        <v>421</v>
      </c>
      <c r="B25" s="536"/>
      <c r="C25" s="536">
        <v>533</v>
      </c>
      <c r="D25" s="537">
        <v>1169</v>
      </c>
      <c r="E25" s="538"/>
      <c r="F25" s="537">
        <v>1097</v>
      </c>
      <c r="G25" s="539">
        <v>39424</v>
      </c>
      <c r="H25" s="540">
        <v>4421</v>
      </c>
      <c r="I25" s="540"/>
      <c r="J25" s="540"/>
      <c r="K25" s="534">
        <f t="shared" si="1"/>
        <v>46644</v>
      </c>
    </row>
    <row r="26" spans="1:11" ht="30.75" hidden="1" customHeight="1" thickBot="1" x14ac:dyDescent="0.25">
      <c r="A26" s="541"/>
      <c r="B26" s="536"/>
      <c r="C26" s="536"/>
      <c r="D26" s="537"/>
      <c r="E26" s="538"/>
      <c r="F26" s="537"/>
      <c r="G26" s="542"/>
      <c r="H26" s="540"/>
      <c r="I26" s="540"/>
      <c r="J26" s="540"/>
      <c r="K26" s="534">
        <f>SUM(B26:G26)</f>
        <v>0</v>
      </c>
    </row>
    <row r="27" spans="1:11" ht="30.75" hidden="1" customHeight="1" thickBot="1" x14ac:dyDescent="0.25">
      <c r="A27" s="541"/>
      <c r="B27" s="536"/>
      <c r="C27" s="536"/>
      <c r="D27" s="537"/>
      <c r="E27" s="543"/>
      <c r="F27" s="537"/>
      <c r="G27" s="537"/>
      <c r="H27" s="537"/>
      <c r="I27" s="537"/>
      <c r="J27" s="537"/>
      <c r="K27" s="534">
        <f>SUM(B27:D27)</f>
        <v>0</v>
      </c>
    </row>
    <row r="28" spans="1:11" ht="30.75" customHeight="1" thickBot="1" x14ac:dyDescent="0.25">
      <c r="A28" s="522" t="s">
        <v>258</v>
      </c>
      <c r="B28" s="544">
        <f t="shared" ref="B28:K28" si="2">SUM(B9:B27)</f>
        <v>1270</v>
      </c>
      <c r="C28" s="544">
        <f t="shared" si="2"/>
        <v>1175</v>
      </c>
      <c r="D28" s="544">
        <f t="shared" si="2"/>
        <v>6690</v>
      </c>
      <c r="E28" s="544">
        <f t="shared" si="2"/>
        <v>4786</v>
      </c>
      <c r="F28" s="544">
        <f t="shared" si="2"/>
        <v>78535</v>
      </c>
      <c r="G28" s="544">
        <f t="shared" si="2"/>
        <v>64956</v>
      </c>
      <c r="H28" s="544">
        <f t="shared" si="2"/>
        <v>164965</v>
      </c>
      <c r="I28" s="544">
        <f t="shared" si="2"/>
        <v>345857</v>
      </c>
      <c r="J28" s="544">
        <f t="shared" si="2"/>
        <v>1589</v>
      </c>
      <c r="K28" s="545">
        <f t="shared" si="2"/>
        <v>669823</v>
      </c>
    </row>
  </sheetData>
  <mergeCells count="4">
    <mergeCell ref="A2:K2"/>
    <mergeCell ref="A3:O3"/>
    <mergeCell ref="A5:I5"/>
    <mergeCell ref="A6:O6"/>
  </mergeCells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59967-BD83-4DCC-B24E-7EA7E70DEF7E}">
  <sheetPr>
    <tabColor rgb="FF99FFCC"/>
  </sheetPr>
  <dimension ref="A1:I63"/>
  <sheetViews>
    <sheetView topLeftCell="A3" zoomScaleNormal="100" workbookViewId="0">
      <selection activeCell="H20" sqref="H20"/>
    </sheetView>
  </sheetViews>
  <sheetFormatPr defaultRowHeight="12.75" x14ac:dyDescent="0.2"/>
  <cols>
    <col min="1" max="1" width="12" style="2" customWidth="1"/>
    <col min="2" max="4" width="9.140625" style="2"/>
    <col min="5" max="5" width="6.5703125" style="2" customWidth="1"/>
    <col min="6" max="6" width="6.85546875" style="2" customWidth="1"/>
    <col min="7" max="7" width="11.28515625" style="2" customWidth="1"/>
    <col min="8" max="8" width="11.85546875" style="2" customWidth="1"/>
    <col min="9" max="9" width="13" style="2" customWidth="1"/>
    <col min="10" max="255" width="9.140625" style="2"/>
    <col min="256" max="256" width="12" style="2" customWidth="1"/>
    <col min="257" max="259" width="9.140625" style="2"/>
    <col min="260" max="260" width="6.5703125" style="2" customWidth="1"/>
    <col min="261" max="261" width="2.85546875" style="2" customWidth="1"/>
    <col min="262" max="262" width="15.7109375" style="2" customWidth="1"/>
    <col min="263" max="263" width="11.85546875" style="2" customWidth="1"/>
    <col min="264" max="264" width="13" style="2" customWidth="1"/>
    <col min="265" max="511" width="9.140625" style="2"/>
    <col min="512" max="512" width="12" style="2" customWidth="1"/>
    <col min="513" max="515" width="9.140625" style="2"/>
    <col min="516" max="516" width="6.5703125" style="2" customWidth="1"/>
    <col min="517" max="517" width="2.85546875" style="2" customWidth="1"/>
    <col min="518" max="518" width="15.7109375" style="2" customWidth="1"/>
    <col min="519" max="519" width="11.85546875" style="2" customWidth="1"/>
    <col min="520" max="520" width="13" style="2" customWidth="1"/>
    <col min="521" max="767" width="9.140625" style="2"/>
    <col min="768" max="768" width="12" style="2" customWidth="1"/>
    <col min="769" max="771" width="9.140625" style="2"/>
    <col min="772" max="772" width="6.5703125" style="2" customWidth="1"/>
    <col min="773" max="773" width="2.85546875" style="2" customWidth="1"/>
    <col min="774" max="774" width="15.7109375" style="2" customWidth="1"/>
    <col min="775" max="775" width="11.85546875" style="2" customWidth="1"/>
    <col min="776" max="776" width="13" style="2" customWidth="1"/>
    <col min="777" max="1023" width="9.140625" style="2"/>
    <col min="1024" max="1024" width="12" style="2" customWidth="1"/>
    <col min="1025" max="1027" width="9.140625" style="2"/>
    <col min="1028" max="1028" width="6.5703125" style="2" customWidth="1"/>
    <col min="1029" max="1029" width="2.85546875" style="2" customWidth="1"/>
    <col min="1030" max="1030" width="15.7109375" style="2" customWidth="1"/>
    <col min="1031" max="1031" width="11.85546875" style="2" customWidth="1"/>
    <col min="1032" max="1032" width="13" style="2" customWidth="1"/>
    <col min="1033" max="1279" width="9.140625" style="2"/>
    <col min="1280" max="1280" width="12" style="2" customWidth="1"/>
    <col min="1281" max="1283" width="9.140625" style="2"/>
    <col min="1284" max="1284" width="6.5703125" style="2" customWidth="1"/>
    <col min="1285" max="1285" width="2.85546875" style="2" customWidth="1"/>
    <col min="1286" max="1286" width="15.7109375" style="2" customWidth="1"/>
    <col min="1287" max="1287" width="11.85546875" style="2" customWidth="1"/>
    <col min="1288" max="1288" width="13" style="2" customWidth="1"/>
    <col min="1289" max="1535" width="9.140625" style="2"/>
    <col min="1536" max="1536" width="12" style="2" customWidth="1"/>
    <col min="1537" max="1539" width="9.140625" style="2"/>
    <col min="1540" max="1540" width="6.5703125" style="2" customWidth="1"/>
    <col min="1541" max="1541" width="2.85546875" style="2" customWidth="1"/>
    <col min="1542" max="1542" width="15.7109375" style="2" customWidth="1"/>
    <col min="1543" max="1543" width="11.85546875" style="2" customWidth="1"/>
    <col min="1544" max="1544" width="13" style="2" customWidth="1"/>
    <col min="1545" max="1791" width="9.140625" style="2"/>
    <col min="1792" max="1792" width="12" style="2" customWidth="1"/>
    <col min="1793" max="1795" width="9.140625" style="2"/>
    <col min="1796" max="1796" width="6.5703125" style="2" customWidth="1"/>
    <col min="1797" max="1797" width="2.85546875" style="2" customWidth="1"/>
    <col min="1798" max="1798" width="15.7109375" style="2" customWidth="1"/>
    <col min="1799" max="1799" width="11.85546875" style="2" customWidth="1"/>
    <col min="1800" max="1800" width="13" style="2" customWidth="1"/>
    <col min="1801" max="2047" width="9.140625" style="2"/>
    <col min="2048" max="2048" width="12" style="2" customWidth="1"/>
    <col min="2049" max="2051" width="9.140625" style="2"/>
    <col min="2052" max="2052" width="6.5703125" style="2" customWidth="1"/>
    <col min="2053" max="2053" width="2.85546875" style="2" customWidth="1"/>
    <col min="2054" max="2054" width="15.7109375" style="2" customWidth="1"/>
    <col min="2055" max="2055" width="11.85546875" style="2" customWidth="1"/>
    <col min="2056" max="2056" width="13" style="2" customWidth="1"/>
    <col min="2057" max="2303" width="9.140625" style="2"/>
    <col min="2304" max="2304" width="12" style="2" customWidth="1"/>
    <col min="2305" max="2307" width="9.140625" style="2"/>
    <col min="2308" max="2308" width="6.5703125" style="2" customWidth="1"/>
    <col min="2309" max="2309" width="2.85546875" style="2" customWidth="1"/>
    <col min="2310" max="2310" width="15.7109375" style="2" customWidth="1"/>
    <col min="2311" max="2311" width="11.85546875" style="2" customWidth="1"/>
    <col min="2312" max="2312" width="13" style="2" customWidth="1"/>
    <col min="2313" max="2559" width="9.140625" style="2"/>
    <col min="2560" max="2560" width="12" style="2" customWidth="1"/>
    <col min="2561" max="2563" width="9.140625" style="2"/>
    <col min="2564" max="2564" width="6.5703125" style="2" customWidth="1"/>
    <col min="2565" max="2565" width="2.85546875" style="2" customWidth="1"/>
    <col min="2566" max="2566" width="15.7109375" style="2" customWidth="1"/>
    <col min="2567" max="2567" width="11.85546875" style="2" customWidth="1"/>
    <col min="2568" max="2568" width="13" style="2" customWidth="1"/>
    <col min="2569" max="2815" width="9.140625" style="2"/>
    <col min="2816" max="2816" width="12" style="2" customWidth="1"/>
    <col min="2817" max="2819" width="9.140625" style="2"/>
    <col min="2820" max="2820" width="6.5703125" style="2" customWidth="1"/>
    <col min="2821" max="2821" width="2.85546875" style="2" customWidth="1"/>
    <col min="2822" max="2822" width="15.7109375" style="2" customWidth="1"/>
    <col min="2823" max="2823" width="11.85546875" style="2" customWidth="1"/>
    <col min="2824" max="2824" width="13" style="2" customWidth="1"/>
    <col min="2825" max="3071" width="9.140625" style="2"/>
    <col min="3072" max="3072" width="12" style="2" customWidth="1"/>
    <col min="3073" max="3075" width="9.140625" style="2"/>
    <col min="3076" max="3076" width="6.5703125" style="2" customWidth="1"/>
    <col min="3077" max="3077" width="2.85546875" style="2" customWidth="1"/>
    <col min="3078" max="3078" width="15.7109375" style="2" customWidth="1"/>
    <col min="3079" max="3079" width="11.85546875" style="2" customWidth="1"/>
    <col min="3080" max="3080" width="13" style="2" customWidth="1"/>
    <col min="3081" max="3327" width="9.140625" style="2"/>
    <col min="3328" max="3328" width="12" style="2" customWidth="1"/>
    <col min="3329" max="3331" width="9.140625" style="2"/>
    <col min="3332" max="3332" width="6.5703125" style="2" customWidth="1"/>
    <col min="3333" max="3333" width="2.85546875" style="2" customWidth="1"/>
    <col min="3334" max="3334" width="15.7109375" style="2" customWidth="1"/>
    <col min="3335" max="3335" width="11.85546875" style="2" customWidth="1"/>
    <col min="3336" max="3336" width="13" style="2" customWidth="1"/>
    <col min="3337" max="3583" width="9.140625" style="2"/>
    <col min="3584" max="3584" width="12" style="2" customWidth="1"/>
    <col min="3585" max="3587" width="9.140625" style="2"/>
    <col min="3588" max="3588" width="6.5703125" style="2" customWidth="1"/>
    <col min="3589" max="3589" width="2.85546875" style="2" customWidth="1"/>
    <col min="3590" max="3590" width="15.7109375" style="2" customWidth="1"/>
    <col min="3591" max="3591" width="11.85546875" style="2" customWidth="1"/>
    <col min="3592" max="3592" width="13" style="2" customWidth="1"/>
    <col min="3593" max="3839" width="9.140625" style="2"/>
    <col min="3840" max="3840" width="12" style="2" customWidth="1"/>
    <col min="3841" max="3843" width="9.140625" style="2"/>
    <col min="3844" max="3844" width="6.5703125" style="2" customWidth="1"/>
    <col min="3845" max="3845" width="2.85546875" style="2" customWidth="1"/>
    <col min="3846" max="3846" width="15.7109375" style="2" customWidth="1"/>
    <col min="3847" max="3847" width="11.85546875" style="2" customWidth="1"/>
    <col min="3848" max="3848" width="13" style="2" customWidth="1"/>
    <col min="3849" max="4095" width="9.140625" style="2"/>
    <col min="4096" max="4096" width="12" style="2" customWidth="1"/>
    <col min="4097" max="4099" width="9.140625" style="2"/>
    <col min="4100" max="4100" width="6.5703125" style="2" customWidth="1"/>
    <col min="4101" max="4101" width="2.85546875" style="2" customWidth="1"/>
    <col min="4102" max="4102" width="15.7109375" style="2" customWidth="1"/>
    <col min="4103" max="4103" width="11.85546875" style="2" customWidth="1"/>
    <col min="4104" max="4104" width="13" style="2" customWidth="1"/>
    <col min="4105" max="4351" width="9.140625" style="2"/>
    <col min="4352" max="4352" width="12" style="2" customWidth="1"/>
    <col min="4353" max="4355" width="9.140625" style="2"/>
    <col min="4356" max="4356" width="6.5703125" style="2" customWidth="1"/>
    <col min="4357" max="4357" width="2.85546875" style="2" customWidth="1"/>
    <col min="4358" max="4358" width="15.7109375" style="2" customWidth="1"/>
    <col min="4359" max="4359" width="11.85546875" style="2" customWidth="1"/>
    <col min="4360" max="4360" width="13" style="2" customWidth="1"/>
    <col min="4361" max="4607" width="9.140625" style="2"/>
    <col min="4608" max="4608" width="12" style="2" customWidth="1"/>
    <col min="4609" max="4611" width="9.140625" style="2"/>
    <col min="4612" max="4612" width="6.5703125" style="2" customWidth="1"/>
    <col min="4613" max="4613" width="2.85546875" style="2" customWidth="1"/>
    <col min="4614" max="4614" width="15.7109375" style="2" customWidth="1"/>
    <col min="4615" max="4615" width="11.85546875" style="2" customWidth="1"/>
    <col min="4616" max="4616" width="13" style="2" customWidth="1"/>
    <col min="4617" max="4863" width="9.140625" style="2"/>
    <col min="4864" max="4864" width="12" style="2" customWidth="1"/>
    <col min="4865" max="4867" width="9.140625" style="2"/>
    <col min="4868" max="4868" width="6.5703125" style="2" customWidth="1"/>
    <col min="4869" max="4869" width="2.85546875" style="2" customWidth="1"/>
    <col min="4870" max="4870" width="15.7109375" style="2" customWidth="1"/>
    <col min="4871" max="4871" width="11.85546875" style="2" customWidth="1"/>
    <col min="4872" max="4872" width="13" style="2" customWidth="1"/>
    <col min="4873" max="5119" width="9.140625" style="2"/>
    <col min="5120" max="5120" width="12" style="2" customWidth="1"/>
    <col min="5121" max="5123" width="9.140625" style="2"/>
    <col min="5124" max="5124" width="6.5703125" style="2" customWidth="1"/>
    <col min="5125" max="5125" width="2.85546875" style="2" customWidth="1"/>
    <col min="5126" max="5126" width="15.7109375" style="2" customWidth="1"/>
    <col min="5127" max="5127" width="11.85546875" style="2" customWidth="1"/>
    <col min="5128" max="5128" width="13" style="2" customWidth="1"/>
    <col min="5129" max="5375" width="9.140625" style="2"/>
    <col min="5376" max="5376" width="12" style="2" customWidth="1"/>
    <col min="5377" max="5379" width="9.140625" style="2"/>
    <col min="5380" max="5380" width="6.5703125" style="2" customWidth="1"/>
    <col min="5381" max="5381" width="2.85546875" style="2" customWidth="1"/>
    <col min="5382" max="5382" width="15.7109375" style="2" customWidth="1"/>
    <col min="5383" max="5383" width="11.85546875" style="2" customWidth="1"/>
    <col min="5384" max="5384" width="13" style="2" customWidth="1"/>
    <col min="5385" max="5631" width="9.140625" style="2"/>
    <col min="5632" max="5632" width="12" style="2" customWidth="1"/>
    <col min="5633" max="5635" width="9.140625" style="2"/>
    <col min="5636" max="5636" width="6.5703125" style="2" customWidth="1"/>
    <col min="5637" max="5637" width="2.85546875" style="2" customWidth="1"/>
    <col min="5638" max="5638" width="15.7109375" style="2" customWidth="1"/>
    <col min="5639" max="5639" width="11.85546875" style="2" customWidth="1"/>
    <col min="5640" max="5640" width="13" style="2" customWidth="1"/>
    <col min="5641" max="5887" width="9.140625" style="2"/>
    <col min="5888" max="5888" width="12" style="2" customWidth="1"/>
    <col min="5889" max="5891" width="9.140625" style="2"/>
    <col min="5892" max="5892" width="6.5703125" style="2" customWidth="1"/>
    <col min="5893" max="5893" width="2.85546875" style="2" customWidth="1"/>
    <col min="5894" max="5894" width="15.7109375" style="2" customWidth="1"/>
    <col min="5895" max="5895" width="11.85546875" style="2" customWidth="1"/>
    <col min="5896" max="5896" width="13" style="2" customWidth="1"/>
    <col min="5897" max="6143" width="9.140625" style="2"/>
    <col min="6144" max="6144" width="12" style="2" customWidth="1"/>
    <col min="6145" max="6147" width="9.140625" style="2"/>
    <col min="6148" max="6148" width="6.5703125" style="2" customWidth="1"/>
    <col min="6149" max="6149" width="2.85546875" style="2" customWidth="1"/>
    <col min="6150" max="6150" width="15.7109375" style="2" customWidth="1"/>
    <col min="6151" max="6151" width="11.85546875" style="2" customWidth="1"/>
    <col min="6152" max="6152" width="13" style="2" customWidth="1"/>
    <col min="6153" max="6399" width="9.140625" style="2"/>
    <col min="6400" max="6400" width="12" style="2" customWidth="1"/>
    <col min="6401" max="6403" width="9.140625" style="2"/>
    <col min="6404" max="6404" width="6.5703125" style="2" customWidth="1"/>
    <col min="6405" max="6405" width="2.85546875" style="2" customWidth="1"/>
    <col min="6406" max="6406" width="15.7109375" style="2" customWidth="1"/>
    <col min="6407" max="6407" width="11.85546875" style="2" customWidth="1"/>
    <col min="6408" max="6408" width="13" style="2" customWidth="1"/>
    <col min="6409" max="6655" width="9.140625" style="2"/>
    <col min="6656" max="6656" width="12" style="2" customWidth="1"/>
    <col min="6657" max="6659" width="9.140625" style="2"/>
    <col min="6660" max="6660" width="6.5703125" style="2" customWidth="1"/>
    <col min="6661" max="6661" width="2.85546875" style="2" customWidth="1"/>
    <col min="6662" max="6662" width="15.7109375" style="2" customWidth="1"/>
    <col min="6663" max="6663" width="11.85546875" style="2" customWidth="1"/>
    <col min="6664" max="6664" width="13" style="2" customWidth="1"/>
    <col min="6665" max="6911" width="9.140625" style="2"/>
    <col min="6912" max="6912" width="12" style="2" customWidth="1"/>
    <col min="6913" max="6915" width="9.140625" style="2"/>
    <col min="6916" max="6916" width="6.5703125" style="2" customWidth="1"/>
    <col min="6917" max="6917" width="2.85546875" style="2" customWidth="1"/>
    <col min="6918" max="6918" width="15.7109375" style="2" customWidth="1"/>
    <col min="6919" max="6919" width="11.85546875" style="2" customWidth="1"/>
    <col min="6920" max="6920" width="13" style="2" customWidth="1"/>
    <col min="6921" max="7167" width="9.140625" style="2"/>
    <col min="7168" max="7168" width="12" style="2" customWidth="1"/>
    <col min="7169" max="7171" width="9.140625" style="2"/>
    <col min="7172" max="7172" width="6.5703125" style="2" customWidth="1"/>
    <col min="7173" max="7173" width="2.85546875" style="2" customWidth="1"/>
    <col min="7174" max="7174" width="15.7109375" style="2" customWidth="1"/>
    <col min="7175" max="7175" width="11.85546875" style="2" customWidth="1"/>
    <col min="7176" max="7176" width="13" style="2" customWidth="1"/>
    <col min="7177" max="7423" width="9.140625" style="2"/>
    <col min="7424" max="7424" width="12" style="2" customWidth="1"/>
    <col min="7425" max="7427" width="9.140625" style="2"/>
    <col min="7428" max="7428" width="6.5703125" style="2" customWidth="1"/>
    <col min="7429" max="7429" width="2.85546875" style="2" customWidth="1"/>
    <col min="7430" max="7430" width="15.7109375" style="2" customWidth="1"/>
    <col min="7431" max="7431" width="11.85546875" style="2" customWidth="1"/>
    <col min="7432" max="7432" width="13" style="2" customWidth="1"/>
    <col min="7433" max="7679" width="9.140625" style="2"/>
    <col min="7680" max="7680" width="12" style="2" customWidth="1"/>
    <col min="7681" max="7683" width="9.140625" style="2"/>
    <col min="7684" max="7684" width="6.5703125" style="2" customWidth="1"/>
    <col min="7685" max="7685" width="2.85546875" style="2" customWidth="1"/>
    <col min="7686" max="7686" width="15.7109375" style="2" customWidth="1"/>
    <col min="7687" max="7687" width="11.85546875" style="2" customWidth="1"/>
    <col min="7688" max="7688" width="13" style="2" customWidth="1"/>
    <col min="7689" max="7935" width="9.140625" style="2"/>
    <col min="7936" max="7936" width="12" style="2" customWidth="1"/>
    <col min="7937" max="7939" width="9.140625" style="2"/>
    <col min="7940" max="7940" width="6.5703125" style="2" customWidth="1"/>
    <col min="7941" max="7941" width="2.85546875" style="2" customWidth="1"/>
    <col min="7942" max="7942" width="15.7109375" style="2" customWidth="1"/>
    <col min="7943" max="7943" width="11.85546875" style="2" customWidth="1"/>
    <col min="7944" max="7944" width="13" style="2" customWidth="1"/>
    <col min="7945" max="8191" width="9.140625" style="2"/>
    <col min="8192" max="8192" width="12" style="2" customWidth="1"/>
    <col min="8193" max="8195" width="9.140625" style="2"/>
    <col min="8196" max="8196" width="6.5703125" style="2" customWidth="1"/>
    <col min="8197" max="8197" width="2.85546875" style="2" customWidth="1"/>
    <col min="8198" max="8198" width="15.7109375" style="2" customWidth="1"/>
    <col min="8199" max="8199" width="11.85546875" style="2" customWidth="1"/>
    <col min="8200" max="8200" width="13" style="2" customWidth="1"/>
    <col min="8201" max="8447" width="9.140625" style="2"/>
    <col min="8448" max="8448" width="12" style="2" customWidth="1"/>
    <col min="8449" max="8451" width="9.140625" style="2"/>
    <col min="8452" max="8452" width="6.5703125" style="2" customWidth="1"/>
    <col min="8453" max="8453" width="2.85546875" style="2" customWidth="1"/>
    <col min="8454" max="8454" width="15.7109375" style="2" customWidth="1"/>
    <col min="8455" max="8455" width="11.85546875" style="2" customWidth="1"/>
    <col min="8456" max="8456" width="13" style="2" customWidth="1"/>
    <col min="8457" max="8703" width="9.140625" style="2"/>
    <col min="8704" max="8704" width="12" style="2" customWidth="1"/>
    <col min="8705" max="8707" width="9.140625" style="2"/>
    <col min="8708" max="8708" width="6.5703125" style="2" customWidth="1"/>
    <col min="8709" max="8709" width="2.85546875" style="2" customWidth="1"/>
    <col min="8710" max="8710" width="15.7109375" style="2" customWidth="1"/>
    <col min="8711" max="8711" width="11.85546875" style="2" customWidth="1"/>
    <col min="8712" max="8712" width="13" style="2" customWidth="1"/>
    <col min="8713" max="8959" width="9.140625" style="2"/>
    <col min="8960" max="8960" width="12" style="2" customWidth="1"/>
    <col min="8961" max="8963" width="9.140625" style="2"/>
    <col min="8964" max="8964" width="6.5703125" style="2" customWidth="1"/>
    <col min="8965" max="8965" width="2.85546875" style="2" customWidth="1"/>
    <col min="8966" max="8966" width="15.7109375" style="2" customWidth="1"/>
    <col min="8967" max="8967" width="11.85546875" style="2" customWidth="1"/>
    <col min="8968" max="8968" width="13" style="2" customWidth="1"/>
    <col min="8969" max="9215" width="9.140625" style="2"/>
    <col min="9216" max="9216" width="12" style="2" customWidth="1"/>
    <col min="9217" max="9219" width="9.140625" style="2"/>
    <col min="9220" max="9220" width="6.5703125" style="2" customWidth="1"/>
    <col min="9221" max="9221" width="2.85546875" style="2" customWidth="1"/>
    <col min="9222" max="9222" width="15.7109375" style="2" customWidth="1"/>
    <col min="9223" max="9223" width="11.85546875" style="2" customWidth="1"/>
    <col min="9224" max="9224" width="13" style="2" customWidth="1"/>
    <col min="9225" max="9471" width="9.140625" style="2"/>
    <col min="9472" max="9472" width="12" style="2" customWidth="1"/>
    <col min="9473" max="9475" width="9.140625" style="2"/>
    <col min="9476" max="9476" width="6.5703125" style="2" customWidth="1"/>
    <col min="9477" max="9477" width="2.85546875" style="2" customWidth="1"/>
    <col min="9478" max="9478" width="15.7109375" style="2" customWidth="1"/>
    <col min="9479" max="9479" width="11.85546875" style="2" customWidth="1"/>
    <col min="9480" max="9480" width="13" style="2" customWidth="1"/>
    <col min="9481" max="9727" width="9.140625" style="2"/>
    <col min="9728" max="9728" width="12" style="2" customWidth="1"/>
    <col min="9729" max="9731" width="9.140625" style="2"/>
    <col min="9732" max="9732" width="6.5703125" style="2" customWidth="1"/>
    <col min="9733" max="9733" width="2.85546875" style="2" customWidth="1"/>
    <col min="9734" max="9734" width="15.7109375" style="2" customWidth="1"/>
    <col min="9735" max="9735" width="11.85546875" style="2" customWidth="1"/>
    <col min="9736" max="9736" width="13" style="2" customWidth="1"/>
    <col min="9737" max="9983" width="9.140625" style="2"/>
    <col min="9984" max="9984" width="12" style="2" customWidth="1"/>
    <col min="9985" max="9987" width="9.140625" style="2"/>
    <col min="9988" max="9988" width="6.5703125" style="2" customWidth="1"/>
    <col min="9989" max="9989" width="2.85546875" style="2" customWidth="1"/>
    <col min="9990" max="9990" width="15.7109375" style="2" customWidth="1"/>
    <col min="9991" max="9991" width="11.85546875" style="2" customWidth="1"/>
    <col min="9992" max="9992" width="13" style="2" customWidth="1"/>
    <col min="9993" max="10239" width="9.140625" style="2"/>
    <col min="10240" max="10240" width="12" style="2" customWidth="1"/>
    <col min="10241" max="10243" width="9.140625" style="2"/>
    <col min="10244" max="10244" width="6.5703125" style="2" customWidth="1"/>
    <col min="10245" max="10245" width="2.85546875" style="2" customWidth="1"/>
    <col min="10246" max="10246" width="15.7109375" style="2" customWidth="1"/>
    <col min="10247" max="10247" width="11.85546875" style="2" customWidth="1"/>
    <col min="10248" max="10248" width="13" style="2" customWidth="1"/>
    <col min="10249" max="10495" width="9.140625" style="2"/>
    <col min="10496" max="10496" width="12" style="2" customWidth="1"/>
    <col min="10497" max="10499" width="9.140625" style="2"/>
    <col min="10500" max="10500" width="6.5703125" style="2" customWidth="1"/>
    <col min="10501" max="10501" width="2.85546875" style="2" customWidth="1"/>
    <col min="10502" max="10502" width="15.7109375" style="2" customWidth="1"/>
    <col min="10503" max="10503" width="11.85546875" style="2" customWidth="1"/>
    <col min="10504" max="10504" width="13" style="2" customWidth="1"/>
    <col min="10505" max="10751" width="9.140625" style="2"/>
    <col min="10752" max="10752" width="12" style="2" customWidth="1"/>
    <col min="10753" max="10755" width="9.140625" style="2"/>
    <col min="10756" max="10756" width="6.5703125" style="2" customWidth="1"/>
    <col min="10757" max="10757" width="2.85546875" style="2" customWidth="1"/>
    <col min="10758" max="10758" width="15.7109375" style="2" customWidth="1"/>
    <col min="10759" max="10759" width="11.85546875" style="2" customWidth="1"/>
    <col min="10760" max="10760" width="13" style="2" customWidth="1"/>
    <col min="10761" max="11007" width="9.140625" style="2"/>
    <col min="11008" max="11008" width="12" style="2" customWidth="1"/>
    <col min="11009" max="11011" width="9.140625" style="2"/>
    <col min="11012" max="11012" width="6.5703125" style="2" customWidth="1"/>
    <col min="11013" max="11013" width="2.85546875" style="2" customWidth="1"/>
    <col min="11014" max="11014" width="15.7109375" style="2" customWidth="1"/>
    <col min="11015" max="11015" width="11.85546875" style="2" customWidth="1"/>
    <col min="11016" max="11016" width="13" style="2" customWidth="1"/>
    <col min="11017" max="11263" width="9.140625" style="2"/>
    <col min="11264" max="11264" width="12" style="2" customWidth="1"/>
    <col min="11265" max="11267" width="9.140625" style="2"/>
    <col min="11268" max="11268" width="6.5703125" style="2" customWidth="1"/>
    <col min="11269" max="11269" width="2.85546875" style="2" customWidth="1"/>
    <col min="11270" max="11270" width="15.7109375" style="2" customWidth="1"/>
    <col min="11271" max="11271" width="11.85546875" style="2" customWidth="1"/>
    <col min="11272" max="11272" width="13" style="2" customWidth="1"/>
    <col min="11273" max="11519" width="9.140625" style="2"/>
    <col min="11520" max="11520" width="12" style="2" customWidth="1"/>
    <col min="11521" max="11523" width="9.140625" style="2"/>
    <col min="11524" max="11524" width="6.5703125" style="2" customWidth="1"/>
    <col min="11525" max="11525" width="2.85546875" style="2" customWidth="1"/>
    <col min="11526" max="11526" width="15.7109375" style="2" customWidth="1"/>
    <col min="11527" max="11527" width="11.85546875" style="2" customWidth="1"/>
    <col min="11528" max="11528" width="13" style="2" customWidth="1"/>
    <col min="11529" max="11775" width="9.140625" style="2"/>
    <col min="11776" max="11776" width="12" style="2" customWidth="1"/>
    <col min="11777" max="11779" width="9.140625" style="2"/>
    <col min="11780" max="11780" width="6.5703125" style="2" customWidth="1"/>
    <col min="11781" max="11781" width="2.85546875" style="2" customWidth="1"/>
    <col min="11782" max="11782" width="15.7109375" style="2" customWidth="1"/>
    <col min="11783" max="11783" width="11.85546875" style="2" customWidth="1"/>
    <col min="11784" max="11784" width="13" style="2" customWidth="1"/>
    <col min="11785" max="12031" width="9.140625" style="2"/>
    <col min="12032" max="12032" width="12" style="2" customWidth="1"/>
    <col min="12033" max="12035" width="9.140625" style="2"/>
    <col min="12036" max="12036" width="6.5703125" style="2" customWidth="1"/>
    <col min="12037" max="12037" width="2.85546875" style="2" customWidth="1"/>
    <col min="12038" max="12038" width="15.7109375" style="2" customWidth="1"/>
    <col min="12039" max="12039" width="11.85546875" style="2" customWidth="1"/>
    <col min="12040" max="12040" width="13" style="2" customWidth="1"/>
    <col min="12041" max="12287" width="9.140625" style="2"/>
    <col min="12288" max="12288" width="12" style="2" customWidth="1"/>
    <col min="12289" max="12291" width="9.140625" style="2"/>
    <col min="12292" max="12292" width="6.5703125" style="2" customWidth="1"/>
    <col min="12293" max="12293" width="2.85546875" style="2" customWidth="1"/>
    <col min="12294" max="12294" width="15.7109375" style="2" customWidth="1"/>
    <col min="12295" max="12295" width="11.85546875" style="2" customWidth="1"/>
    <col min="12296" max="12296" width="13" style="2" customWidth="1"/>
    <col min="12297" max="12543" width="9.140625" style="2"/>
    <col min="12544" max="12544" width="12" style="2" customWidth="1"/>
    <col min="12545" max="12547" width="9.140625" style="2"/>
    <col min="12548" max="12548" width="6.5703125" style="2" customWidth="1"/>
    <col min="12549" max="12549" width="2.85546875" style="2" customWidth="1"/>
    <col min="12550" max="12550" width="15.7109375" style="2" customWidth="1"/>
    <col min="12551" max="12551" width="11.85546875" style="2" customWidth="1"/>
    <col min="12552" max="12552" width="13" style="2" customWidth="1"/>
    <col min="12553" max="12799" width="9.140625" style="2"/>
    <col min="12800" max="12800" width="12" style="2" customWidth="1"/>
    <col min="12801" max="12803" width="9.140625" style="2"/>
    <col min="12804" max="12804" width="6.5703125" style="2" customWidth="1"/>
    <col min="12805" max="12805" width="2.85546875" style="2" customWidth="1"/>
    <col min="12806" max="12806" width="15.7109375" style="2" customWidth="1"/>
    <col min="12807" max="12807" width="11.85546875" style="2" customWidth="1"/>
    <col min="12808" max="12808" width="13" style="2" customWidth="1"/>
    <col min="12809" max="13055" width="9.140625" style="2"/>
    <col min="13056" max="13056" width="12" style="2" customWidth="1"/>
    <col min="13057" max="13059" width="9.140625" style="2"/>
    <col min="13060" max="13060" width="6.5703125" style="2" customWidth="1"/>
    <col min="13061" max="13061" width="2.85546875" style="2" customWidth="1"/>
    <col min="13062" max="13062" width="15.7109375" style="2" customWidth="1"/>
    <col min="13063" max="13063" width="11.85546875" style="2" customWidth="1"/>
    <col min="13064" max="13064" width="13" style="2" customWidth="1"/>
    <col min="13065" max="13311" width="9.140625" style="2"/>
    <col min="13312" max="13312" width="12" style="2" customWidth="1"/>
    <col min="13313" max="13315" width="9.140625" style="2"/>
    <col min="13316" max="13316" width="6.5703125" style="2" customWidth="1"/>
    <col min="13317" max="13317" width="2.85546875" style="2" customWidth="1"/>
    <col min="13318" max="13318" width="15.7109375" style="2" customWidth="1"/>
    <col min="13319" max="13319" width="11.85546875" style="2" customWidth="1"/>
    <col min="13320" max="13320" width="13" style="2" customWidth="1"/>
    <col min="13321" max="13567" width="9.140625" style="2"/>
    <col min="13568" max="13568" width="12" style="2" customWidth="1"/>
    <col min="13569" max="13571" width="9.140625" style="2"/>
    <col min="13572" max="13572" width="6.5703125" style="2" customWidth="1"/>
    <col min="13573" max="13573" width="2.85546875" style="2" customWidth="1"/>
    <col min="13574" max="13574" width="15.7109375" style="2" customWidth="1"/>
    <col min="13575" max="13575" width="11.85546875" style="2" customWidth="1"/>
    <col min="13576" max="13576" width="13" style="2" customWidth="1"/>
    <col min="13577" max="13823" width="9.140625" style="2"/>
    <col min="13824" max="13824" width="12" style="2" customWidth="1"/>
    <col min="13825" max="13827" width="9.140625" style="2"/>
    <col min="13828" max="13828" width="6.5703125" style="2" customWidth="1"/>
    <col min="13829" max="13829" width="2.85546875" style="2" customWidth="1"/>
    <col min="13830" max="13830" width="15.7109375" style="2" customWidth="1"/>
    <col min="13831" max="13831" width="11.85546875" style="2" customWidth="1"/>
    <col min="13832" max="13832" width="13" style="2" customWidth="1"/>
    <col min="13833" max="14079" width="9.140625" style="2"/>
    <col min="14080" max="14080" width="12" style="2" customWidth="1"/>
    <col min="14081" max="14083" width="9.140625" style="2"/>
    <col min="14084" max="14084" width="6.5703125" style="2" customWidth="1"/>
    <col min="14085" max="14085" width="2.85546875" style="2" customWidth="1"/>
    <col min="14086" max="14086" width="15.7109375" style="2" customWidth="1"/>
    <col min="14087" max="14087" width="11.85546875" style="2" customWidth="1"/>
    <col min="14088" max="14088" width="13" style="2" customWidth="1"/>
    <col min="14089" max="14335" width="9.140625" style="2"/>
    <col min="14336" max="14336" width="12" style="2" customWidth="1"/>
    <col min="14337" max="14339" width="9.140625" style="2"/>
    <col min="14340" max="14340" width="6.5703125" style="2" customWidth="1"/>
    <col min="14341" max="14341" width="2.85546875" style="2" customWidth="1"/>
    <col min="14342" max="14342" width="15.7109375" style="2" customWidth="1"/>
    <col min="14343" max="14343" width="11.85546875" style="2" customWidth="1"/>
    <col min="14344" max="14344" width="13" style="2" customWidth="1"/>
    <col min="14345" max="14591" width="9.140625" style="2"/>
    <col min="14592" max="14592" width="12" style="2" customWidth="1"/>
    <col min="14593" max="14595" width="9.140625" style="2"/>
    <col min="14596" max="14596" width="6.5703125" style="2" customWidth="1"/>
    <col min="14597" max="14597" width="2.85546875" style="2" customWidth="1"/>
    <col min="14598" max="14598" width="15.7109375" style="2" customWidth="1"/>
    <col min="14599" max="14599" width="11.85546875" style="2" customWidth="1"/>
    <col min="14600" max="14600" width="13" style="2" customWidth="1"/>
    <col min="14601" max="14847" width="9.140625" style="2"/>
    <col min="14848" max="14848" width="12" style="2" customWidth="1"/>
    <col min="14849" max="14851" width="9.140625" style="2"/>
    <col min="14852" max="14852" width="6.5703125" style="2" customWidth="1"/>
    <col min="14853" max="14853" width="2.85546875" style="2" customWidth="1"/>
    <col min="14854" max="14854" width="15.7109375" style="2" customWidth="1"/>
    <col min="14855" max="14855" width="11.85546875" style="2" customWidth="1"/>
    <col min="14856" max="14856" width="13" style="2" customWidth="1"/>
    <col min="14857" max="15103" width="9.140625" style="2"/>
    <col min="15104" max="15104" width="12" style="2" customWidth="1"/>
    <col min="15105" max="15107" width="9.140625" style="2"/>
    <col min="15108" max="15108" width="6.5703125" style="2" customWidth="1"/>
    <col min="15109" max="15109" width="2.85546875" style="2" customWidth="1"/>
    <col min="15110" max="15110" width="15.7109375" style="2" customWidth="1"/>
    <col min="15111" max="15111" width="11.85546875" style="2" customWidth="1"/>
    <col min="15112" max="15112" width="13" style="2" customWidth="1"/>
    <col min="15113" max="15359" width="9.140625" style="2"/>
    <col min="15360" max="15360" width="12" style="2" customWidth="1"/>
    <col min="15361" max="15363" width="9.140625" style="2"/>
    <col min="15364" max="15364" width="6.5703125" style="2" customWidth="1"/>
    <col min="15365" max="15365" width="2.85546875" style="2" customWidth="1"/>
    <col min="15366" max="15366" width="15.7109375" style="2" customWidth="1"/>
    <col min="15367" max="15367" width="11.85546875" style="2" customWidth="1"/>
    <col min="15368" max="15368" width="13" style="2" customWidth="1"/>
    <col min="15369" max="15615" width="9.140625" style="2"/>
    <col min="15616" max="15616" width="12" style="2" customWidth="1"/>
    <col min="15617" max="15619" width="9.140625" style="2"/>
    <col min="15620" max="15620" width="6.5703125" style="2" customWidth="1"/>
    <col min="15621" max="15621" width="2.85546875" style="2" customWidth="1"/>
    <col min="15622" max="15622" width="15.7109375" style="2" customWidth="1"/>
    <col min="15623" max="15623" width="11.85546875" style="2" customWidth="1"/>
    <col min="15624" max="15624" width="13" style="2" customWidth="1"/>
    <col min="15625" max="15871" width="9.140625" style="2"/>
    <col min="15872" max="15872" width="12" style="2" customWidth="1"/>
    <col min="15873" max="15875" width="9.140625" style="2"/>
    <col min="15876" max="15876" width="6.5703125" style="2" customWidth="1"/>
    <col min="15877" max="15877" width="2.85546875" style="2" customWidth="1"/>
    <col min="15878" max="15878" width="15.7109375" style="2" customWidth="1"/>
    <col min="15879" max="15879" width="11.85546875" style="2" customWidth="1"/>
    <col min="15880" max="15880" width="13" style="2" customWidth="1"/>
    <col min="15881" max="16127" width="9.140625" style="2"/>
    <col min="16128" max="16128" width="12" style="2" customWidth="1"/>
    <col min="16129" max="16131" width="9.140625" style="2"/>
    <col min="16132" max="16132" width="6.5703125" style="2" customWidth="1"/>
    <col min="16133" max="16133" width="2.85546875" style="2" customWidth="1"/>
    <col min="16134" max="16134" width="15.7109375" style="2" customWidth="1"/>
    <col min="16135" max="16135" width="11.85546875" style="2" customWidth="1"/>
    <col min="16136" max="16136" width="13" style="2" customWidth="1"/>
    <col min="16137" max="16384" width="9.140625" style="2"/>
  </cols>
  <sheetData>
    <row r="1" spans="1:9" hidden="1" x14ac:dyDescent="0.2"/>
    <row r="2" spans="1:9" hidden="1" x14ac:dyDescent="0.2"/>
    <row r="4" spans="1:9" ht="21.75" customHeight="1" x14ac:dyDescent="0.2">
      <c r="A4" s="700" t="s">
        <v>504</v>
      </c>
      <c r="B4" s="700"/>
      <c r="C4" s="700"/>
      <c r="D4" s="700"/>
      <c r="E4" s="700"/>
      <c r="F4" s="700"/>
    </row>
    <row r="5" spans="1:9" ht="21" customHeight="1" x14ac:dyDescent="0.2">
      <c r="A5" s="125" t="s">
        <v>376</v>
      </c>
      <c r="B5" s="125"/>
      <c r="C5" s="125"/>
      <c r="D5" s="125"/>
      <c r="E5" s="125"/>
      <c r="F5" s="125"/>
      <c r="G5" s="125"/>
      <c r="H5" s="126"/>
      <c r="I5" s="126"/>
    </row>
    <row r="6" spans="1:9" ht="36" customHeight="1" thickBot="1" x14ac:dyDescent="0.25">
      <c r="C6" s="707" t="s">
        <v>58</v>
      </c>
      <c r="D6" s="707"/>
      <c r="E6" s="707"/>
      <c r="F6" s="707"/>
      <c r="G6" s="707"/>
    </row>
    <row r="7" spans="1:9" ht="13.5" thickBot="1" x14ac:dyDescent="0.25">
      <c r="A7" s="708" t="s">
        <v>59</v>
      </c>
      <c r="B7" s="708"/>
      <c r="C7" s="708"/>
      <c r="D7" s="708"/>
      <c r="E7" s="708"/>
      <c r="F7" s="708"/>
      <c r="G7" s="708"/>
    </row>
    <row r="8" spans="1:9" ht="36" customHeight="1" thickBot="1" x14ac:dyDescent="0.25">
      <c r="A8" s="127" t="s">
        <v>60</v>
      </c>
      <c r="B8" s="128"/>
      <c r="C8" s="129"/>
      <c r="D8" s="129"/>
      <c r="E8" s="129"/>
      <c r="F8" s="129"/>
      <c r="G8" s="130" t="s">
        <v>354</v>
      </c>
      <c r="H8" s="130" t="s">
        <v>363</v>
      </c>
      <c r="I8" s="130" t="s">
        <v>364</v>
      </c>
    </row>
    <row r="9" spans="1:9" ht="13.5" thickBot="1" x14ac:dyDescent="0.25">
      <c r="A9" s="131" t="s">
        <v>61</v>
      </c>
      <c r="B9" s="132"/>
      <c r="C9" s="133"/>
      <c r="D9" s="133"/>
      <c r="E9" s="133"/>
      <c r="F9" s="133"/>
      <c r="G9" s="162"/>
      <c r="H9" s="134"/>
      <c r="I9" s="134"/>
    </row>
    <row r="10" spans="1:9" ht="9.75" hidden="1" customHeight="1" thickBot="1" x14ac:dyDescent="0.25">
      <c r="A10" s="135"/>
      <c r="B10" s="136"/>
      <c r="C10" s="136"/>
      <c r="D10" s="136"/>
      <c r="E10" s="136"/>
      <c r="F10" s="136"/>
      <c r="G10" s="163"/>
      <c r="H10" s="137"/>
      <c r="I10" s="137"/>
    </row>
    <row r="11" spans="1:9" ht="18" hidden="1" customHeight="1" x14ac:dyDescent="0.2">
      <c r="A11" s="138" t="s">
        <v>62</v>
      </c>
      <c r="B11" s="139"/>
      <c r="C11" s="139"/>
      <c r="D11" s="139"/>
      <c r="E11" s="139"/>
      <c r="F11" s="139"/>
      <c r="G11" s="140"/>
      <c r="H11" s="140"/>
      <c r="I11" s="140"/>
    </row>
    <row r="12" spans="1:9" ht="9.75" hidden="1" customHeight="1" x14ac:dyDescent="0.2">
      <c r="A12" s="138"/>
      <c r="B12" s="139"/>
      <c r="C12" s="139"/>
      <c r="D12" s="139"/>
      <c r="E12" s="139"/>
      <c r="F12" s="139"/>
      <c r="G12" s="140"/>
      <c r="H12" s="140"/>
      <c r="I12" s="140"/>
    </row>
    <row r="13" spans="1:9" ht="15.75" hidden="1" customHeight="1" x14ac:dyDescent="0.2">
      <c r="A13" s="141" t="s">
        <v>63</v>
      </c>
      <c r="B13" s="139"/>
      <c r="C13" s="139"/>
      <c r="D13" s="139"/>
      <c r="E13" s="139"/>
      <c r="F13" s="139"/>
      <c r="G13" s="140"/>
      <c r="H13" s="140"/>
      <c r="I13" s="140"/>
    </row>
    <row r="14" spans="1:9" hidden="1" x14ac:dyDescent="0.2">
      <c r="A14" s="138" t="s">
        <v>64</v>
      </c>
      <c r="B14" s="139"/>
      <c r="C14" s="139"/>
      <c r="D14" s="139"/>
      <c r="E14" s="139"/>
      <c r="F14" s="139"/>
      <c r="G14" s="140"/>
      <c r="H14" s="142"/>
      <c r="I14" s="142"/>
    </row>
    <row r="15" spans="1:9" hidden="1" x14ac:dyDescent="0.2">
      <c r="A15" s="138"/>
      <c r="B15" s="139"/>
      <c r="C15" s="139"/>
      <c r="D15" s="139"/>
      <c r="E15" s="139"/>
      <c r="F15" s="139"/>
      <c r="G15" s="140"/>
      <c r="H15" s="140"/>
      <c r="I15" s="140"/>
    </row>
    <row r="16" spans="1:9" ht="12" hidden="1" customHeight="1" x14ac:dyDescent="0.2">
      <c r="A16" s="143" t="s">
        <v>65</v>
      </c>
      <c r="B16" s="144"/>
      <c r="C16" s="144"/>
      <c r="D16" s="144"/>
      <c r="E16" s="144"/>
      <c r="F16" s="144"/>
      <c r="G16" s="164"/>
      <c r="H16" s="145"/>
      <c r="I16" s="145">
        <f>SUM(I14:I15)</f>
        <v>0</v>
      </c>
    </row>
    <row r="17" spans="1:9" ht="11.25" hidden="1" customHeight="1" x14ac:dyDescent="0.2">
      <c r="A17" s="138"/>
      <c r="B17" s="139"/>
      <c r="C17" s="139"/>
      <c r="D17" s="139"/>
      <c r="E17" s="139"/>
      <c r="F17" s="139"/>
      <c r="G17" s="140"/>
      <c r="H17" s="146"/>
      <c r="I17" s="146"/>
    </row>
    <row r="18" spans="1:9" x14ac:dyDescent="0.2">
      <c r="A18" s="138"/>
      <c r="B18" s="139"/>
      <c r="C18" s="139"/>
      <c r="D18" s="139"/>
      <c r="E18" s="139"/>
      <c r="F18" s="139"/>
      <c r="G18" s="140"/>
      <c r="H18" s="140"/>
      <c r="I18" s="140"/>
    </row>
    <row r="19" spans="1:9" ht="14.25" customHeight="1" x14ac:dyDescent="0.2">
      <c r="A19" s="138"/>
      <c r="B19" s="139"/>
      <c r="C19" s="139"/>
      <c r="D19" s="139"/>
      <c r="E19" s="139"/>
      <c r="F19" s="139"/>
      <c r="G19" s="140"/>
      <c r="H19" s="147"/>
      <c r="I19" s="147"/>
    </row>
    <row r="20" spans="1:9" ht="14.25" customHeight="1" x14ac:dyDescent="0.2">
      <c r="A20" s="709" t="s">
        <v>66</v>
      </c>
      <c r="B20" s="710"/>
      <c r="C20" s="710"/>
      <c r="D20" s="710"/>
      <c r="E20" s="139"/>
      <c r="F20" s="139"/>
      <c r="G20" s="140"/>
      <c r="H20" s="147"/>
      <c r="I20" s="147"/>
    </row>
    <row r="21" spans="1:9" ht="21" customHeight="1" x14ac:dyDescent="0.2">
      <c r="A21" s="138" t="s">
        <v>67</v>
      </c>
      <c r="B21" s="139"/>
      <c r="C21" s="139"/>
      <c r="D21" s="139"/>
      <c r="E21" s="139"/>
      <c r="F21" s="139"/>
      <c r="G21" s="140">
        <v>171000</v>
      </c>
      <c r="H21" s="147">
        <v>27512</v>
      </c>
      <c r="I21" s="147">
        <f>SUM(G21:H21)</f>
        <v>198512</v>
      </c>
    </row>
    <row r="22" spans="1:9" ht="21" customHeight="1" x14ac:dyDescent="0.2">
      <c r="A22" s="138" t="s">
        <v>365</v>
      </c>
      <c r="B22" s="139"/>
      <c r="C22" s="139"/>
      <c r="D22" s="139"/>
      <c r="E22" s="139"/>
      <c r="F22" s="139"/>
      <c r="G22" s="140"/>
      <c r="H22" s="147">
        <v>109418</v>
      </c>
      <c r="I22" s="147">
        <f>SUM(G22:H22)</f>
        <v>109418</v>
      </c>
    </row>
    <row r="23" spans="1:9" ht="16.5" customHeight="1" x14ac:dyDescent="0.2">
      <c r="A23" s="138" t="s">
        <v>68</v>
      </c>
      <c r="B23" s="139"/>
      <c r="C23" s="139"/>
      <c r="D23" s="139"/>
      <c r="E23" s="139"/>
      <c r="F23" s="139"/>
      <c r="G23" s="140">
        <v>28</v>
      </c>
      <c r="H23" s="147"/>
      <c r="I23" s="147">
        <f t="shared" ref="I23:I31" si="0">SUM(G23:H23)</f>
        <v>28</v>
      </c>
    </row>
    <row r="24" spans="1:9" ht="19.5" customHeight="1" x14ac:dyDescent="0.2">
      <c r="A24" s="138" t="s">
        <v>69</v>
      </c>
      <c r="B24" s="139"/>
      <c r="C24" s="139"/>
      <c r="D24" s="139"/>
      <c r="E24" s="139"/>
      <c r="F24" s="139"/>
      <c r="G24" s="140">
        <v>1399342</v>
      </c>
      <c r="H24" s="147">
        <v>-444655</v>
      </c>
      <c r="I24" s="147">
        <f t="shared" si="0"/>
        <v>954687</v>
      </c>
    </row>
    <row r="25" spans="1:9" ht="18.75" customHeight="1" x14ac:dyDescent="0.2">
      <c r="A25" s="138" t="s">
        <v>366</v>
      </c>
      <c r="B25" s="139"/>
      <c r="C25" s="139"/>
      <c r="D25" s="139"/>
      <c r="E25" s="139"/>
      <c r="F25" s="139"/>
      <c r="G25" s="140">
        <v>350000</v>
      </c>
      <c r="H25" s="147">
        <v>-162000</v>
      </c>
      <c r="I25" s="147">
        <f t="shared" si="0"/>
        <v>188000</v>
      </c>
    </row>
    <row r="26" spans="1:9" ht="18.75" customHeight="1" x14ac:dyDescent="0.2">
      <c r="A26" s="138" t="s">
        <v>367</v>
      </c>
      <c r="B26" s="139"/>
      <c r="C26" s="139"/>
      <c r="D26" s="139"/>
      <c r="E26" s="139"/>
      <c r="F26" s="139"/>
      <c r="G26" s="140">
        <v>20000</v>
      </c>
      <c r="H26" s="147">
        <v>5500</v>
      </c>
      <c r="I26" s="147">
        <f t="shared" si="0"/>
        <v>25500</v>
      </c>
    </row>
    <row r="27" spans="1:9" ht="21" customHeight="1" x14ac:dyDescent="0.2">
      <c r="A27" s="138" t="s">
        <v>342</v>
      </c>
      <c r="B27" s="139"/>
      <c r="C27" s="139"/>
      <c r="D27" s="139"/>
      <c r="E27" s="139"/>
      <c r="F27" s="139"/>
      <c r="G27" s="140">
        <v>9445140</v>
      </c>
      <c r="H27" s="147">
        <v>2182347</v>
      </c>
      <c r="I27" s="147">
        <f t="shared" si="0"/>
        <v>11627487</v>
      </c>
    </row>
    <row r="28" spans="1:9" ht="18.75" customHeight="1" x14ac:dyDescent="0.2">
      <c r="A28" s="138" t="s">
        <v>70</v>
      </c>
      <c r="B28" s="139"/>
      <c r="C28" s="139"/>
      <c r="D28" s="139"/>
      <c r="E28" s="139"/>
      <c r="F28" s="139"/>
      <c r="G28" s="140">
        <v>384840</v>
      </c>
      <c r="H28" s="147">
        <v>38670</v>
      </c>
      <c r="I28" s="147">
        <f t="shared" si="0"/>
        <v>423510</v>
      </c>
    </row>
    <row r="29" spans="1:9" ht="18.75" customHeight="1" x14ac:dyDescent="0.2">
      <c r="A29" s="138" t="s">
        <v>340</v>
      </c>
      <c r="B29" s="139"/>
      <c r="C29" s="139"/>
      <c r="D29" s="139"/>
      <c r="E29" s="139"/>
      <c r="F29" s="139"/>
      <c r="G29" s="140">
        <v>288300</v>
      </c>
      <c r="H29" s="147">
        <v>55095</v>
      </c>
      <c r="I29" s="147">
        <f t="shared" si="0"/>
        <v>343395</v>
      </c>
    </row>
    <row r="30" spans="1:9" ht="18.75" customHeight="1" x14ac:dyDescent="0.2">
      <c r="A30" s="138" t="s">
        <v>339</v>
      </c>
      <c r="B30" s="139"/>
      <c r="C30" s="139"/>
      <c r="D30" s="139"/>
      <c r="E30" s="139"/>
      <c r="F30" s="139"/>
      <c r="G30" s="140">
        <v>50</v>
      </c>
      <c r="H30" s="147">
        <v>10</v>
      </c>
      <c r="I30" s="147">
        <f t="shared" si="0"/>
        <v>60</v>
      </c>
    </row>
    <row r="31" spans="1:9" ht="21.75" customHeight="1" x14ac:dyDescent="0.2">
      <c r="A31" s="138" t="s">
        <v>71</v>
      </c>
      <c r="B31" s="139"/>
      <c r="C31" s="139"/>
      <c r="D31" s="139"/>
      <c r="E31" s="139"/>
      <c r="F31" s="139"/>
      <c r="G31" s="140">
        <v>73006</v>
      </c>
      <c r="H31" s="147">
        <v>-20576</v>
      </c>
      <c r="I31" s="147">
        <f t="shared" si="0"/>
        <v>52430</v>
      </c>
    </row>
    <row r="32" spans="1:9" ht="18" customHeight="1" thickBot="1" x14ac:dyDescent="0.25">
      <c r="A32" s="138"/>
      <c r="B32" s="139"/>
      <c r="C32" s="139"/>
      <c r="D32" s="139"/>
      <c r="E32" s="139"/>
      <c r="F32" s="139"/>
      <c r="G32" s="140"/>
      <c r="H32" s="147"/>
      <c r="I32" s="147"/>
    </row>
    <row r="33" spans="1:9" ht="16.5" customHeight="1" thickBot="1" x14ac:dyDescent="0.25">
      <c r="A33" s="711" t="s">
        <v>72</v>
      </c>
      <c r="B33" s="712"/>
      <c r="C33" s="712"/>
      <c r="D33" s="712"/>
      <c r="E33" s="148"/>
      <c r="F33" s="148"/>
      <c r="G33" s="149">
        <f>SUM(G21:G32)</f>
        <v>12131706</v>
      </c>
      <c r="H33" s="149">
        <f>SUM(H21:H32)</f>
        <v>1791321</v>
      </c>
      <c r="I33" s="149">
        <f>SUM(I21:I32)</f>
        <v>13923027</v>
      </c>
    </row>
    <row r="34" spans="1:9" ht="29.25" customHeight="1" x14ac:dyDescent="0.2">
      <c r="A34" s="705" t="s">
        <v>73</v>
      </c>
      <c r="B34" s="706"/>
      <c r="C34" s="706"/>
      <c r="D34" s="706"/>
      <c r="E34" s="139"/>
      <c r="F34" s="139"/>
      <c r="G34" s="140"/>
      <c r="H34" s="147"/>
      <c r="I34" s="147"/>
    </row>
    <row r="35" spans="1:9" ht="20.25" customHeight="1" x14ac:dyDescent="0.2">
      <c r="A35" s="138" t="s">
        <v>361</v>
      </c>
      <c r="B35" s="139"/>
      <c r="C35" s="139"/>
      <c r="D35" s="139"/>
      <c r="E35" s="139"/>
      <c r="F35" s="139"/>
      <c r="G35" s="140">
        <v>2742325</v>
      </c>
      <c r="H35" s="147">
        <v>-929438</v>
      </c>
      <c r="I35" s="147">
        <f>SUM(G35:H35)</f>
        <v>1812887</v>
      </c>
    </row>
    <row r="36" spans="1:9" ht="18.75" customHeight="1" x14ac:dyDescent="0.2">
      <c r="A36" s="138" t="s">
        <v>368</v>
      </c>
      <c r="B36" s="139"/>
      <c r="C36" s="139"/>
      <c r="D36" s="139"/>
      <c r="E36" s="139"/>
      <c r="F36" s="139"/>
      <c r="G36" s="140">
        <v>2137000</v>
      </c>
      <c r="H36" s="147">
        <v>-1128417</v>
      </c>
      <c r="I36" s="147">
        <f t="shared" ref="I36:I45" si="1">SUM(G36:H36)</f>
        <v>1008583</v>
      </c>
    </row>
    <row r="37" spans="1:9" ht="18.75" customHeight="1" x14ac:dyDescent="0.2">
      <c r="A37" s="138" t="s">
        <v>369</v>
      </c>
      <c r="B37" s="139"/>
      <c r="C37" s="139"/>
      <c r="D37" s="139"/>
      <c r="E37" s="139"/>
      <c r="F37" s="139"/>
      <c r="G37" s="140"/>
      <c r="H37" s="147">
        <v>1</v>
      </c>
      <c r="I37" s="147">
        <f t="shared" si="1"/>
        <v>1</v>
      </c>
    </row>
    <row r="38" spans="1:9" ht="22.5" customHeight="1" x14ac:dyDescent="0.2">
      <c r="A38" s="138" t="s">
        <v>370</v>
      </c>
      <c r="B38" s="139"/>
      <c r="C38" s="139"/>
      <c r="D38" s="139"/>
      <c r="E38" s="139"/>
      <c r="F38" s="139"/>
      <c r="G38" s="140">
        <v>2940000</v>
      </c>
      <c r="H38" s="147">
        <v>232092</v>
      </c>
      <c r="I38" s="147">
        <f t="shared" si="1"/>
        <v>3172092</v>
      </c>
    </row>
    <row r="39" spans="1:9" ht="18.75" customHeight="1" x14ac:dyDescent="0.2">
      <c r="A39" s="138" t="s">
        <v>371</v>
      </c>
      <c r="B39" s="139"/>
      <c r="C39" s="139"/>
      <c r="D39" s="139"/>
      <c r="E39" s="139"/>
      <c r="F39" s="139"/>
      <c r="G39" s="140">
        <v>580000</v>
      </c>
      <c r="H39" s="147">
        <v>-466200</v>
      </c>
      <c r="I39" s="147">
        <f t="shared" si="1"/>
        <v>113800</v>
      </c>
    </row>
    <row r="40" spans="1:9" ht="18.75" customHeight="1" x14ac:dyDescent="0.2">
      <c r="A40" s="138" t="s">
        <v>375</v>
      </c>
      <c r="B40" s="139"/>
      <c r="C40" s="139"/>
      <c r="D40" s="139"/>
      <c r="E40" s="139"/>
      <c r="F40" s="139"/>
      <c r="G40" s="140"/>
      <c r="H40" s="147">
        <v>9</v>
      </c>
      <c r="I40" s="147">
        <f t="shared" si="1"/>
        <v>9</v>
      </c>
    </row>
    <row r="41" spans="1:9" ht="20.25" customHeight="1" x14ac:dyDescent="0.2">
      <c r="A41" s="138" t="s">
        <v>74</v>
      </c>
      <c r="B41" s="139"/>
      <c r="C41" s="139"/>
      <c r="D41" s="139"/>
      <c r="E41" s="139"/>
      <c r="F41" s="139"/>
      <c r="G41" s="140">
        <v>5210000</v>
      </c>
      <c r="H41" s="147">
        <v>-3074679</v>
      </c>
      <c r="I41" s="147">
        <f t="shared" si="1"/>
        <v>2135321</v>
      </c>
    </row>
    <row r="42" spans="1:9" ht="17.25" customHeight="1" x14ac:dyDescent="0.2">
      <c r="A42" s="138" t="s">
        <v>75</v>
      </c>
      <c r="B42" s="139"/>
      <c r="C42" s="139"/>
      <c r="D42" s="139"/>
      <c r="E42" s="139"/>
      <c r="F42" s="139"/>
      <c r="G42" s="140">
        <v>1522000</v>
      </c>
      <c r="H42" s="147">
        <v>495547</v>
      </c>
      <c r="I42" s="147">
        <f t="shared" si="1"/>
        <v>2017547</v>
      </c>
    </row>
    <row r="43" spans="1:9" ht="17.25" customHeight="1" x14ac:dyDescent="0.2">
      <c r="A43" s="138" t="s">
        <v>372</v>
      </c>
      <c r="B43" s="139"/>
      <c r="C43" s="139"/>
      <c r="D43" s="139"/>
      <c r="E43" s="139"/>
      <c r="F43" s="139"/>
      <c r="G43" s="140">
        <v>5080000</v>
      </c>
      <c r="H43" s="147">
        <v>-762600</v>
      </c>
      <c r="I43" s="147">
        <f t="shared" si="1"/>
        <v>4317400</v>
      </c>
    </row>
    <row r="44" spans="1:9" ht="18.75" customHeight="1" x14ac:dyDescent="0.2">
      <c r="A44" s="138" t="s">
        <v>373</v>
      </c>
      <c r="B44" s="139"/>
      <c r="C44" s="139"/>
      <c r="D44" s="139"/>
      <c r="E44" s="139"/>
      <c r="F44" s="139"/>
      <c r="G44" s="140">
        <v>55000</v>
      </c>
      <c r="H44" s="147">
        <v>79158</v>
      </c>
      <c r="I44" s="147">
        <f t="shared" si="1"/>
        <v>134158</v>
      </c>
    </row>
    <row r="45" spans="1:9" ht="19.5" customHeight="1" thickBot="1" x14ac:dyDescent="0.25">
      <c r="A45" s="138" t="s">
        <v>374</v>
      </c>
      <c r="B45" s="139"/>
      <c r="C45" s="139"/>
      <c r="D45" s="139"/>
      <c r="E45" s="139"/>
      <c r="F45" s="139"/>
      <c r="G45" s="140">
        <v>47000</v>
      </c>
      <c r="H45" s="147">
        <v>-46996</v>
      </c>
      <c r="I45" s="147">
        <f t="shared" si="1"/>
        <v>4</v>
      </c>
    </row>
    <row r="46" spans="1:9" ht="15" customHeight="1" thickBot="1" x14ac:dyDescent="0.25">
      <c r="A46" s="150" t="s">
        <v>76</v>
      </c>
      <c r="B46" s="151"/>
      <c r="C46" s="151"/>
      <c r="D46" s="151"/>
      <c r="E46" s="151"/>
      <c r="F46" s="151"/>
      <c r="G46" s="152">
        <f>SUM(G35:G45)</f>
        <v>20313325</v>
      </c>
      <c r="H46" s="152">
        <f>SUM(H35:H45)</f>
        <v>-5601523</v>
      </c>
      <c r="I46" s="152">
        <f>SUM(I35:I45)</f>
        <v>14711802</v>
      </c>
    </row>
    <row r="47" spans="1:9" ht="10.5" customHeight="1" thickBot="1" x14ac:dyDescent="0.25">
      <c r="A47" s="153"/>
      <c r="B47" s="154"/>
      <c r="C47" s="154"/>
      <c r="D47" s="154"/>
      <c r="E47" s="154"/>
      <c r="F47" s="154"/>
      <c r="G47" s="155"/>
      <c r="H47" s="155"/>
      <c r="I47" s="155"/>
    </row>
    <row r="48" spans="1:9" ht="15" customHeight="1" thickBot="1" x14ac:dyDescent="0.25">
      <c r="A48" s="156" t="s">
        <v>77</v>
      </c>
      <c r="B48" s="157"/>
      <c r="C48" s="157"/>
      <c r="D48" s="157"/>
      <c r="E48" s="157"/>
      <c r="F48" s="157"/>
      <c r="G48" s="158">
        <f>G46+G33</f>
        <v>32445031</v>
      </c>
      <c r="H48" s="158">
        <f>H46+H33</f>
        <v>-3810202</v>
      </c>
      <c r="I48" s="158">
        <f>I46+I33</f>
        <v>28634829</v>
      </c>
    </row>
    <row r="49" spans="1:7" x14ac:dyDescent="0.2">
      <c r="A49" s="139"/>
      <c r="B49" s="139"/>
      <c r="C49" s="139"/>
      <c r="D49" s="139"/>
      <c r="E49" s="139"/>
      <c r="F49" s="139"/>
      <c r="G49" s="139"/>
    </row>
    <row r="50" spans="1:7" x14ac:dyDescent="0.2">
      <c r="A50" s="139"/>
      <c r="B50" s="139"/>
      <c r="C50" s="139"/>
      <c r="D50" s="139"/>
      <c r="E50" s="139"/>
      <c r="F50" s="139"/>
      <c r="G50" s="139"/>
    </row>
    <row r="51" spans="1:7" x14ac:dyDescent="0.2">
      <c r="A51" s="159"/>
      <c r="B51" s="139"/>
      <c r="C51" s="139"/>
      <c r="D51" s="139"/>
      <c r="E51" s="139"/>
      <c r="F51" s="139"/>
      <c r="G51" s="139"/>
    </row>
    <row r="52" spans="1:7" x14ac:dyDescent="0.2">
      <c r="A52" s="159"/>
      <c r="B52" s="139"/>
      <c r="C52" s="139"/>
      <c r="D52" s="139" t="s">
        <v>78</v>
      </c>
      <c r="E52" s="139"/>
      <c r="F52" s="139"/>
      <c r="G52" s="139"/>
    </row>
    <row r="53" spans="1:7" x14ac:dyDescent="0.2">
      <c r="A53" s="139"/>
      <c r="B53" s="139"/>
      <c r="C53" s="139"/>
      <c r="D53" s="139"/>
      <c r="E53" s="139"/>
      <c r="F53" s="139"/>
      <c r="G53" s="139"/>
    </row>
    <row r="54" spans="1:7" x14ac:dyDescent="0.2">
      <c r="A54" s="139"/>
      <c r="B54" s="139"/>
      <c r="C54" s="139"/>
      <c r="D54" s="139"/>
      <c r="E54" s="139"/>
      <c r="F54" s="139"/>
      <c r="G54" s="139"/>
    </row>
    <row r="55" spans="1:7" x14ac:dyDescent="0.2">
      <c r="A55" s="139"/>
      <c r="B55" s="139"/>
      <c r="C55" s="139"/>
      <c r="D55" s="139"/>
      <c r="E55" s="139"/>
      <c r="F55" s="139"/>
      <c r="G55" s="139"/>
    </row>
    <row r="56" spans="1:7" x14ac:dyDescent="0.2">
      <c r="A56" s="159"/>
      <c r="B56" s="139"/>
      <c r="C56" s="139"/>
      <c r="D56" s="139"/>
      <c r="E56" s="139"/>
      <c r="F56" s="139"/>
      <c r="G56" s="139"/>
    </row>
    <row r="57" spans="1:7" x14ac:dyDescent="0.2">
      <c r="A57" s="139"/>
      <c r="B57" s="139"/>
      <c r="C57" s="139"/>
      <c r="D57" s="139"/>
      <c r="E57" s="139"/>
      <c r="F57" s="139"/>
      <c r="G57" s="139"/>
    </row>
    <row r="58" spans="1:7" x14ac:dyDescent="0.2">
      <c r="A58" s="139"/>
      <c r="B58" s="139"/>
      <c r="C58" s="139"/>
      <c r="D58" s="139"/>
      <c r="E58" s="139"/>
      <c r="F58" s="139"/>
      <c r="G58" s="139"/>
    </row>
    <row r="59" spans="1:7" x14ac:dyDescent="0.2">
      <c r="A59" s="139"/>
      <c r="B59" s="139"/>
      <c r="C59" s="139"/>
      <c r="D59" s="139"/>
      <c r="E59" s="139"/>
      <c r="F59" s="139"/>
      <c r="G59" s="139"/>
    </row>
    <row r="60" spans="1:7" x14ac:dyDescent="0.2">
      <c r="A60" s="139"/>
      <c r="B60" s="139"/>
      <c r="C60" s="139"/>
      <c r="D60" s="139"/>
      <c r="E60" s="139"/>
      <c r="F60" s="139"/>
      <c r="G60" s="139"/>
    </row>
    <row r="61" spans="1:7" x14ac:dyDescent="0.2">
      <c r="A61" s="139"/>
      <c r="B61" s="139"/>
      <c r="C61" s="139"/>
      <c r="D61" s="139"/>
      <c r="E61" s="139"/>
      <c r="F61" s="139"/>
      <c r="G61" s="139"/>
    </row>
    <row r="62" spans="1:7" x14ac:dyDescent="0.2">
      <c r="A62" s="139"/>
      <c r="B62" s="139"/>
      <c r="C62" s="139"/>
      <c r="D62" s="139"/>
      <c r="E62" s="139"/>
      <c r="F62" s="139"/>
      <c r="G62" s="139"/>
    </row>
    <row r="63" spans="1:7" x14ac:dyDescent="0.2">
      <c r="A63" s="160"/>
      <c r="B63" s="160"/>
      <c r="C63" s="160"/>
      <c r="D63" s="160"/>
      <c r="E63" s="160"/>
      <c r="F63" s="160"/>
      <c r="G63" s="160"/>
    </row>
  </sheetData>
  <mergeCells count="6">
    <mergeCell ref="A34:D34"/>
    <mergeCell ref="A4:F4"/>
    <mergeCell ref="C6:G6"/>
    <mergeCell ref="A7:G7"/>
    <mergeCell ref="A20:D20"/>
    <mergeCell ref="A33:D33"/>
  </mergeCells>
  <printOptions horizontalCentered="1"/>
  <pageMargins left="0.31496062992125984" right="0.78740157480314965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DA39E-B82D-4AA7-AF4C-F61737A2D661}">
  <sheetPr>
    <tabColor rgb="FF00B0F0"/>
  </sheetPr>
  <dimension ref="A1:D36"/>
  <sheetViews>
    <sheetView workbookViewId="0">
      <selection activeCell="B4" sqref="B4"/>
    </sheetView>
  </sheetViews>
  <sheetFormatPr defaultRowHeight="12.75" x14ac:dyDescent="0.2"/>
  <cols>
    <col min="1" max="1" width="6.42578125" style="685" customWidth="1"/>
    <col min="2" max="2" width="35.7109375" style="685" customWidth="1"/>
    <col min="3" max="3" width="27.42578125" style="685" customWidth="1"/>
    <col min="4" max="4" width="15.42578125" style="685" customWidth="1"/>
    <col min="5" max="256" width="9.140625" style="685"/>
    <col min="257" max="257" width="6.42578125" style="685" customWidth="1"/>
    <col min="258" max="258" width="35.7109375" style="685" customWidth="1"/>
    <col min="259" max="259" width="27.42578125" style="685" customWidth="1"/>
    <col min="260" max="260" width="15.42578125" style="685" customWidth="1"/>
    <col min="261" max="512" width="9.140625" style="685"/>
    <col min="513" max="513" width="6.42578125" style="685" customWidth="1"/>
    <col min="514" max="514" width="35.7109375" style="685" customWidth="1"/>
    <col min="515" max="515" width="27.42578125" style="685" customWidth="1"/>
    <col min="516" max="516" width="15.42578125" style="685" customWidth="1"/>
    <col min="517" max="768" width="9.140625" style="685"/>
    <col min="769" max="769" width="6.42578125" style="685" customWidth="1"/>
    <col min="770" max="770" width="35.7109375" style="685" customWidth="1"/>
    <col min="771" max="771" width="27.42578125" style="685" customWidth="1"/>
    <col min="772" max="772" width="15.42578125" style="685" customWidth="1"/>
    <col min="773" max="1024" width="9.140625" style="685"/>
    <col min="1025" max="1025" width="6.42578125" style="685" customWidth="1"/>
    <col min="1026" max="1026" width="35.7109375" style="685" customWidth="1"/>
    <col min="1027" max="1027" width="27.42578125" style="685" customWidth="1"/>
    <col min="1028" max="1028" width="15.42578125" style="685" customWidth="1"/>
    <col min="1029" max="1280" width="9.140625" style="685"/>
    <col min="1281" max="1281" width="6.42578125" style="685" customWidth="1"/>
    <col min="1282" max="1282" width="35.7109375" style="685" customWidth="1"/>
    <col min="1283" max="1283" width="27.42578125" style="685" customWidth="1"/>
    <col min="1284" max="1284" width="15.42578125" style="685" customWidth="1"/>
    <col min="1285" max="1536" width="9.140625" style="685"/>
    <col min="1537" max="1537" width="6.42578125" style="685" customWidth="1"/>
    <col min="1538" max="1538" width="35.7109375" style="685" customWidth="1"/>
    <col min="1539" max="1539" width="27.42578125" style="685" customWidth="1"/>
    <col min="1540" max="1540" width="15.42578125" style="685" customWidth="1"/>
    <col min="1541" max="1792" width="9.140625" style="685"/>
    <col min="1793" max="1793" width="6.42578125" style="685" customWidth="1"/>
    <col min="1794" max="1794" width="35.7109375" style="685" customWidth="1"/>
    <col min="1795" max="1795" width="27.42578125" style="685" customWidth="1"/>
    <col min="1796" max="1796" width="15.42578125" style="685" customWidth="1"/>
    <col min="1797" max="2048" width="9.140625" style="685"/>
    <col min="2049" max="2049" width="6.42578125" style="685" customWidth="1"/>
    <col min="2050" max="2050" width="35.7109375" style="685" customWidth="1"/>
    <col min="2051" max="2051" width="27.42578125" style="685" customWidth="1"/>
    <col min="2052" max="2052" width="15.42578125" style="685" customWidth="1"/>
    <col min="2053" max="2304" width="9.140625" style="685"/>
    <col min="2305" max="2305" width="6.42578125" style="685" customWidth="1"/>
    <col min="2306" max="2306" width="35.7109375" style="685" customWidth="1"/>
    <col min="2307" max="2307" width="27.42578125" style="685" customWidth="1"/>
    <col min="2308" max="2308" width="15.42578125" style="685" customWidth="1"/>
    <col min="2309" max="2560" width="9.140625" style="685"/>
    <col min="2561" max="2561" width="6.42578125" style="685" customWidth="1"/>
    <col min="2562" max="2562" width="35.7109375" style="685" customWidth="1"/>
    <col min="2563" max="2563" width="27.42578125" style="685" customWidth="1"/>
    <col min="2564" max="2564" width="15.42578125" style="685" customWidth="1"/>
    <col min="2565" max="2816" width="9.140625" style="685"/>
    <col min="2817" max="2817" width="6.42578125" style="685" customWidth="1"/>
    <col min="2818" max="2818" width="35.7109375" style="685" customWidth="1"/>
    <col min="2819" max="2819" width="27.42578125" style="685" customWidth="1"/>
    <col min="2820" max="2820" width="15.42578125" style="685" customWidth="1"/>
    <col min="2821" max="3072" width="9.140625" style="685"/>
    <col min="3073" max="3073" width="6.42578125" style="685" customWidth="1"/>
    <col min="3074" max="3074" width="35.7109375" style="685" customWidth="1"/>
    <col min="3075" max="3075" width="27.42578125" style="685" customWidth="1"/>
    <col min="3076" max="3076" width="15.42578125" style="685" customWidth="1"/>
    <col min="3077" max="3328" width="9.140625" style="685"/>
    <col min="3329" max="3329" width="6.42578125" style="685" customWidth="1"/>
    <col min="3330" max="3330" width="35.7109375" style="685" customWidth="1"/>
    <col min="3331" max="3331" width="27.42578125" style="685" customWidth="1"/>
    <col min="3332" max="3332" width="15.42578125" style="685" customWidth="1"/>
    <col min="3333" max="3584" width="9.140625" style="685"/>
    <col min="3585" max="3585" width="6.42578125" style="685" customWidth="1"/>
    <col min="3586" max="3586" width="35.7109375" style="685" customWidth="1"/>
    <col min="3587" max="3587" width="27.42578125" style="685" customWidth="1"/>
    <col min="3588" max="3588" width="15.42578125" style="685" customWidth="1"/>
    <col min="3589" max="3840" width="9.140625" style="685"/>
    <col min="3841" max="3841" width="6.42578125" style="685" customWidth="1"/>
    <col min="3842" max="3842" width="35.7109375" style="685" customWidth="1"/>
    <col min="3843" max="3843" width="27.42578125" style="685" customWidth="1"/>
    <col min="3844" max="3844" width="15.42578125" style="685" customWidth="1"/>
    <col min="3845" max="4096" width="9.140625" style="685"/>
    <col min="4097" max="4097" width="6.42578125" style="685" customWidth="1"/>
    <col min="4098" max="4098" width="35.7109375" style="685" customWidth="1"/>
    <col min="4099" max="4099" width="27.42578125" style="685" customWidth="1"/>
    <col min="4100" max="4100" width="15.42578125" style="685" customWidth="1"/>
    <col min="4101" max="4352" width="9.140625" style="685"/>
    <col min="4353" max="4353" width="6.42578125" style="685" customWidth="1"/>
    <col min="4354" max="4354" width="35.7109375" style="685" customWidth="1"/>
    <col min="4355" max="4355" width="27.42578125" style="685" customWidth="1"/>
    <col min="4356" max="4356" width="15.42578125" style="685" customWidth="1"/>
    <col min="4357" max="4608" width="9.140625" style="685"/>
    <col min="4609" max="4609" width="6.42578125" style="685" customWidth="1"/>
    <col min="4610" max="4610" width="35.7109375" style="685" customWidth="1"/>
    <col min="4611" max="4611" width="27.42578125" style="685" customWidth="1"/>
    <col min="4612" max="4612" width="15.42578125" style="685" customWidth="1"/>
    <col min="4613" max="4864" width="9.140625" style="685"/>
    <col min="4865" max="4865" width="6.42578125" style="685" customWidth="1"/>
    <col min="4866" max="4866" width="35.7109375" style="685" customWidth="1"/>
    <col min="4867" max="4867" width="27.42578125" style="685" customWidth="1"/>
    <col min="4868" max="4868" width="15.42578125" style="685" customWidth="1"/>
    <col min="4869" max="5120" width="9.140625" style="685"/>
    <col min="5121" max="5121" width="6.42578125" style="685" customWidth="1"/>
    <col min="5122" max="5122" width="35.7109375" style="685" customWidth="1"/>
    <col min="5123" max="5123" width="27.42578125" style="685" customWidth="1"/>
    <col min="5124" max="5124" width="15.42578125" style="685" customWidth="1"/>
    <col min="5125" max="5376" width="9.140625" style="685"/>
    <col min="5377" max="5377" width="6.42578125" style="685" customWidth="1"/>
    <col min="5378" max="5378" width="35.7109375" style="685" customWidth="1"/>
    <col min="5379" max="5379" width="27.42578125" style="685" customWidth="1"/>
    <col min="5380" max="5380" width="15.42578125" style="685" customWidth="1"/>
    <col min="5381" max="5632" width="9.140625" style="685"/>
    <col min="5633" max="5633" width="6.42578125" style="685" customWidth="1"/>
    <col min="5634" max="5634" width="35.7109375" style="685" customWidth="1"/>
    <col min="5635" max="5635" width="27.42578125" style="685" customWidth="1"/>
    <col min="5636" max="5636" width="15.42578125" style="685" customWidth="1"/>
    <col min="5637" max="5888" width="9.140625" style="685"/>
    <col min="5889" max="5889" width="6.42578125" style="685" customWidth="1"/>
    <col min="5890" max="5890" width="35.7109375" style="685" customWidth="1"/>
    <col min="5891" max="5891" width="27.42578125" style="685" customWidth="1"/>
    <col min="5892" max="5892" width="15.42578125" style="685" customWidth="1"/>
    <col min="5893" max="6144" width="9.140625" style="685"/>
    <col min="6145" max="6145" width="6.42578125" style="685" customWidth="1"/>
    <col min="6146" max="6146" width="35.7109375" style="685" customWidth="1"/>
    <col min="6147" max="6147" width="27.42578125" style="685" customWidth="1"/>
    <col min="6148" max="6148" width="15.42578125" style="685" customWidth="1"/>
    <col min="6149" max="6400" width="9.140625" style="685"/>
    <col min="6401" max="6401" width="6.42578125" style="685" customWidth="1"/>
    <col min="6402" max="6402" width="35.7109375" style="685" customWidth="1"/>
    <col min="6403" max="6403" width="27.42578125" style="685" customWidth="1"/>
    <col min="6404" max="6404" width="15.42578125" style="685" customWidth="1"/>
    <col min="6405" max="6656" width="9.140625" style="685"/>
    <col min="6657" max="6657" width="6.42578125" style="685" customWidth="1"/>
    <col min="6658" max="6658" width="35.7109375" style="685" customWidth="1"/>
    <col min="6659" max="6659" width="27.42578125" style="685" customWidth="1"/>
    <col min="6660" max="6660" width="15.42578125" style="685" customWidth="1"/>
    <col min="6661" max="6912" width="9.140625" style="685"/>
    <col min="6913" max="6913" width="6.42578125" style="685" customWidth="1"/>
    <col min="6914" max="6914" width="35.7109375" style="685" customWidth="1"/>
    <col min="6915" max="6915" width="27.42578125" style="685" customWidth="1"/>
    <col min="6916" max="6916" width="15.42578125" style="685" customWidth="1"/>
    <col min="6917" max="7168" width="9.140625" style="685"/>
    <col min="7169" max="7169" width="6.42578125" style="685" customWidth="1"/>
    <col min="7170" max="7170" width="35.7109375" style="685" customWidth="1"/>
    <col min="7171" max="7171" width="27.42578125" style="685" customWidth="1"/>
    <col min="7172" max="7172" width="15.42578125" style="685" customWidth="1"/>
    <col min="7173" max="7424" width="9.140625" style="685"/>
    <col min="7425" max="7425" width="6.42578125" style="685" customWidth="1"/>
    <col min="7426" max="7426" width="35.7109375" style="685" customWidth="1"/>
    <col min="7427" max="7427" width="27.42578125" style="685" customWidth="1"/>
    <col min="7428" max="7428" width="15.42578125" style="685" customWidth="1"/>
    <col min="7429" max="7680" width="9.140625" style="685"/>
    <col min="7681" max="7681" width="6.42578125" style="685" customWidth="1"/>
    <col min="7682" max="7682" width="35.7109375" style="685" customWidth="1"/>
    <col min="7683" max="7683" width="27.42578125" style="685" customWidth="1"/>
    <col min="7684" max="7684" width="15.42578125" style="685" customWidth="1"/>
    <col min="7685" max="7936" width="9.140625" style="685"/>
    <col min="7937" max="7937" width="6.42578125" style="685" customWidth="1"/>
    <col min="7938" max="7938" width="35.7109375" style="685" customWidth="1"/>
    <col min="7939" max="7939" width="27.42578125" style="685" customWidth="1"/>
    <col min="7940" max="7940" width="15.42578125" style="685" customWidth="1"/>
    <col min="7941" max="8192" width="9.140625" style="685"/>
    <col min="8193" max="8193" width="6.42578125" style="685" customWidth="1"/>
    <col min="8194" max="8194" width="35.7109375" style="685" customWidth="1"/>
    <col min="8195" max="8195" width="27.42578125" style="685" customWidth="1"/>
    <col min="8196" max="8196" width="15.42578125" style="685" customWidth="1"/>
    <col min="8197" max="8448" width="9.140625" style="685"/>
    <col min="8449" max="8449" width="6.42578125" style="685" customWidth="1"/>
    <col min="8450" max="8450" width="35.7109375" style="685" customWidth="1"/>
    <col min="8451" max="8451" width="27.42578125" style="685" customWidth="1"/>
    <col min="8452" max="8452" width="15.42578125" style="685" customWidth="1"/>
    <col min="8453" max="8704" width="9.140625" style="685"/>
    <col min="8705" max="8705" width="6.42578125" style="685" customWidth="1"/>
    <col min="8706" max="8706" width="35.7109375" style="685" customWidth="1"/>
    <col min="8707" max="8707" width="27.42578125" style="685" customWidth="1"/>
    <col min="8708" max="8708" width="15.42578125" style="685" customWidth="1"/>
    <col min="8709" max="8960" width="9.140625" style="685"/>
    <col min="8961" max="8961" width="6.42578125" style="685" customWidth="1"/>
    <col min="8962" max="8962" width="35.7109375" style="685" customWidth="1"/>
    <col min="8963" max="8963" width="27.42578125" style="685" customWidth="1"/>
    <col min="8964" max="8964" width="15.42578125" style="685" customWidth="1"/>
    <col min="8965" max="9216" width="9.140625" style="685"/>
    <col min="9217" max="9217" width="6.42578125" style="685" customWidth="1"/>
    <col min="9218" max="9218" width="35.7109375" style="685" customWidth="1"/>
    <col min="9219" max="9219" width="27.42578125" style="685" customWidth="1"/>
    <col min="9220" max="9220" width="15.42578125" style="685" customWidth="1"/>
    <col min="9221" max="9472" width="9.140625" style="685"/>
    <col min="9473" max="9473" width="6.42578125" style="685" customWidth="1"/>
    <col min="9474" max="9474" width="35.7109375" style="685" customWidth="1"/>
    <col min="9475" max="9475" width="27.42578125" style="685" customWidth="1"/>
    <col min="9476" max="9476" width="15.42578125" style="685" customWidth="1"/>
    <col min="9477" max="9728" width="9.140625" style="685"/>
    <col min="9729" max="9729" width="6.42578125" style="685" customWidth="1"/>
    <col min="9730" max="9730" width="35.7109375" style="685" customWidth="1"/>
    <col min="9731" max="9731" width="27.42578125" style="685" customWidth="1"/>
    <col min="9732" max="9732" width="15.42578125" style="685" customWidth="1"/>
    <col min="9733" max="9984" width="9.140625" style="685"/>
    <col min="9985" max="9985" width="6.42578125" style="685" customWidth="1"/>
    <col min="9986" max="9986" width="35.7109375" style="685" customWidth="1"/>
    <col min="9987" max="9987" width="27.42578125" style="685" customWidth="1"/>
    <col min="9988" max="9988" width="15.42578125" style="685" customWidth="1"/>
    <col min="9989" max="10240" width="9.140625" style="685"/>
    <col min="10241" max="10241" width="6.42578125" style="685" customWidth="1"/>
    <col min="10242" max="10242" width="35.7109375" style="685" customWidth="1"/>
    <col min="10243" max="10243" width="27.42578125" style="685" customWidth="1"/>
    <col min="10244" max="10244" width="15.42578125" style="685" customWidth="1"/>
    <col min="10245" max="10496" width="9.140625" style="685"/>
    <col min="10497" max="10497" width="6.42578125" style="685" customWidth="1"/>
    <col min="10498" max="10498" width="35.7109375" style="685" customWidth="1"/>
    <col min="10499" max="10499" width="27.42578125" style="685" customWidth="1"/>
    <col min="10500" max="10500" width="15.42578125" style="685" customWidth="1"/>
    <col min="10501" max="10752" width="9.140625" style="685"/>
    <col min="10753" max="10753" width="6.42578125" style="685" customWidth="1"/>
    <col min="10754" max="10754" width="35.7109375" style="685" customWidth="1"/>
    <col min="10755" max="10755" width="27.42578125" style="685" customWidth="1"/>
    <col min="10756" max="10756" width="15.42578125" style="685" customWidth="1"/>
    <col min="10757" max="11008" width="9.140625" style="685"/>
    <col min="11009" max="11009" width="6.42578125" style="685" customWidth="1"/>
    <col min="11010" max="11010" width="35.7109375" style="685" customWidth="1"/>
    <col min="11011" max="11011" width="27.42578125" style="685" customWidth="1"/>
    <col min="11012" max="11012" width="15.42578125" style="685" customWidth="1"/>
    <col min="11013" max="11264" width="9.140625" style="685"/>
    <col min="11265" max="11265" width="6.42578125" style="685" customWidth="1"/>
    <col min="11266" max="11266" width="35.7109375" style="685" customWidth="1"/>
    <col min="11267" max="11267" width="27.42578125" style="685" customWidth="1"/>
    <col min="11268" max="11268" width="15.42578125" style="685" customWidth="1"/>
    <col min="11269" max="11520" width="9.140625" style="685"/>
    <col min="11521" max="11521" width="6.42578125" style="685" customWidth="1"/>
    <col min="11522" max="11522" width="35.7109375" style="685" customWidth="1"/>
    <col min="11523" max="11523" width="27.42578125" style="685" customWidth="1"/>
    <col min="11524" max="11524" width="15.42578125" style="685" customWidth="1"/>
    <col min="11525" max="11776" width="9.140625" style="685"/>
    <col min="11777" max="11777" width="6.42578125" style="685" customWidth="1"/>
    <col min="11778" max="11778" width="35.7109375" style="685" customWidth="1"/>
    <col min="11779" max="11779" width="27.42578125" style="685" customWidth="1"/>
    <col min="11780" max="11780" width="15.42578125" style="685" customWidth="1"/>
    <col min="11781" max="12032" width="9.140625" style="685"/>
    <col min="12033" max="12033" width="6.42578125" style="685" customWidth="1"/>
    <col min="12034" max="12034" width="35.7109375" style="685" customWidth="1"/>
    <col min="12035" max="12035" width="27.42578125" style="685" customWidth="1"/>
    <col min="12036" max="12036" width="15.42578125" style="685" customWidth="1"/>
    <col min="12037" max="12288" width="9.140625" style="685"/>
    <col min="12289" max="12289" width="6.42578125" style="685" customWidth="1"/>
    <col min="12290" max="12290" width="35.7109375" style="685" customWidth="1"/>
    <col min="12291" max="12291" width="27.42578125" style="685" customWidth="1"/>
    <col min="12292" max="12292" width="15.42578125" style="685" customWidth="1"/>
    <col min="12293" max="12544" width="9.140625" style="685"/>
    <col min="12545" max="12545" width="6.42578125" style="685" customWidth="1"/>
    <col min="12546" max="12546" width="35.7109375" style="685" customWidth="1"/>
    <col min="12547" max="12547" width="27.42578125" style="685" customWidth="1"/>
    <col min="12548" max="12548" width="15.42578125" style="685" customWidth="1"/>
    <col min="12549" max="12800" width="9.140625" style="685"/>
    <col min="12801" max="12801" width="6.42578125" style="685" customWidth="1"/>
    <col min="12802" max="12802" width="35.7109375" style="685" customWidth="1"/>
    <col min="12803" max="12803" width="27.42578125" style="685" customWidth="1"/>
    <col min="12804" max="12804" width="15.42578125" style="685" customWidth="1"/>
    <col min="12805" max="13056" width="9.140625" style="685"/>
    <col min="13057" max="13057" width="6.42578125" style="685" customWidth="1"/>
    <col min="13058" max="13058" width="35.7109375" style="685" customWidth="1"/>
    <col min="13059" max="13059" width="27.42578125" style="685" customWidth="1"/>
    <col min="13060" max="13060" width="15.42578125" style="685" customWidth="1"/>
    <col min="13061" max="13312" width="9.140625" style="685"/>
    <col min="13313" max="13313" width="6.42578125" style="685" customWidth="1"/>
    <col min="13314" max="13314" width="35.7109375" style="685" customWidth="1"/>
    <col min="13315" max="13315" width="27.42578125" style="685" customWidth="1"/>
    <col min="13316" max="13316" width="15.42578125" style="685" customWidth="1"/>
    <col min="13317" max="13568" width="9.140625" style="685"/>
    <col min="13569" max="13569" width="6.42578125" style="685" customWidth="1"/>
    <col min="13570" max="13570" width="35.7109375" style="685" customWidth="1"/>
    <col min="13571" max="13571" width="27.42578125" style="685" customWidth="1"/>
    <col min="13572" max="13572" width="15.42578125" style="685" customWidth="1"/>
    <col min="13573" max="13824" width="9.140625" style="685"/>
    <col min="13825" max="13825" width="6.42578125" style="685" customWidth="1"/>
    <col min="13826" max="13826" width="35.7109375" style="685" customWidth="1"/>
    <col min="13827" max="13827" width="27.42578125" style="685" customWidth="1"/>
    <col min="13828" max="13828" width="15.42578125" style="685" customWidth="1"/>
    <col min="13829" max="14080" width="9.140625" style="685"/>
    <col min="14081" max="14081" width="6.42578125" style="685" customWidth="1"/>
    <col min="14082" max="14082" width="35.7109375" style="685" customWidth="1"/>
    <col min="14083" max="14083" width="27.42578125" style="685" customWidth="1"/>
    <col min="14084" max="14084" width="15.42578125" style="685" customWidth="1"/>
    <col min="14085" max="14336" width="9.140625" style="685"/>
    <col min="14337" max="14337" width="6.42578125" style="685" customWidth="1"/>
    <col min="14338" max="14338" width="35.7109375" style="685" customWidth="1"/>
    <col min="14339" max="14339" width="27.42578125" style="685" customWidth="1"/>
    <col min="14340" max="14340" width="15.42578125" style="685" customWidth="1"/>
    <col min="14341" max="14592" width="9.140625" style="685"/>
    <col min="14593" max="14593" width="6.42578125" style="685" customWidth="1"/>
    <col min="14594" max="14594" width="35.7109375" style="685" customWidth="1"/>
    <col min="14595" max="14595" width="27.42578125" style="685" customWidth="1"/>
    <col min="14596" max="14596" width="15.42578125" style="685" customWidth="1"/>
    <col min="14597" max="14848" width="9.140625" style="685"/>
    <col min="14849" max="14849" width="6.42578125" style="685" customWidth="1"/>
    <col min="14850" max="14850" width="35.7109375" style="685" customWidth="1"/>
    <col min="14851" max="14851" width="27.42578125" style="685" customWidth="1"/>
    <col min="14852" max="14852" width="15.42578125" style="685" customWidth="1"/>
    <col min="14853" max="15104" width="9.140625" style="685"/>
    <col min="15105" max="15105" width="6.42578125" style="685" customWidth="1"/>
    <col min="15106" max="15106" width="35.7109375" style="685" customWidth="1"/>
    <col min="15107" max="15107" width="27.42578125" style="685" customWidth="1"/>
    <col min="15108" max="15108" width="15.42578125" style="685" customWidth="1"/>
    <col min="15109" max="15360" width="9.140625" style="685"/>
    <col min="15361" max="15361" width="6.42578125" style="685" customWidth="1"/>
    <col min="15362" max="15362" width="35.7109375" style="685" customWidth="1"/>
    <col min="15363" max="15363" width="27.42578125" style="685" customWidth="1"/>
    <col min="15364" max="15364" width="15.42578125" style="685" customWidth="1"/>
    <col min="15365" max="15616" width="9.140625" style="685"/>
    <col min="15617" max="15617" width="6.42578125" style="685" customWidth="1"/>
    <col min="15618" max="15618" width="35.7109375" style="685" customWidth="1"/>
    <col min="15619" max="15619" width="27.42578125" style="685" customWidth="1"/>
    <col min="15620" max="15620" width="15.42578125" style="685" customWidth="1"/>
    <col min="15621" max="15872" width="9.140625" style="685"/>
    <col min="15873" max="15873" width="6.42578125" style="685" customWidth="1"/>
    <col min="15874" max="15874" width="35.7109375" style="685" customWidth="1"/>
    <col min="15875" max="15875" width="27.42578125" style="685" customWidth="1"/>
    <col min="15876" max="15876" width="15.42578125" style="685" customWidth="1"/>
    <col min="15877" max="16128" width="9.140625" style="685"/>
    <col min="16129" max="16129" width="6.42578125" style="685" customWidth="1"/>
    <col min="16130" max="16130" width="35.7109375" style="685" customWidth="1"/>
    <col min="16131" max="16131" width="27.42578125" style="685" customWidth="1"/>
    <col min="16132" max="16132" width="15.42578125" style="685" customWidth="1"/>
    <col min="16133" max="16384" width="9.140625" style="685"/>
  </cols>
  <sheetData>
    <row r="1" spans="1:4" ht="30.75" customHeight="1" x14ac:dyDescent="0.2">
      <c r="A1" s="684"/>
      <c r="B1" s="792" t="s">
        <v>501</v>
      </c>
      <c r="C1" s="793"/>
      <c r="D1" s="793"/>
    </row>
    <row r="2" spans="1:4" ht="24.75" customHeight="1" x14ac:dyDescent="0.25">
      <c r="A2" s="794" t="s">
        <v>457</v>
      </c>
      <c r="B2" s="794"/>
      <c r="C2" s="794"/>
      <c r="D2" s="794"/>
    </row>
    <row r="3" spans="1:4" ht="18.75" customHeight="1" x14ac:dyDescent="0.25">
      <c r="A3" s="686"/>
      <c r="B3" s="686"/>
      <c r="C3" s="686"/>
      <c r="D3" s="686"/>
    </row>
    <row r="4" spans="1:4" x14ac:dyDescent="0.2">
      <c r="B4" s="685" t="s">
        <v>522</v>
      </c>
    </row>
    <row r="5" spans="1:4" ht="15.75" customHeight="1" thickBot="1" x14ac:dyDescent="0.25"/>
    <row r="6" spans="1:4" ht="32.25" customHeight="1" thickBot="1" x14ac:dyDescent="0.25">
      <c r="B6" s="687" t="s">
        <v>182</v>
      </c>
      <c r="C6" s="688" t="s">
        <v>458</v>
      </c>
      <c r="D6" s="699" t="s">
        <v>502</v>
      </c>
    </row>
    <row r="7" spans="1:4" ht="32.25" customHeight="1" x14ac:dyDescent="0.2">
      <c r="B7" s="689" t="s">
        <v>459</v>
      </c>
      <c r="C7" s="690" t="s">
        <v>460</v>
      </c>
      <c r="D7" s="691">
        <v>100000</v>
      </c>
    </row>
    <row r="8" spans="1:4" ht="32.25" customHeight="1" x14ac:dyDescent="0.2">
      <c r="B8" s="692" t="s">
        <v>85</v>
      </c>
      <c r="C8" s="693" t="s">
        <v>461</v>
      </c>
      <c r="D8" s="694">
        <v>361442</v>
      </c>
    </row>
    <row r="9" spans="1:4" ht="32.25" customHeight="1" x14ac:dyDescent="0.2">
      <c r="B9" s="695" t="s">
        <v>462</v>
      </c>
      <c r="C9" s="693" t="s">
        <v>463</v>
      </c>
      <c r="D9" s="694">
        <v>550971</v>
      </c>
    </row>
    <row r="10" spans="1:4" ht="32.25" customHeight="1" x14ac:dyDescent="0.2">
      <c r="B10" s="695" t="s">
        <v>464</v>
      </c>
      <c r="C10" s="693" t="s">
        <v>461</v>
      </c>
      <c r="D10" s="694">
        <v>1117879</v>
      </c>
    </row>
    <row r="11" spans="1:4" ht="32.25" customHeight="1" x14ac:dyDescent="0.2">
      <c r="B11" s="695" t="s">
        <v>465</v>
      </c>
      <c r="C11" s="693" t="s">
        <v>466</v>
      </c>
      <c r="D11" s="694">
        <v>63500</v>
      </c>
    </row>
    <row r="12" spans="1:4" ht="32.25" customHeight="1" x14ac:dyDescent="0.2">
      <c r="B12" s="695" t="s">
        <v>467</v>
      </c>
      <c r="C12" s="693" t="s">
        <v>468</v>
      </c>
      <c r="D12" s="694">
        <v>381000</v>
      </c>
    </row>
    <row r="13" spans="1:4" ht="32.25" customHeight="1" x14ac:dyDescent="0.2">
      <c r="B13" s="695" t="s">
        <v>469</v>
      </c>
      <c r="C13" s="693" t="s">
        <v>461</v>
      </c>
      <c r="D13" s="694">
        <v>7999</v>
      </c>
    </row>
    <row r="14" spans="1:4" ht="32.25" customHeight="1" x14ac:dyDescent="0.2">
      <c r="B14" s="695" t="s">
        <v>470</v>
      </c>
      <c r="C14" s="693" t="s">
        <v>468</v>
      </c>
      <c r="D14" s="694">
        <v>810725</v>
      </c>
    </row>
    <row r="15" spans="1:4" ht="32.25" customHeight="1" x14ac:dyDescent="0.2">
      <c r="B15" s="695" t="s">
        <v>471</v>
      </c>
      <c r="C15" s="693" t="s">
        <v>468</v>
      </c>
      <c r="D15" s="694">
        <v>635000</v>
      </c>
    </row>
    <row r="16" spans="1:4" ht="32.25" customHeight="1" x14ac:dyDescent="0.2">
      <c r="B16" s="692" t="s">
        <v>472</v>
      </c>
      <c r="C16" s="693" t="s">
        <v>468</v>
      </c>
      <c r="D16" s="694">
        <v>338000</v>
      </c>
    </row>
    <row r="17" spans="2:4" ht="32.25" customHeight="1" x14ac:dyDescent="0.2">
      <c r="B17" s="695" t="s">
        <v>473</v>
      </c>
      <c r="C17" s="693" t="s">
        <v>474</v>
      </c>
      <c r="D17" s="694">
        <v>626276</v>
      </c>
    </row>
    <row r="18" spans="2:4" ht="32.25" customHeight="1" x14ac:dyDescent="0.2">
      <c r="B18" s="695" t="s">
        <v>475</v>
      </c>
      <c r="C18" s="693" t="s">
        <v>468</v>
      </c>
      <c r="D18" s="694">
        <v>300000</v>
      </c>
    </row>
    <row r="19" spans="2:4" ht="32.25" customHeight="1" x14ac:dyDescent="0.2">
      <c r="B19" s="695" t="s">
        <v>476</v>
      </c>
      <c r="C19" s="693" t="s">
        <v>468</v>
      </c>
      <c r="D19" s="694">
        <v>381000</v>
      </c>
    </row>
    <row r="20" spans="2:4" ht="32.25" customHeight="1" x14ac:dyDescent="0.2">
      <c r="B20" s="695" t="s">
        <v>477</v>
      </c>
      <c r="C20" s="693" t="s">
        <v>479</v>
      </c>
      <c r="D20" s="694">
        <v>33645750</v>
      </c>
    </row>
    <row r="21" spans="2:4" ht="32.25" customHeight="1" x14ac:dyDescent="0.2">
      <c r="B21" s="695" t="s">
        <v>478</v>
      </c>
      <c r="C21" s="693" t="s">
        <v>479</v>
      </c>
      <c r="D21" s="694">
        <v>3535485</v>
      </c>
    </row>
    <row r="22" spans="2:4" ht="32.25" customHeight="1" x14ac:dyDescent="0.2">
      <c r="B22" s="695" t="s">
        <v>480</v>
      </c>
      <c r="C22" s="693" t="s">
        <v>479</v>
      </c>
      <c r="D22" s="694">
        <v>146608211</v>
      </c>
    </row>
    <row r="23" spans="2:4" ht="32.25" customHeight="1" x14ac:dyDescent="0.2">
      <c r="B23" s="692" t="s">
        <v>498</v>
      </c>
      <c r="C23" s="693" t="s">
        <v>479</v>
      </c>
      <c r="D23" s="694">
        <v>886601</v>
      </c>
    </row>
    <row r="24" spans="2:4" ht="32.25" customHeight="1" x14ac:dyDescent="0.2">
      <c r="B24" s="695" t="s">
        <v>481</v>
      </c>
      <c r="C24" s="693" t="s">
        <v>479</v>
      </c>
      <c r="D24" s="694">
        <v>1584819</v>
      </c>
    </row>
    <row r="25" spans="2:4" ht="32.25" customHeight="1" x14ac:dyDescent="0.2">
      <c r="B25" s="695" t="s">
        <v>482</v>
      </c>
      <c r="C25" s="693" t="s">
        <v>483</v>
      </c>
      <c r="D25" s="694">
        <v>46211900</v>
      </c>
    </row>
    <row r="26" spans="2:4" ht="32.25" customHeight="1" x14ac:dyDescent="0.2">
      <c r="B26" s="695" t="s">
        <v>484</v>
      </c>
      <c r="C26" s="693" t="s">
        <v>493</v>
      </c>
      <c r="D26" s="694">
        <v>71859634</v>
      </c>
    </row>
    <row r="27" spans="2:4" ht="32.25" customHeight="1" x14ac:dyDescent="0.2">
      <c r="B27" s="695" t="s">
        <v>485</v>
      </c>
      <c r="C27" s="693" t="s">
        <v>492</v>
      </c>
      <c r="D27" s="694">
        <v>9623329</v>
      </c>
    </row>
    <row r="28" spans="2:4" ht="36.75" customHeight="1" x14ac:dyDescent="0.2">
      <c r="B28" s="692" t="s">
        <v>490</v>
      </c>
      <c r="C28" s="693" t="s">
        <v>479</v>
      </c>
      <c r="D28" s="694">
        <v>5615266</v>
      </c>
    </row>
    <row r="29" spans="2:4" ht="32.25" customHeight="1" x14ac:dyDescent="0.2">
      <c r="B29" s="692" t="s">
        <v>495</v>
      </c>
      <c r="C29" s="693" t="s">
        <v>491</v>
      </c>
      <c r="D29" s="694">
        <v>14607324</v>
      </c>
    </row>
    <row r="30" spans="2:4" ht="32.25" customHeight="1" x14ac:dyDescent="0.2">
      <c r="B30" s="692" t="s">
        <v>497</v>
      </c>
      <c r="C30" s="693" t="s">
        <v>491</v>
      </c>
      <c r="D30" s="694">
        <v>27875348</v>
      </c>
    </row>
    <row r="31" spans="2:4" ht="32.25" customHeight="1" x14ac:dyDescent="0.2">
      <c r="B31" s="692" t="s">
        <v>496</v>
      </c>
      <c r="C31" s="693" t="s">
        <v>492</v>
      </c>
      <c r="D31" s="694">
        <v>4648835</v>
      </c>
    </row>
    <row r="32" spans="2:4" ht="32.25" customHeight="1" x14ac:dyDescent="0.2">
      <c r="B32" s="695" t="s">
        <v>486</v>
      </c>
      <c r="C32" s="693" t="s">
        <v>483</v>
      </c>
      <c r="D32" s="694">
        <v>9358180</v>
      </c>
    </row>
    <row r="33" spans="2:4" ht="32.25" customHeight="1" x14ac:dyDescent="0.2">
      <c r="B33" s="695" t="s">
        <v>487</v>
      </c>
      <c r="C33" s="693" t="s">
        <v>479</v>
      </c>
      <c r="D33" s="694">
        <v>8000000</v>
      </c>
    </row>
    <row r="34" spans="2:4" ht="32.25" customHeight="1" x14ac:dyDescent="0.2">
      <c r="B34" s="692" t="s">
        <v>499</v>
      </c>
      <c r="C34" s="693" t="s">
        <v>500</v>
      </c>
      <c r="D34" s="694">
        <v>200000</v>
      </c>
    </row>
    <row r="35" spans="2:4" ht="32.25" customHeight="1" x14ac:dyDescent="0.2">
      <c r="B35" s="695" t="s">
        <v>488</v>
      </c>
      <c r="C35" s="693" t="s">
        <v>494</v>
      </c>
      <c r="D35" s="694">
        <v>3142945</v>
      </c>
    </row>
    <row r="36" spans="2:4" ht="32.25" customHeight="1" thickBot="1" x14ac:dyDescent="0.25">
      <c r="B36" s="696" t="s">
        <v>489</v>
      </c>
      <c r="C36" s="697"/>
      <c r="D36" s="698">
        <f>SUM(D7:D35)</f>
        <v>393077419</v>
      </c>
    </row>
  </sheetData>
  <mergeCells count="2">
    <mergeCell ref="B1:D1"/>
    <mergeCell ref="A2:D2"/>
  </mergeCell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369C1-2FE4-4980-AE73-BA035989363B}">
  <sheetPr>
    <tabColor rgb="FF00B0F0"/>
    <pageSetUpPr fitToPage="1"/>
  </sheetPr>
  <dimension ref="A1:J50"/>
  <sheetViews>
    <sheetView tabSelected="1" workbookViewId="0">
      <selection sqref="A1:J1"/>
    </sheetView>
  </sheetViews>
  <sheetFormatPr defaultRowHeight="12.75" x14ac:dyDescent="0.2"/>
  <cols>
    <col min="1" max="1" width="50.7109375" style="2" customWidth="1"/>
    <col min="2" max="2" width="9.7109375" style="2" customWidth="1"/>
    <col min="3" max="3" width="8.85546875" style="2" customWidth="1"/>
    <col min="4" max="4" width="9.7109375" style="2" customWidth="1"/>
    <col min="5" max="5" width="9.28515625" style="2" customWidth="1"/>
    <col min="6" max="6" width="9.42578125" style="2" customWidth="1"/>
    <col min="7" max="7" width="9" style="2" customWidth="1"/>
    <col min="8" max="8" width="11" style="2" customWidth="1"/>
    <col min="9" max="9" width="10.42578125" style="2" customWidth="1"/>
    <col min="10" max="10" width="11" style="2" customWidth="1"/>
    <col min="11" max="237" width="9.140625" style="2"/>
    <col min="238" max="238" width="36.28515625" style="2" customWidth="1"/>
    <col min="239" max="239" width="10.140625" style="2" customWidth="1"/>
    <col min="240" max="240" width="9.140625" style="2"/>
    <col min="241" max="241" width="9.7109375" style="2" customWidth="1"/>
    <col min="242" max="242" width="10" style="2" customWidth="1"/>
    <col min="243" max="243" width="9" style="2" customWidth="1"/>
    <col min="244" max="244" width="8.85546875" style="2" customWidth="1"/>
    <col min="245" max="245" width="9.85546875" style="2" customWidth="1"/>
    <col min="246" max="246" width="9" style="2" customWidth="1"/>
    <col min="247" max="247" width="9.7109375" style="2" customWidth="1"/>
    <col min="248" max="248" width="8.28515625" style="2" customWidth="1"/>
    <col min="249" max="249" width="10.140625" style="2" customWidth="1"/>
    <col min="250" max="250" width="9" style="2" customWidth="1"/>
    <col min="251" max="251" width="9.42578125" style="2" customWidth="1"/>
    <col min="252" max="252" width="8.42578125" style="2" customWidth="1"/>
    <col min="253" max="253" width="9.28515625" style="2" customWidth="1"/>
    <col min="254" max="254" width="9.85546875" style="2" customWidth="1"/>
    <col min="255" max="255" width="9.7109375" style="2" customWidth="1"/>
    <col min="256" max="256" width="8.85546875" style="2" customWidth="1"/>
    <col min="257" max="258" width="9.7109375" style="2" customWidth="1"/>
    <col min="259" max="259" width="9.28515625" style="2" customWidth="1"/>
    <col min="260" max="260" width="9.42578125" style="2" customWidth="1"/>
    <col min="261" max="261" width="9" style="2" customWidth="1"/>
    <col min="262" max="262" width="8.42578125" style="2" customWidth="1"/>
    <col min="263" max="263" width="11" style="2" customWidth="1"/>
    <col min="264" max="264" width="10.42578125" style="2" customWidth="1"/>
    <col min="265" max="265" width="11" style="2" customWidth="1"/>
    <col min="266" max="266" width="10.85546875" style="2" customWidth="1"/>
    <col min="267" max="493" width="9.140625" style="2"/>
    <col min="494" max="494" width="36.28515625" style="2" customWidth="1"/>
    <col min="495" max="495" width="10.140625" style="2" customWidth="1"/>
    <col min="496" max="496" width="9.140625" style="2"/>
    <col min="497" max="497" width="9.7109375" style="2" customWidth="1"/>
    <col min="498" max="498" width="10" style="2" customWidth="1"/>
    <col min="499" max="499" width="9" style="2" customWidth="1"/>
    <col min="500" max="500" width="8.85546875" style="2" customWidth="1"/>
    <col min="501" max="501" width="9.85546875" style="2" customWidth="1"/>
    <col min="502" max="502" width="9" style="2" customWidth="1"/>
    <col min="503" max="503" width="9.7109375" style="2" customWidth="1"/>
    <col min="504" max="504" width="8.28515625" style="2" customWidth="1"/>
    <col min="505" max="505" width="10.140625" style="2" customWidth="1"/>
    <col min="506" max="506" width="9" style="2" customWidth="1"/>
    <col min="507" max="507" width="9.42578125" style="2" customWidth="1"/>
    <col min="508" max="508" width="8.42578125" style="2" customWidth="1"/>
    <col min="509" max="509" width="9.28515625" style="2" customWidth="1"/>
    <col min="510" max="510" width="9.85546875" style="2" customWidth="1"/>
    <col min="511" max="511" width="9.7109375" style="2" customWidth="1"/>
    <col min="512" max="512" width="8.85546875" style="2" customWidth="1"/>
    <col min="513" max="514" width="9.7109375" style="2" customWidth="1"/>
    <col min="515" max="515" width="9.28515625" style="2" customWidth="1"/>
    <col min="516" max="516" width="9.42578125" style="2" customWidth="1"/>
    <col min="517" max="517" width="9" style="2" customWidth="1"/>
    <col min="518" max="518" width="8.42578125" style="2" customWidth="1"/>
    <col min="519" max="519" width="11" style="2" customWidth="1"/>
    <col min="520" max="520" width="10.42578125" style="2" customWidth="1"/>
    <col min="521" max="521" width="11" style="2" customWidth="1"/>
    <col min="522" max="522" width="10.85546875" style="2" customWidth="1"/>
    <col min="523" max="749" width="9.140625" style="2"/>
    <col min="750" max="750" width="36.28515625" style="2" customWidth="1"/>
    <col min="751" max="751" width="10.140625" style="2" customWidth="1"/>
    <col min="752" max="752" width="9.140625" style="2"/>
    <col min="753" max="753" width="9.7109375" style="2" customWidth="1"/>
    <col min="754" max="754" width="10" style="2" customWidth="1"/>
    <col min="755" max="755" width="9" style="2" customWidth="1"/>
    <col min="756" max="756" width="8.85546875" style="2" customWidth="1"/>
    <col min="757" max="757" width="9.85546875" style="2" customWidth="1"/>
    <col min="758" max="758" width="9" style="2" customWidth="1"/>
    <col min="759" max="759" width="9.7109375" style="2" customWidth="1"/>
    <col min="760" max="760" width="8.28515625" style="2" customWidth="1"/>
    <col min="761" max="761" width="10.140625" style="2" customWidth="1"/>
    <col min="762" max="762" width="9" style="2" customWidth="1"/>
    <col min="763" max="763" width="9.42578125" style="2" customWidth="1"/>
    <col min="764" max="764" width="8.42578125" style="2" customWidth="1"/>
    <col min="765" max="765" width="9.28515625" style="2" customWidth="1"/>
    <col min="766" max="766" width="9.85546875" style="2" customWidth="1"/>
    <col min="767" max="767" width="9.7109375" style="2" customWidth="1"/>
    <col min="768" max="768" width="8.85546875" style="2" customWidth="1"/>
    <col min="769" max="770" width="9.7109375" style="2" customWidth="1"/>
    <col min="771" max="771" width="9.28515625" style="2" customWidth="1"/>
    <col min="772" max="772" width="9.42578125" style="2" customWidth="1"/>
    <col min="773" max="773" width="9" style="2" customWidth="1"/>
    <col min="774" max="774" width="8.42578125" style="2" customWidth="1"/>
    <col min="775" max="775" width="11" style="2" customWidth="1"/>
    <col min="776" max="776" width="10.42578125" style="2" customWidth="1"/>
    <col min="777" max="777" width="11" style="2" customWidth="1"/>
    <col min="778" max="778" width="10.85546875" style="2" customWidth="1"/>
    <col min="779" max="1005" width="9.140625" style="2"/>
    <col min="1006" max="1006" width="36.28515625" style="2" customWidth="1"/>
    <col min="1007" max="1007" width="10.140625" style="2" customWidth="1"/>
    <col min="1008" max="1008" width="9.140625" style="2"/>
    <col min="1009" max="1009" width="9.7109375" style="2" customWidth="1"/>
    <col min="1010" max="1010" width="10" style="2" customWidth="1"/>
    <col min="1011" max="1011" width="9" style="2" customWidth="1"/>
    <col min="1012" max="1012" width="8.85546875" style="2" customWidth="1"/>
    <col min="1013" max="1013" width="9.85546875" style="2" customWidth="1"/>
    <col min="1014" max="1014" width="9" style="2" customWidth="1"/>
    <col min="1015" max="1015" width="9.7109375" style="2" customWidth="1"/>
    <col min="1016" max="1016" width="8.28515625" style="2" customWidth="1"/>
    <col min="1017" max="1017" width="10.140625" style="2" customWidth="1"/>
    <col min="1018" max="1018" width="9" style="2" customWidth="1"/>
    <col min="1019" max="1019" width="9.42578125" style="2" customWidth="1"/>
    <col min="1020" max="1020" width="8.42578125" style="2" customWidth="1"/>
    <col min="1021" max="1021" width="9.28515625" style="2" customWidth="1"/>
    <col min="1022" max="1022" width="9.85546875" style="2" customWidth="1"/>
    <col min="1023" max="1023" width="9.7109375" style="2" customWidth="1"/>
    <col min="1024" max="1024" width="8.85546875" style="2" customWidth="1"/>
    <col min="1025" max="1026" width="9.7109375" style="2" customWidth="1"/>
    <col min="1027" max="1027" width="9.28515625" style="2" customWidth="1"/>
    <col min="1028" max="1028" width="9.42578125" style="2" customWidth="1"/>
    <col min="1029" max="1029" width="9" style="2" customWidth="1"/>
    <col min="1030" max="1030" width="8.42578125" style="2" customWidth="1"/>
    <col min="1031" max="1031" width="11" style="2" customWidth="1"/>
    <col min="1032" max="1032" width="10.42578125" style="2" customWidth="1"/>
    <col min="1033" max="1033" width="11" style="2" customWidth="1"/>
    <col min="1034" max="1034" width="10.85546875" style="2" customWidth="1"/>
    <col min="1035" max="1261" width="9.140625" style="2"/>
    <col min="1262" max="1262" width="36.28515625" style="2" customWidth="1"/>
    <col min="1263" max="1263" width="10.140625" style="2" customWidth="1"/>
    <col min="1264" max="1264" width="9.140625" style="2"/>
    <col min="1265" max="1265" width="9.7109375" style="2" customWidth="1"/>
    <col min="1266" max="1266" width="10" style="2" customWidth="1"/>
    <col min="1267" max="1267" width="9" style="2" customWidth="1"/>
    <col min="1268" max="1268" width="8.85546875" style="2" customWidth="1"/>
    <col min="1269" max="1269" width="9.85546875" style="2" customWidth="1"/>
    <col min="1270" max="1270" width="9" style="2" customWidth="1"/>
    <col min="1271" max="1271" width="9.7109375" style="2" customWidth="1"/>
    <col min="1272" max="1272" width="8.28515625" style="2" customWidth="1"/>
    <col min="1273" max="1273" width="10.140625" style="2" customWidth="1"/>
    <col min="1274" max="1274" width="9" style="2" customWidth="1"/>
    <col min="1275" max="1275" width="9.42578125" style="2" customWidth="1"/>
    <col min="1276" max="1276" width="8.42578125" style="2" customWidth="1"/>
    <col min="1277" max="1277" width="9.28515625" style="2" customWidth="1"/>
    <col min="1278" max="1278" width="9.85546875" style="2" customWidth="1"/>
    <col min="1279" max="1279" width="9.7109375" style="2" customWidth="1"/>
    <col min="1280" max="1280" width="8.85546875" style="2" customWidth="1"/>
    <col min="1281" max="1282" width="9.7109375" style="2" customWidth="1"/>
    <col min="1283" max="1283" width="9.28515625" style="2" customWidth="1"/>
    <col min="1284" max="1284" width="9.42578125" style="2" customWidth="1"/>
    <col min="1285" max="1285" width="9" style="2" customWidth="1"/>
    <col min="1286" max="1286" width="8.42578125" style="2" customWidth="1"/>
    <col min="1287" max="1287" width="11" style="2" customWidth="1"/>
    <col min="1288" max="1288" width="10.42578125" style="2" customWidth="1"/>
    <col min="1289" max="1289" width="11" style="2" customWidth="1"/>
    <col min="1290" max="1290" width="10.85546875" style="2" customWidth="1"/>
    <col min="1291" max="1517" width="9.140625" style="2"/>
    <col min="1518" max="1518" width="36.28515625" style="2" customWidth="1"/>
    <col min="1519" max="1519" width="10.140625" style="2" customWidth="1"/>
    <col min="1520" max="1520" width="9.140625" style="2"/>
    <col min="1521" max="1521" width="9.7109375" style="2" customWidth="1"/>
    <col min="1522" max="1522" width="10" style="2" customWidth="1"/>
    <col min="1523" max="1523" width="9" style="2" customWidth="1"/>
    <col min="1524" max="1524" width="8.85546875" style="2" customWidth="1"/>
    <col min="1525" max="1525" width="9.85546875" style="2" customWidth="1"/>
    <col min="1526" max="1526" width="9" style="2" customWidth="1"/>
    <col min="1527" max="1527" width="9.7109375" style="2" customWidth="1"/>
    <col min="1528" max="1528" width="8.28515625" style="2" customWidth="1"/>
    <col min="1529" max="1529" width="10.140625" style="2" customWidth="1"/>
    <col min="1530" max="1530" width="9" style="2" customWidth="1"/>
    <col min="1531" max="1531" width="9.42578125" style="2" customWidth="1"/>
    <col min="1532" max="1532" width="8.42578125" style="2" customWidth="1"/>
    <col min="1533" max="1533" width="9.28515625" style="2" customWidth="1"/>
    <col min="1534" max="1534" width="9.85546875" style="2" customWidth="1"/>
    <col min="1535" max="1535" width="9.7109375" style="2" customWidth="1"/>
    <col min="1536" max="1536" width="8.85546875" style="2" customWidth="1"/>
    <col min="1537" max="1538" width="9.7109375" style="2" customWidth="1"/>
    <col min="1539" max="1539" width="9.28515625" style="2" customWidth="1"/>
    <col min="1540" max="1540" width="9.42578125" style="2" customWidth="1"/>
    <col min="1541" max="1541" width="9" style="2" customWidth="1"/>
    <col min="1542" max="1542" width="8.42578125" style="2" customWidth="1"/>
    <col min="1543" max="1543" width="11" style="2" customWidth="1"/>
    <col min="1544" max="1544" width="10.42578125" style="2" customWidth="1"/>
    <col min="1545" max="1545" width="11" style="2" customWidth="1"/>
    <col min="1546" max="1546" width="10.85546875" style="2" customWidth="1"/>
    <col min="1547" max="1773" width="9.140625" style="2"/>
    <col min="1774" max="1774" width="36.28515625" style="2" customWidth="1"/>
    <col min="1775" max="1775" width="10.140625" style="2" customWidth="1"/>
    <col min="1776" max="1776" width="9.140625" style="2"/>
    <col min="1777" max="1777" width="9.7109375" style="2" customWidth="1"/>
    <col min="1778" max="1778" width="10" style="2" customWidth="1"/>
    <col min="1779" max="1779" width="9" style="2" customWidth="1"/>
    <col min="1780" max="1780" width="8.85546875" style="2" customWidth="1"/>
    <col min="1781" max="1781" width="9.85546875" style="2" customWidth="1"/>
    <col min="1782" max="1782" width="9" style="2" customWidth="1"/>
    <col min="1783" max="1783" width="9.7109375" style="2" customWidth="1"/>
    <col min="1784" max="1784" width="8.28515625" style="2" customWidth="1"/>
    <col min="1785" max="1785" width="10.140625" style="2" customWidth="1"/>
    <col min="1786" max="1786" width="9" style="2" customWidth="1"/>
    <col min="1787" max="1787" width="9.42578125" style="2" customWidth="1"/>
    <col min="1788" max="1788" width="8.42578125" style="2" customWidth="1"/>
    <col min="1789" max="1789" width="9.28515625" style="2" customWidth="1"/>
    <col min="1790" max="1790" width="9.85546875" style="2" customWidth="1"/>
    <col min="1791" max="1791" width="9.7109375" style="2" customWidth="1"/>
    <col min="1792" max="1792" width="8.85546875" style="2" customWidth="1"/>
    <col min="1793" max="1794" width="9.7109375" style="2" customWidth="1"/>
    <col min="1795" max="1795" width="9.28515625" style="2" customWidth="1"/>
    <col min="1796" max="1796" width="9.42578125" style="2" customWidth="1"/>
    <col min="1797" max="1797" width="9" style="2" customWidth="1"/>
    <col min="1798" max="1798" width="8.42578125" style="2" customWidth="1"/>
    <col min="1799" max="1799" width="11" style="2" customWidth="1"/>
    <col min="1800" max="1800" width="10.42578125" style="2" customWidth="1"/>
    <col min="1801" max="1801" width="11" style="2" customWidth="1"/>
    <col min="1802" max="1802" width="10.85546875" style="2" customWidth="1"/>
    <col min="1803" max="2029" width="9.140625" style="2"/>
    <col min="2030" max="2030" width="36.28515625" style="2" customWidth="1"/>
    <col min="2031" max="2031" width="10.140625" style="2" customWidth="1"/>
    <col min="2032" max="2032" width="9.140625" style="2"/>
    <col min="2033" max="2033" width="9.7109375" style="2" customWidth="1"/>
    <col min="2034" max="2034" width="10" style="2" customWidth="1"/>
    <col min="2035" max="2035" width="9" style="2" customWidth="1"/>
    <col min="2036" max="2036" width="8.85546875" style="2" customWidth="1"/>
    <col min="2037" max="2037" width="9.85546875" style="2" customWidth="1"/>
    <col min="2038" max="2038" width="9" style="2" customWidth="1"/>
    <col min="2039" max="2039" width="9.7109375" style="2" customWidth="1"/>
    <col min="2040" max="2040" width="8.28515625" style="2" customWidth="1"/>
    <col min="2041" max="2041" width="10.140625" style="2" customWidth="1"/>
    <col min="2042" max="2042" width="9" style="2" customWidth="1"/>
    <col min="2043" max="2043" width="9.42578125" style="2" customWidth="1"/>
    <col min="2044" max="2044" width="8.42578125" style="2" customWidth="1"/>
    <col min="2045" max="2045" width="9.28515625" style="2" customWidth="1"/>
    <col min="2046" max="2046" width="9.85546875" style="2" customWidth="1"/>
    <col min="2047" max="2047" width="9.7109375" style="2" customWidth="1"/>
    <col min="2048" max="2048" width="8.85546875" style="2" customWidth="1"/>
    <col min="2049" max="2050" width="9.7109375" style="2" customWidth="1"/>
    <col min="2051" max="2051" width="9.28515625" style="2" customWidth="1"/>
    <col min="2052" max="2052" width="9.42578125" style="2" customWidth="1"/>
    <col min="2053" max="2053" width="9" style="2" customWidth="1"/>
    <col min="2054" max="2054" width="8.42578125" style="2" customWidth="1"/>
    <col min="2055" max="2055" width="11" style="2" customWidth="1"/>
    <col min="2056" max="2056" width="10.42578125" style="2" customWidth="1"/>
    <col min="2057" max="2057" width="11" style="2" customWidth="1"/>
    <col min="2058" max="2058" width="10.85546875" style="2" customWidth="1"/>
    <col min="2059" max="2285" width="9.140625" style="2"/>
    <col min="2286" max="2286" width="36.28515625" style="2" customWidth="1"/>
    <col min="2287" max="2287" width="10.140625" style="2" customWidth="1"/>
    <col min="2288" max="2288" width="9.140625" style="2"/>
    <col min="2289" max="2289" width="9.7109375" style="2" customWidth="1"/>
    <col min="2290" max="2290" width="10" style="2" customWidth="1"/>
    <col min="2291" max="2291" width="9" style="2" customWidth="1"/>
    <col min="2292" max="2292" width="8.85546875" style="2" customWidth="1"/>
    <col min="2293" max="2293" width="9.85546875" style="2" customWidth="1"/>
    <col min="2294" max="2294" width="9" style="2" customWidth="1"/>
    <col min="2295" max="2295" width="9.7109375" style="2" customWidth="1"/>
    <col min="2296" max="2296" width="8.28515625" style="2" customWidth="1"/>
    <col min="2297" max="2297" width="10.140625" style="2" customWidth="1"/>
    <col min="2298" max="2298" width="9" style="2" customWidth="1"/>
    <col min="2299" max="2299" width="9.42578125" style="2" customWidth="1"/>
    <col min="2300" max="2300" width="8.42578125" style="2" customWidth="1"/>
    <col min="2301" max="2301" width="9.28515625" style="2" customWidth="1"/>
    <col min="2302" max="2302" width="9.85546875" style="2" customWidth="1"/>
    <col min="2303" max="2303" width="9.7109375" style="2" customWidth="1"/>
    <col min="2304" max="2304" width="8.85546875" style="2" customWidth="1"/>
    <col min="2305" max="2306" width="9.7109375" style="2" customWidth="1"/>
    <col min="2307" max="2307" width="9.28515625" style="2" customWidth="1"/>
    <col min="2308" max="2308" width="9.42578125" style="2" customWidth="1"/>
    <col min="2309" max="2309" width="9" style="2" customWidth="1"/>
    <col min="2310" max="2310" width="8.42578125" style="2" customWidth="1"/>
    <col min="2311" max="2311" width="11" style="2" customWidth="1"/>
    <col min="2312" max="2312" width="10.42578125" style="2" customWidth="1"/>
    <col min="2313" max="2313" width="11" style="2" customWidth="1"/>
    <col min="2314" max="2314" width="10.85546875" style="2" customWidth="1"/>
    <col min="2315" max="2541" width="9.140625" style="2"/>
    <col min="2542" max="2542" width="36.28515625" style="2" customWidth="1"/>
    <col min="2543" max="2543" width="10.140625" style="2" customWidth="1"/>
    <col min="2544" max="2544" width="9.140625" style="2"/>
    <col min="2545" max="2545" width="9.7109375" style="2" customWidth="1"/>
    <col min="2546" max="2546" width="10" style="2" customWidth="1"/>
    <col min="2547" max="2547" width="9" style="2" customWidth="1"/>
    <col min="2548" max="2548" width="8.85546875" style="2" customWidth="1"/>
    <col min="2549" max="2549" width="9.85546875" style="2" customWidth="1"/>
    <col min="2550" max="2550" width="9" style="2" customWidth="1"/>
    <col min="2551" max="2551" width="9.7109375" style="2" customWidth="1"/>
    <col min="2552" max="2552" width="8.28515625" style="2" customWidth="1"/>
    <col min="2553" max="2553" width="10.140625" style="2" customWidth="1"/>
    <col min="2554" max="2554" width="9" style="2" customWidth="1"/>
    <col min="2555" max="2555" width="9.42578125" style="2" customWidth="1"/>
    <col min="2556" max="2556" width="8.42578125" style="2" customWidth="1"/>
    <col min="2557" max="2557" width="9.28515625" style="2" customWidth="1"/>
    <col min="2558" max="2558" width="9.85546875" style="2" customWidth="1"/>
    <col min="2559" max="2559" width="9.7109375" style="2" customWidth="1"/>
    <col min="2560" max="2560" width="8.85546875" style="2" customWidth="1"/>
    <col min="2561" max="2562" width="9.7109375" style="2" customWidth="1"/>
    <col min="2563" max="2563" width="9.28515625" style="2" customWidth="1"/>
    <col min="2564" max="2564" width="9.42578125" style="2" customWidth="1"/>
    <col min="2565" max="2565" width="9" style="2" customWidth="1"/>
    <col min="2566" max="2566" width="8.42578125" style="2" customWidth="1"/>
    <col min="2567" max="2567" width="11" style="2" customWidth="1"/>
    <col min="2568" max="2568" width="10.42578125" style="2" customWidth="1"/>
    <col min="2569" max="2569" width="11" style="2" customWidth="1"/>
    <col min="2570" max="2570" width="10.85546875" style="2" customWidth="1"/>
    <col min="2571" max="2797" width="9.140625" style="2"/>
    <col min="2798" max="2798" width="36.28515625" style="2" customWidth="1"/>
    <col min="2799" max="2799" width="10.140625" style="2" customWidth="1"/>
    <col min="2800" max="2800" width="9.140625" style="2"/>
    <col min="2801" max="2801" width="9.7109375" style="2" customWidth="1"/>
    <col min="2802" max="2802" width="10" style="2" customWidth="1"/>
    <col min="2803" max="2803" width="9" style="2" customWidth="1"/>
    <col min="2804" max="2804" width="8.85546875" style="2" customWidth="1"/>
    <col min="2805" max="2805" width="9.85546875" style="2" customWidth="1"/>
    <col min="2806" max="2806" width="9" style="2" customWidth="1"/>
    <col min="2807" max="2807" width="9.7109375" style="2" customWidth="1"/>
    <col min="2808" max="2808" width="8.28515625" style="2" customWidth="1"/>
    <col min="2809" max="2809" width="10.140625" style="2" customWidth="1"/>
    <col min="2810" max="2810" width="9" style="2" customWidth="1"/>
    <col min="2811" max="2811" width="9.42578125" style="2" customWidth="1"/>
    <col min="2812" max="2812" width="8.42578125" style="2" customWidth="1"/>
    <col min="2813" max="2813" width="9.28515625" style="2" customWidth="1"/>
    <col min="2814" max="2814" width="9.85546875" style="2" customWidth="1"/>
    <col min="2815" max="2815" width="9.7109375" style="2" customWidth="1"/>
    <col min="2816" max="2816" width="8.85546875" style="2" customWidth="1"/>
    <col min="2817" max="2818" width="9.7109375" style="2" customWidth="1"/>
    <col min="2819" max="2819" width="9.28515625" style="2" customWidth="1"/>
    <col min="2820" max="2820" width="9.42578125" style="2" customWidth="1"/>
    <col min="2821" max="2821" width="9" style="2" customWidth="1"/>
    <col min="2822" max="2822" width="8.42578125" style="2" customWidth="1"/>
    <col min="2823" max="2823" width="11" style="2" customWidth="1"/>
    <col min="2824" max="2824" width="10.42578125" style="2" customWidth="1"/>
    <col min="2825" max="2825" width="11" style="2" customWidth="1"/>
    <col min="2826" max="2826" width="10.85546875" style="2" customWidth="1"/>
    <col min="2827" max="3053" width="9.140625" style="2"/>
    <col min="3054" max="3054" width="36.28515625" style="2" customWidth="1"/>
    <col min="3055" max="3055" width="10.140625" style="2" customWidth="1"/>
    <col min="3056" max="3056" width="9.140625" style="2"/>
    <col min="3057" max="3057" width="9.7109375" style="2" customWidth="1"/>
    <col min="3058" max="3058" width="10" style="2" customWidth="1"/>
    <col min="3059" max="3059" width="9" style="2" customWidth="1"/>
    <col min="3060" max="3060" width="8.85546875" style="2" customWidth="1"/>
    <col min="3061" max="3061" width="9.85546875" style="2" customWidth="1"/>
    <col min="3062" max="3062" width="9" style="2" customWidth="1"/>
    <col min="3063" max="3063" width="9.7109375" style="2" customWidth="1"/>
    <col min="3064" max="3064" width="8.28515625" style="2" customWidth="1"/>
    <col min="3065" max="3065" width="10.140625" style="2" customWidth="1"/>
    <col min="3066" max="3066" width="9" style="2" customWidth="1"/>
    <col min="3067" max="3067" width="9.42578125" style="2" customWidth="1"/>
    <col min="3068" max="3068" width="8.42578125" style="2" customWidth="1"/>
    <col min="3069" max="3069" width="9.28515625" style="2" customWidth="1"/>
    <col min="3070" max="3070" width="9.85546875" style="2" customWidth="1"/>
    <col min="3071" max="3071" width="9.7109375" style="2" customWidth="1"/>
    <col min="3072" max="3072" width="8.85546875" style="2" customWidth="1"/>
    <col min="3073" max="3074" width="9.7109375" style="2" customWidth="1"/>
    <col min="3075" max="3075" width="9.28515625" style="2" customWidth="1"/>
    <col min="3076" max="3076" width="9.42578125" style="2" customWidth="1"/>
    <col min="3077" max="3077" width="9" style="2" customWidth="1"/>
    <col min="3078" max="3078" width="8.42578125" style="2" customWidth="1"/>
    <col min="3079" max="3079" width="11" style="2" customWidth="1"/>
    <col min="3080" max="3080" width="10.42578125" style="2" customWidth="1"/>
    <col min="3081" max="3081" width="11" style="2" customWidth="1"/>
    <col min="3082" max="3082" width="10.85546875" style="2" customWidth="1"/>
    <col min="3083" max="3309" width="9.140625" style="2"/>
    <col min="3310" max="3310" width="36.28515625" style="2" customWidth="1"/>
    <col min="3311" max="3311" width="10.140625" style="2" customWidth="1"/>
    <col min="3312" max="3312" width="9.140625" style="2"/>
    <col min="3313" max="3313" width="9.7109375" style="2" customWidth="1"/>
    <col min="3314" max="3314" width="10" style="2" customWidth="1"/>
    <col min="3315" max="3315" width="9" style="2" customWidth="1"/>
    <col min="3316" max="3316" width="8.85546875" style="2" customWidth="1"/>
    <col min="3317" max="3317" width="9.85546875" style="2" customWidth="1"/>
    <col min="3318" max="3318" width="9" style="2" customWidth="1"/>
    <col min="3319" max="3319" width="9.7109375" style="2" customWidth="1"/>
    <col min="3320" max="3320" width="8.28515625" style="2" customWidth="1"/>
    <col min="3321" max="3321" width="10.140625" style="2" customWidth="1"/>
    <col min="3322" max="3322" width="9" style="2" customWidth="1"/>
    <col min="3323" max="3323" width="9.42578125" style="2" customWidth="1"/>
    <col min="3324" max="3324" width="8.42578125" style="2" customWidth="1"/>
    <col min="3325" max="3325" width="9.28515625" style="2" customWidth="1"/>
    <col min="3326" max="3326" width="9.85546875" style="2" customWidth="1"/>
    <col min="3327" max="3327" width="9.7109375" style="2" customWidth="1"/>
    <col min="3328" max="3328" width="8.85546875" style="2" customWidth="1"/>
    <col min="3329" max="3330" width="9.7109375" style="2" customWidth="1"/>
    <col min="3331" max="3331" width="9.28515625" style="2" customWidth="1"/>
    <col min="3332" max="3332" width="9.42578125" style="2" customWidth="1"/>
    <col min="3333" max="3333" width="9" style="2" customWidth="1"/>
    <col min="3334" max="3334" width="8.42578125" style="2" customWidth="1"/>
    <col min="3335" max="3335" width="11" style="2" customWidth="1"/>
    <col min="3336" max="3336" width="10.42578125" style="2" customWidth="1"/>
    <col min="3337" max="3337" width="11" style="2" customWidth="1"/>
    <col min="3338" max="3338" width="10.85546875" style="2" customWidth="1"/>
    <col min="3339" max="3565" width="9.140625" style="2"/>
    <col min="3566" max="3566" width="36.28515625" style="2" customWidth="1"/>
    <col min="3567" max="3567" width="10.140625" style="2" customWidth="1"/>
    <col min="3568" max="3568" width="9.140625" style="2"/>
    <col min="3569" max="3569" width="9.7109375" style="2" customWidth="1"/>
    <col min="3570" max="3570" width="10" style="2" customWidth="1"/>
    <col min="3571" max="3571" width="9" style="2" customWidth="1"/>
    <col min="3572" max="3572" width="8.85546875" style="2" customWidth="1"/>
    <col min="3573" max="3573" width="9.85546875" style="2" customWidth="1"/>
    <col min="3574" max="3574" width="9" style="2" customWidth="1"/>
    <col min="3575" max="3575" width="9.7109375" style="2" customWidth="1"/>
    <col min="3576" max="3576" width="8.28515625" style="2" customWidth="1"/>
    <col min="3577" max="3577" width="10.140625" style="2" customWidth="1"/>
    <col min="3578" max="3578" width="9" style="2" customWidth="1"/>
    <col min="3579" max="3579" width="9.42578125" style="2" customWidth="1"/>
    <col min="3580" max="3580" width="8.42578125" style="2" customWidth="1"/>
    <col min="3581" max="3581" width="9.28515625" style="2" customWidth="1"/>
    <col min="3582" max="3582" width="9.85546875" style="2" customWidth="1"/>
    <col min="3583" max="3583" width="9.7109375" style="2" customWidth="1"/>
    <col min="3584" max="3584" width="8.85546875" style="2" customWidth="1"/>
    <col min="3585" max="3586" width="9.7109375" style="2" customWidth="1"/>
    <col min="3587" max="3587" width="9.28515625" style="2" customWidth="1"/>
    <col min="3588" max="3588" width="9.42578125" style="2" customWidth="1"/>
    <col min="3589" max="3589" width="9" style="2" customWidth="1"/>
    <col min="3590" max="3590" width="8.42578125" style="2" customWidth="1"/>
    <col min="3591" max="3591" width="11" style="2" customWidth="1"/>
    <col min="3592" max="3592" width="10.42578125" style="2" customWidth="1"/>
    <col min="3593" max="3593" width="11" style="2" customWidth="1"/>
    <col min="3594" max="3594" width="10.85546875" style="2" customWidth="1"/>
    <col min="3595" max="3821" width="9.140625" style="2"/>
    <col min="3822" max="3822" width="36.28515625" style="2" customWidth="1"/>
    <col min="3823" max="3823" width="10.140625" style="2" customWidth="1"/>
    <col min="3824" max="3824" width="9.140625" style="2"/>
    <col min="3825" max="3825" width="9.7109375" style="2" customWidth="1"/>
    <col min="3826" max="3826" width="10" style="2" customWidth="1"/>
    <col min="3827" max="3827" width="9" style="2" customWidth="1"/>
    <col min="3828" max="3828" width="8.85546875" style="2" customWidth="1"/>
    <col min="3829" max="3829" width="9.85546875" style="2" customWidth="1"/>
    <col min="3830" max="3830" width="9" style="2" customWidth="1"/>
    <col min="3831" max="3831" width="9.7109375" style="2" customWidth="1"/>
    <col min="3832" max="3832" width="8.28515625" style="2" customWidth="1"/>
    <col min="3833" max="3833" width="10.140625" style="2" customWidth="1"/>
    <col min="3834" max="3834" width="9" style="2" customWidth="1"/>
    <col min="3835" max="3835" width="9.42578125" style="2" customWidth="1"/>
    <col min="3836" max="3836" width="8.42578125" style="2" customWidth="1"/>
    <col min="3837" max="3837" width="9.28515625" style="2" customWidth="1"/>
    <col min="3838" max="3838" width="9.85546875" style="2" customWidth="1"/>
    <col min="3839" max="3839" width="9.7109375" style="2" customWidth="1"/>
    <col min="3840" max="3840" width="8.85546875" style="2" customWidth="1"/>
    <col min="3841" max="3842" width="9.7109375" style="2" customWidth="1"/>
    <col min="3843" max="3843" width="9.28515625" style="2" customWidth="1"/>
    <col min="3844" max="3844" width="9.42578125" style="2" customWidth="1"/>
    <col min="3845" max="3845" width="9" style="2" customWidth="1"/>
    <col min="3846" max="3846" width="8.42578125" style="2" customWidth="1"/>
    <col min="3847" max="3847" width="11" style="2" customWidth="1"/>
    <col min="3848" max="3848" width="10.42578125" style="2" customWidth="1"/>
    <col min="3849" max="3849" width="11" style="2" customWidth="1"/>
    <col min="3850" max="3850" width="10.85546875" style="2" customWidth="1"/>
    <col min="3851" max="4077" width="9.140625" style="2"/>
    <col min="4078" max="4078" width="36.28515625" style="2" customWidth="1"/>
    <col min="4079" max="4079" width="10.140625" style="2" customWidth="1"/>
    <col min="4080" max="4080" width="9.140625" style="2"/>
    <col min="4081" max="4081" width="9.7109375" style="2" customWidth="1"/>
    <col min="4082" max="4082" width="10" style="2" customWidth="1"/>
    <col min="4083" max="4083" width="9" style="2" customWidth="1"/>
    <col min="4084" max="4084" width="8.85546875" style="2" customWidth="1"/>
    <col min="4085" max="4085" width="9.85546875" style="2" customWidth="1"/>
    <col min="4086" max="4086" width="9" style="2" customWidth="1"/>
    <col min="4087" max="4087" width="9.7109375" style="2" customWidth="1"/>
    <col min="4088" max="4088" width="8.28515625" style="2" customWidth="1"/>
    <col min="4089" max="4089" width="10.140625" style="2" customWidth="1"/>
    <col min="4090" max="4090" width="9" style="2" customWidth="1"/>
    <col min="4091" max="4091" width="9.42578125" style="2" customWidth="1"/>
    <col min="4092" max="4092" width="8.42578125" style="2" customWidth="1"/>
    <col min="4093" max="4093" width="9.28515625" style="2" customWidth="1"/>
    <col min="4094" max="4094" width="9.85546875" style="2" customWidth="1"/>
    <col min="4095" max="4095" width="9.7109375" style="2" customWidth="1"/>
    <col min="4096" max="4096" width="8.85546875" style="2" customWidth="1"/>
    <col min="4097" max="4098" width="9.7109375" style="2" customWidth="1"/>
    <col min="4099" max="4099" width="9.28515625" style="2" customWidth="1"/>
    <col min="4100" max="4100" width="9.42578125" style="2" customWidth="1"/>
    <col min="4101" max="4101" width="9" style="2" customWidth="1"/>
    <col min="4102" max="4102" width="8.42578125" style="2" customWidth="1"/>
    <col min="4103" max="4103" width="11" style="2" customWidth="1"/>
    <col min="4104" max="4104" width="10.42578125" style="2" customWidth="1"/>
    <col min="4105" max="4105" width="11" style="2" customWidth="1"/>
    <col min="4106" max="4106" width="10.85546875" style="2" customWidth="1"/>
    <col min="4107" max="4333" width="9.140625" style="2"/>
    <col min="4334" max="4334" width="36.28515625" style="2" customWidth="1"/>
    <col min="4335" max="4335" width="10.140625" style="2" customWidth="1"/>
    <col min="4336" max="4336" width="9.140625" style="2"/>
    <col min="4337" max="4337" width="9.7109375" style="2" customWidth="1"/>
    <col min="4338" max="4338" width="10" style="2" customWidth="1"/>
    <col min="4339" max="4339" width="9" style="2" customWidth="1"/>
    <col min="4340" max="4340" width="8.85546875" style="2" customWidth="1"/>
    <col min="4341" max="4341" width="9.85546875" style="2" customWidth="1"/>
    <col min="4342" max="4342" width="9" style="2" customWidth="1"/>
    <col min="4343" max="4343" width="9.7109375" style="2" customWidth="1"/>
    <col min="4344" max="4344" width="8.28515625" style="2" customWidth="1"/>
    <col min="4345" max="4345" width="10.140625" style="2" customWidth="1"/>
    <col min="4346" max="4346" width="9" style="2" customWidth="1"/>
    <col min="4347" max="4347" width="9.42578125" style="2" customWidth="1"/>
    <col min="4348" max="4348" width="8.42578125" style="2" customWidth="1"/>
    <col min="4349" max="4349" width="9.28515625" style="2" customWidth="1"/>
    <col min="4350" max="4350" width="9.85546875" style="2" customWidth="1"/>
    <col min="4351" max="4351" width="9.7109375" style="2" customWidth="1"/>
    <col min="4352" max="4352" width="8.85546875" style="2" customWidth="1"/>
    <col min="4353" max="4354" width="9.7109375" style="2" customWidth="1"/>
    <col min="4355" max="4355" width="9.28515625" style="2" customWidth="1"/>
    <col min="4356" max="4356" width="9.42578125" style="2" customWidth="1"/>
    <col min="4357" max="4357" width="9" style="2" customWidth="1"/>
    <col min="4358" max="4358" width="8.42578125" style="2" customWidth="1"/>
    <col min="4359" max="4359" width="11" style="2" customWidth="1"/>
    <col min="4360" max="4360" width="10.42578125" style="2" customWidth="1"/>
    <col min="4361" max="4361" width="11" style="2" customWidth="1"/>
    <col min="4362" max="4362" width="10.85546875" style="2" customWidth="1"/>
    <col min="4363" max="4589" width="9.140625" style="2"/>
    <col min="4590" max="4590" width="36.28515625" style="2" customWidth="1"/>
    <col min="4591" max="4591" width="10.140625" style="2" customWidth="1"/>
    <col min="4592" max="4592" width="9.140625" style="2"/>
    <col min="4593" max="4593" width="9.7109375" style="2" customWidth="1"/>
    <col min="4594" max="4594" width="10" style="2" customWidth="1"/>
    <col min="4595" max="4595" width="9" style="2" customWidth="1"/>
    <col min="4596" max="4596" width="8.85546875" style="2" customWidth="1"/>
    <col min="4597" max="4597" width="9.85546875" style="2" customWidth="1"/>
    <col min="4598" max="4598" width="9" style="2" customWidth="1"/>
    <col min="4599" max="4599" width="9.7109375" style="2" customWidth="1"/>
    <col min="4600" max="4600" width="8.28515625" style="2" customWidth="1"/>
    <col min="4601" max="4601" width="10.140625" style="2" customWidth="1"/>
    <col min="4602" max="4602" width="9" style="2" customWidth="1"/>
    <col min="4603" max="4603" width="9.42578125" style="2" customWidth="1"/>
    <col min="4604" max="4604" width="8.42578125" style="2" customWidth="1"/>
    <col min="4605" max="4605" width="9.28515625" style="2" customWidth="1"/>
    <col min="4606" max="4606" width="9.85546875" style="2" customWidth="1"/>
    <col min="4607" max="4607" width="9.7109375" style="2" customWidth="1"/>
    <col min="4608" max="4608" width="8.85546875" style="2" customWidth="1"/>
    <col min="4609" max="4610" width="9.7109375" style="2" customWidth="1"/>
    <col min="4611" max="4611" width="9.28515625" style="2" customWidth="1"/>
    <col min="4612" max="4612" width="9.42578125" style="2" customWidth="1"/>
    <col min="4613" max="4613" width="9" style="2" customWidth="1"/>
    <col min="4614" max="4614" width="8.42578125" style="2" customWidth="1"/>
    <col min="4615" max="4615" width="11" style="2" customWidth="1"/>
    <col min="4616" max="4616" width="10.42578125" style="2" customWidth="1"/>
    <col min="4617" max="4617" width="11" style="2" customWidth="1"/>
    <col min="4618" max="4618" width="10.85546875" style="2" customWidth="1"/>
    <col min="4619" max="4845" width="9.140625" style="2"/>
    <col min="4846" max="4846" width="36.28515625" style="2" customWidth="1"/>
    <col min="4847" max="4847" width="10.140625" style="2" customWidth="1"/>
    <col min="4848" max="4848" width="9.140625" style="2"/>
    <col min="4849" max="4849" width="9.7109375" style="2" customWidth="1"/>
    <col min="4850" max="4850" width="10" style="2" customWidth="1"/>
    <col min="4851" max="4851" width="9" style="2" customWidth="1"/>
    <col min="4852" max="4852" width="8.85546875" style="2" customWidth="1"/>
    <col min="4853" max="4853" width="9.85546875" style="2" customWidth="1"/>
    <col min="4854" max="4854" width="9" style="2" customWidth="1"/>
    <col min="4855" max="4855" width="9.7109375" style="2" customWidth="1"/>
    <col min="4856" max="4856" width="8.28515625" style="2" customWidth="1"/>
    <col min="4857" max="4857" width="10.140625" style="2" customWidth="1"/>
    <col min="4858" max="4858" width="9" style="2" customWidth="1"/>
    <col min="4859" max="4859" width="9.42578125" style="2" customWidth="1"/>
    <col min="4860" max="4860" width="8.42578125" style="2" customWidth="1"/>
    <col min="4861" max="4861" width="9.28515625" style="2" customWidth="1"/>
    <col min="4862" max="4862" width="9.85546875" style="2" customWidth="1"/>
    <col min="4863" max="4863" width="9.7109375" style="2" customWidth="1"/>
    <col min="4864" max="4864" width="8.85546875" style="2" customWidth="1"/>
    <col min="4865" max="4866" width="9.7109375" style="2" customWidth="1"/>
    <col min="4867" max="4867" width="9.28515625" style="2" customWidth="1"/>
    <col min="4868" max="4868" width="9.42578125" style="2" customWidth="1"/>
    <col min="4869" max="4869" width="9" style="2" customWidth="1"/>
    <col min="4870" max="4870" width="8.42578125" style="2" customWidth="1"/>
    <col min="4871" max="4871" width="11" style="2" customWidth="1"/>
    <col min="4872" max="4872" width="10.42578125" style="2" customWidth="1"/>
    <col min="4873" max="4873" width="11" style="2" customWidth="1"/>
    <col min="4874" max="4874" width="10.85546875" style="2" customWidth="1"/>
    <col min="4875" max="5101" width="9.140625" style="2"/>
    <col min="5102" max="5102" width="36.28515625" style="2" customWidth="1"/>
    <col min="5103" max="5103" width="10.140625" style="2" customWidth="1"/>
    <col min="5104" max="5104" width="9.140625" style="2"/>
    <col min="5105" max="5105" width="9.7109375" style="2" customWidth="1"/>
    <col min="5106" max="5106" width="10" style="2" customWidth="1"/>
    <col min="5107" max="5107" width="9" style="2" customWidth="1"/>
    <col min="5108" max="5108" width="8.85546875" style="2" customWidth="1"/>
    <col min="5109" max="5109" width="9.85546875" style="2" customWidth="1"/>
    <col min="5110" max="5110" width="9" style="2" customWidth="1"/>
    <col min="5111" max="5111" width="9.7109375" style="2" customWidth="1"/>
    <col min="5112" max="5112" width="8.28515625" style="2" customWidth="1"/>
    <col min="5113" max="5113" width="10.140625" style="2" customWidth="1"/>
    <col min="5114" max="5114" width="9" style="2" customWidth="1"/>
    <col min="5115" max="5115" width="9.42578125" style="2" customWidth="1"/>
    <col min="5116" max="5116" width="8.42578125" style="2" customWidth="1"/>
    <col min="5117" max="5117" width="9.28515625" style="2" customWidth="1"/>
    <col min="5118" max="5118" width="9.85546875" style="2" customWidth="1"/>
    <col min="5119" max="5119" width="9.7109375" style="2" customWidth="1"/>
    <col min="5120" max="5120" width="8.85546875" style="2" customWidth="1"/>
    <col min="5121" max="5122" width="9.7109375" style="2" customWidth="1"/>
    <col min="5123" max="5123" width="9.28515625" style="2" customWidth="1"/>
    <col min="5124" max="5124" width="9.42578125" style="2" customWidth="1"/>
    <col min="5125" max="5125" width="9" style="2" customWidth="1"/>
    <col min="5126" max="5126" width="8.42578125" style="2" customWidth="1"/>
    <col min="5127" max="5127" width="11" style="2" customWidth="1"/>
    <col min="5128" max="5128" width="10.42578125" style="2" customWidth="1"/>
    <col min="5129" max="5129" width="11" style="2" customWidth="1"/>
    <col min="5130" max="5130" width="10.85546875" style="2" customWidth="1"/>
    <col min="5131" max="5357" width="9.140625" style="2"/>
    <col min="5358" max="5358" width="36.28515625" style="2" customWidth="1"/>
    <col min="5359" max="5359" width="10.140625" style="2" customWidth="1"/>
    <col min="5360" max="5360" width="9.140625" style="2"/>
    <col min="5361" max="5361" width="9.7109375" style="2" customWidth="1"/>
    <col min="5362" max="5362" width="10" style="2" customWidth="1"/>
    <col min="5363" max="5363" width="9" style="2" customWidth="1"/>
    <col min="5364" max="5364" width="8.85546875" style="2" customWidth="1"/>
    <col min="5365" max="5365" width="9.85546875" style="2" customWidth="1"/>
    <col min="5366" max="5366" width="9" style="2" customWidth="1"/>
    <col min="5367" max="5367" width="9.7109375" style="2" customWidth="1"/>
    <col min="5368" max="5368" width="8.28515625" style="2" customWidth="1"/>
    <col min="5369" max="5369" width="10.140625" style="2" customWidth="1"/>
    <col min="5370" max="5370" width="9" style="2" customWidth="1"/>
    <col min="5371" max="5371" width="9.42578125" style="2" customWidth="1"/>
    <col min="5372" max="5372" width="8.42578125" style="2" customWidth="1"/>
    <col min="5373" max="5373" width="9.28515625" style="2" customWidth="1"/>
    <col min="5374" max="5374" width="9.85546875" style="2" customWidth="1"/>
    <col min="5375" max="5375" width="9.7109375" style="2" customWidth="1"/>
    <col min="5376" max="5376" width="8.85546875" style="2" customWidth="1"/>
    <col min="5377" max="5378" width="9.7109375" style="2" customWidth="1"/>
    <col min="5379" max="5379" width="9.28515625" style="2" customWidth="1"/>
    <col min="5380" max="5380" width="9.42578125" style="2" customWidth="1"/>
    <col min="5381" max="5381" width="9" style="2" customWidth="1"/>
    <col min="5382" max="5382" width="8.42578125" style="2" customWidth="1"/>
    <col min="5383" max="5383" width="11" style="2" customWidth="1"/>
    <col min="5384" max="5384" width="10.42578125" style="2" customWidth="1"/>
    <col min="5385" max="5385" width="11" style="2" customWidth="1"/>
    <col min="5386" max="5386" width="10.85546875" style="2" customWidth="1"/>
    <col min="5387" max="5613" width="9.140625" style="2"/>
    <col min="5614" max="5614" width="36.28515625" style="2" customWidth="1"/>
    <col min="5615" max="5615" width="10.140625" style="2" customWidth="1"/>
    <col min="5616" max="5616" width="9.140625" style="2"/>
    <col min="5617" max="5617" width="9.7109375" style="2" customWidth="1"/>
    <col min="5618" max="5618" width="10" style="2" customWidth="1"/>
    <col min="5619" max="5619" width="9" style="2" customWidth="1"/>
    <col min="5620" max="5620" width="8.85546875" style="2" customWidth="1"/>
    <col min="5621" max="5621" width="9.85546875" style="2" customWidth="1"/>
    <col min="5622" max="5622" width="9" style="2" customWidth="1"/>
    <col min="5623" max="5623" width="9.7109375" style="2" customWidth="1"/>
    <col min="5624" max="5624" width="8.28515625" style="2" customWidth="1"/>
    <col min="5625" max="5625" width="10.140625" style="2" customWidth="1"/>
    <col min="5626" max="5626" width="9" style="2" customWidth="1"/>
    <col min="5627" max="5627" width="9.42578125" style="2" customWidth="1"/>
    <col min="5628" max="5628" width="8.42578125" style="2" customWidth="1"/>
    <col min="5629" max="5629" width="9.28515625" style="2" customWidth="1"/>
    <col min="5630" max="5630" width="9.85546875" style="2" customWidth="1"/>
    <col min="5631" max="5631" width="9.7109375" style="2" customWidth="1"/>
    <col min="5632" max="5632" width="8.85546875" style="2" customWidth="1"/>
    <col min="5633" max="5634" width="9.7109375" style="2" customWidth="1"/>
    <col min="5635" max="5635" width="9.28515625" style="2" customWidth="1"/>
    <col min="5636" max="5636" width="9.42578125" style="2" customWidth="1"/>
    <col min="5637" max="5637" width="9" style="2" customWidth="1"/>
    <col min="5638" max="5638" width="8.42578125" style="2" customWidth="1"/>
    <col min="5639" max="5639" width="11" style="2" customWidth="1"/>
    <col min="5640" max="5640" width="10.42578125" style="2" customWidth="1"/>
    <col min="5641" max="5641" width="11" style="2" customWidth="1"/>
    <col min="5642" max="5642" width="10.85546875" style="2" customWidth="1"/>
    <col min="5643" max="5869" width="9.140625" style="2"/>
    <col min="5870" max="5870" width="36.28515625" style="2" customWidth="1"/>
    <col min="5871" max="5871" width="10.140625" style="2" customWidth="1"/>
    <col min="5872" max="5872" width="9.140625" style="2"/>
    <col min="5873" max="5873" width="9.7109375" style="2" customWidth="1"/>
    <col min="5874" max="5874" width="10" style="2" customWidth="1"/>
    <col min="5875" max="5875" width="9" style="2" customWidth="1"/>
    <col min="5876" max="5876" width="8.85546875" style="2" customWidth="1"/>
    <col min="5877" max="5877" width="9.85546875" style="2" customWidth="1"/>
    <col min="5878" max="5878" width="9" style="2" customWidth="1"/>
    <col min="5879" max="5879" width="9.7109375" style="2" customWidth="1"/>
    <col min="5880" max="5880" width="8.28515625" style="2" customWidth="1"/>
    <col min="5881" max="5881" width="10.140625" style="2" customWidth="1"/>
    <col min="5882" max="5882" width="9" style="2" customWidth="1"/>
    <col min="5883" max="5883" width="9.42578125" style="2" customWidth="1"/>
    <col min="5884" max="5884" width="8.42578125" style="2" customWidth="1"/>
    <col min="5885" max="5885" width="9.28515625" style="2" customWidth="1"/>
    <col min="5886" max="5886" width="9.85546875" style="2" customWidth="1"/>
    <col min="5887" max="5887" width="9.7109375" style="2" customWidth="1"/>
    <col min="5888" max="5888" width="8.85546875" style="2" customWidth="1"/>
    <col min="5889" max="5890" width="9.7109375" style="2" customWidth="1"/>
    <col min="5891" max="5891" width="9.28515625" style="2" customWidth="1"/>
    <col min="5892" max="5892" width="9.42578125" style="2" customWidth="1"/>
    <col min="5893" max="5893" width="9" style="2" customWidth="1"/>
    <col min="5894" max="5894" width="8.42578125" style="2" customWidth="1"/>
    <col min="5895" max="5895" width="11" style="2" customWidth="1"/>
    <col min="5896" max="5896" width="10.42578125" style="2" customWidth="1"/>
    <col min="5897" max="5897" width="11" style="2" customWidth="1"/>
    <col min="5898" max="5898" width="10.85546875" style="2" customWidth="1"/>
    <col min="5899" max="6125" width="9.140625" style="2"/>
    <col min="6126" max="6126" width="36.28515625" style="2" customWidth="1"/>
    <col min="6127" max="6127" width="10.140625" style="2" customWidth="1"/>
    <col min="6128" max="6128" width="9.140625" style="2"/>
    <col min="6129" max="6129" width="9.7109375" style="2" customWidth="1"/>
    <col min="6130" max="6130" width="10" style="2" customWidth="1"/>
    <col min="6131" max="6131" width="9" style="2" customWidth="1"/>
    <col min="6132" max="6132" width="8.85546875" style="2" customWidth="1"/>
    <col min="6133" max="6133" width="9.85546875" style="2" customWidth="1"/>
    <col min="6134" max="6134" width="9" style="2" customWidth="1"/>
    <col min="6135" max="6135" width="9.7109375" style="2" customWidth="1"/>
    <col min="6136" max="6136" width="8.28515625" style="2" customWidth="1"/>
    <col min="6137" max="6137" width="10.140625" style="2" customWidth="1"/>
    <col min="6138" max="6138" width="9" style="2" customWidth="1"/>
    <col min="6139" max="6139" width="9.42578125" style="2" customWidth="1"/>
    <col min="6140" max="6140" width="8.42578125" style="2" customWidth="1"/>
    <col min="6141" max="6141" width="9.28515625" style="2" customWidth="1"/>
    <col min="6142" max="6142" width="9.85546875" style="2" customWidth="1"/>
    <col min="6143" max="6143" width="9.7109375" style="2" customWidth="1"/>
    <col min="6144" max="6144" width="8.85546875" style="2" customWidth="1"/>
    <col min="6145" max="6146" width="9.7109375" style="2" customWidth="1"/>
    <col min="6147" max="6147" width="9.28515625" style="2" customWidth="1"/>
    <col min="6148" max="6148" width="9.42578125" style="2" customWidth="1"/>
    <col min="6149" max="6149" width="9" style="2" customWidth="1"/>
    <col min="6150" max="6150" width="8.42578125" style="2" customWidth="1"/>
    <col min="6151" max="6151" width="11" style="2" customWidth="1"/>
    <col min="6152" max="6152" width="10.42578125" style="2" customWidth="1"/>
    <col min="6153" max="6153" width="11" style="2" customWidth="1"/>
    <col min="6154" max="6154" width="10.85546875" style="2" customWidth="1"/>
    <col min="6155" max="6381" width="9.140625" style="2"/>
    <col min="6382" max="6382" width="36.28515625" style="2" customWidth="1"/>
    <col min="6383" max="6383" width="10.140625" style="2" customWidth="1"/>
    <col min="6384" max="6384" width="9.140625" style="2"/>
    <col min="6385" max="6385" width="9.7109375" style="2" customWidth="1"/>
    <col min="6386" max="6386" width="10" style="2" customWidth="1"/>
    <col min="6387" max="6387" width="9" style="2" customWidth="1"/>
    <col min="6388" max="6388" width="8.85546875" style="2" customWidth="1"/>
    <col min="6389" max="6389" width="9.85546875" style="2" customWidth="1"/>
    <col min="6390" max="6390" width="9" style="2" customWidth="1"/>
    <col min="6391" max="6391" width="9.7109375" style="2" customWidth="1"/>
    <col min="6392" max="6392" width="8.28515625" style="2" customWidth="1"/>
    <col min="6393" max="6393" width="10.140625" style="2" customWidth="1"/>
    <col min="6394" max="6394" width="9" style="2" customWidth="1"/>
    <col min="6395" max="6395" width="9.42578125" style="2" customWidth="1"/>
    <col min="6396" max="6396" width="8.42578125" style="2" customWidth="1"/>
    <col min="6397" max="6397" width="9.28515625" style="2" customWidth="1"/>
    <col min="6398" max="6398" width="9.85546875" style="2" customWidth="1"/>
    <col min="6399" max="6399" width="9.7109375" style="2" customWidth="1"/>
    <col min="6400" max="6400" width="8.85546875" style="2" customWidth="1"/>
    <col min="6401" max="6402" width="9.7109375" style="2" customWidth="1"/>
    <col min="6403" max="6403" width="9.28515625" style="2" customWidth="1"/>
    <col min="6404" max="6404" width="9.42578125" style="2" customWidth="1"/>
    <col min="6405" max="6405" width="9" style="2" customWidth="1"/>
    <col min="6406" max="6406" width="8.42578125" style="2" customWidth="1"/>
    <col min="6407" max="6407" width="11" style="2" customWidth="1"/>
    <col min="6408" max="6408" width="10.42578125" style="2" customWidth="1"/>
    <col min="6409" max="6409" width="11" style="2" customWidth="1"/>
    <col min="6410" max="6410" width="10.85546875" style="2" customWidth="1"/>
    <col min="6411" max="6637" width="9.140625" style="2"/>
    <col min="6638" max="6638" width="36.28515625" style="2" customWidth="1"/>
    <col min="6639" max="6639" width="10.140625" style="2" customWidth="1"/>
    <col min="6640" max="6640" width="9.140625" style="2"/>
    <col min="6641" max="6641" width="9.7109375" style="2" customWidth="1"/>
    <col min="6642" max="6642" width="10" style="2" customWidth="1"/>
    <col min="6643" max="6643" width="9" style="2" customWidth="1"/>
    <col min="6644" max="6644" width="8.85546875" style="2" customWidth="1"/>
    <col min="6645" max="6645" width="9.85546875" style="2" customWidth="1"/>
    <col min="6646" max="6646" width="9" style="2" customWidth="1"/>
    <col min="6647" max="6647" width="9.7109375" style="2" customWidth="1"/>
    <col min="6648" max="6648" width="8.28515625" style="2" customWidth="1"/>
    <col min="6649" max="6649" width="10.140625" style="2" customWidth="1"/>
    <col min="6650" max="6650" width="9" style="2" customWidth="1"/>
    <col min="6651" max="6651" width="9.42578125" style="2" customWidth="1"/>
    <col min="6652" max="6652" width="8.42578125" style="2" customWidth="1"/>
    <col min="6653" max="6653" width="9.28515625" style="2" customWidth="1"/>
    <col min="6654" max="6654" width="9.85546875" style="2" customWidth="1"/>
    <col min="6655" max="6655" width="9.7109375" style="2" customWidth="1"/>
    <col min="6656" max="6656" width="8.85546875" style="2" customWidth="1"/>
    <col min="6657" max="6658" width="9.7109375" style="2" customWidth="1"/>
    <col min="6659" max="6659" width="9.28515625" style="2" customWidth="1"/>
    <col min="6660" max="6660" width="9.42578125" style="2" customWidth="1"/>
    <col min="6661" max="6661" width="9" style="2" customWidth="1"/>
    <col min="6662" max="6662" width="8.42578125" style="2" customWidth="1"/>
    <col min="6663" max="6663" width="11" style="2" customWidth="1"/>
    <col min="6664" max="6664" width="10.42578125" style="2" customWidth="1"/>
    <col min="6665" max="6665" width="11" style="2" customWidth="1"/>
    <col min="6666" max="6666" width="10.85546875" style="2" customWidth="1"/>
    <col min="6667" max="6893" width="9.140625" style="2"/>
    <col min="6894" max="6894" width="36.28515625" style="2" customWidth="1"/>
    <col min="6895" max="6895" width="10.140625" style="2" customWidth="1"/>
    <col min="6896" max="6896" width="9.140625" style="2"/>
    <col min="6897" max="6897" width="9.7109375" style="2" customWidth="1"/>
    <col min="6898" max="6898" width="10" style="2" customWidth="1"/>
    <col min="6899" max="6899" width="9" style="2" customWidth="1"/>
    <col min="6900" max="6900" width="8.85546875" style="2" customWidth="1"/>
    <col min="6901" max="6901" width="9.85546875" style="2" customWidth="1"/>
    <col min="6902" max="6902" width="9" style="2" customWidth="1"/>
    <col min="6903" max="6903" width="9.7109375" style="2" customWidth="1"/>
    <col min="6904" max="6904" width="8.28515625" style="2" customWidth="1"/>
    <col min="6905" max="6905" width="10.140625" style="2" customWidth="1"/>
    <col min="6906" max="6906" width="9" style="2" customWidth="1"/>
    <col min="6907" max="6907" width="9.42578125" style="2" customWidth="1"/>
    <col min="6908" max="6908" width="8.42578125" style="2" customWidth="1"/>
    <col min="6909" max="6909" width="9.28515625" style="2" customWidth="1"/>
    <col min="6910" max="6910" width="9.85546875" style="2" customWidth="1"/>
    <col min="6911" max="6911" width="9.7109375" style="2" customWidth="1"/>
    <col min="6912" max="6912" width="8.85546875" style="2" customWidth="1"/>
    <col min="6913" max="6914" width="9.7109375" style="2" customWidth="1"/>
    <col min="6915" max="6915" width="9.28515625" style="2" customWidth="1"/>
    <col min="6916" max="6916" width="9.42578125" style="2" customWidth="1"/>
    <col min="6917" max="6917" width="9" style="2" customWidth="1"/>
    <col min="6918" max="6918" width="8.42578125" style="2" customWidth="1"/>
    <col min="6919" max="6919" width="11" style="2" customWidth="1"/>
    <col min="6920" max="6920" width="10.42578125" style="2" customWidth="1"/>
    <col min="6921" max="6921" width="11" style="2" customWidth="1"/>
    <col min="6922" max="6922" width="10.85546875" style="2" customWidth="1"/>
    <col min="6923" max="7149" width="9.140625" style="2"/>
    <col min="7150" max="7150" width="36.28515625" style="2" customWidth="1"/>
    <col min="7151" max="7151" width="10.140625" style="2" customWidth="1"/>
    <col min="7152" max="7152" width="9.140625" style="2"/>
    <col min="7153" max="7153" width="9.7109375" style="2" customWidth="1"/>
    <col min="7154" max="7154" width="10" style="2" customWidth="1"/>
    <col min="7155" max="7155" width="9" style="2" customWidth="1"/>
    <col min="7156" max="7156" width="8.85546875" style="2" customWidth="1"/>
    <col min="7157" max="7157" width="9.85546875" style="2" customWidth="1"/>
    <col min="7158" max="7158" width="9" style="2" customWidth="1"/>
    <col min="7159" max="7159" width="9.7109375" style="2" customWidth="1"/>
    <col min="7160" max="7160" width="8.28515625" style="2" customWidth="1"/>
    <col min="7161" max="7161" width="10.140625" style="2" customWidth="1"/>
    <col min="7162" max="7162" width="9" style="2" customWidth="1"/>
    <col min="7163" max="7163" width="9.42578125" style="2" customWidth="1"/>
    <col min="7164" max="7164" width="8.42578125" style="2" customWidth="1"/>
    <col min="7165" max="7165" width="9.28515625" style="2" customWidth="1"/>
    <col min="7166" max="7166" width="9.85546875" style="2" customWidth="1"/>
    <col min="7167" max="7167" width="9.7109375" style="2" customWidth="1"/>
    <col min="7168" max="7168" width="8.85546875" style="2" customWidth="1"/>
    <col min="7169" max="7170" width="9.7109375" style="2" customWidth="1"/>
    <col min="7171" max="7171" width="9.28515625" style="2" customWidth="1"/>
    <col min="7172" max="7172" width="9.42578125" style="2" customWidth="1"/>
    <col min="7173" max="7173" width="9" style="2" customWidth="1"/>
    <col min="7174" max="7174" width="8.42578125" style="2" customWidth="1"/>
    <col min="7175" max="7175" width="11" style="2" customWidth="1"/>
    <col min="7176" max="7176" width="10.42578125" style="2" customWidth="1"/>
    <col min="7177" max="7177" width="11" style="2" customWidth="1"/>
    <col min="7178" max="7178" width="10.85546875" style="2" customWidth="1"/>
    <col min="7179" max="7405" width="9.140625" style="2"/>
    <col min="7406" max="7406" width="36.28515625" style="2" customWidth="1"/>
    <col min="7407" max="7407" width="10.140625" style="2" customWidth="1"/>
    <col min="7408" max="7408" width="9.140625" style="2"/>
    <col min="7409" max="7409" width="9.7109375" style="2" customWidth="1"/>
    <col min="7410" max="7410" width="10" style="2" customWidth="1"/>
    <col min="7411" max="7411" width="9" style="2" customWidth="1"/>
    <col min="7412" max="7412" width="8.85546875" style="2" customWidth="1"/>
    <col min="7413" max="7413" width="9.85546875" style="2" customWidth="1"/>
    <col min="7414" max="7414" width="9" style="2" customWidth="1"/>
    <col min="7415" max="7415" width="9.7109375" style="2" customWidth="1"/>
    <col min="7416" max="7416" width="8.28515625" style="2" customWidth="1"/>
    <col min="7417" max="7417" width="10.140625" style="2" customWidth="1"/>
    <col min="7418" max="7418" width="9" style="2" customWidth="1"/>
    <col min="7419" max="7419" width="9.42578125" style="2" customWidth="1"/>
    <col min="7420" max="7420" width="8.42578125" style="2" customWidth="1"/>
    <col min="7421" max="7421" width="9.28515625" style="2" customWidth="1"/>
    <col min="7422" max="7422" width="9.85546875" style="2" customWidth="1"/>
    <col min="7423" max="7423" width="9.7109375" style="2" customWidth="1"/>
    <col min="7424" max="7424" width="8.85546875" style="2" customWidth="1"/>
    <col min="7425" max="7426" width="9.7109375" style="2" customWidth="1"/>
    <col min="7427" max="7427" width="9.28515625" style="2" customWidth="1"/>
    <col min="7428" max="7428" width="9.42578125" style="2" customWidth="1"/>
    <col min="7429" max="7429" width="9" style="2" customWidth="1"/>
    <col min="7430" max="7430" width="8.42578125" style="2" customWidth="1"/>
    <col min="7431" max="7431" width="11" style="2" customWidth="1"/>
    <col min="7432" max="7432" width="10.42578125" style="2" customWidth="1"/>
    <col min="7433" max="7433" width="11" style="2" customWidth="1"/>
    <col min="7434" max="7434" width="10.85546875" style="2" customWidth="1"/>
    <col min="7435" max="7661" width="9.140625" style="2"/>
    <col min="7662" max="7662" width="36.28515625" style="2" customWidth="1"/>
    <col min="7663" max="7663" width="10.140625" style="2" customWidth="1"/>
    <col min="7664" max="7664" width="9.140625" style="2"/>
    <col min="7665" max="7665" width="9.7109375" style="2" customWidth="1"/>
    <col min="7666" max="7666" width="10" style="2" customWidth="1"/>
    <col min="7667" max="7667" width="9" style="2" customWidth="1"/>
    <col min="7668" max="7668" width="8.85546875" style="2" customWidth="1"/>
    <col min="7669" max="7669" width="9.85546875" style="2" customWidth="1"/>
    <col min="7670" max="7670" width="9" style="2" customWidth="1"/>
    <col min="7671" max="7671" width="9.7109375" style="2" customWidth="1"/>
    <col min="7672" max="7672" width="8.28515625" style="2" customWidth="1"/>
    <col min="7673" max="7673" width="10.140625" style="2" customWidth="1"/>
    <col min="7674" max="7674" width="9" style="2" customWidth="1"/>
    <col min="7675" max="7675" width="9.42578125" style="2" customWidth="1"/>
    <col min="7676" max="7676" width="8.42578125" style="2" customWidth="1"/>
    <col min="7677" max="7677" width="9.28515625" style="2" customWidth="1"/>
    <col min="7678" max="7678" width="9.85546875" style="2" customWidth="1"/>
    <col min="7679" max="7679" width="9.7109375" style="2" customWidth="1"/>
    <col min="7680" max="7680" width="8.85546875" style="2" customWidth="1"/>
    <col min="7681" max="7682" width="9.7109375" style="2" customWidth="1"/>
    <col min="7683" max="7683" width="9.28515625" style="2" customWidth="1"/>
    <col min="7684" max="7684" width="9.42578125" style="2" customWidth="1"/>
    <col min="7685" max="7685" width="9" style="2" customWidth="1"/>
    <col min="7686" max="7686" width="8.42578125" style="2" customWidth="1"/>
    <col min="7687" max="7687" width="11" style="2" customWidth="1"/>
    <col min="7688" max="7688" width="10.42578125" style="2" customWidth="1"/>
    <col min="7689" max="7689" width="11" style="2" customWidth="1"/>
    <col min="7690" max="7690" width="10.85546875" style="2" customWidth="1"/>
    <col min="7691" max="7917" width="9.140625" style="2"/>
    <col min="7918" max="7918" width="36.28515625" style="2" customWidth="1"/>
    <col min="7919" max="7919" width="10.140625" style="2" customWidth="1"/>
    <col min="7920" max="7920" width="9.140625" style="2"/>
    <col min="7921" max="7921" width="9.7109375" style="2" customWidth="1"/>
    <col min="7922" max="7922" width="10" style="2" customWidth="1"/>
    <col min="7923" max="7923" width="9" style="2" customWidth="1"/>
    <col min="7924" max="7924" width="8.85546875" style="2" customWidth="1"/>
    <col min="7925" max="7925" width="9.85546875" style="2" customWidth="1"/>
    <col min="7926" max="7926" width="9" style="2" customWidth="1"/>
    <col min="7927" max="7927" width="9.7109375" style="2" customWidth="1"/>
    <col min="7928" max="7928" width="8.28515625" style="2" customWidth="1"/>
    <col min="7929" max="7929" width="10.140625" style="2" customWidth="1"/>
    <col min="7930" max="7930" width="9" style="2" customWidth="1"/>
    <col min="7931" max="7931" width="9.42578125" style="2" customWidth="1"/>
    <col min="7932" max="7932" width="8.42578125" style="2" customWidth="1"/>
    <col min="7933" max="7933" width="9.28515625" style="2" customWidth="1"/>
    <col min="7934" max="7934" width="9.85546875" style="2" customWidth="1"/>
    <col min="7935" max="7935" width="9.7109375" style="2" customWidth="1"/>
    <col min="7936" max="7936" width="8.85546875" style="2" customWidth="1"/>
    <col min="7937" max="7938" width="9.7109375" style="2" customWidth="1"/>
    <col min="7939" max="7939" width="9.28515625" style="2" customWidth="1"/>
    <col min="7940" max="7940" width="9.42578125" style="2" customWidth="1"/>
    <col min="7941" max="7941" width="9" style="2" customWidth="1"/>
    <col min="7942" max="7942" width="8.42578125" style="2" customWidth="1"/>
    <col min="7943" max="7943" width="11" style="2" customWidth="1"/>
    <col min="7944" max="7944" width="10.42578125" style="2" customWidth="1"/>
    <col min="7945" max="7945" width="11" style="2" customWidth="1"/>
    <col min="7946" max="7946" width="10.85546875" style="2" customWidth="1"/>
    <col min="7947" max="8173" width="9.140625" style="2"/>
    <col min="8174" max="8174" width="36.28515625" style="2" customWidth="1"/>
    <col min="8175" max="8175" width="10.140625" style="2" customWidth="1"/>
    <col min="8176" max="8176" width="9.140625" style="2"/>
    <col min="8177" max="8177" width="9.7109375" style="2" customWidth="1"/>
    <col min="8178" max="8178" width="10" style="2" customWidth="1"/>
    <col min="8179" max="8179" width="9" style="2" customWidth="1"/>
    <col min="8180" max="8180" width="8.85546875" style="2" customWidth="1"/>
    <col min="8181" max="8181" width="9.85546875" style="2" customWidth="1"/>
    <col min="8182" max="8182" width="9" style="2" customWidth="1"/>
    <col min="8183" max="8183" width="9.7109375" style="2" customWidth="1"/>
    <col min="8184" max="8184" width="8.28515625" style="2" customWidth="1"/>
    <col min="8185" max="8185" width="10.140625" style="2" customWidth="1"/>
    <col min="8186" max="8186" width="9" style="2" customWidth="1"/>
    <col min="8187" max="8187" width="9.42578125" style="2" customWidth="1"/>
    <col min="8188" max="8188" width="8.42578125" style="2" customWidth="1"/>
    <col min="8189" max="8189" width="9.28515625" style="2" customWidth="1"/>
    <col min="8190" max="8190" width="9.85546875" style="2" customWidth="1"/>
    <col min="8191" max="8191" width="9.7109375" style="2" customWidth="1"/>
    <col min="8192" max="8192" width="8.85546875" style="2" customWidth="1"/>
    <col min="8193" max="8194" width="9.7109375" style="2" customWidth="1"/>
    <col min="8195" max="8195" width="9.28515625" style="2" customWidth="1"/>
    <col min="8196" max="8196" width="9.42578125" style="2" customWidth="1"/>
    <col min="8197" max="8197" width="9" style="2" customWidth="1"/>
    <col min="8198" max="8198" width="8.42578125" style="2" customWidth="1"/>
    <col min="8199" max="8199" width="11" style="2" customWidth="1"/>
    <col min="8200" max="8200" width="10.42578125" style="2" customWidth="1"/>
    <col min="8201" max="8201" width="11" style="2" customWidth="1"/>
    <col min="8202" max="8202" width="10.85546875" style="2" customWidth="1"/>
    <col min="8203" max="8429" width="9.140625" style="2"/>
    <col min="8430" max="8430" width="36.28515625" style="2" customWidth="1"/>
    <col min="8431" max="8431" width="10.140625" style="2" customWidth="1"/>
    <col min="8432" max="8432" width="9.140625" style="2"/>
    <col min="8433" max="8433" width="9.7109375" style="2" customWidth="1"/>
    <col min="8434" max="8434" width="10" style="2" customWidth="1"/>
    <col min="8435" max="8435" width="9" style="2" customWidth="1"/>
    <col min="8436" max="8436" width="8.85546875" style="2" customWidth="1"/>
    <col min="8437" max="8437" width="9.85546875" style="2" customWidth="1"/>
    <col min="8438" max="8438" width="9" style="2" customWidth="1"/>
    <col min="8439" max="8439" width="9.7109375" style="2" customWidth="1"/>
    <col min="8440" max="8440" width="8.28515625" style="2" customWidth="1"/>
    <col min="8441" max="8441" width="10.140625" style="2" customWidth="1"/>
    <col min="8442" max="8442" width="9" style="2" customWidth="1"/>
    <col min="8443" max="8443" width="9.42578125" style="2" customWidth="1"/>
    <col min="8444" max="8444" width="8.42578125" style="2" customWidth="1"/>
    <col min="8445" max="8445" width="9.28515625" style="2" customWidth="1"/>
    <col min="8446" max="8446" width="9.85546875" style="2" customWidth="1"/>
    <col min="8447" max="8447" width="9.7109375" style="2" customWidth="1"/>
    <col min="8448" max="8448" width="8.85546875" style="2" customWidth="1"/>
    <col min="8449" max="8450" width="9.7109375" style="2" customWidth="1"/>
    <col min="8451" max="8451" width="9.28515625" style="2" customWidth="1"/>
    <col min="8452" max="8452" width="9.42578125" style="2" customWidth="1"/>
    <col min="8453" max="8453" width="9" style="2" customWidth="1"/>
    <col min="8454" max="8454" width="8.42578125" style="2" customWidth="1"/>
    <col min="8455" max="8455" width="11" style="2" customWidth="1"/>
    <col min="8456" max="8456" width="10.42578125" style="2" customWidth="1"/>
    <col min="8457" max="8457" width="11" style="2" customWidth="1"/>
    <col min="8458" max="8458" width="10.85546875" style="2" customWidth="1"/>
    <col min="8459" max="8685" width="9.140625" style="2"/>
    <col min="8686" max="8686" width="36.28515625" style="2" customWidth="1"/>
    <col min="8687" max="8687" width="10.140625" style="2" customWidth="1"/>
    <col min="8688" max="8688" width="9.140625" style="2"/>
    <col min="8689" max="8689" width="9.7109375" style="2" customWidth="1"/>
    <col min="8690" max="8690" width="10" style="2" customWidth="1"/>
    <col min="8691" max="8691" width="9" style="2" customWidth="1"/>
    <col min="8692" max="8692" width="8.85546875" style="2" customWidth="1"/>
    <col min="8693" max="8693" width="9.85546875" style="2" customWidth="1"/>
    <col min="8694" max="8694" width="9" style="2" customWidth="1"/>
    <col min="8695" max="8695" width="9.7109375" style="2" customWidth="1"/>
    <col min="8696" max="8696" width="8.28515625" style="2" customWidth="1"/>
    <col min="8697" max="8697" width="10.140625" style="2" customWidth="1"/>
    <col min="8698" max="8698" width="9" style="2" customWidth="1"/>
    <col min="8699" max="8699" width="9.42578125" style="2" customWidth="1"/>
    <col min="8700" max="8700" width="8.42578125" style="2" customWidth="1"/>
    <col min="8701" max="8701" width="9.28515625" style="2" customWidth="1"/>
    <col min="8702" max="8702" width="9.85546875" style="2" customWidth="1"/>
    <col min="8703" max="8703" width="9.7109375" style="2" customWidth="1"/>
    <col min="8704" max="8704" width="8.85546875" style="2" customWidth="1"/>
    <col min="8705" max="8706" width="9.7109375" style="2" customWidth="1"/>
    <col min="8707" max="8707" width="9.28515625" style="2" customWidth="1"/>
    <col min="8708" max="8708" width="9.42578125" style="2" customWidth="1"/>
    <col min="8709" max="8709" width="9" style="2" customWidth="1"/>
    <col min="8710" max="8710" width="8.42578125" style="2" customWidth="1"/>
    <col min="8711" max="8711" width="11" style="2" customWidth="1"/>
    <col min="8712" max="8712" width="10.42578125" style="2" customWidth="1"/>
    <col min="8713" max="8713" width="11" style="2" customWidth="1"/>
    <col min="8714" max="8714" width="10.85546875" style="2" customWidth="1"/>
    <col min="8715" max="8941" width="9.140625" style="2"/>
    <col min="8942" max="8942" width="36.28515625" style="2" customWidth="1"/>
    <col min="8943" max="8943" width="10.140625" style="2" customWidth="1"/>
    <col min="8944" max="8944" width="9.140625" style="2"/>
    <col min="8945" max="8945" width="9.7109375" style="2" customWidth="1"/>
    <col min="8946" max="8946" width="10" style="2" customWidth="1"/>
    <col min="8947" max="8947" width="9" style="2" customWidth="1"/>
    <col min="8948" max="8948" width="8.85546875" style="2" customWidth="1"/>
    <col min="8949" max="8949" width="9.85546875" style="2" customWidth="1"/>
    <col min="8950" max="8950" width="9" style="2" customWidth="1"/>
    <col min="8951" max="8951" width="9.7109375" style="2" customWidth="1"/>
    <col min="8952" max="8952" width="8.28515625" style="2" customWidth="1"/>
    <col min="8953" max="8953" width="10.140625" style="2" customWidth="1"/>
    <col min="8954" max="8954" width="9" style="2" customWidth="1"/>
    <col min="8955" max="8955" width="9.42578125" style="2" customWidth="1"/>
    <col min="8956" max="8956" width="8.42578125" style="2" customWidth="1"/>
    <col min="8957" max="8957" width="9.28515625" style="2" customWidth="1"/>
    <col min="8958" max="8958" width="9.85546875" style="2" customWidth="1"/>
    <col min="8959" max="8959" width="9.7109375" style="2" customWidth="1"/>
    <col min="8960" max="8960" width="8.85546875" style="2" customWidth="1"/>
    <col min="8961" max="8962" width="9.7109375" style="2" customWidth="1"/>
    <col min="8963" max="8963" width="9.28515625" style="2" customWidth="1"/>
    <col min="8964" max="8964" width="9.42578125" style="2" customWidth="1"/>
    <col min="8965" max="8965" width="9" style="2" customWidth="1"/>
    <col min="8966" max="8966" width="8.42578125" style="2" customWidth="1"/>
    <col min="8967" max="8967" width="11" style="2" customWidth="1"/>
    <col min="8968" max="8968" width="10.42578125" style="2" customWidth="1"/>
    <col min="8969" max="8969" width="11" style="2" customWidth="1"/>
    <col min="8970" max="8970" width="10.85546875" style="2" customWidth="1"/>
    <col min="8971" max="9197" width="9.140625" style="2"/>
    <col min="9198" max="9198" width="36.28515625" style="2" customWidth="1"/>
    <col min="9199" max="9199" width="10.140625" style="2" customWidth="1"/>
    <col min="9200" max="9200" width="9.140625" style="2"/>
    <col min="9201" max="9201" width="9.7109375" style="2" customWidth="1"/>
    <col min="9202" max="9202" width="10" style="2" customWidth="1"/>
    <col min="9203" max="9203" width="9" style="2" customWidth="1"/>
    <col min="9204" max="9204" width="8.85546875" style="2" customWidth="1"/>
    <col min="9205" max="9205" width="9.85546875" style="2" customWidth="1"/>
    <col min="9206" max="9206" width="9" style="2" customWidth="1"/>
    <col min="9207" max="9207" width="9.7109375" style="2" customWidth="1"/>
    <col min="9208" max="9208" width="8.28515625" style="2" customWidth="1"/>
    <col min="9209" max="9209" width="10.140625" style="2" customWidth="1"/>
    <col min="9210" max="9210" width="9" style="2" customWidth="1"/>
    <col min="9211" max="9211" width="9.42578125" style="2" customWidth="1"/>
    <col min="9212" max="9212" width="8.42578125" style="2" customWidth="1"/>
    <col min="9213" max="9213" width="9.28515625" style="2" customWidth="1"/>
    <col min="9214" max="9214" width="9.85546875" style="2" customWidth="1"/>
    <col min="9215" max="9215" width="9.7109375" style="2" customWidth="1"/>
    <col min="9216" max="9216" width="8.85546875" style="2" customWidth="1"/>
    <col min="9217" max="9218" width="9.7109375" style="2" customWidth="1"/>
    <col min="9219" max="9219" width="9.28515625" style="2" customWidth="1"/>
    <col min="9220" max="9220" width="9.42578125" style="2" customWidth="1"/>
    <col min="9221" max="9221" width="9" style="2" customWidth="1"/>
    <col min="9222" max="9222" width="8.42578125" style="2" customWidth="1"/>
    <col min="9223" max="9223" width="11" style="2" customWidth="1"/>
    <col min="9224" max="9224" width="10.42578125" style="2" customWidth="1"/>
    <col min="9225" max="9225" width="11" style="2" customWidth="1"/>
    <col min="9226" max="9226" width="10.85546875" style="2" customWidth="1"/>
    <col min="9227" max="9453" width="9.140625" style="2"/>
    <col min="9454" max="9454" width="36.28515625" style="2" customWidth="1"/>
    <col min="9455" max="9455" width="10.140625" style="2" customWidth="1"/>
    <col min="9456" max="9456" width="9.140625" style="2"/>
    <col min="9457" max="9457" width="9.7109375" style="2" customWidth="1"/>
    <col min="9458" max="9458" width="10" style="2" customWidth="1"/>
    <col min="9459" max="9459" width="9" style="2" customWidth="1"/>
    <col min="9460" max="9460" width="8.85546875" style="2" customWidth="1"/>
    <col min="9461" max="9461" width="9.85546875" style="2" customWidth="1"/>
    <col min="9462" max="9462" width="9" style="2" customWidth="1"/>
    <col min="9463" max="9463" width="9.7109375" style="2" customWidth="1"/>
    <col min="9464" max="9464" width="8.28515625" style="2" customWidth="1"/>
    <col min="9465" max="9465" width="10.140625" style="2" customWidth="1"/>
    <col min="9466" max="9466" width="9" style="2" customWidth="1"/>
    <col min="9467" max="9467" width="9.42578125" style="2" customWidth="1"/>
    <col min="9468" max="9468" width="8.42578125" style="2" customWidth="1"/>
    <col min="9469" max="9469" width="9.28515625" style="2" customWidth="1"/>
    <col min="9470" max="9470" width="9.85546875" style="2" customWidth="1"/>
    <col min="9471" max="9471" width="9.7109375" style="2" customWidth="1"/>
    <col min="9472" max="9472" width="8.85546875" style="2" customWidth="1"/>
    <col min="9473" max="9474" width="9.7109375" style="2" customWidth="1"/>
    <col min="9475" max="9475" width="9.28515625" style="2" customWidth="1"/>
    <col min="9476" max="9476" width="9.42578125" style="2" customWidth="1"/>
    <col min="9477" max="9477" width="9" style="2" customWidth="1"/>
    <col min="9478" max="9478" width="8.42578125" style="2" customWidth="1"/>
    <col min="9479" max="9479" width="11" style="2" customWidth="1"/>
    <col min="9480" max="9480" width="10.42578125" style="2" customWidth="1"/>
    <col min="9481" max="9481" width="11" style="2" customWidth="1"/>
    <col min="9482" max="9482" width="10.85546875" style="2" customWidth="1"/>
    <col min="9483" max="9709" width="9.140625" style="2"/>
    <col min="9710" max="9710" width="36.28515625" style="2" customWidth="1"/>
    <col min="9711" max="9711" width="10.140625" style="2" customWidth="1"/>
    <col min="9712" max="9712" width="9.140625" style="2"/>
    <col min="9713" max="9713" width="9.7109375" style="2" customWidth="1"/>
    <col min="9714" max="9714" width="10" style="2" customWidth="1"/>
    <col min="9715" max="9715" width="9" style="2" customWidth="1"/>
    <col min="9716" max="9716" width="8.85546875" style="2" customWidth="1"/>
    <col min="9717" max="9717" width="9.85546875" style="2" customWidth="1"/>
    <col min="9718" max="9718" width="9" style="2" customWidth="1"/>
    <col min="9719" max="9719" width="9.7109375" style="2" customWidth="1"/>
    <col min="9720" max="9720" width="8.28515625" style="2" customWidth="1"/>
    <col min="9721" max="9721" width="10.140625" style="2" customWidth="1"/>
    <col min="9722" max="9722" width="9" style="2" customWidth="1"/>
    <col min="9723" max="9723" width="9.42578125" style="2" customWidth="1"/>
    <col min="9724" max="9724" width="8.42578125" style="2" customWidth="1"/>
    <col min="9725" max="9725" width="9.28515625" style="2" customWidth="1"/>
    <col min="9726" max="9726" width="9.85546875" style="2" customWidth="1"/>
    <col min="9727" max="9727" width="9.7109375" style="2" customWidth="1"/>
    <col min="9728" max="9728" width="8.85546875" style="2" customWidth="1"/>
    <col min="9729" max="9730" width="9.7109375" style="2" customWidth="1"/>
    <col min="9731" max="9731" width="9.28515625" style="2" customWidth="1"/>
    <col min="9732" max="9732" width="9.42578125" style="2" customWidth="1"/>
    <col min="9733" max="9733" width="9" style="2" customWidth="1"/>
    <col min="9734" max="9734" width="8.42578125" style="2" customWidth="1"/>
    <col min="9735" max="9735" width="11" style="2" customWidth="1"/>
    <col min="9736" max="9736" width="10.42578125" style="2" customWidth="1"/>
    <col min="9737" max="9737" width="11" style="2" customWidth="1"/>
    <col min="9738" max="9738" width="10.85546875" style="2" customWidth="1"/>
    <col min="9739" max="9965" width="9.140625" style="2"/>
    <col min="9966" max="9966" width="36.28515625" style="2" customWidth="1"/>
    <col min="9967" max="9967" width="10.140625" style="2" customWidth="1"/>
    <col min="9968" max="9968" width="9.140625" style="2"/>
    <col min="9969" max="9969" width="9.7109375" style="2" customWidth="1"/>
    <col min="9970" max="9970" width="10" style="2" customWidth="1"/>
    <col min="9971" max="9971" width="9" style="2" customWidth="1"/>
    <col min="9972" max="9972" width="8.85546875" style="2" customWidth="1"/>
    <col min="9973" max="9973" width="9.85546875" style="2" customWidth="1"/>
    <col min="9974" max="9974" width="9" style="2" customWidth="1"/>
    <col min="9975" max="9975" width="9.7109375" style="2" customWidth="1"/>
    <col min="9976" max="9976" width="8.28515625" style="2" customWidth="1"/>
    <col min="9977" max="9977" width="10.140625" style="2" customWidth="1"/>
    <col min="9978" max="9978" width="9" style="2" customWidth="1"/>
    <col min="9979" max="9979" width="9.42578125" style="2" customWidth="1"/>
    <col min="9980" max="9980" width="8.42578125" style="2" customWidth="1"/>
    <col min="9981" max="9981" width="9.28515625" style="2" customWidth="1"/>
    <col min="9982" max="9982" width="9.85546875" style="2" customWidth="1"/>
    <col min="9983" max="9983" width="9.7109375" style="2" customWidth="1"/>
    <col min="9984" max="9984" width="8.85546875" style="2" customWidth="1"/>
    <col min="9985" max="9986" width="9.7109375" style="2" customWidth="1"/>
    <col min="9987" max="9987" width="9.28515625" style="2" customWidth="1"/>
    <col min="9988" max="9988" width="9.42578125" style="2" customWidth="1"/>
    <col min="9989" max="9989" width="9" style="2" customWidth="1"/>
    <col min="9990" max="9990" width="8.42578125" style="2" customWidth="1"/>
    <col min="9991" max="9991" width="11" style="2" customWidth="1"/>
    <col min="9992" max="9992" width="10.42578125" style="2" customWidth="1"/>
    <col min="9993" max="9993" width="11" style="2" customWidth="1"/>
    <col min="9994" max="9994" width="10.85546875" style="2" customWidth="1"/>
    <col min="9995" max="10221" width="9.140625" style="2"/>
    <col min="10222" max="10222" width="36.28515625" style="2" customWidth="1"/>
    <col min="10223" max="10223" width="10.140625" style="2" customWidth="1"/>
    <col min="10224" max="10224" width="9.140625" style="2"/>
    <col min="10225" max="10225" width="9.7109375" style="2" customWidth="1"/>
    <col min="10226" max="10226" width="10" style="2" customWidth="1"/>
    <col min="10227" max="10227" width="9" style="2" customWidth="1"/>
    <col min="10228" max="10228" width="8.85546875" style="2" customWidth="1"/>
    <col min="10229" max="10229" width="9.85546875" style="2" customWidth="1"/>
    <col min="10230" max="10230" width="9" style="2" customWidth="1"/>
    <col min="10231" max="10231" width="9.7109375" style="2" customWidth="1"/>
    <col min="10232" max="10232" width="8.28515625" style="2" customWidth="1"/>
    <col min="10233" max="10233" width="10.140625" style="2" customWidth="1"/>
    <col min="10234" max="10234" width="9" style="2" customWidth="1"/>
    <col min="10235" max="10235" width="9.42578125" style="2" customWidth="1"/>
    <col min="10236" max="10236" width="8.42578125" style="2" customWidth="1"/>
    <col min="10237" max="10237" width="9.28515625" style="2" customWidth="1"/>
    <col min="10238" max="10238" width="9.85546875" style="2" customWidth="1"/>
    <col min="10239" max="10239" width="9.7109375" style="2" customWidth="1"/>
    <col min="10240" max="10240" width="8.85546875" style="2" customWidth="1"/>
    <col min="10241" max="10242" width="9.7109375" style="2" customWidth="1"/>
    <col min="10243" max="10243" width="9.28515625" style="2" customWidth="1"/>
    <col min="10244" max="10244" width="9.42578125" style="2" customWidth="1"/>
    <col min="10245" max="10245" width="9" style="2" customWidth="1"/>
    <col min="10246" max="10246" width="8.42578125" style="2" customWidth="1"/>
    <col min="10247" max="10247" width="11" style="2" customWidth="1"/>
    <col min="10248" max="10248" width="10.42578125" style="2" customWidth="1"/>
    <col min="10249" max="10249" width="11" style="2" customWidth="1"/>
    <col min="10250" max="10250" width="10.85546875" style="2" customWidth="1"/>
    <col min="10251" max="10477" width="9.140625" style="2"/>
    <col min="10478" max="10478" width="36.28515625" style="2" customWidth="1"/>
    <col min="10479" max="10479" width="10.140625" style="2" customWidth="1"/>
    <col min="10480" max="10480" width="9.140625" style="2"/>
    <col min="10481" max="10481" width="9.7109375" style="2" customWidth="1"/>
    <col min="10482" max="10482" width="10" style="2" customWidth="1"/>
    <col min="10483" max="10483" width="9" style="2" customWidth="1"/>
    <col min="10484" max="10484" width="8.85546875" style="2" customWidth="1"/>
    <col min="10485" max="10485" width="9.85546875" style="2" customWidth="1"/>
    <col min="10486" max="10486" width="9" style="2" customWidth="1"/>
    <col min="10487" max="10487" width="9.7109375" style="2" customWidth="1"/>
    <col min="10488" max="10488" width="8.28515625" style="2" customWidth="1"/>
    <col min="10489" max="10489" width="10.140625" style="2" customWidth="1"/>
    <col min="10490" max="10490" width="9" style="2" customWidth="1"/>
    <col min="10491" max="10491" width="9.42578125" style="2" customWidth="1"/>
    <col min="10492" max="10492" width="8.42578125" style="2" customWidth="1"/>
    <col min="10493" max="10493" width="9.28515625" style="2" customWidth="1"/>
    <col min="10494" max="10494" width="9.85546875" style="2" customWidth="1"/>
    <col min="10495" max="10495" width="9.7109375" style="2" customWidth="1"/>
    <col min="10496" max="10496" width="8.85546875" style="2" customWidth="1"/>
    <col min="10497" max="10498" width="9.7109375" style="2" customWidth="1"/>
    <col min="10499" max="10499" width="9.28515625" style="2" customWidth="1"/>
    <col min="10500" max="10500" width="9.42578125" style="2" customWidth="1"/>
    <col min="10501" max="10501" width="9" style="2" customWidth="1"/>
    <col min="10502" max="10502" width="8.42578125" style="2" customWidth="1"/>
    <col min="10503" max="10503" width="11" style="2" customWidth="1"/>
    <col min="10504" max="10504" width="10.42578125" style="2" customWidth="1"/>
    <col min="10505" max="10505" width="11" style="2" customWidth="1"/>
    <col min="10506" max="10506" width="10.85546875" style="2" customWidth="1"/>
    <col min="10507" max="10733" width="9.140625" style="2"/>
    <col min="10734" max="10734" width="36.28515625" style="2" customWidth="1"/>
    <col min="10735" max="10735" width="10.140625" style="2" customWidth="1"/>
    <col min="10736" max="10736" width="9.140625" style="2"/>
    <col min="10737" max="10737" width="9.7109375" style="2" customWidth="1"/>
    <col min="10738" max="10738" width="10" style="2" customWidth="1"/>
    <col min="10739" max="10739" width="9" style="2" customWidth="1"/>
    <col min="10740" max="10740" width="8.85546875" style="2" customWidth="1"/>
    <col min="10741" max="10741" width="9.85546875" style="2" customWidth="1"/>
    <col min="10742" max="10742" width="9" style="2" customWidth="1"/>
    <col min="10743" max="10743" width="9.7109375" style="2" customWidth="1"/>
    <col min="10744" max="10744" width="8.28515625" style="2" customWidth="1"/>
    <col min="10745" max="10745" width="10.140625" style="2" customWidth="1"/>
    <col min="10746" max="10746" width="9" style="2" customWidth="1"/>
    <col min="10747" max="10747" width="9.42578125" style="2" customWidth="1"/>
    <col min="10748" max="10748" width="8.42578125" style="2" customWidth="1"/>
    <col min="10749" max="10749" width="9.28515625" style="2" customWidth="1"/>
    <col min="10750" max="10750" width="9.85546875" style="2" customWidth="1"/>
    <col min="10751" max="10751" width="9.7109375" style="2" customWidth="1"/>
    <col min="10752" max="10752" width="8.85546875" style="2" customWidth="1"/>
    <col min="10753" max="10754" width="9.7109375" style="2" customWidth="1"/>
    <col min="10755" max="10755" width="9.28515625" style="2" customWidth="1"/>
    <col min="10756" max="10756" width="9.42578125" style="2" customWidth="1"/>
    <col min="10757" max="10757" width="9" style="2" customWidth="1"/>
    <col min="10758" max="10758" width="8.42578125" style="2" customWidth="1"/>
    <col min="10759" max="10759" width="11" style="2" customWidth="1"/>
    <col min="10760" max="10760" width="10.42578125" style="2" customWidth="1"/>
    <col min="10761" max="10761" width="11" style="2" customWidth="1"/>
    <col min="10762" max="10762" width="10.85546875" style="2" customWidth="1"/>
    <col min="10763" max="10989" width="9.140625" style="2"/>
    <col min="10990" max="10990" width="36.28515625" style="2" customWidth="1"/>
    <col min="10991" max="10991" width="10.140625" style="2" customWidth="1"/>
    <col min="10992" max="10992" width="9.140625" style="2"/>
    <col min="10993" max="10993" width="9.7109375" style="2" customWidth="1"/>
    <col min="10994" max="10994" width="10" style="2" customWidth="1"/>
    <col min="10995" max="10995" width="9" style="2" customWidth="1"/>
    <col min="10996" max="10996" width="8.85546875" style="2" customWidth="1"/>
    <col min="10997" max="10997" width="9.85546875" style="2" customWidth="1"/>
    <col min="10998" max="10998" width="9" style="2" customWidth="1"/>
    <col min="10999" max="10999" width="9.7109375" style="2" customWidth="1"/>
    <col min="11000" max="11000" width="8.28515625" style="2" customWidth="1"/>
    <col min="11001" max="11001" width="10.140625" style="2" customWidth="1"/>
    <col min="11002" max="11002" width="9" style="2" customWidth="1"/>
    <col min="11003" max="11003" width="9.42578125" style="2" customWidth="1"/>
    <col min="11004" max="11004" width="8.42578125" style="2" customWidth="1"/>
    <col min="11005" max="11005" width="9.28515625" style="2" customWidth="1"/>
    <col min="11006" max="11006" width="9.85546875" style="2" customWidth="1"/>
    <col min="11007" max="11007" width="9.7109375" style="2" customWidth="1"/>
    <col min="11008" max="11008" width="8.85546875" style="2" customWidth="1"/>
    <col min="11009" max="11010" width="9.7109375" style="2" customWidth="1"/>
    <col min="11011" max="11011" width="9.28515625" style="2" customWidth="1"/>
    <col min="11012" max="11012" width="9.42578125" style="2" customWidth="1"/>
    <col min="11013" max="11013" width="9" style="2" customWidth="1"/>
    <col min="11014" max="11014" width="8.42578125" style="2" customWidth="1"/>
    <col min="11015" max="11015" width="11" style="2" customWidth="1"/>
    <col min="11016" max="11016" width="10.42578125" style="2" customWidth="1"/>
    <col min="11017" max="11017" width="11" style="2" customWidth="1"/>
    <col min="11018" max="11018" width="10.85546875" style="2" customWidth="1"/>
    <col min="11019" max="11245" width="9.140625" style="2"/>
    <col min="11246" max="11246" width="36.28515625" style="2" customWidth="1"/>
    <col min="11247" max="11247" width="10.140625" style="2" customWidth="1"/>
    <col min="11248" max="11248" width="9.140625" style="2"/>
    <col min="11249" max="11249" width="9.7109375" style="2" customWidth="1"/>
    <col min="11250" max="11250" width="10" style="2" customWidth="1"/>
    <col min="11251" max="11251" width="9" style="2" customWidth="1"/>
    <col min="11252" max="11252" width="8.85546875" style="2" customWidth="1"/>
    <col min="11253" max="11253" width="9.85546875" style="2" customWidth="1"/>
    <col min="11254" max="11254" width="9" style="2" customWidth="1"/>
    <col min="11255" max="11255" width="9.7109375" style="2" customWidth="1"/>
    <col min="11256" max="11256" width="8.28515625" style="2" customWidth="1"/>
    <col min="11257" max="11257" width="10.140625" style="2" customWidth="1"/>
    <col min="11258" max="11258" width="9" style="2" customWidth="1"/>
    <col min="11259" max="11259" width="9.42578125" style="2" customWidth="1"/>
    <col min="11260" max="11260" width="8.42578125" style="2" customWidth="1"/>
    <col min="11261" max="11261" width="9.28515625" style="2" customWidth="1"/>
    <col min="11262" max="11262" width="9.85546875" style="2" customWidth="1"/>
    <col min="11263" max="11263" width="9.7109375" style="2" customWidth="1"/>
    <col min="11264" max="11264" width="8.85546875" style="2" customWidth="1"/>
    <col min="11265" max="11266" width="9.7109375" style="2" customWidth="1"/>
    <col min="11267" max="11267" width="9.28515625" style="2" customWidth="1"/>
    <col min="11268" max="11268" width="9.42578125" style="2" customWidth="1"/>
    <col min="11269" max="11269" width="9" style="2" customWidth="1"/>
    <col min="11270" max="11270" width="8.42578125" style="2" customWidth="1"/>
    <col min="11271" max="11271" width="11" style="2" customWidth="1"/>
    <col min="11272" max="11272" width="10.42578125" style="2" customWidth="1"/>
    <col min="11273" max="11273" width="11" style="2" customWidth="1"/>
    <col min="11274" max="11274" width="10.85546875" style="2" customWidth="1"/>
    <col min="11275" max="11501" width="9.140625" style="2"/>
    <col min="11502" max="11502" width="36.28515625" style="2" customWidth="1"/>
    <col min="11503" max="11503" width="10.140625" style="2" customWidth="1"/>
    <col min="11504" max="11504" width="9.140625" style="2"/>
    <col min="11505" max="11505" width="9.7109375" style="2" customWidth="1"/>
    <col min="11506" max="11506" width="10" style="2" customWidth="1"/>
    <col min="11507" max="11507" width="9" style="2" customWidth="1"/>
    <col min="11508" max="11508" width="8.85546875" style="2" customWidth="1"/>
    <col min="11509" max="11509" width="9.85546875" style="2" customWidth="1"/>
    <col min="11510" max="11510" width="9" style="2" customWidth="1"/>
    <col min="11511" max="11511" width="9.7109375" style="2" customWidth="1"/>
    <col min="11512" max="11512" width="8.28515625" style="2" customWidth="1"/>
    <col min="11513" max="11513" width="10.140625" style="2" customWidth="1"/>
    <col min="11514" max="11514" width="9" style="2" customWidth="1"/>
    <col min="11515" max="11515" width="9.42578125" style="2" customWidth="1"/>
    <col min="11516" max="11516" width="8.42578125" style="2" customWidth="1"/>
    <col min="11517" max="11517" width="9.28515625" style="2" customWidth="1"/>
    <col min="11518" max="11518" width="9.85546875" style="2" customWidth="1"/>
    <col min="11519" max="11519" width="9.7109375" style="2" customWidth="1"/>
    <col min="11520" max="11520" width="8.85546875" style="2" customWidth="1"/>
    <col min="11521" max="11522" width="9.7109375" style="2" customWidth="1"/>
    <col min="11523" max="11523" width="9.28515625" style="2" customWidth="1"/>
    <col min="11524" max="11524" width="9.42578125" style="2" customWidth="1"/>
    <col min="11525" max="11525" width="9" style="2" customWidth="1"/>
    <col min="11526" max="11526" width="8.42578125" style="2" customWidth="1"/>
    <col min="11527" max="11527" width="11" style="2" customWidth="1"/>
    <col min="11528" max="11528" width="10.42578125" style="2" customWidth="1"/>
    <col min="11529" max="11529" width="11" style="2" customWidth="1"/>
    <col min="11530" max="11530" width="10.85546875" style="2" customWidth="1"/>
    <col min="11531" max="11757" width="9.140625" style="2"/>
    <col min="11758" max="11758" width="36.28515625" style="2" customWidth="1"/>
    <col min="11759" max="11759" width="10.140625" style="2" customWidth="1"/>
    <col min="11760" max="11760" width="9.140625" style="2"/>
    <col min="11761" max="11761" width="9.7109375" style="2" customWidth="1"/>
    <col min="11762" max="11762" width="10" style="2" customWidth="1"/>
    <col min="11763" max="11763" width="9" style="2" customWidth="1"/>
    <col min="11764" max="11764" width="8.85546875" style="2" customWidth="1"/>
    <col min="11765" max="11765" width="9.85546875" style="2" customWidth="1"/>
    <col min="11766" max="11766" width="9" style="2" customWidth="1"/>
    <col min="11767" max="11767" width="9.7109375" style="2" customWidth="1"/>
    <col min="11768" max="11768" width="8.28515625" style="2" customWidth="1"/>
    <col min="11769" max="11769" width="10.140625" style="2" customWidth="1"/>
    <col min="11770" max="11770" width="9" style="2" customWidth="1"/>
    <col min="11771" max="11771" width="9.42578125" style="2" customWidth="1"/>
    <col min="11772" max="11772" width="8.42578125" style="2" customWidth="1"/>
    <col min="11773" max="11773" width="9.28515625" style="2" customWidth="1"/>
    <col min="11774" max="11774" width="9.85546875" style="2" customWidth="1"/>
    <col min="11775" max="11775" width="9.7109375" style="2" customWidth="1"/>
    <col min="11776" max="11776" width="8.85546875" style="2" customWidth="1"/>
    <col min="11777" max="11778" width="9.7109375" style="2" customWidth="1"/>
    <col min="11779" max="11779" width="9.28515625" style="2" customWidth="1"/>
    <col min="11780" max="11780" width="9.42578125" style="2" customWidth="1"/>
    <col min="11781" max="11781" width="9" style="2" customWidth="1"/>
    <col min="11782" max="11782" width="8.42578125" style="2" customWidth="1"/>
    <col min="11783" max="11783" width="11" style="2" customWidth="1"/>
    <col min="11784" max="11784" width="10.42578125" style="2" customWidth="1"/>
    <col min="11785" max="11785" width="11" style="2" customWidth="1"/>
    <col min="11786" max="11786" width="10.85546875" style="2" customWidth="1"/>
    <col min="11787" max="12013" width="9.140625" style="2"/>
    <col min="12014" max="12014" width="36.28515625" style="2" customWidth="1"/>
    <col min="12015" max="12015" width="10.140625" style="2" customWidth="1"/>
    <col min="12016" max="12016" width="9.140625" style="2"/>
    <col min="12017" max="12017" width="9.7109375" style="2" customWidth="1"/>
    <col min="12018" max="12018" width="10" style="2" customWidth="1"/>
    <col min="12019" max="12019" width="9" style="2" customWidth="1"/>
    <col min="12020" max="12020" width="8.85546875" style="2" customWidth="1"/>
    <col min="12021" max="12021" width="9.85546875" style="2" customWidth="1"/>
    <col min="12022" max="12022" width="9" style="2" customWidth="1"/>
    <col min="12023" max="12023" width="9.7109375" style="2" customWidth="1"/>
    <col min="12024" max="12024" width="8.28515625" style="2" customWidth="1"/>
    <col min="12025" max="12025" width="10.140625" style="2" customWidth="1"/>
    <col min="12026" max="12026" width="9" style="2" customWidth="1"/>
    <col min="12027" max="12027" width="9.42578125" style="2" customWidth="1"/>
    <col min="12028" max="12028" width="8.42578125" style="2" customWidth="1"/>
    <col min="12029" max="12029" width="9.28515625" style="2" customWidth="1"/>
    <col min="12030" max="12030" width="9.85546875" style="2" customWidth="1"/>
    <col min="12031" max="12031" width="9.7109375" style="2" customWidth="1"/>
    <col min="12032" max="12032" width="8.85546875" style="2" customWidth="1"/>
    <col min="12033" max="12034" width="9.7109375" style="2" customWidth="1"/>
    <col min="12035" max="12035" width="9.28515625" style="2" customWidth="1"/>
    <col min="12036" max="12036" width="9.42578125" style="2" customWidth="1"/>
    <col min="12037" max="12037" width="9" style="2" customWidth="1"/>
    <col min="12038" max="12038" width="8.42578125" style="2" customWidth="1"/>
    <col min="12039" max="12039" width="11" style="2" customWidth="1"/>
    <col min="12040" max="12040" width="10.42578125" style="2" customWidth="1"/>
    <col min="12041" max="12041" width="11" style="2" customWidth="1"/>
    <col min="12042" max="12042" width="10.85546875" style="2" customWidth="1"/>
    <col min="12043" max="12269" width="9.140625" style="2"/>
    <col min="12270" max="12270" width="36.28515625" style="2" customWidth="1"/>
    <col min="12271" max="12271" width="10.140625" style="2" customWidth="1"/>
    <col min="12272" max="12272" width="9.140625" style="2"/>
    <col min="12273" max="12273" width="9.7109375" style="2" customWidth="1"/>
    <col min="12274" max="12274" width="10" style="2" customWidth="1"/>
    <col min="12275" max="12275" width="9" style="2" customWidth="1"/>
    <col min="12276" max="12276" width="8.85546875" style="2" customWidth="1"/>
    <col min="12277" max="12277" width="9.85546875" style="2" customWidth="1"/>
    <col min="12278" max="12278" width="9" style="2" customWidth="1"/>
    <col min="12279" max="12279" width="9.7109375" style="2" customWidth="1"/>
    <col min="12280" max="12280" width="8.28515625" style="2" customWidth="1"/>
    <col min="12281" max="12281" width="10.140625" style="2" customWidth="1"/>
    <col min="12282" max="12282" width="9" style="2" customWidth="1"/>
    <col min="12283" max="12283" width="9.42578125" style="2" customWidth="1"/>
    <col min="12284" max="12284" width="8.42578125" style="2" customWidth="1"/>
    <col min="12285" max="12285" width="9.28515625" style="2" customWidth="1"/>
    <col min="12286" max="12286" width="9.85546875" style="2" customWidth="1"/>
    <col min="12287" max="12287" width="9.7109375" style="2" customWidth="1"/>
    <col min="12288" max="12288" width="8.85546875" style="2" customWidth="1"/>
    <col min="12289" max="12290" width="9.7109375" style="2" customWidth="1"/>
    <col min="12291" max="12291" width="9.28515625" style="2" customWidth="1"/>
    <col min="12292" max="12292" width="9.42578125" style="2" customWidth="1"/>
    <col min="12293" max="12293" width="9" style="2" customWidth="1"/>
    <col min="12294" max="12294" width="8.42578125" style="2" customWidth="1"/>
    <col min="12295" max="12295" width="11" style="2" customWidth="1"/>
    <col min="12296" max="12296" width="10.42578125" style="2" customWidth="1"/>
    <col min="12297" max="12297" width="11" style="2" customWidth="1"/>
    <col min="12298" max="12298" width="10.85546875" style="2" customWidth="1"/>
    <col min="12299" max="12525" width="9.140625" style="2"/>
    <col min="12526" max="12526" width="36.28515625" style="2" customWidth="1"/>
    <col min="12527" max="12527" width="10.140625" style="2" customWidth="1"/>
    <col min="12528" max="12528" width="9.140625" style="2"/>
    <col min="12529" max="12529" width="9.7109375" style="2" customWidth="1"/>
    <col min="12530" max="12530" width="10" style="2" customWidth="1"/>
    <col min="12531" max="12531" width="9" style="2" customWidth="1"/>
    <col min="12532" max="12532" width="8.85546875" style="2" customWidth="1"/>
    <col min="12533" max="12533" width="9.85546875" style="2" customWidth="1"/>
    <col min="12534" max="12534" width="9" style="2" customWidth="1"/>
    <col min="12535" max="12535" width="9.7109375" style="2" customWidth="1"/>
    <col min="12536" max="12536" width="8.28515625" style="2" customWidth="1"/>
    <col min="12537" max="12537" width="10.140625" style="2" customWidth="1"/>
    <col min="12538" max="12538" width="9" style="2" customWidth="1"/>
    <col min="12539" max="12539" width="9.42578125" style="2" customWidth="1"/>
    <col min="12540" max="12540" width="8.42578125" style="2" customWidth="1"/>
    <col min="12541" max="12541" width="9.28515625" style="2" customWidth="1"/>
    <col min="12542" max="12542" width="9.85546875" style="2" customWidth="1"/>
    <col min="12543" max="12543" width="9.7109375" style="2" customWidth="1"/>
    <col min="12544" max="12544" width="8.85546875" style="2" customWidth="1"/>
    <col min="12545" max="12546" width="9.7109375" style="2" customWidth="1"/>
    <col min="12547" max="12547" width="9.28515625" style="2" customWidth="1"/>
    <col min="12548" max="12548" width="9.42578125" style="2" customWidth="1"/>
    <col min="12549" max="12549" width="9" style="2" customWidth="1"/>
    <col min="12550" max="12550" width="8.42578125" style="2" customWidth="1"/>
    <col min="12551" max="12551" width="11" style="2" customWidth="1"/>
    <col min="12552" max="12552" width="10.42578125" style="2" customWidth="1"/>
    <col min="12553" max="12553" width="11" style="2" customWidth="1"/>
    <col min="12554" max="12554" width="10.85546875" style="2" customWidth="1"/>
    <col min="12555" max="12781" width="9.140625" style="2"/>
    <col min="12782" max="12782" width="36.28515625" style="2" customWidth="1"/>
    <col min="12783" max="12783" width="10.140625" style="2" customWidth="1"/>
    <col min="12784" max="12784" width="9.140625" style="2"/>
    <col min="12785" max="12785" width="9.7109375" style="2" customWidth="1"/>
    <col min="12786" max="12786" width="10" style="2" customWidth="1"/>
    <col min="12787" max="12787" width="9" style="2" customWidth="1"/>
    <col min="12788" max="12788" width="8.85546875" style="2" customWidth="1"/>
    <col min="12789" max="12789" width="9.85546875" style="2" customWidth="1"/>
    <col min="12790" max="12790" width="9" style="2" customWidth="1"/>
    <col min="12791" max="12791" width="9.7109375" style="2" customWidth="1"/>
    <col min="12792" max="12792" width="8.28515625" style="2" customWidth="1"/>
    <col min="12793" max="12793" width="10.140625" style="2" customWidth="1"/>
    <col min="12794" max="12794" width="9" style="2" customWidth="1"/>
    <col min="12795" max="12795" width="9.42578125" style="2" customWidth="1"/>
    <col min="12796" max="12796" width="8.42578125" style="2" customWidth="1"/>
    <col min="12797" max="12797" width="9.28515625" style="2" customWidth="1"/>
    <col min="12798" max="12798" width="9.85546875" style="2" customWidth="1"/>
    <col min="12799" max="12799" width="9.7109375" style="2" customWidth="1"/>
    <col min="12800" max="12800" width="8.85546875" style="2" customWidth="1"/>
    <col min="12801" max="12802" width="9.7109375" style="2" customWidth="1"/>
    <col min="12803" max="12803" width="9.28515625" style="2" customWidth="1"/>
    <col min="12804" max="12804" width="9.42578125" style="2" customWidth="1"/>
    <col min="12805" max="12805" width="9" style="2" customWidth="1"/>
    <col min="12806" max="12806" width="8.42578125" style="2" customWidth="1"/>
    <col min="12807" max="12807" width="11" style="2" customWidth="1"/>
    <col min="12808" max="12808" width="10.42578125" style="2" customWidth="1"/>
    <col min="12809" max="12809" width="11" style="2" customWidth="1"/>
    <col min="12810" max="12810" width="10.85546875" style="2" customWidth="1"/>
    <col min="12811" max="13037" width="9.140625" style="2"/>
    <col min="13038" max="13038" width="36.28515625" style="2" customWidth="1"/>
    <col min="13039" max="13039" width="10.140625" style="2" customWidth="1"/>
    <col min="13040" max="13040" width="9.140625" style="2"/>
    <col min="13041" max="13041" width="9.7109375" style="2" customWidth="1"/>
    <col min="13042" max="13042" width="10" style="2" customWidth="1"/>
    <col min="13043" max="13043" width="9" style="2" customWidth="1"/>
    <col min="13044" max="13044" width="8.85546875" style="2" customWidth="1"/>
    <col min="13045" max="13045" width="9.85546875" style="2" customWidth="1"/>
    <col min="13046" max="13046" width="9" style="2" customWidth="1"/>
    <col min="13047" max="13047" width="9.7109375" style="2" customWidth="1"/>
    <col min="13048" max="13048" width="8.28515625" style="2" customWidth="1"/>
    <col min="13049" max="13049" width="10.140625" style="2" customWidth="1"/>
    <col min="13050" max="13050" width="9" style="2" customWidth="1"/>
    <col min="13051" max="13051" width="9.42578125" style="2" customWidth="1"/>
    <col min="13052" max="13052" width="8.42578125" style="2" customWidth="1"/>
    <col min="13053" max="13053" width="9.28515625" style="2" customWidth="1"/>
    <col min="13054" max="13054" width="9.85546875" style="2" customWidth="1"/>
    <col min="13055" max="13055" width="9.7109375" style="2" customWidth="1"/>
    <col min="13056" max="13056" width="8.85546875" style="2" customWidth="1"/>
    <col min="13057" max="13058" width="9.7109375" style="2" customWidth="1"/>
    <col min="13059" max="13059" width="9.28515625" style="2" customWidth="1"/>
    <col min="13060" max="13060" width="9.42578125" style="2" customWidth="1"/>
    <col min="13061" max="13061" width="9" style="2" customWidth="1"/>
    <col min="13062" max="13062" width="8.42578125" style="2" customWidth="1"/>
    <col min="13063" max="13063" width="11" style="2" customWidth="1"/>
    <col min="13064" max="13064" width="10.42578125" style="2" customWidth="1"/>
    <col min="13065" max="13065" width="11" style="2" customWidth="1"/>
    <col min="13066" max="13066" width="10.85546875" style="2" customWidth="1"/>
    <col min="13067" max="13293" width="9.140625" style="2"/>
    <col min="13294" max="13294" width="36.28515625" style="2" customWidth="1"/>
    <col min="13295" max="13295" width="10.140625" style="2" customWidth="1"/>
    <col min="13296" max="13296" width="9.140625" style="2"/>
    <col min="13297" max="13297" width="9.7109375" style="2" customWidth="1"/>
    <col min="13298" max="13298" width="10" style="2" customWidth="1"/>
    <col min="13299" max="13299" width="9" style="2" customWidth="1"/>
    <col min="13300" max="13300" width="8.85546875" style="2" customWidth="1"/>
    <col min="13301" max="13301" width="9.85546875" style="2" customWidth="1"/>
    <col min="13302" max="13302" width="9" style="2" customWidth="1"/>
    <col min="13303" max="13303" width="9.7109375" style="2" customWidth="1"/>
    <col min="13304" max="13304" width="8.28515625" style="2" customWidth="1"/>
    <col min="13305" max="13305" width="10.140625" style="2" customWidth="1"/>
    <col min="13306" max="13306" width="9" style="2" customWidth="1"/>
    <col min="13307" max="13307" width="9.42578125" style="2" customWidth="1"/>
    <col min="13308" max="13308" width="8.42578125" style="2" customWidth="1"/>
    <col min="13309" max="13309" width="9.28515625" style="2" customWidth="1"/>
    <col min="13310" max="13310" width="9.85546875" style="2" customWidth="1"/>
    <col min="13311" max="13311" width="9.7109375" style="2" customWidth="1"/>
    <col min="13312" max="13312" width="8.85546875" style="2" customWidth="1"/>
    <col min="13313" max="13314" width="9.7109375" style="2" customWidth="1"/>
    <col min="13315" max="13315" width="9.28515625" style="2" customWidth="1"/>
    <col min="13316" max="13316" width="9.42578125" style="2" customWidth="1"/>
    <col min="13317" max="13317" width="9" style="2" customWidth="1"/>
    <col min="13318" max="13318" width="8.42578125" style="2" customWidth="1"/>
    <col min="13319" max="13319" width="11" style="2" customWidth="1"/>
    <col min="13320" max="13320" width="10.42578125" style="2" customWidth="1"/>
    <col min="13321" max="13321" width="11" style="2" customWidth="1"/>
    <col min="13322" max="13322" width="10.85546875" style="2" customWidth="1"/>
    <col min="13323" max="13549" width="9.140625" style="2"/>
    <col min="13550" max="13550" width="36.28515625" style="2" customWidth="1"/>
    <col min="13551" max="13551" width="10.140625" style="2" customWidth="1"/>
    <col min="13552" max="13552" width="9.140625" style="2"/>
    <col min="13553" max="13553" width="9.7109375" style="2" customWidth="1"/>
    <col min="13554" max="13554" width="10" style="2" customWidth="1"/>
    <col min="13555" max="13555" width="9" style="2" customWidth="1"/>
    <col min="13556" max="13556" width="8.85546875" style="2" customWidth="1"/>
    <col min="13557" max="13557" width="9.85546875" style="2" customWidth="1"/>
    <col min="13558" max="13558" width="9" style="2" customWidth="1"/>
    <col min="13559" max="13559" width="9.7109375" style="2" customWidth="1"/>
    <col min="13560" max="13560" width="8.28515625" style="2" customWidth="1"/>
    <col min="13561" max="13561" width="10.140625" style="2" customWidth="1"/>
    <col min="13562" max="13562" width="9" style="2" customWidth="1"/>
    <col min="13563" max="13563" width="9.42578125" style="2" customWidth="1"/>
    <col min="13564" max="13564" width="8.42578125" style="2" customWidth="1"/>
    <col min="13565" max="13565" width="9.28515625" style="2" customWidth="1"/>
    <col min="13566" max="13566" width="9.85546875" style="2" customWidth="1"/>
    <col min="13567" max="13567" width="9.7109375" style="2" customWidth="1"/>
    <col min="13568" max="13568" width="8.85546875" style="2" customWidth="1"/>
    <col min="13569" max="13570" width="9.7109375" style="2" customWidth="1"/>
    <col min="13571" max="13571" width="9.28515625" style="2" customWidth="1"/>
    <col min="13572" max="13572" width="9.42578125" style="2" customWidth="1"/>
    <col min="13573" max="13573" width="9" style="2" customWidth="1"/>
    <col min="13574" max="13574" width="8.42578125" style="2" customWidth="1"/>
    <col min="13575" max="13575" width="11" style="2" customWidth="1"/>
    <col min="13576" max="13576" width="10.42578125" style="2" customWidth="1"/>
    <col min="13577" max="13577" width="11" style="2" customWidth="1"/>
    <col min="13578" max="13578" width="10.85546875" style="2" customWidth="1"/>
    <col min="13579" max="13805" width="9.140625" style="2"/>
    <col min="13806" max="13806" width="36.28515625" style="2" customWidth="1"/>
    <col min="13807" max="13807" width="10.140625" style="2" customWidth="1"/>
    <col min="13808" max="13808" width="9.140625" style="2"/>
    <col min="13809" max="13809" width="9.7109375" style="2" customWidth="1"/>
    <col min="13810" max="13810" width="10" style="2" customWidth="1"/>
    <col min="13811" max="13811" width="9" style="2" customWidth="1"/>
    <col min="13812" max="13812" width="8.85546875" style="2" customWidth="1"/>
    <col min="13813" max="13813" width="9.85546875" style="2" customWidth="1"/>
    <col min="13814" max="13814" width="9" style="2" customWidth="1"/>
    <col min="13815" max="13815" width="9.7109375" style="2" customWidth="1"/>
    <col min="13816" max="13816" width="8.28515625" style="2" customWidth="1"/>
    <col min="13817" max="13817" width="10.140625" style="2" customWidth="1"/>
    <col min="13818" max="13818" width="9" style="2" customWidth="1"/>
    <col min="13819" max="13819" width="9.42578125" style="2" customWidth="1"/>
    <col min="13820" max="13820" width="8.42578125" style="2" customWidth="1"/>
    <col min="13821" max="13821" width="9.28515625" style="2" customWidth="1"/>
    <col min="13822" max="13822" width="9.85546875" style="2" customWidth="1"/>
    <col min="13823" max="13823" width="9.7109375" style="2" customWidth="1"/>
    <col min="13824" max="13824" width="8.85546875" style="2" customWidth="1"/>
    <col min="13825" max="13826" width="9.7109375" style="2" customWidth="1"/>
    <col min="13827" max="13827" width="9.28515625" style="2" customWidth="1"/>
    <col min="13828" max="13828" width="9.42578125" style="2" customWidth="1"/>
    <col min="13829" max="13829" width="9" style="2" customWidth="1"/>
    <col min="13830" max="13830" width="8.42578125" style="2" customWidth="1"/>
    <col min="13831" max="13831" width="11" style="2" customWidth="1"/>
    <col min="13832" max="13832" width="10.42578125" style="2" customWidth="1"/>
    <col min="13833" max="13833" width="11" style="2" customWidth="1"/>
    <col min="13834" max="13834" width="10.85546875" style="2" customWidth="1"/>
    <col min="13835" max="14061" width="9.140625" style="2"/>
    <col min="14062" max="14062" width="36.28515625" style="2" customWidth="1"/>
    <col min="14063" max="14063" width="10.140625" style="2" customWidth="1"/>
    <col min="14064" max="14064" width="9.140625" style="2"/>
    <col min="14065" max="14065" width="9.7109375" style="2" customWidth="1"/>
    <col min="14066" max="14066" width="10" style="2" customWidth="1"/>
    <col min="14067" max="14067" width="9" style="2" customWidth="1"/>
    <col min="14068" max="14068" width="8.85546875" style="2" customWidth="1"/>
    <col min="14069" max="14069" width="9.85546875" style="2" customWidth="1"/>
    <col min="14070" max="14070" width="9" style="2" customWidth="1"/>
    <col min="14071" max="14071" width="9.7109375" style="2" customWidth="1"/>
    <col min="14072" max="14072" width="8.28515625" style="2" customWidth="1"/>
    <col min="14073" max="14073" width="10.140625" style="2" customWidth="1"/>
    <col min="14074" max="14074" width="9" style="2" customWidth="1"/>
    <col min="14075" max="14075" width="9.42578125" style="2" customWidth="1"/>
    <col min="14076" max="14076" width="8.42578125" style="2" customWidth="1"/>
    <col min="14077" max="14077" width="9.28515625" style="2" customWidth="1"/>
    <col min="14078" max="14078" width="9.85546875" style="2" customWidth="1"/>
    <col min="14079" max="14079" width="9.7109375" style="2" customWidth="1"/>
    <col min="14080" max="14080" width="8.85546875" style="2" customWidth="1"/>
    <col min="14081" max="14082" width="9.7109375" style="2" customWidth="1"/>
    <col min="14083" max="14083" width="9.28515625" style="2" customWidth="1"/>
    <col min="14084" max="14084" width="9.42578125" style="2" customWidth="1"/>
    <col min="14085" max="14085" width="9" style="2" customWidth="1"/>
    <col min="14086" max="14086" width="8.42578125" style="2" customWidth="1"/>
    <col min="14087" max="14087" width="11" style="2" customWidth="1"/>
    <col min="14088" max="14088" width="10.42578125" style="2" customWidth="1"/>
    <col min="14089" max="14089" width="11" style="2" customWidth="1"/>
    <col min="14090" max="14090" width="10.85546875" style="2" customWidth="1"/>
    <col min="14091" max="14317" width="9.140625" style="2"/>
    <col min="14318" max="14318" width="36.28515625" style="2" customWidth="1"/>
    <col min="14319" max="14319" width="10.140625" style="2" customWidth="1"/>
    <col min="14320" max="14320" width="9.140625" style="2"/>
    <col min="14321" max="14321" width="9.7109375" style="2" customWidth="1"/>
    <col min="14322" max="14322" width="10" style="2" customWidth="1"/>
    <col min="14323" max="14323" width="9" style="2" customWidth="1"/>
    <col min="14324" max="14324" width="8.85546875" style="2" customWidth="1"/>
    <col min="14325" max="14325" width="9.85546875" style="2" customWidth="1"/>
    <col min="14326" max="14326" width="9" style="2" customWidth="1"/>
    <col min="14327" max="14327" width="9.7109375" style="2" customWidth="1"/>
    <col min="14328" max="14328" width="8.28515625" style="2" customWidth="1"/>
    <col min="14329" max="14329" width="10.140625" style="2" customWidth="1"/>
    <col min="14330" max="14330" width="9" style="2" customWidth="1"/>
    <col min="14331" max="14331" width="9.42578125" style="2" customWidth="1"/>
    <col min="14332" max="14332" width="8.42578125" style="2" customWidth="1"/>
    <col min="14333" max="14333" width="9.28515625" style="2" customWidth="1"/>
    <col min="14334" max="14334" width="9.85546875" style="2" customWidth="1"/>
    <col min="14335" max="14335" width="9.7109375" style="2" customWidth="1"/>
    <col min="14336" max="14336" width="8.85546875" style="2" customWidth="1"/>
    <col min="14337" max="14338" width="9.7109375" style="2" customWidth="1"/>
    <col min="14339" max="14339" width="9.28515625" style="2" customWidth="1"/>
    <col min="14340" max="14340" width="9.42578125" style="2" customWidth="1"/>
    <col min="14341" max="14341" width="9" style="2" customWidth="1"/>
    <col min="14342" max="14342" width="8.42578125" style="2" customWidth="1"/>
    <col min="14343" max="14343" width="11" style="2" customWidth="1"/>
    <col min="14344" max="14344" width="10.42578125" style="2" customWidth="1"/>
    <col min="14345" max="14345" width="11" style="2" customWidth="1"/>
    <col min="14346" max="14346" width="10.85546875" style="2" customWidth="1"/>
    <col min="14347" max="14573" width="9.140625" style="2"/>
    <col min="14574" max="14574" width="36.28515625" style="2" customWidth="1"/>
    <col min="14575" max="14575" width="10.140625" style="2" customWidth="1"/>
    <col min="14576" max="14576" width="9.140625" style="2"/>
    <col min="14577" max="14577" width="9.7109375" style="2" customWidth="1"/>
    <col min="14578" max="14578" width="10" style="2" customWidth="1"/>
    <col min="14579" max="14579" width="9" style="2" customWidth="1"/>
    <col min="14580" max="14580" width="8.85546875" style="2" customWidth="1"/>
    <col min="14581" max="14581" width="9.85546875" style="2" customWidth="1"/>
    <col min="14582" max="14582" width="9" style="2" customWidth="1"/>
    <col min="14583" max="14583" width="9.7109375" style="2" customWidth="1"/>
    <col min="14584" max="14584" width="8.28515625" style="2" customWidth="1"/>
    <col min="14585" max="14585" width="10.140625" style="2" customWidth="1"/>
    <col min="14586" max="14586" width="9" style="2" customWidth="1"/>
    <col min="14587" max="14587" width="9.42578125" style="2" customWidth="1"/>
    <col min="14588" max="14588" width="8.42578125" style="2" customWidth="1"/>
    <col min="14589" max="14589" width="9.28515625" style="2" customWidth="1"/>
    <col min="14590" max="14590" width="9.85546875" style="2" customWidth="1"/>
    <col min="14591" max="14591" width="9.7109375" style="2" customWidth="1"/>
    <col min="14592" max="14592" width="8.85546875" style="2" customWidth="1"/>
    <col min="14593" max="14594" width="9.7109375" style="2" customWidth="1"/>
    <col min="14595" max="14595" width="9.28515625" style="2" customWidth="1"/>
    <col min="14596" max="14596" width="9.42578125" style="2" customWidth="1"/>
    <col min="14597" max="14597" width="9" style="2" customWidth="1"/>
    <col min="14598" max="14598" width="8.42578125" style="2" customWidth="1"/>
    <col min="14599" max="14599" width="11" style="2" customWidth="1"/>
    <col min="14600" max="14600" width="10.42578125" style="2" customWidth="1"/>
    <col min="14601" max="14601" width="11" style="2" customWidth="1"/>
    <col min="14602" max="14602" width="10.85546875" style="2" customWidth="1"/>
    <col min="14603" max="14829" width="9.140625" style="2"/>
    <col min="14830" max="14830" width="36.28515625" style="2" customWidth="1"/>
    <col min="14831" max="14831" width="10.140625" style="2" customWidth="1"/>
    <col min="14832" max="14832" width="9.140625" style="2"/>
    <col min="14833" max="14833" width="9.7109375" style="2" customWidth="1"/>
    <col min="14834" max="14834" width="10" style="2" customWidth="1"/>
    <col min="14835" max="14835" width="9" style="2" customWidth="1"/>
    <col min="14836" max="14836" width="8.85546875" style="2" customWidth="1"/>
    <col min="14837" max="14837" width="9.85546875" style="2" customWidth="1"/>
    <col min="14838" max="14838" width="9" style="2" customWidth="1"/>
    <col min="14839" max="14839" width="9.7109375" style="2" customWidth="1"/>
    <col min="14840" max="14840" width="8.28515625" style="2" customWidth="1"/>
    <col min="14841" max="14841" width="10.140625" style="2" customWidth="1"/>
    <col min="14842" max="14842" width="9" style="2" customWidth="1"/>
    <col min="14843" max="14843" width="9.42578125" style="2" customWidth="1"/>
    <col min="14844" max="14844" width="8.42578125" style="2" customWidth="1"/>
    <col min="14845" max="14845" width="9.28515625" style="2" customWidth="1"/>
    <col min="14846" max="14846" width="9.85546875" style="2" customWidth="1"/>
    <col min="14847" max="14847" width="9.7109375" style="2" customWidth="1"/>
    <col min="14848" max="14848" width="8.85546875" style="2" customWidth="1"/>
    <col min="14849" max="14850" width="9.7109375" style="2" customWidth="1"/>
    <col min="14851" max="14851" width="9.28515625" style="2" customWidth="1"/>
    <col min="14852" max="14852" width="9.42578125" style="2" customWidth="1"/>
    <col min="14853" max="14853" width="9" style="2" customWidth="1"/>
    <col min="14854" max="14854" width="8.42578125" style="2" customWidth="1"/>
    <col min="14855" max="14855" width="11" style="2" customWidth="1"/>
    <col min="14856" max="14856" width="10.42578125" style="2" customWidth="1"/>
    <col min="14857" max="14857" width="11" style="2" customWidth="1"/>
    <col min="14858" max="14858" width="10.85546875" style="2" customWidth="1"/>
    <col min="14859" max="15085" width="9.140625" style="2"/>
    <col min="15086" max="15086" width="36.28515625" style="2" customWidth="1"/>
    <col min="15087" max="15087" width="10.140625" style="2" customWidth="1"/>
    <col min="15088" max="15088" width="9.140625" style="2"/>
    <col min="15089" max="15089" width="9.7109375" style="2" customWidth="1"/>
    <col min="15090" max="15090" width="10" style="2" customWidth="1"/>
    <col min="15091" max="15091" width="9" style="2" customWidth="1"/>
    <col min="15092" max="15092" width="8.85546875" style="2" customWidth="1"/>
    <col min="15093" max="15093" width="9.85546875" style="2" customWidth="1"/>
    <col min="15094" max="15094" width="9" style="2" customWidth="1"/>
    <col min="15095" max="15095" width="9.7109375" style="2" customWidth="1"/>
    <col min="15096" max="15096" width="8.28515625" style="2" customWidth="1"/>
    <col min="15097" max="15097" width="10.140625" style="2" customWidth="1"/>
    <col min="15098" max="15098" width="9" style="2" customWidth="1"/>
    <col min="15099" max="15099" width="9.42578125" style="2" customWidth="1"/>
    <col min="15100" max="15100" width="8.42578125" style="2" customWidth="1"/>
    <col min="15101" max="15101" width="9.28515625" style="2" customWidth="1"/>
    <col min="15102" max="15102" width="9.85546875" style="2" customWidth="1"/>
    <col min="15103" max="15103" width="9.7109375" style="2" customWidth="1"/>
    <col min="15104" max="15104" width="8.85546875" style="2" customWidth="1"/>
    <col min="15105" max="15106" width="9.7109375" style="2" customWidth="1"/>
    <col min="15107" max="15107" width="9.28515625" style="2" customWidth="1"/>
    <col min="15108" max="15108" width="9.42578125" style="2" customWidth="1"/>
    <col min="15109" max="15109" width="9" style="2" customWidth="1"/>
    <col min="15110" max="15110" width="8.42578125" style="2" customWidth="1"/>
    <col min="15111" max="15111" width="11" style="2" customWidth="1"/>
    <col min="15112" max="15112" width="10.42578125" style="2" customWidth="1"/>
    <col min="15113" max="15113" width="11" style="2" customWidth="1"/>
    <col min="15114" max="15114" width="10.85546875" style="2" customWidth="1"/>
    <col min="15115" max="15341" width="9.140625" style="2"/>
    <col min="15342" max="15342" width="36.28515625" style="2" customWidth="1"/>
    <col min="15343" max="15343" width="10.140625" style="2" customWidth="1"/>
    <col min="15344" max="15344" width="9.140625" style="2"/>
    <col min="15345" max="15345" width="9.7109375" style="2" customWidth="1"/>
    <col min="15346" max="15346" width="10" style="2" customWidth="1"/>
    <col min="15347" max="15347" width="9" style="2" customWidth="1"/>
    <col min="15348" max="15348" width="8.85546875" style="2" customWidth="1"/>
    <col min="15349" max="15349" width="9.85546875" style="2" customWidth="1"/>
    <col min="15350" max="15350" width="9" style="2" customWidth="1"/>
    <col min="15351" max="15351" width="9.7109375" style="2" customWidth="1"/>
    <col min="15352" max="15352" width="8.28515625" style="2" customWidth="1"/>
    <col min="15353" max="15353" width="10.140625" style="2" customWidth="1"/>
    <col min="15354" max="15354" width="9" style="2" customWidth="1"/>
    <col min="15355" max="15355" width="9.42578125" style="2" customWidth="1"/>
    <col min="15356" max="15356" width="8.42578125" style="2" customWidth="1"/>
    <col min="15357" max="15357" width="9.28515625" style="2" customWidth="1"/>
    <col min="15358" max="15358" width="9.85546875" style="2" customWidth="1"/>
    <col min="15359" max="15359" width="9.7109375" style="2" customWidth="1"/>
    <col min="15360" max="15360" width="8.85546875" style="2" customWidth="1"/>
    <col min="15361" max="15362" width="9.7109375" style="2" customWidth="1"/>
    <col min="15363" max="15363" width="9.28515625" style="2" customWidth="1"/>
    <col min="15364" max="15364" width="9.42578125" style="2" customWidth="1"/>
    <col min="15365" max="15365" width="9" style="2" customWidth="1"/>
    <col min="15366" max="15366" width="8.42578125" style="2" customWidth="1"/>
    <col min="15367" max="15367" width="11" style="2" customWidth="1"/>
    <col min="15368" max="15368" width="10.42578125" style="2" customWidth="1"/>
    <col min="15369" max="15369" width="11" style="2" customWidth="1"/>
    <col min="15370" max="15370" width="10.85546875" style="2" customWidth="1"/>
    <col min="15371" max="15597" width="9.140625" style="2"/>
    <col min="15598" max="15598" width="36.28515625" style="2" customWidth="1"/>
    <col min="15599" max="15599" width="10.140625" style="2" customWidth="1"/>
    <col min="15600" max="15600" width="9.140625" style="2"/>
    <col min="15601" max="15601" width="9.7109375" style="2" customWidth="1"/>
    <col min="15602" max="15602" width="10" style="2" customWidth="1"/>
    <col min="15603" max="15603" width="9" style="2" customWidth="1"/>
    <col min="15604" max="15604" width="8.85546875" style="2" customWidth="1"/>
    <col min="15605" max="15605" width="9.85546875" style="2" customWidth="1"/>
    <col min="15606" max="15606" width="9" style="2" customWidth="1"/>
    <col min="15607" max="15607" width="9.7109375" style="2" customWidth="1"/>
    <col min="15608" max="15608" width="8.28515625" style="2" customWidth="1"/>
    <col min="15609" max="15609" width="10.140625" style="2" customWidth="1"/>
    <col min="15610" max="15610" width="9" style="2" customWidth="1"/>
    <col min="15611" max="15611" width="9.42578125" style="2" customWidth="1"/>
    <col min="15612" max="15612" width="8.42578125" style="2" customWidth="1"/>
    <col min="15613" max="15613" width="9.28515625" style="2" customWidth="1"/>
    <col min="15614" max="15614" width="9.85546875" style="2" customWidth="1"/>
    <col min="15615" max="15615" width="9.7109375" style="2" customWidth="1"/>
    <col min="15616" max="15616" width="8.85546875" style="2" customWidth="1"/>
    <col min="15617" max="15618" width="9.7109375" style="2" customWidth="1"/>
    <col min="15619" max="15619" width="9.28515625" style="2" customWidth="1"/>
    <col min="15620" max="15620" width="9.42578125" style="2" customWidth="1"/>
    <col min="15621" max="15621" width="9" style="2" customWidth="1"/>
    <col min="15622" max="15622" width="8.42578125" style="2" customWidth="1"/>
    <col min="15623" max="15623" width="11" style="2" customWidth="1"/>
    <col min="15624" max="15624" width="10.42578125" style="2" customWidth="1"/>
    <col min="15625" max="15625" width="11" style="2" customWidth="1"/>
    <col min="15626" max="15626" width="10.85546875" style="2" customWidth="1"/>
    <col min="15627" max="15853" width="9.140625" style="2"/>
    <col min="15854" max="15854" width="36.28515625" style="2" customWidth="1"/>
    <col min="15855" max="15855" width="10.140625" style="2" customWidth="1"/>
    <col min="15856" max="15856" width="9.140625" style="2"/>
    <col min="15857" max="15857" width="9.7109375" style="2" customWidth="1"/>
    <col min="15858" max="15858" width="10" style="2" customWidth="1"/>
    <col min="15859" max="15859" width="9" style="2" customWidth="1"/>
    <col min="15860" max="15860" width="8.85546875" style="2" customWidth="1"/>
    <col min="15861" max="15861" width="9.85546875" style="2" customWidth="1"/>
    <col min="15862" max="15862" width="9" style="2" customWidth="1"/>
    <col min="15863" max="15863" width="9.7109375" style="2" customWidth="1"/>
    <col min="15864" max="15864" width="8.28515625" style="2" customWidth="1"/>
    <col min="15865" max="15865" width="10.140625" style="2" customWidth="1"/>
    <col min="15866" max="15866" width="9" style="2" customWidth="1"/>
    <col min="15867" max="15867" width="9.42578125" style="2" customWidth="1"/>
    <col min="15868" max="15868" width="8.42578125" style="2" customWidth="1"/>
    <col min="15869" max="15869" width="9.28515625" style="2" customWidth="1"/>
    <col min="15870" max="15870" width="9.85546875" style="2" customWidth="1"/>
    <col min="15871" max="15871" width="9.7109375" style="2" customWidth="1"/>
    <col min="15872" max="15872" width="8.85546875" style="2" customWidth="1"/>
    <col min="15873" max="15874" width="9.7109375" style="2" customWidth="1"/>
    <col min="15875" max="15875" width="9.28515625" style="2" customWidth="1"/>
    <col min="15876" max="15876" width="9.42578125" style="2" customWidth="1"/>
    <col min="15877" max="15877" width="9" style="2" customWidth="1"/>
    <col min="15878" max="15878" width="8.42578125" style="2" customWidth="1"/>
    <col min="15879" max="15879" width="11" style="2" customWidth="1"/>
    <col min="15880" max="15880" width="10.42578125" style="2" customWidth="1"/>
    <col min="15881" max="15881" width="11" style="2" customWidth="1"/>
    <col min="15882" max="15882" width="10.85546875" style="2" customWidth="1"/>
    <col min="15883" max="16109" width="9.140625" style="2"/>
    <col min="16110" max="16110" width="36.28515625" style="2" customWidth="1"/>
    <col min="16111" max="16111" width="10.140625" style="2" customWidth="1"/>
    <col min="16112" max="16112" width="9.140625" style="2"/>
    <col min="16113" max="16113" width="9.7109375" style="2" customWidth="1"/>
    <col min="16114" max="16114" width="10" style="2" customWidth="1"/>
    <col min="16115" max="16115" width="9" style="2" customWidth="1"/>
    <col min="16116" max="16116" width="8.85546875" style="2" customWidth="1"/>
    <col min="16117" max="16117" width="9.85546875" style="2" customWidth="1"/>
    <col min="16118" max="16118" width="9" style="2" customWidth="1"/>
    <col min="16119" max="16119" width="9.7109375" style="2" customWidth="1"/>
    <col min="16120" max="16120" width="8.28515625" style="2" customWidth="1"/>
    <col min="16121" max="16121" width="10.140625" style="2" customWidth="1"/>
    <col min="16122" max="16122" width="9" style="2" customWidth="1"/>
    <col min="16123" max="16123" width="9.42578125" style="2" customWidth="1"/>
    <col min="16124" max="16124" width="8.42578125" style="2" customWidth="1"/>
    <col min="16125" max="16125" width="9.28515625" style="2" customWidth="1"/>
    <col min="16126" max="16126" width="9.85546875" style="2" customWidth="1"/>
    <col min="16127" max="16127" width="9.7109375" style="2" customWidth="1"/>
    <col min="16128" max="16128" width="8.85546875" style="2" customWidth="1"/>
    <col min="16129" max="16130" width="9.7109375" style="2" customWidth="1"/>
    <col min="16131" max="16131" width="9.28515625" style="2" customWidth="1"/>
    <col min="16132" max="16132" width="9.42578125" style="2" customWidth="1"/>
    <col min="16133" max="16133" width="9" style="2" customWidth="1"/>
    <col min="16134" max="16134" width="8.42578125" style="2" customWidth="1"/>
    <col min="16135" max="16135" width="11" style="2" customWidth="1"/>
    <col min="16136" max="16136" width="10.42578125" style="2" customWidth="1"/>
    <col min="16137" max="16137" width="11" style="2" customWidth="1"/>
    <col min="16138" max="16138" width="10.85546875" style="2" customWidth="1"/>
    <col min="16139" max="16384" width="9.140625" style="2"/>
  </cols>
  <sheetData>
    <row r="1" spans="1:10" x14ac:dyDescent="0.2">
      <c r="A1" s="795" t="s">
        <v>523</v>
      </c>
      <c r="B1" s="795"/>
      <c r="C1" s="795"/>
      <c r="D1" s="795"/>
      <c r="E1" s="795"/>
      <c r="F1" s="795"/>
      <c r="G1" s="795"/>
      <c r="H1" s="795"/>
      <c r="I1" s="795"/>
      <c r="J1" s="795"/>
    </row>
    <row r="2" spans="1:10" x14ac:dyDescent="0.2">
      <c r="A2" s="674"/>
      <c r="B2" s="674"/>
      <c r="C2" s="674"/>
      <c r="D2" s="674"/>
      <c r="E2" s="674"/>
      <c r="F2" s="674"/>
      <c r="G2" s="674"/>
      <c r="H2" s="674"/>
      <c r="I2" s="674"/>
      <c r="J2" s="674"/>
    </row>
    <row r="3" spans="1:10" ht="15.75" x14ac:dyDescent="0.25">
      <c r="A3" s="796" t="s">
        <v>412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0" ht="16.5" thickBot="1" x14ac:dyDescent="0.3">
      <c r="A4" s="797" t="s">
        <v>260</v>
      </c>
      <c r="B4" s="797"/>
      <c r="C4" s="797"/>
      <c r="D4" s="797"/>
      <c r="E4" s="797"/>
      <c r="F4" s="797"/>
      <c r="G4" s="797"/>
      <c r="H4" s="797"/>
      <c r="I4" s="797"/>
      <c r="J4" s="797"/>
    </row>
    <row r="5" spans="1:10" ht="42" customHeight="1" thickBot="1" x14ac:dyDescent="0.25">
      <c r="A5" s="643" t="s">
        <v>131</v>
      </c>
      <c r="B5" s="798" t="s">
        <v>387</v>
      </c>
      <c r="C5" s="799"/>
      <c r="D5" s="799"/>
      <c r="E5" s="798" t="s">
        <v>261</v>
      </c>
      <c r="F5" s="799"/>
      <c r="G5" s="799"/>
      <c r="H5" s="798" t="s">
        <v>137</v>
      </c>
      <c r="I5" s="799"/>
      <c r="J5" s="800"/>
    </row>
    <row r="6" spans="1:10" ht="30" thickBot="1" x14ac:dyDescent="0.25">
      <c r="A6" s="546" t="s">
        <v>413</v>
      </c>
      <c r="B6" s="547" t="s">
        <v>354</v>
      </c>
      <c r="C6" s="547" t="s">
        <v>388</v>
      </c>
      <c r="D6" s="547" t="s">
        <v>389</v>
      </c>
      <c r="E6" s="547" t="s">
        <v>354</v>
      </c>
      <c r="F6" s="547" t="s">
        <v>388</v>
      </c>
      <c r="G6" s="547" t="s">
        <v>389</v>
      </c>
      <c r="H6" s="547" t="s">
        <v>354</v>
      </c>
      <c r="I6" s="547" t="s">
        <v>388</v>
      </c>
      <c r="J6" s="547" t="s">
        <v>389</v>
      </c>
    </row>
    <row r="7" spans="1:10" x14ac:dyDescent="0.2">
      <c r="A7" s="548" t="s">
        <v>66</v>
      </c>
      <c r="B7" s="549"/>
      <c r="C7" s="549"/>
      <c r="D7" s="549"/>
      <c r="E7" s="549"/>
      <c r="F7" s="549"/>
      <c r="G7" s="549"/>
      <c r="H7" s="549"/>
      <c r="I7" s="549"/>
      <c r="J7" s="660"/>
    </row>
    <row r="8" spans="1:10" x14ac:dyDescent="0.2">
      <c r="A8" s="550"/>
      <c r="B8" s="551"/>
      <c r="C8" s="551"/>
      <c r="D8" s="551"/>
      <c r="E8" s="551"/>
      <c r="F8" s="551"/>
      <c r="G8" s="551"/>
      <c r="H8" s="551"/>
      <c r="I8" s="551"/>
      <c r="J8" s="661"/>
    </row>
    <row r="9" spans="1:10" x14ac:dyDescent="0.2">
      <c r="A9" s="630" t="s">
        <v>80</v>
      </c>
      <c r="B9" s="631">
        <v>100000</v>
      </c>
      <c r="C9" s="631"/>
      <c r="D9" s="631">
        <f>B9+C9</f>
        <v>100000</v>
      </c>
      <c r="E9" s="631"/>
      <c r="F9" s="631"/>
      <c r="G9" s="631"/>
      <c r="H9" s="554">
        <f>B9+E9</f>
        <v>100000</v>
      </c>
      <c r="I9" s="554">
        <f>C9+F9</f>
        <v>0</v>
      </c>
      <c r="J9" s="662">
        <f>+D9+G9</f>
        <v>100000</v>
      </c>
    </row>
    <row r="10" spans="1:10" x14ac:dyDescent="0.2">
      <c r="A10" s="630" t="s">
        <v>85</v>
      </c>
      <c r="B10" s="631">
        <v>260000</v>
      </c>
      <c r="C10" s="631">
        <v>101442</v>
      </c>
      <c r="D10" s="631">
        <f t="shared" ref="D10:D19" si="0">B10+C10</f>
        <v>361442</v>
      </c>
      <c r="E10" s="631"/>
      <c r="F10" s="631"/>
      <c r="G10" s="631"/>
      <c r="H10" s="554">
        <f t="shared" ref="H10:H19" si="1">B10+E10</f>
        <v>260000</v>
      </c>
      <c r="I10" s="554">
        <f t="shared" ref="I10:I19" si="2">C10+F10</f>
        <v>101442</v>
      </c>
      <c r="J10" s="662">
        <f t="shared" ref="J10:J19" si="3">+D10+G10</f>
        <v>361442</v>
      </c>
    </row>
    <row r="11" spans="1:10" x14ac:dyDescent="0.2">
      <c r="A11" s="630" t="s">
        <v>342</v>
      </c>
      <c r="B11" s="631">
        <v>1500000</v>
      </c>
      <c r="C11" s="631">
        <v>-1500000</v>
      </c>
      <c r="D11" s="631">
        <f t="shared" si="0"/>
        <v>0</v>
      </c>
      <c r="E11" s="631"/>
      <c r="F11" s="631"/>
      <c r="G11" s="631"/>
      <c r="H11" s="554">
        <f t="shared" si="1"/>
        <v>1500000</v>
      </c>
      <c r="I11" s="554">
        <f t="shared" si="2"/>
        <v>-1500000</v>
      </c>
      <c r="J11" s="662">
        <f t="shared" si="3"/>
        <v>0</v>
      </c>
    </row>
    <row r="12" spans="1:10" x14ac:dyDescent="0.2">
      <c r="A12" s="636" t="s">
        <v>177</v>
      </c>
      <c r="B12" s="631">
        <v>5000</v>
      </c>
      <c r="C12" s="631">
        <v>-5000</v>
      </c>
      <c r="D12" s="631">
        <f t="shared" si="0"/>
        <v>0</v>
      </c>
      <c r="E12" s="631"/>
      <c r="F12" s="631"/>
      <c r="G12" s="631"/>
      <c r="H12" s="554">
        <f t="shared" si="1"/>
        <v>5000</v>
      </c>
      <c r="I12" s="554">
        <f t="shared" si="2"/>
        <v>-5000</v>
      </c>
      <c r="J12" s="662">
        <f t="shared" si="3"/>
        <v>0</v>
      </c>
    </row>
    <row r="13" spans="1:10" x14ac:dyDescent="0.2">
      <c r="A13" s="630" t="s">
        <v>390</v>
      </c>
      <c r="B13" s="631">
        <v>40000</v>
      </c>
      <c r="C13" s="631">
        <v>33969</v>
      </c>
      <c r="D13" s="631">
        <f t="shared" si="0"/>
        <v>73969</v>
      </c>
      <c r="E13" s="631"/>
      <c r="F13" s="631"/>
      <c r="G13" s="631"/>
      <c r="H13" s="554">
        <f t="shared" si="1"/>
        <v>40000</v>
      </c>
      <c r="I13" s="554">
        <f t="shared" si="2"/>
        <v>33969</v>
      </c>
      <c r="J13" s="662">
        <f t="shared" si="3"/>
        <v>73969</v>
      </c>
    </row>
    <row r="14" spans="1:10" x14ac:dyDescent="0.2">
      <c r="A14" s="630" t="s">
        <v>391</v>
      </c>
      <c r="B14" s="631">
        <v>1117879</v>
      </c>
      <c r="C14" s="631"/>
      <c r="D14" s="631">
        <f t="shared" si="0"/>
        <v>1117879</v>
      </c>
      <c r="E14" s="631"/>
      <c r="F14" s="631"/>
      <c r="G14" s="631"/>
      <c r="H14" s="554">
        <f t="shared" si="1"/>
        <v>1117879</v>
      </c>
      <c r="I14" s="554">
        <f t="shared" si="2"/>
        <v>0</v>
      </c>
      <c r="J14" s="662">
        <f t="shared" si="3"/>
        <v>1117879</v>
      </c>
    </row>
    <row r="15" spans="1:10" x14ac:dyDescent="0.2">
      <c r="A15" s="630" t="s">
        <v>154</v>
      </c>
      <c r="B15" s="631">
        <v>63500</v>
      </c>
      <c r="C15" s="631"/>
      <c r="D15" s="631">
        <f t="shared" si="0"/>
        <v>63500</v>
      </c>
      <c r="E15" s="631"/>
      <c r="F15" s="631"/>
      <c r="G15" s="631"/>
      <c r="H15" s="554">
        <f t="shared" si="1"/>
        <v>63500</v>
      </c>
      <c r="I15" s="554">
        <f t="shared" si="2"/>
        <v>0</v>
      </c>
      <c r="J15" s="662">
        <f t="shared" si="3"/>
        <v>63500</v>
      </c>
    </row>
    <row r="16" spans="1:10" x14ac:dyDescent="0.2">
      <c r="A16" s="630" t="s">
        <v>155</v>
      </c>
      <c r="B16" s="631">
        <v>381000</v>
      </c>
      <c r="C16" s="631"/>
      <c r="D16" s="631">
        <f t="shared" si="0"/>
        <v>381000</v>
      </c>
      <c r="E16" s="631"/>
      <c r="F16" s="631"/>
      <c r="G16" s="631"/>
      <c r="H16" s="554">
        <f t="shared" si="1"/>
        <v>381000</v>
      </c>
      <c r="I16" s="554">
        <f t="shared" si="2"/>
        <v>0</v>
      </c>
      <c r="J16" s="662">
        <f t="shared" si="3"/>
        <v>381000</v>
      </c>
    </row>
    <row r="17" spans="1:10" x14ac:dyDescent="0.2">
      <c r="A17" s="630" t="s">
        <v>159</v>
      </c>
      <c r="B17" s="631">
        <v>554000</v>
      </c>
      <c r="C17" s="631">
        <v>-546001</v>
      </c>
      <c r="D17" s="631">
        <f t="shared" si="0"/>
        <v>7999</v>
      </c>
      <c r="E17" s="631"/>
      <c r="F17" s="631"/>
      <c r="G17" s="631"/>
      <c r="H17" s="554">
        <f t="shared" si="1"/>
        <v>554000</v>
      </c>
      <c r="I17" s="554">
        <f t="shared" si="2"/>
        <v>-546001</v>
      </c>
      <c r="J17" s="662">
        <f t="shared" si="3"/>
        <v>7999</v>
      </c>
    </row>
    <row r="18" spans="1:10" x14ac:dyDescent="0.2">
      <c r="A18" s="630" t="s">
        <v>160</v>
      </c>
      <c r="B18" s="631">
        <v>191000</v>
      </c>
      <c r="C18" s="631">
        <v>619725</v>
      </c>
      <c r="D18" s="631">
        <f t="shared" si="0"/>
        <v>810725</v>
      </c>
      <c r="E18" s="631"/>
      <c r="F18" s="631"/>
      <c r="G18" s="631"/>
      <c r="H18" s="554">
        <f t="shared" si="1"/>
        <v>191000</v>
      </c>
      <c r="I18" s="554">
        <f t="shared" si="2"/>
        <v>619725</v>
      </c>
      <c r="J18" s="662">
        <f t="shared" si="3"/>
        <v>810725</v>
      </c>
    </row>
    <row r="19" spans="1:10" ht="13.5" thickBot="1" x14ac:dyDescent="0.25">
      <c r="A19" s="630" t="s">
        <v>161</v>
      </c>
      <c r="B19" s="631">
        <v>635000</v>
      </c>
      <c r="C19" s="631"/>
      <c r="D19" s="631">
        <f t="shared" si="0"/>
        <v>635000</v>
      </c>
      <c r="E19" s="631"/>
      <c r="F19" s="631"/>
      <c r="G19" s="631"/>
      <c r="H19" s="554">
        <f t="shared" si="1"/>
        <v>635000</v>
      </c>
      <c r="I19" s="554">
        <f t="shared" si="2"/>
        <v>0</v>
      </c>
      <c r="J19" s="662">
        <f t="shared" si="3"/>
        <v>635000</v>
      </c>
    </row>
    <row r="20" spans="1:10" ht="13.5" thickBot="1" x14ac:dyDescent="0.25">
      <c r="A20" s="558" t="s">
        <v>72</v>
      </c>
      <c r="B20" s="559">
        <f t="shared" ref="B20:J20" si="4">SUM(B9:B19)</f>
        <v>4847379</v>
      </c>
      <c r="C20" s="559">
        <f t="shared" si="4"/>
        <v>-1295865</v>
      </c>
      <c r="D20" s="559">
        <f t="shared" si="4"/>
        <v>3551514</v>
      </c>
      <c r="E20" s="559">
        <f t="shared" si="4"/>
        <v>0</v>
      </c>
      <c r="F20" s="559">
        <f t="shared" si="4"/>
        <v>0</v>
      </c>
      <c r="G20" s="559">
        <f t="shared" si="4"/>
        <v>0</v>
      </c>
      <c r="H20" s="560">
        <f t="shared" si="4"/>
        <v>4847379</v>
      </c>
      <c r="I20" s="560">
        <f t="shared" si="4"/>
        <v>-1295865</v>
      </c>
      <c r="J20" s="664">
        <f t="shared" si="4"/>
        <v>3551514</v>
      </c>
    </row>
    <row r="21" spans="1:10" ht="13.5" thickBot="1" x14ac:dyDescent="0.25">
      <c r="A21" s="561"/>
      <c r="B21" s="562"/>
      <c r="C21" s="562"/>
      <c r="D21" s="562"/>
      <c r="E21" s="562"/>
      <c r="F21" s="562"/>
      <c r="G21" s="562"/>
      <c r="H21" s="563">
        <f>B21+E21</f>
        <v>0</v>
      </c>
      <c r="I21" s="563">
        <f>C21+F21</f>
        <v>0</v>
      </c>
      <c r="J21" s="665">
        <f>D21+G21</f>
        <v>0</v>
      </c>
    </row>
    <row r="22" spans="1:10" ht="13.5" thickBot="1" x14ac:dyDescent="0.25">
      <c r="A22" s="564" t="s">
        <v>263</v>
      </c>
      <c r="B22" s="565">
        <f t="shared" ref="B22:J22" si="5">B20+B21</f>
        <v>4847379</v>
      </c>
      <c r="C22" s="565">
        <f t="shared" si="5"/>
        <v>-1295865</v>
      </c>
      <c r="D22" s="565">
        <f t="shared" si="5"/>
        <v>3551514</v>
      </c>
      <c r="E22" s="565">
        <f t="shared" si="5"/>
        <v>0</v>
      </c>
      <c r="F22" s="565">
        <f t="shared" si="5"/>
        <v>0</v>
      </c>
      <c r="G22" s="565">
        <f t="shared" si="5"/>
        <v>0</v>
      </c>
      <c r="H22" s="570">
        <f t="shared" si="5"/>
        <v>4847379</v>
      </c>
      <c r="I22" s="570">
        <f t="shared" si="5"/>
        <v>-1295865</v>
      </c>
      <c r="J22" s="666">
        <f t="shared" si="5"/>
        <v>3551514</v>
      </c>
    </row>
    <row r="23" spans="1:10" ht="13.5" thickBot="1" x14ac:dyDescent="0.25">
      <c r="A23" s="566" t="s">
        <v>73</v>
      </c>
      <c r="B23" s="562"/>
      <c r="C23" s="562"/>
      <c r="D23" s="562"/>
      <c r="E23" s="562"/>
      <c r="F23" s="562"/>
      <c r="G23" s="562"/>
      <c r="H23" s="563"/>
      <c r="I23" s="562"/>
      <c r="J23" s="665"/>
    </row>
    <row r="24" spans="1:10" x14ac:dyDescent="0.2">
      <c r="A24" s="630" t="s">
        <v>265</v>
      </c>
      <c r="B24" s="631">
        <v>736600</v>
      </c>
      <c r="C24" s="631">
        <v>-259598</v>
      </c>
      <c r="D24" s="635">
        <f t="shared" ref="D24:D45" si="6">B24+C24</f>
        <v>477002</v>
      </c>
      <c r="E24" s="631"/>
      <c r="F24" s="631"/>
      <c r="G24" s="631"/>
      <c r="H24" s="554">
        <f t="shared" ref="H24:H46" si="7">B24+E24</f>
        <v>736600</v>
      </c>
      <c r="I24" s="554">
        <f t="shared" ref="I24:I46" si="8">C24+F24</f>
        <v>-259598</v>
      </c>
      <c r="J24" s="663">
        <f t="shared" ref="J24:J46" si="9">D24+G24</f>
        <v>477002</v>
      </c>
    </row>
    <row r="25" spans="1:10" x14ac:dyDescent="0.2">
      <c r="A25" s="630" t="s">
        <v>393</v>
      </c>
      <c r="B25" s="631">
        <v>700000</v>
      </c>
      <c r="C25" s="631">
        <v>-73724</v>
      </c>
      <c r="D25" s="635">
        <f t="shared" si="6"/>
        <v>626276</v>
      </c>
      <c r="E25" s="631"/>
      <c r="F25" s="631"/>
      <c r="G25" s="631"/>
      <c r="H25" s="554">
        <f t="shared" si="7"/>
        <v>700000</v>
      </c>
      <c r="I25" s="554">
        <f t="shared" si="8"/>
        <v>-73724</v>
      </c>
      <c r="J25" s="663">
        <f t="shared" si="9"/>
        <v>626276</v>
      </c>
    </row>
    <row r="26" spans="1:10" x14ac:dyDescent="0.2">
      <c r="A26" s="630" t="s">
        <v>394</v>
      </c>
      <c r="B26" s="631">
        <v>300000</v>
      </c>
      <c r="C26" s="631"/>
      <c r="D26" s="635">
        <f t="shared" si="6"/>
        <v>300000</v>
      </c>
      <c r="E26" s="631"/>
      <c r="F26" s="631"/>
      <c r="G26" s="631"/>
      <c r="H26" s="554">
        <f t="shared" si="7"/>
        <v>300000</v>
      </c>
      <c r="I26" s="554">
        <f t="shared" si="8"/>
        <v>0</v>
      </c>
      <c r="J26" s="663">
        <f t="shared" si="9"/>
        <v>300000</v>
      </c>
    </row>
    <row r="27" spans="1:10" x14ac:dyDescent="0.2">
      <c r="A27" s="630" t="s">
        <v>142</v>
      </c>
      <c r="B27" s="553">
        <v>381000</v>
      </c>
      <c r="C27" s="553"/>
      <c r="D27" s="635">
        <f t="shared" si="6"/>
        <v>381000</v>
      </c>
      <c r="E27" s="553"/>
      <c r="F27" s="553"/>
      <c r="G27" s="553"/>
      <c r="H27" s="554">
        <f t="shared" si="7"/>
        <v>381000</v>
      </c>
      <c r="I27" s="554">
        <f t="shared" si="8"/>
        <v>0</v>
      </c>
      <c r="J27" s="663">
        <f t="shared" si="9"/>
        <v>381000</v>
      </c>
    </row>
    <row r="28" spans="1:10" ht="17.25" customHeight="1" x14ac:dyDescent="0.2">
      <c r="A28" s="659" t="s">
        <v>396</v>
      </c>
      <c r="B28" s="553">
        <v>338000</v>
      </c>
      <c r="C28" s="553"/>
      <c r="D28" s="635">
        <f t="shared" si="6"/>
        <v>338000</v>
      </c>
      <c r="E28" s="553"/>
      <c r="F28" s="553"/>
      <c r="G28" s="553"/>
      <c r="H28" s="554">
        <f t="shared" si="7"/>
        <v>338000</v>
      </c>
      <c r="I28" s="554">
        <f t="shared" si="8"/>
        <v>0</v>
      </c>
      <c r="J28" s="663">
        <f t="shared" si="9"/>
        <v>338000</v>
      </c>
    </row>
    <row r="29" spans="1:10" x14ac:dyDescent="0.2">
      <c r="A29" s="630" t="s">
        <v>397</v>
      </c>
      <c r="B29" s="553">
        <v>17947569</v>
      </c>
      <c r="C29" s="553">
        <v>15698181</v>
      </c>
      <c r="D29" s="635">
        <f t="shared" si="6"/>
        <v>33645750</v>
      </c>
      <c r="E29" s="553"/>
      <c r="F29" s="553"/>
      <c r="G29" s="553"/>
      <c r="H29" s="554">
        <f t="shared" si="7"/>
        <v>17947569</v>
      </c>
      <c r="I29" s="554">
        <f t="shared" si="8"/>
        <v>15698181</v>
      </c>
      <c r="J29" s="663">
        <f t="shared" si="9"/>
        <v>33645750</v>
      </c>
    </row>
    <row r="30" spans="1:10" x14ac:dyDescent="0.2">
      <c r="A30" s="630" t="s">
        <v>398</v>
      </c>
      <c r="B30" s="569">
        <v>200000</v>
      </c>
      <c r="C30" s="569"/>
      <c r="D30" s="635">
        <f t="shared" si="6"/>
        <v>200000</v>
      </c>
      <c r="E30" s="569"/>
      <c r="F30" s="569"/>
      <c r="G30" s="569"/>
      <c r="H30" s="554">
        <f t="shared" si="7"/>
        <v>200000</v>
      </c>
      <c r="I30" s="554">
        <f t="shared" si="8"/>
        <v>0</v>
      </c>
      <c r="J30" s="663">
        <f t="shared" si="9"/>
        <v>200000</v>
      </c>
    </row>
    <row r="31" spans="1:10" ht="14.25" customHeight="1" x14ac:dyDescent="0.2">
      <c r="A31" s="630" t="s">
        <v>399</v>
      </c>
      <c r="B31" s="569">
        <v>175931826</v>
      </c>
      <c r="C31" s="569">
        <v>-29323615</v>
      </c>
      <c r="D31" s="635">
        <f t="shared" si="6"/>
        <v>146608211</v>
      </c>
      <c r="E31" s="569"/>
      <c r="F31" s="569"/>
      <c r="G31" s="569"/>
      <c r="H31" s="554">
        <f t="shared" si="7"/>
        <v>175931826</v>
      </c>
      <c r="I31" s="554">
        <f t="shared" si="8"/>
        <v>-29323615</v>
      </c>
      <c r="J31" s="663">
        <f t="shared" si="9"/>
        <v>146608211</v>
      </c>
    </row>
    <row r="32" spans="1:10" ht="12.75" customHeight="1" x14ac:dyDescent="0.2">
      <c r="A32" s="659" t="s">
        <v>400</v>
      </c>
      <c r="B32" s="569"/>
      <c r="C32" s="569">
        <v>886601</v>
      </c>
      <c r="D32" s="635">
        <f t="shared" si="6"/>
        <v>886601</v>
      </c>
      <c r="E32" s="569"/>
      <c r="F32" s="569"/>
      <c r="G32" s="569"/>
      <c r="H32" s="554">
        <f t="shared" si="7"/>
        <v>0</v>
      </c>
      <c r="I32" s="554">
        <f t="shared" si="8"/>
        <v>886601</v>
      </c>
      <c r="J32" s="663">
        <f t="shared" si="9"/>
        <v>886601</v>
      </c>
    </row>
    <row r="33" spans="1:10" ht="24" customHeight="1" x14ac:dyDescent="0.2">
      <c r="A33" s="659" t="s">
        <v>401</v>
      </c>
      <c r="B33" s="569">
        <v>71859634</v>
      </c>
      <c r="C33" s="569"/>
      <c r="D33" s="635">
        <f t="shared" si="6"/>
        <v>71859634</v>
      </c>
      <c r="E33" s="569"/>
      <c r="F33" s="569"/>
      <c r="G33" s="569"/>
      <c r="H33" s="554">
        <f t="shared" si="7"/>
        <v>71859634</v>
      </c>
      <c r="I33" s="554">
        <f t="shared" si="8"/>
        <v>0</v>
      </c>
      <c r="J33" s="663">
        <f t="shared" si="9"/>
        <v>71859634</v>
      </c>
    </row>
    <row r="34" spans="1:10" x14ac:dyDescent="0.2">
      <c r="A34" s="630" t="s">
        <v>402</v>
      </c>
      <c r="B34" s="553">
        <v>8000000</v>
      </c>
      <c r="C34" s="553"/>
      <c r="D34" s="635">
        <f t="shared" si="6"/>
        <v>8000000</v>
      </c>
      <c r="E34" s="553"/>
      <c r="F34" s="553"/>
      <c r="G34" s="553"/>
      <c r="H34" s="554">
        <f t="shared" si="7"/>
        <v>8000000</v>
      </c>
      <c r="I34" s="554">
        <f t="shared" si="8"/>
        <v>0</v>
      </c>
      <c r="J34" s="663">
        <f t="shared" si="9"/>
        <v>8000000</v>
      </c>
    </row>
    <row r="35" spans="1:10" x14ac:dyDescent="0.2">
      <c r="A35" s="630" t="s">
        <v>75</v>
      </c>
      <c r="B35" s="553">
        <v>1522000</v>
      </c>
      <c r="C35" s="553">
        <v>1620945</v>
      </c>
      <c r="D35" s="635">
        <f t="shared" si="6"/>
        <v>3142945</v>
      </c>
      <c r="E35" s="553"/>
      <c r="F35" s="553"/>
      <c r="G35" s="553"/>
      <c r="H35" s="554">
        <f t="shared" si="7"/>
        <v>1522000</v>
      </c>
      <c r="I35" s="554">
        <f t="shared" si="8"/>
        <v>1620945</v>
      </c>
      <c r="J35" s="663">
        <f t="shared" si="9"/>
        <v>3142945</v>
      </c>
    </row>
    <row r="36" spans="1:10" ht="22.5" customHeight="1" x14ac:dyDescent="0.2">
      <c r="A36" s="659" t="s">
        <v>403</v>
      </c>
      <c r="B36" s="553">
        <v>3535485</v>
      </c>
      <c r="C36" s="553"/>
      <c r="D36" s="635">
        <f t="shared" si="6"/>
        <v>3535485</v>
      </c>
      <c r="E36" s="553"/>
      <c r="F36" s="553"/>
      <c r="G36" s="553"/>
      <c r="H36" s="554">
        <f t="shared" si="7"/>
        <v>3535485</v>
      </c>
      <c r="I36" s="554">
        <f t="shared" si="8"/>
        <v>0</v>
      </c>
      <c r="J36" s="663">
        <f t="shared" si="9"/>
        <v>3535485</v>
      </c>
    </row>
    <row r="37" spans="1:10" x14ac:dyDescent="0.2">
      <c r="A37" s="630" t="s">
        <v>456</v>
      </c>
      <c r="B37" s="553">
        <v>5615265</v>
      </c>
      <c r="C37" s="553">
        <v>1</v>
      </c>
      <c r="D37" s="635">
        <f t="shared" si="6"/>
        <v>5615266</v>
      </c>
      <c r="E37" s="553"/>
      <c r="F37" s="553"/>
      <c r="G37" s="553"/>
      <c r="H37" s="554">
        <f t="shared" si="7"/>
        <v>5615265</v>
      </c>
      <c r="I37" s="554">
        <f t="shared" si="8"/>
        <v>1</v>
      </c>
      <c r="J37" s="663">
        <f t="shared" si="9"/>
        <v>5615266</v>
      </c>
    </row>
    <row r="38" spans="1:10" x14ac:dyDescent="0.2">
      <c r="A38" s="630" t="s">
        <v>404</v>
      </c>
      <c r="B38" s="553"/>
      <c r="C38" s="553">
        <v>14607324</v>
      </c>
      <c r="D38" s="635">
        <f t="shared" si="6"/>
        <v>14607324</v>
      </c>
      <c r="E38" s="553"/>
      <c r="F38" s="553"/>
      <c r="G38" s="553"/>
      <c r="H38" s="554">
        <f t="shared" si="7"/>
        <v>0</v>
      </c>
      <c r="I38" s="554">
        <f t="shared" si="8"/>
        <v>14607324</v>
      </c>
      <c r="J38" s="663">
        <f t="shared" si="9"/>
        <v>14607324</v>
      </c>
    </row>
    <row r="39" spans="1:10" x14ac:dyDescent="0.2">
      <c r="A39" s="630" t="s">
        <v>405</v>
      </c>
      <c r="B39" s="553"/>
      <c r="C39" s="553">
        <v>27875348</v>
      </c>
      <c r="D39" s="635">
        <f t="shared" si="6"/>
        <v>27875348</v>
      </c>
      <c r="E39" s="553"/>
      <c r="F39" s="553"/>
      <c r="G39" s="553"/>
      <c r="H39" s="554">
        <f t="shared" si="7"/>
        <v>0</v>
      </c>
      <c r="I39" s="554">
        <f t="shared" si="8"/>
        <v>27875348</v>
      </c>
      <c r="J39" s="663">
        <f t="shared" si="9"/>
        <v>27875348</v>
      </c>
    </row>
    <row r="40" spans="1:10" x14ac:dyDescent="0.2">
      <c r="A40" s="630" t="s">
        <v>406</v>
      </c>
      <c r="B40" s="553"/>
      <c r="C40" s="553">
        <v>4648835</v>
      </c>
      <c r="D40" s="635">
        <f t="shared" si="6"/>
        <v>4648835</v>
      </c>
      <c r="E40" s="553"/>
      <c r="F40" s="553"/>
      <c r="G40" s="553"/>
      <c r="H40" s="554">
        <f t="shared" si="7"/>
        <v>0</v>
      </c>
      <c r="I40" s="554">
        <f t="shared" si="8"/>
        <v>4648835</v>
      </c>
      <c r="J40" s="663">
        <f t="shared" si="9"/>
        <v>4648835</v>
      </c>
    </row>
    <row r="41" spans="1:10" x14ac:dyDescent="0.2">
      <c r="A41" s="630" t="s">
        <v>407</v>
      </c>
      <c r="B41" s="553">
        <v>1562000</v>
      </c>
      <c r="C41" s="553">
        <v>22819</v>
      </c>
      <c r="D41" s="635">
        <f t="shared" si="6"/>
        <v>1584819</v>
      </c>
      <c r="E41" s="553"/>
      <c r="F41" s="553"/>
      <c r="G41" s="553"/>
      <c r="H41" s="554">
        <f t="shared" si="7"/>
        <v>1562000</v>
      </c>
      <c r="I41" s="554">
        <f t="shared" si="8"/>
        <v>22819</v>
      </c>
      <c r="J41" s="663">
        <f t="shared" si="9"/>
        <v>1584819</v>
      </c>
    </row>
    <row r="42" spans="1:10" ht="25.5" x14ac:dyDescent="0.2">
      <c r="A42" s="567" t="s">
        <v>408</v>
      </c>
      <c r="B42" s="553">
        <v>7736000</v>
      </c>
      <c r="C42" s="553">
        <v>1622180</v>
      </c>
      <c r="D42" s="635">
        <f t="shared" si="6"/>
        <v>9358180</v>
      </c>
      <c r="E42" s="553"/>
      <c r="F42" s="553"/>
      <c r="G42" s="553"/>
      <c r="H42" s="554">
        <f t="shared" si="7"/>
        <v>7736000</v>
      </c>
      <c r="I42" s="554">
        <f t="shared" si="8"/>
        <v>1622180</v>
      </c>
      <c r="J42" s="663">
        <f t="shared" si="9"/>
        <v>9358180</v>
      </c>
    </row>
    <row r="43" spans="1:10" ht="24.75" customHeight="1" x14ac:dyDescent="0.2">
      <c r="A43" s="659" t="s">
        <v>414</v>
      </c>
      <c r="B43" s="553">
        <v>6000000</v>
      </c>
      <c r="C43" s="553">
        <v>40211900</v>
      </c>
      <c r="D43" s="635">
        <f t="shared" si="6"/>
        <v>46211900</v>
      </c>
      <c r="E43" s="553"/>
      <c r="F43" s="553"/>
      <c r="G43" s="553"/>
      <c r="H43" s="554">
        <f t="shared" si="7"/>
        <v>6000000</v>
      </c>
      <c r="I43" s="554">
        <f t="shared" si="8"/>
        <v>40211900</v>
      </c>
      <c r="J43" s="663">
        <f t="shared" si="9"/>
        <v>46211900</v>
      </c>
    </row>
    <row r="44" spans="1:10" ht="27.75" customHeight="1" x14ac:dyDescent="0.2">
      <c r="A44" s="567" t="s">
        <v>409</v>
      </c>
      <c r="B44" s="553">
        <v>674093</v>
      </c>
      <c r="C44" s="553">
        <v>8949236</v>
      </c>
      <c r="D44" s="635">
        <f t="shared" si="6"/>
        <v>9623329</v>
      </c>
      <c r="E44" s="553"/>
      <c r="F44" s="553"/>
      <c r="G44" s="553"/>
      <c r="H44" s="554">
        <f t="shared" si="7"/>
        <v>674093</v>
      </c>
      <c r="I44" s="554">
        <f t="shared" si="8"/>
        <v>8949236</v>
      </c>
      <c r="J44" s="663">
        <f t="shared" si="9"/>
        <v>9623329</v>
      </c>
    </row>
    <row r="45" spans="1:10" x14ac:dyDescent="0.2">
      <c r="A45" s="630" t="s">
        <v>410</v>
      </c>
      <c r="B45" s="553"/>
      <c r="C45" s="553"/>
      <c r="D45" s="635">
        <f t="shared" si="6"/>
        <v>0</v>
      </c>
      <c r="E45" s="553">
        <v>3273961</v>
      </c>
      <c r="F45" s="553">
        <v>1861264</v>
      </c>
      <c r="G45" s="631">
        <f t="shared" ref="G45:G46" si="10">E45+F45</f>
        <v>5135225</v>
      </c>
      <c r="H45" s="554">
        <f t="shared" si="7"/>
        <v>3273961</v>
      </c>
      <c r="I45" s="554">
        <f t="shared" si="8"/>
        <v>1861264</v>
      </c>
      <c r="J45" s="663">
        <f t="shared" si="9"/>
        <v>5135225</v>
      </c>
    </row>
    <row r="46" spans="1:10" ht="13.5" thickBot="1" x14ac:dyDescent="0.25">
      <c r="A46" s="630" t="s">
        <v>411</v>
      </c>
      <c r="B46" s="553"/>
      <c r="C46" s="553"/>
      <c r="D46" s="635"/>
      <c r="E46" s="553"/>
      <c r="F46" s="553">
        <v>4779900</v>
      </c>
      <c r="G46" s="631">
        <f t="shared" si="10"/>
        <v>4779900</v>
      </c>
      <c r="H46" s="554">
        <f t="shared" si="7"/>
        <v>0</v>
      </c>
      <c r="I46" s="554">
        <f t="shared" si="8"/>
        <v>4779900</v>
      </c>
      <c r="J46" s="663">
        <f t="shared" si="9"/>
        <v>4779900</v>
      </c>
    </row>
    <row r="47" spans="1:10" ht="13.5" thickBot="1" x14ac:dyDescent="0.25">
      <c r="A47" s="564" t="s">
        <v>266</v>
      </c>
      <c r="B47" s="565">
        <f t="shared" ref="B47:J47" si="11">SUM(B24:B46)</f>
        <v>303039472</v>
      </c>
      <c r="C47" s="565">
        <f t="shared" si="11"/>
        <v>86486433</v>
      </c>
      <c r="D47" s="565">
        <f t="shared" si="11"/>
        <v>389525905</v>
      </c>
      <c r="E47" s="565">
        <f t="shared" si="11"/>
        <v>3273961</v>
      </c>
      <c r="F47" s="565">
        <f t="shared" si="11"/>
        <v>6641164</v>
      </c>
      <c r="G47" s="565">
        <f t="shared" si="11"/>
        <v>9915125</v>
      </c>
      <c r="H47" s="570">
        <f t="shared" si="11"/>
        <v>306313433</v>
      </c>
      <c r="I47" s="570">
        <f t="shared" si="11"/>
        <v>93127597</v>
      </c>
      <c r="J47" s="666">
        <f t="shared" si="11"/>
        <v>399441030</v>
      </c>
    </row>
    <row r="48" spans="1:10" ht="13.5" hidden="1" thickBot="1" x14ac:dyDescent="0.25">
      <c r="A48" s="571" t="s">
        <v>137</v>
      </c>
      <c r="B48" s="562">
        <f t="shared" ref="B48:I48" si="12">B47+B22</f>
        <v>307886851</v>
      </c>
      <c r="C48" s="562">
        <f t="shared" si="12"/>
        <v>85190568</v>
      </c>
      <c r="D48" s="562">
        <f t="shared" si="12"/>
        <v>393077419</v>
      </c>
      <c r="E48" s="562">
        <f t="shared" si="12"/>
        <v>3273961</v>
      </c>
      <c r="F48" s="562">
        <f t="shared" si="12"/>
        <v>6641164</v>
      </c>
      <c r="G48" s="562">
        <f t="shared" si="12"/>
        <v>9915125</v>
      </c>
      <c r="H48" s="563">
        <f t="shared" si="12"/>
        <v>311160812</v>
      </c>
      <c r="I48" s="563">
        <f t="shared" si="12"/>
        <v>91831732</v>
      </c>
      <c r="J48" s="665">
        <f>H48+I48</f>
        <v>402992544</v>
      </c>
    </row>
    <row r="49" spans="1:10" ht="15.75" hidden="1" customHeight="1" thickBot="1" x14ac:dyDescent="0.25">
      <c r="A49" s="571" t="s">
        <v>148</v>
      </c>
      <c r="B49" s="633"/>
      <c r="C49" s="633"/>
      <c r="D49" s="633"/>
      <c r="E49" s="633"/>
      <c r="F49" s="633"/>
      <c r="G49" s="633"/>
      <c r="H49" s="563"/>
      <c r="I49" s="563"/>
      <c r="J49" s="665"/>
    </row>
    <row r="50" spans="1:10" ht="19.5" customHeight="1" thickBot="1" x14ac:dyDescent="0.25">
      <c r="A50" s="573" t="s">
        <v>137</v>
      </c>
      <c r="B50" s="574">
        <f t="shared" ref="B50:G50" si="13">B48-B49</f>
        <v>307886851</v>
      </c>
      <c r="C50" s="574">
        <f t="shared" si="13"/>
        <v>85190568</v>
      </c>
      <c r="D50" s="574">
        <f t="shared" si="13"/>
        <v>393077419</v>
      </c>
      <c r="E50" s="574">
        <f t="shared" si="13"/>
        <v>3273961</v>
      </c>
      <c r="F50" s="574">
        <f t="shared" si="13"/>
        <v>6641164</v>
      </c>
      <c r="G50" s="574">
        <f t="shared" si="13"/>
        <v>9915125</v>
      </c>
      <c r="H50" s="575">
        <f>H48+H49</f>
        <v>311160812</v>
      </c>
      <c r="I50" s="575">
        <f>I48+I49</f>
        <v>91831732</v>
      </c>
      <c r="J50" s="668">
        <f>J48+J49</f>
        <v>402992544</v>
      </c>
    </row>
  </sheetData>
  <mergeCells count="6">
    <mergeCell ref="A1:J1"/>
    <mergeCell ref="A3:J3"/>
    <mergeCell ref="A4:J4"/>
    <mergeCell ref="B5:D5"/>
    <mergeCell ref="E5:G5"/>
    <mergeCell ref="H5:J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A2BD-AF03-4364-9DEE-40D511DDD869}">
  <sheetPr>
    <tabColor rgb="FF99FFCC"/>
    <pageSetUpPr fitToPage="1"/>
  </sheetPr>
  <dimension ref="A1:I52"/>
  <sheetViews>
    <sheetView topLeftCell="A3" workbookViewId="0">
      <selection activeCell="A3" sqref="A3:I3"/>
    </sheetView>
  </sheetViews>
  <sheetFormatPr defaultRowHeight="12.75" x14ac:dyDescent="0.2"/>
  <cols>
    <col min="1" max="1" width="12" style="2" customWidth="1"/>
    <col min="2" max="5" width="9.140625" style="2"/>
    <col min="6" max="6" width="4.42578125" style="2" customWidth="1"/>
    <col min="7" max="7" width="13.7109375" style="2" customWidth="1"/>
    <col min="8" max="8" width="10.28515625" style="2" customWidth="1"/>
    <col min="9" max="9" width="10.5703125" style="2" customWidth="1"/>
    <col min="10" max="255" width="9.140625" style="2"/>
    <col min="256" max="256" width="12" style="2" customWidth="1"/>
    <col min="257" max="260" width="9.140625" style="2"/>
    <col min="261" max="261" width="4.42578125" style="2" customWidth="1"/>
    <col min="262" max="262" width="12.85546875" style="2" customWidth="1"/>
    <col min="263" max="263" width="10.28515625" style="2" customWidth="1"/>
    <col min="264" max="264" width="10.5703125" style="2" customWidth="1"/>
    <col min="265" max="511" width="9.140625" style="2"/>
    <col min="512" max="512" width="12" style="2" customWidth="1"/>
    <col min="513" max="516" width="9.140625" style="2"/>
    <col min="517" max="517" width="4.42578125" style="2" customWidth="1"/>
    <col min="518" max="518" width="12.85546875" style="2" customWidth="1"/>
    <col min="519" max="519" width="10.28515625" style="2" customWidth="1"/>
    <col min="520" max="520" width="10.5703125" style="2" customWidth="1"/>
    <col min="521" max="767" width="9.140625" style="2"/>
    <col min="768" max="768" width="12" style="2" customWidth="1"/>
    <col min="769" max="772" width="9.140625" style="2"/>
    <col min="773" max="773" width="4.42578125" style="2" customWidth="1"/>
    <col min="774" max="774" width="12.85546875" style="2" customWidth="1"/>
    <col min="775" max="775" width="10.28515625" style="2" customWidth="1"/>
    <col min="776" max="776" width="10.5703125" style="2" customWidth="1"/>
    <col min="777" max="1023" width="9.140625" style="2"/>
    <col min="1024" max="1024" width="12" style="2" customWidth="1"/>
    <col min="1025" max="1028" width="9.140625" style="2"/>
    <col min="1029" max="1029" width="4.42578125" style="2" customWidth="1"/>
    <col min="1030" max="1030" width="12.85546875" style="2" customWidth="1"/>
    <col min="1031" max="1031" width="10.28515625" style="2" customWidth="1"/>
    <col min="1032" max="1032" width="10.5703125" style="2" customWidth="1"/>
    <col min="1033" max="1279" width="9.140625" style="2"/>
    <col min="1280" max="1280" width="12" style="2" customWidth="1"/>
    <col min="1281" max="1284" width="9.140625" style="2"/>
    <col min="1285" max="1285" width="4.42578125" style="2" customWidth="1"/>
    <col min="1286" max="1286" width="12.85546875" style="2" customWidth="1"/>
    <col min="1287" max="1287" width="10.28515625" style="2" customWidth="1"/>
    <col min="1288" max="1288" width="10.5703125" style="2" customWidth="1"/>
    <col min="1289" max="1535" width="9.140625" style="2"/>
    <col min="1536" max="1536" width="12" style="2" customWidth="1"/>
    <col min="1537" max="1540" width="9.140625" style="2"/>
    <col min="1541" max="1541" width="4.42578125" style="2" customWidth="1"/>
    <col min="1542" max="1542" width="12.85546875" style="2" customWidth="1"/>
    <col min="1543" max="1543" width="10.28515625" style="2" customWidth="1"/>
    <col min="1544" max="1544" width="10.5703125" style="2" customWidth="1"/>
    <col min="1545" max="1791" width="9.140625" style="2"/>
    <col min="1792" max="1792" width="12" style="2" customWidth="1"/>
    <col min="1793" max="1796" width="9.140625" style="2"/>
    <col min="1797" max="1797" width="4.42578125" style="2" customWidth="1"/>
    <col min="1798" max="1798" width="12.85546875" style="2" customWidth="1"/>
    <col min="1799" max="1799" width="10.28515625" style="2" customWidth="1"/>
    <col min="1800" max="1800" width="10.5703125" style="2" customWidth="1"/>
    <col min="1801" max="2047" width="9.140625" style="2"/>
    <col min="2048" max="2048" width="12" style="2" customWidth="1"/>
    <col min="2049" max="2052" width="9.140625" style="2"/>
    <col min="2053" max="2053" width="4.42578125" style="2" customWidth="1"/>
    <col min="2054" max="2054" width="12.85546875" style="2" customWidth="1"/>
    <col min="2055" max="2055" width="10.28515625" style="2" customWidth="1"/>
    <col min="2056" max="2056" width="10.5703125" style="2" customWidth="1"/>
    <col min="2057" max="2303" width="9.140625" style="2"/>
    <col min="2304" max="2304" width="12" style="2" customWidth="1"/>
    <col min="2305" max="2308" width="9.140625" style="2"/>
    <col min="2309" max="2309" width="4.42578125" style="2" customWidth="1"/>
    <col min="2310" max="2310" width="12.85546875" style="2" customWidth="1"/>
    <col min="2311" max="2311" width="10.28515625" style="2" customWidth="1"/>
    <col min="2312" max="2312" width="10.5703125" style="2" customWidth="1"/>
    <col min="2313" max="2559" width="9.140625" style="2"/>
    <col min="2560" max="2560" width="12" style="2" customWidth="1"/>
    <col min="2561" max="2564" width="9.140625" style="2"/>
    <col min="2565" max="2565" width="4.42578125" style="2" customWidth="1"/>
    <col min="2566" max="2566" width="12.85546875" style="2" customWidth="1"/>
    <col min="2567" max="2567" width="10.28515625" style="2" customWidth="1"/>
    <col min="2568" max="2568" width="10.5703125" style="2" customWidth="1"/>
    <col min="2569" max="2815" width="9.140625" style="2"/>
    <col min="2816" max="2816" width="12" style="2" customWidth="1"/>
    <col min="2817" max="2820" width="9.140625" style="2"/>
    <col min="2821" max="2821" width="4.42578125" style="2" customWidth="1"/>
    <col min="2822" max="2822" width="12.85546875" style="2" customWidth="1"/>
    <col min="2823" max="2823" width="10.28515625" style="2" customWidth="1"/>
    <col min="2824" max="2824" width="10.5703125" style="2" customWidth="1"/>
    <col min="2825" max="3071" width="9.140625" style="2"/>
    <col min="3072" max="3072" width="12" style="2" customWidth="1"/>
    <col min="3073" max="3076" width="9.140625" style="2"/>
    <col min="3077" max="3077" width="4.42578125" style="2" customWidth="1"/>
    <col min="3078" max="3078" width="12.85546875" style="2" customWidth="1"/>
    <col min="3079" max="3079" width="10.28515625" style="2" customWidth="1"/>
    <col min="3080" max="3080" width="10.5703125" style="2" customWidth="1"/>
    <col min="3081" max="3327" width="9.140625" style="2"/>
    <col min="3328" max="3328" width="12" style="2" customWidth="1"/>
    <col min="3329" max="3332" width="9.140625" style="2"/>
    <col min="3333" max="3333" width="4.42578125" style="2" customWidth="1"/>
    <col min="3334" max="3334" width="12.85546875" style="2" customWidth="1"/>
    <col min="3335" max="3335" width="10.28515625" style="2" customWidth="1"/>
    <col min="3336" max="3336" width="10.5703125" style="2" customWidth="1"/>
    <col min="3337" max="3583" width="9.140625" style="2"/>
    <col min="3584" max="3584" width="12" style="2" customWidth="1"/>
    <col min="3585" max="3588" width="9.140625" style="2"/>
    <col min="3589" max="3589" width="4.42578125" style="2" customWidth="1"/>
    <col min="3590" max="3590" width="12.85546875" style="2" customWidth="1"/>
    <col min="3591" max="3591" width="10.28515625" style="2" customWidth="1"/>
    <col min="3592" max="3592" width="10.5703125" style="2" customWidth="1"/>
    <col min="3593" max="3839" width="9.140625" style="2"/>
    <col min="3840" max="3840" width="12" style="2" customWidth="1"/>
    <col min="3841" max="3844" width="9.140625" style="2"/>
    <col min="3845" max="3845" width="4.42578125" style="2" customWidth="1"/>
    <col min="3846" max="3846" width="12.85546875" style="2" customWidth="1"/>
    <col min="3847" max="3847" width="10.28515625" style="2" customWidth="1"/>
    <col min="3848" max="3848" width="10.5703125" style="2" customWidth="1"/>
    <col min="3849" max="4095" width="9.140625" style="2"/>
    <col min="4096" max="4096" width="12" style="2" customWidth="1"/>
    <col min="4097" max="4100" width="9.140625" style="2"/>
    <col min="4101" max="4101" width="4.42578125" style="2" customWidth="1"/>
    <col min="4102" max="4102" width="12.85546875" style="2" customWidth="1"/>
    <col min="4103" max="4103" width="10.28515625" style="2" customWidth="1"/>
    <col min="4104" max="4104" width="10.5703125" style="2" customWidth="1"/>
    <col min="4105" max="4351" width="9.140625" style="2"/>
    <col min="4352" max="4352" width="12" style="2" customWidth="1"/>
    <col min="4353" max="4356" width="9.140625" style="2"/>
    <col min="4357" max="4357" width="4.42578125" style="2" customWidth="1"/>
    <col min="4358" max="4358" width="12.85546875" style="2" customWidth="1"/>
    <col min="4359" max="4359" width="10.28515625" style="2" customWidth="1"/>
    <col min="4360" max="4360" width="10.5703125" style="2" customWidth="1"/>
    <col min="4361" max="4607" width="9.140625" style="2"/>
    <col min="4608" max="4608" width="12" style="2" customWidth="1"/>
    <col min="4609" max="4612" width="9.140625" style="2"/>
    <col min="4613" max="4613" width="4.42578125" style="2" customWidth="1"/>
    <col min="4614" max="4614" width="12.85546875" style="2" customWidth="1"/>
    <col min="4615" max="4615" width="10.28515625" style="2" customWidth="1"/>
    <col min="4616" max="4616" width="10.5703125" style="2" customWidth="1"/>
    <col min="4617" max="4863" width="9.140625" style="2"/>
    <col min="4864" max="4864" width="12" style="2" customWidth="1"/>
    <col min="4865" max="4868" width="9.140625" style="2"/>
    <col min="4869" max="4869" width="4.42578125" style="2" customWidth="1"/>
    <col min="4870" max="4870" width="12.85546875" style="2" customWidth="1"/>
    <col min="4871" max="4871" width="10.28515625" style="2" customWidth="1"/>
    <col min="4872" max="4872" width="10.5703125" style="2" customWidth="1"/>
    <col min="4873" max="5119" width="9.140625" style="2"/>
    <col min="5120" max="5120" width="12" style="2" customWidth="1"/>
    <col min="5121" max="5124" width="9.140625" style="2"/>
    <col min="5125" max="5125" width="4.42578125" style="2" customWidth="1"/>
    <col min="5126" max="5126" width="12.85546875" style="2" customWidth="1"/>
    <col min="5127" max="5127" width="10.28515625" style="2" customWidth="1"/>
    <col min="5128" max="5128" width="10.5703125" style="2" customWidth="1"/>
    <col min="5129" max="5375" width="9.140625" style="2"/>
    <col min="5376" max="5376" width="12" style="2" customWidth="1"/>
    <col min="5377" max="5380" width="9.140625" style="2"/>
    <col min="5381" max="5381" width="4.42578125" style="2" customWidth="1"/>
    <col min="5382" max="5382" width="12.85546875" style="2" customWidth="1"/>
    <col min="5383" max="5383" width="10.28515625" style="2" customWidth="1"/>
    <col min="5384" max="5384" width="10.5703125" style="2" customWidth="1"/>
    <col min="5385" max="5631" width="9.140625" style="2"/>
    <col min="5632" max="5632" width="12" style="2" customWidth="1"/>
    <col min="5633" max="5636" width="9.140625" style="2"/>
    <col min="5637" max="5637" width="4.42578125" style="2" customWidth="1"/>
    <col min="5638" max="5638" width="12.85546875" style="2" customWidth="1"/>
    <col min="5639" max="5639" width="10.28515625" style="2" customWidth="1"/>
    <col min="5640" max="5640" width="10.5703125" style="2" customWidth="1"/>
    <col min="5641" max="5887" width="9.140625" style="2"/>
    <col min="5888" max="5888" width="12" style="2" customWidth="1"/>
    <col min="5889" max="5892" width="9.140625" style="2"/>
    <col min="5893" max="5893" width="4.42578125" style="2" customWidth="1"/>
    <col min="5894" max="5894" width="12.85546875" style="2" customWidth="1"/>
    <col min="5895" max="5895" width="10.28515625" style="2" customWidth="1"/>
    <col min="5896" max="5896" width="10.5703125" style="2" customWidth="1"/>
    <col min="5897" max="6143" width="9.140625" style="2"/>
    <col min="6144" max="6144" width="12" style="2" customWidth="1"/>
    <col min="6145" max="6148" width="9.140625" style="2"/>
    <col min="6149" max="6149" width="4.42578125" style="2" customWidth="1"/>
    <col min="6150" max="6150" width="12.85546875" style="2" customWidth="1"/>
    <col min="6151" max="6151" width="10.28515625" style="2" customWidth="1"/>
    <col min="6152" max="6152" width="10.5703125" style="2" customWidth="1"/>
    <col min="6153" max="6399" width="9.140625" style="2"/>
    <col min="6400" max="6400" width="12" style="2" customWidth="1"/>
    <col min="6401" max="6404" width="9.140625" style="2"/>
    <col min="6405" max="6405" width="4.42578125" style="2" customWidth="1"/>
    <col min="6406" max="6406" width="12.85546875" style="2" customWidth="1"/>
    <col min="6407" max="6407" width="10.28515625" style="2" customWidth="1"/>
    <col min="6408" max="6408" width="10.5703125" style="2" customWidth="1"/>
    <col min="6409" max="6655" width="9.140625" style="2"/>
    <col min="6656" max="6656" width="12" style="2" customWidth="1"/>
    <col min="6657" max="6660" width="9.140625" style="2"/>
    <col min="6661" max="6661" width="4.42578125" style="2" customWidth="1"/>
    <col min="6662" max="6662" width="12.85546875" style="2" customWidth="1"/>
    <col min="6663" max="6663" width="10.28515625" style="2" customWidth="1"/>
    <col min="6664" max="6664" width="10.5703125" style="2" customWidth="1"/>
    <col min="6665" max="6911" width="9.140625" style="2"/>
    <col min="6912" max="6912" width="12" style="2" customWidth="1"/>
    <col min="6913" max="6916" width="9.140625" style="2"/>
    <col min="6917" max="6917" width="4.42578125" style="2" customWidth="1"/>
    <col min="6918" max="6918" width="12.85546875" style="2" customWidth="1"/>
    <col min="6919" max="6919" width="10.28515625" style="2" customWidth="1"/>
    <col min="6920" max="6920" width="10.5703125" style="2" customWidth="1"/>
    <col min="6921" max="7167" width="9.140625" style="2"/>
    <col min="7168" max="7168" width="12" style="2" customWidth="1"/>
    <col min="7169" max="7172" width="9.140625" style="2"/>
    <col min="7173" max="7173" width="4.42578125" style="2" customWidth="1"/>
    <col min="7174" max="7174" width="12.85546875" style="2" customWidth="1"/>
    <col min="7175" max="7175" width="10.28515625" style="2" customWidth="1"/>
    <col min="7176" max="7176" width="10.5703125" style="2" customWidth="1"/>
    <col min="7177" max="7423" width="9.140625" style="2"/>
    <col min="7424" max="7424" width="12" style="2" customWidth="1"/>
    <col min="7425" max="7428" width="9.140625" style="2"/>
    <col min="7429" max="7429" width="4.42578125" style="2" customWidth="1"/>
    <col min="7430" max="7430" width="12.85546875" style="2" customWidth="1"/>
    <col min="7431" max="7431" width="10.28515625" style="2" customWidth="1"/>
    <col min="7432" max="7432" width="10.5703125" style="2" customWidth="1"/>
    <col min="7433" max="7679" width="9.140625" style="2"/>
    <col min="7680" max="7680" width="12" style="2" customWidth="1"/>
    <col min="7681" max="7684" width="9.140625" style="2"/>
    <col min="7685" max="7685" width="4.42578125" style="2" customWidth="1"/>
    <col min="7686" max="7686" width="12.85546875" style="2" customWidth="1"/>
    <col min="7687" max="7687" width="10.28515625" style="2" customWidth="1"/>
    <col min="7688" max="7688" width="10.5703125" style="2" customWidth="1"/>
    <col min="7689" max="7935" width="9.140625" style="2"/>
    <col min="7936" max="7936" width="12" style="2" customWidth="1"/>
    <col min="7937" max="7940" width="9.140625" style="2"/>
    <col min="7941" max="7941" width="4.42578125" style="2" customWidth="1"/>
    <col min="7942" max="7942" width="12.85546875" style="2" customWidth="1"/>
    <col min="7943" max="7943" width="10.28515625" style="2" customWidth="1"/>
    <col min="7944" max="7944" width="10.5703125" style="2" customWidth="1"/>
    <col min="7945" max="8191" width="9.140625" style="2"/>
    <col min="8192" max="8192" width="12" style="2" customWidth="1"/>
    <col min="8193" max="8196" width="9.140625" style="2"/>
    <col min="8197" max="8197" width="4.42578125" style="2" customWidth="1"/>
    <col min="8198" max="8198" width="12.85546875" style="2" customWidth="1"/>
    <col min="8199" max="8199" width="10.28515625" style="2" customWidth="1"/>
    <col min="8200" max="8200" width="10.5703125" style="2" customWidth="1"/>
    <col min="8201" max="8447" width="9.140625" style="2"/>
    <col min="8448" max="8448" width="12" style="2" customWidth="1"/>
    <col min="8449" max="8452" width="9.140625" style="2"/>
    <col min="8453" max="8453" width="4.42578125" style="2" customWidth="1"/>
    <col min="8454" max="8454" width="12.85546875" style="2" customWidth="1"/>
    <col min="8455" max="8455" width="10.28515625" style="2" customWidth="1"/>
    <col min="8456" max="8456" width="10.5703125" style="2" customWidth="1"/>
    <col min="8457" max="8703" width="9.140625" style="2"/>
    <col min="8704" max="8704" width="12" style="2" customWidth="1"/>
    <col min="8705" max="8708" width="9.140625" style="2"/>
    <col min="8709" max="8709" width="4.42578125" style="2" customWidth="1"/>
    <col min="8710" max="8710" width="12.85546875" style="2" customWidth="1"/>
    <col min="8711" max="8711" width="10.28515625" style="2" customWidth="1"/>
    <col min="8712" max="8712" width="10.5703125" style="2" customWidth="1"/>
    <col min="8713" max="8959" width="9.140625" style="2"/>
    <col min="8960" max="8960" width="12" style="2" customWidth="1"/>
    <col min="8961" max="8964" width="9.140625" style="2"/>
    <col min="8965" max="8965" width="4.42578125" style="2" customWidth="1"/>
    <col min="8966" max="8966" width="12.85546875" style="2" customWidth="1"/>
    <col min="8967" max="8967" width="10.28515625" style="2" customWidth="1"/>
    <col min="8968" max="8968" width="10.5703125" style="2" customWidth="1"/>
    <col min="8969" max="9215" width="9.140625" style="2"/>
    <col min="9216" max="9216" width="12" style="2" customWidth="1"/>
    <col min="9217" max="9220" width="9.140625" style="2"/>
    <col min="9221" max="9221" width="4.42578125" style="2" customWidth="1"/>
    <col min="9222" max="9222" width="12.85546875" style="2" customWidth="1"/>
    <col min="9223" max="9223" width="10.28515625" style="2" customWidth="1"/>
    <col min="9224" max="9224" width="10.5703125" style="2" customWidth="1"/>
    <col min="9225" max="9471" width="9.140625" style="2"/>
    <col min="9472" max="9472" width="12" style="2" customWidth="1"/>
    <col min="9473" max="9476" width="9.140625" style="2"/>
    <col min="9477" max="9477" width="4.42578125" style="2" customWidth="1"/>
    <col min="9478" max="9478" width="12.85546875" style="2" customWidth="1"/>
    <col min="9479" max="9479" width="10.28515625" style="2" customWidth="1"/>
    <col min="9480" max="9480" width="10.5703125" style="2" customWidth="1"/>
    <col min="9481" max="9727" width="9.140625" style="2"/>
    <col min="9728" max="9728" width="12" style="2" customWidth="1"/>
    <col min="9729" max="9732" width="9.140625" style="2"/>
    <col min="9733" max="9733" width="4.42578125" style="2" customWidth="1"/>
    <col min="9734" max="9734" width="12.85546875" style="2" customWidth="1"/>
    <col min="9735" max="9735" width="10.28515625" style="2" customWidth="1"/>
    <col min="9736" max="9736" width="10.5703125" style="2" customWidth="1"/>
    <col min="9737" max="9983" width="9.140625" style="2"/>
    <col min="9984" max="9984" width="12" style="2" customWidth="1"/>
    <col min="9985" max="9988" width="9.140625" style="2"/>
    <col min="9989" max="9989" width="4.42578125" style="2" customWidth="1"/>
    <col min="9990" max="9990" width="12.85546875" style="2" customWidth="1"/>
    <col min="9991" max="9991" width="10.28515625" style="2" customWidth="1"/>
    <col min="9992" max="9992" width="10.5703125" style="2" customWidth="1"/>
    <col min="9993" max="10239" width="9.140625" style="2"/>
    <col min="10240" max="10240" width="12" style="2" customWidth="1"/>
    <col min="10241" max="10244" width="9.140625" style="2"/>
    <col min="10245" max="10245" width="4.42578125" style="2" customWidth="1"/>
    <col min="10246" max="10246" width="12.85546875" style="2" customWidth="1"/>
    <col min="10247" max="10247" width="10.28515625" style="2" customWidth="1"/>
    <col min="10248" max="10248" width="10.5703125" style="2" customWidth="1"/>
    <col min="10249" max="10495" width="9.140625" style="2"/>
    <col min="10496" max="10496" width="12" style="2" customWidth="1"/>
    <col min="10497" max="10500" width="9.140625" style="2"/>
    <col min="10501" max="10501" width="4.42578125" style="2" customWidth="1"/>
    <col min="10502" max="10502" width="12.85546875" style="2" customWidth="1"/>
    <col min="10503" max="10503" width="10.28515625" style="2" customWidth="1"/>
    <col min="10504" max="10504" width="10.5703125" style="2" customWidth="1"/>
    <col min="10505" max="10751" width="9.140625" style="2"/>
    <col min="10752" max="10752" width="12" style="2" customWidth="1"/>
    <col min="10753" max="10756" width="9.140625" style="2"/>
    <col min="10757" max="10757" width="4.42578125" style="2" customWidth="1"/>
    <col min="10758" max="10758" width="12.85546875" style="2" customWidth="1"/>
    <col min="10759" max="10759" width="10.28515625" style="2" customWidth="1"/>
    <col min="10760" max="10760" width="10.5703125" style="2" customWidth="1"/>
    <col min="10761" max="11007" width="9.140625" style="2"/>
    <col min="11008" max="11008" width="12" style="2" customWidth="1"/>
    <col min="11009" max="11012" width="9.140625" style="2"/>
    <col min="11013" max="11013" width="4.42578125" style="2" customWidth="1"/>
    <col min="11014" max="11014" width="12.85546875" style="2" customWidth="1"/>
    <col min="11015" max="11015" width="10.28515625" style="2" customWidth="1"/>
    <col min="11016" max="11016" width="10.5703125" style="2" customWidth="1"/>
    <col min="11017" max="11263" width="9.140625" style="2"/>
    <col min="11264" max="11264" width="12" style="2" customWidth="1"/>
    <col min="11265" max="11268" width="9.140625" style="2"/>
    <col min="11269" max="11269" width="4.42578125" style="2" customWidth="1"/>
    <col min="11270" max="11270" width="12.85546875" style="2" customWidth="1"/>
    <col min="11271" max="11271" width="10.28515625" style="2" customWidth="1"/>
    <col min="11272" max="11272" width="10.5703125" style="2" customWidth="1"/>
    <col min="11273" max="11519" width="9.140625" style="2"/>
    <col min="11520" max="11520" width="12" style="2" customWidth="1"/>
    <col min="11521" max="11524" width="9.140625" style="2"/>
    <col min="11525" max="11525" width="4.42578125" style="2" customWidth="1"/>
    <col min="11526" max="11526" width="12.85546875" style="2" customWidth="1"/>
    <col min="11527" max="11527" width="10.28515625" style="2" customWidth="1"/>
    <col min="11528" max="11528" width="10.5703125" style="2" customWidth="1"/>
    <col min="11529" max="11775" width="9.140625" style="2"/>
    <col min="11776" max="11776" width="12" style="2" customWidth="1"/>
    <col min="11777" max="11780" width="9.140625" style="2"/>
    <col min="11781" max="11781" width="4.42578125" style="2" customWidth="1"/>
    <col min="11782" max="11782" width="12.85546875" style="2" customWidth="1"/>
    <col min="11783" max="11783" width="10.28515625" style="2" customWidth="1"/>
    <col min="11784" max="11784" width="10.5703125" style="2" customWidth="1"/>
    <col min="11785" max="12031" width="9.140625" style="2"/>
    <col min="12032" max="12032" width="12" style="2" customWidth="1"/>
    <col min="12033" max="12036" width="9.140625" style="2"/>
    <col min="12037" max="12037" width="4.42578125" style="2" customWidth="1"/>
    <col min="12038" max="12038" width="12.85546875" style="2" customWidth="1"/>
    <col min="12039" max="12039" width="10.28515625" style="2" customWidth="1"/>
    <col min="12040" max="12040" width="10.5703125" style="2" customWidth="1"/>
    <col min="12041" max="12287" width="9.140625" style="2"/>
    <col min="12288" max="12288" width="12" style="2" customWidth="1"/>
    <col min="12289" max="12292" width="9.140625" style="2"/>
    <col min="12293" max="12293" width="4.42578125" style="2" customWidth="1"/>
    <col min="12294" max="12294" width="12.85546875" style="2" customWidth="1"/>
    <col min="12295" max="12295" width="10.28515625" style="2" customWidth="1"/>
    <col min="12296" max="12296" width="10.5703125" style="2" customWidth="1"/>
    <col min="12297" max="12543" width="9.140625" style="2"/>
    <col min="12544" max="12544" width="12" style="2" customWidth="1"/>
    <col min="12545" max="12548" width="9.140625" style="2"/>
    <col min="12549" max="12549" width="4.42578125" style="2" customWidth="1"/>
    <col min="12550" max="12550" width="12.85546875" style="2" customWidth="1"/>
    <col min="12551" max="12551" width="10.28515625" style="2" customWidth="1"/>
    <col min="12552" max="12552" width="10.5703125" style="2" customWidth="1"/>
    <col min="12553" max="12799" width="9.140625" style="2"/>
    <col min="12800" max="12800" width="12" style="2" customWidth="1"/>
    <col min="12801" max="12804" width="9.140625" style="2"/>
    <col min="12805" max="12805" width="4.42578125" style="2" customWidth="1"/>
    <col min="12806" max="12806" width="12.85546875" style="2" customWidth="1"/>
    <col min="12807" max="12807" width="10.28515625" style="2" customWidth="1"/>
    <col min="12808" max="12808" width="10.5703125" style="2" customWidth="1"/>
    <col min="12809" max="13055" width="9.140625" style="2"/>
    <col min="13056" max="13056" width="12" style="2" customWidth="1"/>
    <col min="13057" max="13060" width="9.140625" style="2"/>
    <col min="13061" max="13061" width="4.42578125" style="2" customWidth="1"/>
    <col min="13062" max="13062" width="12.85546875" style="2" customWidth="1"/>
    <col min="13063" max="13063" width="10.28515625" style="2" customWidth="1"/>
    <col min="13064" max="13064" width="10.5703125" style="2" customWidth="1"/>
    <col min="13065" max="13311" width="9.140625" style="2"/>
    <col min="13312" max="13312" width="12" style="2" customWidth="1"/>
    <col min="13313" max="13316" width="9.140625" style="2"/>
    <col min="13317" max="13317" width="4.42578125" style="2" customWidth="1"/>
    <col min="13318" max="13318" width="12.85546875" style="2" customWidth="1"/>
    <col min="13319" max="13319" width="10.28515625" style="2" customWidth="1"/>
    <col min="13320" max="13320" width="10.5703125" style="2" customWidth="1"/>
    <col min="13321" max="13567" width="9.140625" style="2"/>
    <col min="13568" max="13568" width="12" style="2" customWidth="1"/>
    <col min="13569" max="13572" width="9.140625" style="2"/>
    <col min="13573" max="13573" width="4.42578125" style="2" customWidth="1"/>
    <col min="13574" max="13574" width="12.85546875" style="2" customWidth="1"/>
    <col min="13575" max="13575" width="10.28515625" style="2" customWidth="1"/>
    <col min="13576" max="13576" width="10.5703125" style="2" customWidth="1"/>
    <col min="13577" max="13823" width="9.140625" style="2"/>
    <col min="13824" max="13824" width="12" style="2" customWidth="1"/>
    <col min="13825" max="13828" width="9.140625" style="2"/>
    <col min="13829" max="13829" width="4.42578125" style="2" customWidth="1"/>
    <col min="13830" max="13830" width="12.85546875" style="2" customWidth="1"/>
    <col min="13831" max="13831" width="10.28515625" style="2" customWidth="1"/>
    <col min="13832" max="13832" width="10.5703125" style="2" customWidth="1"/>
    <col min="13833" max="14079" width="9.140625" style="2"/>
    <col min="14080" max="14080" width="12" style="2" customWidth="1"/>
    <col min="14081" max="14084" width="9.140625" style="2"/>
    <col min="14085" max="14085" width="4.42578125" style="2" customWidth="1"/>
    <col min="14086" max="14086" width="12.85546875" style="2" customWidth="1"/>
    <col min="14087" max="14087" width="10.28515625" style="2" customWidth="1"/>
    <col min="14088" max="14088" width="10.5703125" style="2" customWidth="1"/>
    <col min="14089" max="14335" width="9.140625" style="2"/>
    <col min="14336" max="14336" width="12" style="2" customWidth="1"/>
    <col min="14337" max="14340" width="9.140625" style="2"/>
    <col min="14341" max="14341" width="4.42578125" style="2" customWidth="1"/>
    <col min="14342" max="14342" width="12.85546875" style="2" customWidth="1"/>
    <col min="14343" max="14343" width="10.28515625" style="2" customWidth="1"/>
    <col min="14344" max="14344" width="10.5703125" style="2" customWidth="1"/>
    <col min="14345" max="14591" width="9.140625" style="2"/>
    <col min="14592" max="14592" width="12" style="2" customWidth="1"/>
    <col min="14593" max="14596" width="9.140625" style="2"/>
    <col min="14597" max="14597" width="4.42578125" style="2" customWidth="1"/>
    <col min="14598" max="14598" width="12.85546875" style="2" customWidth="1"/>
    <col min="14599" max="14599" width="10.28515625" style="2" customWidth="1"/>
    <col min="14600" max="14600" width="10.5703125" style="2" customWidth="1"/>
    <col min="14601" max="14847" width="9.140625" style="2"/>
    <col min="14848" max="14848" width="12" style="2" customWidth="1"/>
    <col min="14849" max="14852" width="9.140625" style="2"/>
    <col min="14853" max="14853" width="4.42578125" style="2" customWidth="1"/>
    <col min="14854" max="14854" width="12.85546875" style="2" customWidth="1"/>
    <col min="14855" max="14855" width="10.28515625" style="2" customWidth="1"/>
    <col min="14856" max="14856" width="10.5703125" style="2" customWidth="1"/>
    <col min="14857" max="15103" width="9.140625" style="2"/>
    <col min="15104" max="15104" width="12" style="2" customWidth="1"/>
    <col min="15105" max="15108" width="9.140625" style="2"/>
    <col min="15109" max="15109" width="4.42578125" style="2" customWidth="1"/>
    <col min="15110" max="15110" width="12.85546875" style="2" customWidth="1"/>
    <col min="15111" max="15111" width="10.28515625" style="2" customWidth="1"/>
    <col min="15112" max="15112" width="10.5703125" style="2" customWidth="1"/>
    <col min="15113" max="15359" width="9.140625" style="2"/>
    <col min="15360" max="15360" width="12" style="2" customWidth="1"/>
    <col min="15361" max="15364" width="9.140625" style="2"/>
    <col min="15365" max="15365" width="4.42578125" style="2" customWidth="1"/>
    <col min="15366" max="15366" width="12.85546875" style="2" customWidth="1"/>
    <col min="15367" max="15367" width="10.28515625" style="2" customWidth="1"/>
    <col min="15368" max="15368" width="10.5703125" style="2" customWidth="1"/>
    <col min="15369" max="15615" width="9.140625" style="2"/>
    <col min="15616" max="15616" width="12" style="2" customWidth="1"/>
    <col min="15617" max="15620" width="9.140625" style="2"/>
    <col min="15621" max="15621" width="4.42578125" style="2" customWidth="1"/>
    <col min="15622" max="15622" width="12.85546875" style="2" customWidth="1"/>
    <col min="15623" max="15623" width="10.28515625" style="2" customWidth="1"/>
    <col min="15624" max="15624" width="10.5703125" style="2" customWidth="1"/>
    <col min="15625" max="15871" width="9.140625" style="2"/>
    <col min="15872" max="15872" width="12" style="2" customWidth="1"/>
    <col min="15873" max="15876" width="9.140625" style="2"/>
    <col min="15877" max="15877" width="4.42578125" style="2" customWidth="1"/>
    <col min="15878" max="15878" width="12.85546875" style="2" customWidth="1"/>
    <col min="15879" max="15879" width="10.28515625" style="2" customWidth="1"/>
    <col min="15880" max="15880" width="10.5703125" style="2" customWidth="1"/>
    <col min="15881" max="16127" width="9.140625" style="2"/>
    <col min="16128" max="16128" width="12" style="2" customWidth="1"/>
    <col min="16129" max="16132" width="9.140625" style="2"/>
    <col min="16133" max="16133" width="4.42578125" style="2" customWidth="1"/>
    <col min="16134" max="16134" width="12.85546875" style="2" customWidth="1"/>
    <col min="16135" max="16135" width="10.28515625" style="2" customWidth="1"/>
    <col min="16136" max="16136" width="10.5703125" style="2" customWidth="1"/>
    <col min="16137" max="16384" width="9.140625" style="2"/>
  </cols>
  <sheetData>
    <row r="1" spans="1:9" hidden="1" x14ac:dyDescent="0.2"/>
    <row r="2" spans="1:9" hidden="1" x14ac:dyDescent="0.2"/>
    <row r="3" spans="1:9" ht="11.25" customHeight="1" x14ac:dyDescent="0.2">
      <c r="A3" s="714" t="s">
        <v>505</v>
      </c>
      <c r="B3" s="714"/>
      <c r="C3" s="714"/>
      <c r="D3" s="714"/>
      <c r="E3" s="714"/>
      <c r="F3" s="714"/>
      <c r="G3" s="714"/>
      <c r="H3" s="714"/>
      <c r="I3" s="714"/>
    </row>
    <row r="4" spans="1:9" ht="11.25" customHeight="1" x14ac:dyDescent="0.2">
      <c r="A4" s="165"/>
      <c r="B4" s="165"/>
      <c r="C4" s="165"/>
      <c r="D4" s="165"/>
      <c r="E4" s="165"/>
      <c r="F4" s="165"/>
      <c r="G4" s="165"/>
    </row>
    <row r="5" spans="1:9" x14ac:dyDescent="0.2">
      <c r="A5" s="710" t="s">
        <v>362</v>
      </c>
      <c r="B5" s="710"/>
      <c r="C5" s="710"/>
      <c r="D5" s="710"/>
      <c r="E5" s="710"/>
      <c r="F5" s="710"/>
      <c r="G5" s="710"/>
      <c r="H5" s="710"/>
      <c r="I5" s="710"/>
    </row>
    <row r="6" spans="1:9" x14ac:dyDescent="0.2">
      <c r="A6" s="715" t="s">
        <v>79</v>
      </c>
      <c r="B6" s="715"/>
      <c r="C6" s="715"/>
      <c r="D6" s="715"/>
      <c r="E6" s="715"/>
      <c r="F6" s="715"/>
      <c r="G6" s="715"/>
      <c r="H6" s="715"/>
      <c r="I6" s="715"/>
    </row>
    <row r="7" spans="1:9" ht="18" customHeight="1" x14ac:dyDescent="0.25">
      <c r="A7" s="716" t="s">
        <v>80</v>
      </c>
      <c r="B7" s="716"/>
      <c r="C7" s="716"/>
      <c r="D7" s="716"/>
      <c r="E7" s="716"/>
      <c r="F7" s="716"/>
      <c r="G7" s="716"/>
      <c r="H7" s="716"/>
      <c r="I7" s="716"/>
    </row>
    <row r="8" spans="1:9" ht="10.5" customHeight="1" thickBot="1" x14ac:dyDescent="0.25">
      <c r="A8" s="717"/>
      <c r="B8" s="717"/>
      <c r="C8" s="717"/>
      <c r="D8" s="717"/>
      <c r="E8" s="717"/>
      <c r="F8" s="717"/>
      <c r="G8" s="717"/>
    </row>
    <row r="9" spans="1:9" ht="44.25" customHeight="1" thickBot="1" x14ac:dyDescent="0.25">
      <c r="A9" s="718" t="s">
        <v>60</v>
      </c>
      <c r="B9" s="719"/>
      <c r="C9" s="719"/>
      <c r="D9" s="719"/>
      <c r="E9" s="719"/>
      <c r="F9" s="720"/>
      <c r="G9" s="130" t="s">
        <v>354</v>
      </c>
      <c r="H9" s="168" t="s">
        <v>355</v>
      </c>
      <c r="I9" s="168" t="s">
        <v>356</v>
      </c>
    </row>
    <row r="10" spans="1:9" ht="15.75" thickBot="1" x14ac:dyDescent="0.25">
      <c r="A10" s="169" t="s">
        <v>81</v>
      </c>
      <c r="B10" s="170"/>
      <c r="C10" s="171"/>
      <c r="D10" s="171"/>
      <c r="E10" s="171"/>
      <c r="F10" s="171"/>
      <c r="G10" s="161"/>
      <c r="H10" s="172"/>
      <c r="I10" s="172"/>
    </row>
    <row r="11" spans="1:9" ht="15.75" x14ac:dyDescent="0.25">
      <c r="A11" s="173" t="s">
        <v>66</v>
      </c>
      <c r="B11" s="136"/>
      <c r="C11" s="136"/>
      <c r="D11" s="136"/>
      <c r="E11" s="136"/>
      <c r="F11" s="136"/>
      <c r="G11" s="175"/>
      <c r="H11" s="174"/>
      <c r="I11" s="174"/>
    </row>
    <row r="12" spans="1:9" ht="18" customHeight="1" x14ac:dyDescent="0.2">
      <c r="A12" s="138" t="s">
        <v>82</v>
      </c>
      <c r="B12" s="139"/>
      <c r="C12" s="139"/>
      <c r="D12" s="139"/>
      <c r="E12" s="139"/>
      <c r="F12" s="139"/>
      <c r="G12" s="175">
        <v>73006</v>
      </c>
      <c r="H12" s="175">
        <v>-20576</v>
      </c>
      <c r="I12" s="175">
        <f>SUM(G12:H12)</f>
        <v>52430</v>
      </c>
    </row>
    <row r="13" spans="1:9" ht="7.5" customHeight="1" x14ac:dyDescent="0.2">
      <c r="A13" s="138"/>
      <c r="B13" s="139"/>
      <c r="C13" s="139"/>
      <c r="D13" s="139"/>
      <c r="E13" s="139"/>
      <c r="F13" s="139"/>
      <c r="G13" s="175"/>
      <c r="H13" s="174"/>
      <c r="I13" s="174"/>
    </row>
    <row r="14" spans="1:9" ht="12.6" customHeight="1" x14ac:dyDescent="0.2">
      <c r="A14" s="141" t="s">
        <v>83</v>
      </c>
      <c r="B14" s="139"/>
      <c r="C14" s="176" t="s">
        <v>357</v>
      </c>
      <c r="D14" s="176"/>
      <c r="E14" s="176"/>
      <c r="F14" s="176"/>
      <c r="G14" s="175"/>
      <c r="H14" s="175"/>
      <c r="I14" s="175"/>
    </row>
    <row r="15" spans="1:9" ht="12" customHeight="1" x14ac:dyDescent="0.2">
      <c r="A15" s="138"/>
      <c r="B15" s="139"/>
      <c r="C15" s="176" t="s">
        <v>358</v>
      </c>
      <c r="D15" s="176"/>
      <c r="E15" s="176"/>
      <c r="F15" s="176"/>
      <c r="G15" s="175"/>
      <c r="H15" s="177"/>
      <c r="I15" s="177"/>
    </row>
    <row r="16" spans="1:9" ht="13.5" thickBot="1" x14ac:dyDescent="0.25">
      <c r="A16" s="138"/>
      <c r="B16" s="139"/>
      <c r="C16" s="139"/>
      <c r="D16" s="139"/>
      <c r="E16" s="139"/>
      <c r="F16" s="139"/>
      <c r="G16" s="175"/>
      <c r="H16" s="177"/>
      <c r="I16" s="177"/>
    </row>
    <row r="17" spans="1:9" ht="12" customHeight="1" thickBot="1" x14ac:dyDescent="0.25">
      <c r="A17" s="178"/>
      <c r="B17" s="179"/>
      <c r="C17" s="179"/>
      <c r="D17" s="179"/>
      <c r="E17" s="179"/>
      <c r="F17" s="179"/>
      <c r="G17" s="180">
        <f>SUM(G12:G16)</f>
        <v>73006</v>
      </c>
      <c r="H17" s="180">
        <f>SUM(H12:H16)</f>
        <v>-20576</v>
      </c>
      <c r="I17" s="180">
        <f>SUM(I12:I16)</f>
        <v>52430</v>
      </c>
    </row>
    <row r="18" spans="1:9" ht="6" customHeight="1" thickBot="1" x14ac:dyDescent="0.25">
      <c r="A18" s="138"/>
      <c r="B18" s="139"/>
      <c r="C18" s="139"/>
      <c r="D18" s="139"/>
      <c r="E18" s="139"/>
      <c r="F18" s="139"/>
      <c r="G18" s="140"/>
      <c r="H18" s="181"/>
      <c r="I18" s="181"/>
    </row>
    <row r="19" spans="1:9" ht="15" customHeight="1" thickBot="1" x14ac:dyDescent="0.25">
      <c r="A19" s="182" t="s">
        <v>84</v>
      </c>
      <c r="B19" s="183"/>
      <c r="C19" s="183"/>
      <c r="D19" s="183"/>
      <c r="E19" s="183"/>
      <c r="F19" s="183"/>
      <c r="G19" s="195">
        <f>SUM(G15:G18)</f>
        <v>73006</v>
      </c>
      <c r="H19" s="195">
        <f>SUM(H17:H18)</f>
        <v>-20576</v>
      </c>
      <c r="I19" s="195">
        <f>SUM(I17:I18)</f>
        <v>52430</v>
      </c>
    </row>
    <row r="21" spans="1:9" ht="16.5" thickBot="1" x14ac:dyDescent="0.3">
      <c r="A21" s="713" t="s">
        <v>85</v>
      </c>
      <c r="B21" s="713"/>
      <c r="C21" s="713"/>
      <c r="D21" s="713"/>
      <c r="E21" s="713"/>
      <c r="F21" s="713"/>
      <c r="G21" s="713"/>
      <c r="H21" s="713"/>
      <c r="I21" s="713"/>
    </row>
    <row r="22" spans="1:9" ht="45.75" thickBot="1" x14ac:dyDescent="0.25">
      <c r="A22" s="127" t="s">
        <v>60</v>
      </c>
      <c r="B22" s="128"/>
      <c r="C22" s="129"/>
      <c r="D22" s="129"/>
      <c r="E22" s="129"/>
      <c r="F22" s="129"/>
      <c r="G22" s="130" t="s">
        <v>354</v>
      </c>
      <c r="H22" s="168" t="s">
        <v>355</v>
      </c>
      <c r="I22" s="168" t="s">
        <v>356</v>
      </c>
    </row>
    <row r="23" spans="1:9" ht="15.75" thickBot="1" x14ac:dyDescent="0.25">
      <c r="A23" s="169" t="s">
        <v>86</v>
      </c>
      <c r="B23" s="170"/>
      <c r="C23" s="171"/>
      <c r="D23" s="171"/>
      <c r="E23" s="171"/>
      <c r="F23" s="171"/>
      <c r="G23" s="161"/>
      <c r="H23" s="172"/>
      <c r="I23" s="172"/>
    </row>
    <row r="24" spans="1:9" ht="15.75" x14ac:dyDescent="0.25">
      <c r="A24" s="173" t="s">
        <v>66</v>
      </c>
      <c r="B24" s="136"/>
      <c r="C24" s="136"/>
      <c r="D24" s="136"/>
      <c r="E24" s="136"/>
      <c r="F24" s="136"/>
      <c r="G24" s="163"/>
      <c r="H24" s="137"/>
      <c r="I24" s="137"/>
    </row>
    <row r="25" spans="1:9" x14ac:dyDescent="0.2">
      <c r="A25" s="138" t="s">
        <v>87</v>
      </c>
      <c r="B25" s="139"/>
      <c r="C25" s="139"/>
      <c r="D25" s="139"/>
      <c r="E25" s="139"/>
      <c r="F25" s="139"/>
      <c r="G25" s="175">
        <v>28</v>
      </c>
      <c r="H25" s="184">
        <v>0</v>
      </c>
      <c r="I25" s="184">
        <f>SUM(G25:H25)</f>
        <v>28</v>
      </c>
    </row>
    <row r="26" spans="1:9" ht="13.5" customHeight="1" x14ac:dyDescent="0.2">
      <c r="A26" s="138"/>
      <c r="B26" s="185" t="s">
        <v>88</v>
      </c>
      <c r="C26" s="176" t="s">
        <v>89</v>
      </c>
      <c r="D26" s="176"/>
      <c r="E26" s="176"/>
      <c r="F26" s="139"/>
      <c r="G26" s="140"/>
      <c r="H26" s="186"/>
      <c r="I26" s="186"/>
    </row>
    <row r="27" spans="1:9" ht="13.5" thickBot="1" x14ac:dyDescent="0.25">
      <c r="A27" s="138"/>
      <c r="B27" s="139"/>
      <c r="C27" s="176" t="s">
        <v>90</v>
      </c>
      <c r="D27" s="176"/>
      <c r="E27" s="176"/>
      <c r="F27" s="139"/>
      <c r="G27" s="140"/>
      <c r="H27" s="187"/>
      <c r="I27" s="187"/>
    </row>
    <row r="28" spans="1:9" ht="13.5" thickBot="1" x14ac:dyDescent="0.25">
      <c r="A28" s="182" t="s">
        <v>91</v>
      </c>
      <c r="B28" s="183"/>
      <c r="C28" s="183"/>
      <c r="D28" s="183"/>
      <c r="E28" s="183"/>
      <c r="F28" s="183"/>
      <c r="G28" s="196">
        <f>SUM(G25:G26)</f>
        <v>28</v>
      </c>
      <c r="H28" s="196">
        <f>SUM(H25:H26)</f>
        <v>0</v>
      </c>
      <c r="I28" s="196">
        <f>SUM(I25:I26)</f>
        <v>28</v>
      </c>
    </row>
    <row r="30" spans="1:9" ht="16.5" thickBot="1" x14ac:dyDescent="0.3">
      <c r="A30" s="713" t="s">
        <v>92</v>
      </c>
      <c r="B30" s="713"/>
      <c r="C30" s="713"/>
      <c r="D30" s="713"/>
      <c r="E30" s="713"/>
      <c r="F30" s="713"/>
      <c r="G30" s="713"/>
      <c r="H30" s="713"/>
      <c r="I30" s="713"/>
    </row>
    <row r="31" spans="1:9" ht="45.75" thickBot="1" x14ac:dyDescent="0.25">
      <c r="A31" s="127" t="s">
        <v>60</v>
      </c>
      <c r="B31" s="128"/>
      <c r="C31" s="129"/>
      <c r="D31" s="129"/>
      <c r="E31" s="129"/>
      <c r="F31" s="129"/>
      <c r="G31" s="130" t="s">
        <v>354</v>
      </c>
      <c r="H31" s="168" t="s">
        <v>355</v>
      </c>
      <c r="I31" s="168" t="s">
        <v>356</v>
      </c>
    </row>
    <row r="32" spans="1:9" ht="15.75" thickBot="1" x14ac:dyDescent="0.25">
      <c r="A32" s="169" t="s">
        <v>86</v>
      </c>
      <c r="B32" s="170"/>
      <c r="C32" s="171"/>
      <c r="D32" s="171"/>
      <c r="E32" s="171"/>
      <c r="F32" s="171"/>
      <c r="G32" s="161"/>
      <c r="H32" s="172"/>
      <c r="I32" s="172"/>
    </row>
    <row r="33" spans="1:9" ht="10.5" customHeight="1" x14ac:dyDescent="0.2">
      <c r="A33" s="135"/>
      <c r="B33" s="136"/>
      <c r="C33" s="136"/>
      <c r="D33" s="136"/>
      <c r="E33" s="136"/>
      <c r="F33" s="136"/>
      <c r="G33" s="163"/>
      <c r="H33" s="137"/>
      <c r="I33" s="137"/>
    </row>
    <row r="34" spans="1:9" x14ac:dyDescent="0.2">
      <c r="A34" s="138" t="s">
        <v>87</v>
      </c>
      <c r="B34" s="139"/>
      <c r="C34" s="139"/>
      <c r="D34" s="139"/>
      <c r="E34" s="139"/>
      <c r="F34" s="139"/>
      <c r="G34" s="140"/>
      <c r="H34" s="140"/>
      <c r="I34" s="140"/>
    </row>
    <row r="35" spans="1:9" x14ac:dyDescent="0.2">
      <c r="A35" s="138"/>
      <c r="B35" s="159" t="s">
        <v>93</v>
      </c>
      <c r="C35" s="139"/>
      <c r="D35" s="139"/>
      <c r="E35" s="139"/>
      <c r="F35" s="139"/>
      <c r="G35" s="140"/>
      <c r="H35" s="140"/>
      <c r="I35" s="140"/>
    </row>
    <row r="36" spans="1:9" ht="9" customHeight="1" x14ac:dyDescent="0.2">
      <c r="A36" s="138"/>
      <c r="B36" s="139"/>
      <c r="C36" s="139"/>
      <c r="D36" s="139"/>
      <c r="E36" s="139"/>
      <c r="F36" s="139"/>
      <c r="G36" s="140"/>
      <c r="H36" s="147"/>
      <c r="I36" s="147"/>
    </row>
    <row r="37" spans="1:9" x14ac:dyDescent="0.2">
      <c r="A37" s="188" t="s">
        <v>66</v>
      </c>
      <c r="B37" s="139"/>
      <c r="C37" s="139"/>
      <c r="D37" s="139"/>
      <c r="E37" s="139"/>
      <c r="F37" s="139"/>
      <c r="G37" s="140"/>
      <c r="H37" s="147"/>
      <c r="I37" s="147"/>
    </row>
    <row r="38" spans="1:9" ht="6.75" customHeight="1" x14ac:dyDescent="0.2">
      <c r="A38" s="141"/>
      <c r="B38" s="139"/>
      <c r="C38" s="139"/>
      <c r="D38" s="139"/>
      <c r="E38" s="139"/>
      <c r="F38" s="139"/>
      <c r="G38" s="187"/>
      <c r="H38" s="147"/>
      <c r="I38" s="147"/>
    </row>
    <row r="39" spans="1:9" x14ac:dyDescent="0.2">
      <c r="A39" s="138" t="s">
        <v>359</v>
      </c>
      <c r="B39" s="139"/>
      <c r="C39" s="139"/>
      <c r="D39" s="139"/>
      <c r="E39" s="139"/>
      <c r="F39" s="139"/>
      <c r="G39" s="187">
        <v>50</v>
      </c>
      <c r="H39" s="187">
        <v>10</v>
      </c>
      <c r="I39" s="187">
        <f>SUM(G39:H39)</f>
        <v>60</v>
      </c>
    </row>
    <row r="40" spans="1:9" x14ac:dyDescent="0.2">
      <c r="A40" s="138" t="s">
        <v>342</v>
      </c>
      <c r="B40" s="139"/>
      <c r="C40" s="139"/>
      <c r="D40" s="139"/>
      <c r="E40" s="139"/>
      <c r="F40" s="139"/>
      <c r="G40" s="187">
        <v>9445140</v>
      </c>
      <c r="H40" s="187">
        <v>2182347</v>
      </c>
      <c r="I40" s="187">
        <f t="shared" ref="I40:I44" si="0">SUM(G40:H40)</f>
        <v>11627487</v>
      </c>
    </row>
    <row r="41" spans="1:9" x14ac:dyDescent="0.2">
      <c r="A41" s="138" t="s">
        <v>360</v>
      </c>
      <c r="B41" s="139"/>
      <c r="C41" s="139"/>
      <c r="D41" s="139"/>
      <c r="E41" s="139"/>
      <c r="F41" s="139"/>
      <c r="G41" s="187">
        <v>288300</v>
      </c>
      <c r="H41" s="187">
        <v>55095</v>
      </c>
      <c r="I41" s="187">
        <f t="shared" si="0"/>
        <v>343395</v>
      </c>
    </row>
    <row r="42" spans="1:9" x14ac:dyDescent="0.2">
      <c r="A42" s="138" t="s">
        <v>94</v>
      </c>
      <c r="B42" s="139"/>
      <c r="C42" s="139"/>
      <c r="D42" s="139"/>
      <c r="E42" s="139"/>
      <c r="F42" s="139"/>
      <c r="G42" s="187">
        <v>1399342</v>
      </c>
      <c r="H42" s="187">
        <v>-444655</v>
      </c>
      <c r="I42" s="187">
        <f t="shared" si="0"/>
        <v>954687</v>
      </c>
    </row>
    <row r="43" spans="1:9" x14ac:dyDescent="0.2">
      <c r="A43" s="138" t="s">
        <v>95</v>
      </c>
      <c r="B43" s="139"/>
      <c r="C43" s="139"/>
      <c r="D43" s="139"/>
      <c r="E43" s="139"/>
      <c r="F43" s="139"/>
      <c r="G43" s="187">
        <v>0</v>
      </c>
      <c r="H43" s="187"/>
      <c r="I43" s="187">
        <f t="shared" si="0"/>
        <v>0</v>
      </c>
    </row>
    <row r="44" spans="1:9" ht="13.5" thickBot="1" x14ac:dyDescent="0.25">
      <c r="A44" s="138" t="s">
        <v>70</v>
      </c>
      <c r="B44" s="139"/>
      <c r="C44" s="139"/>
      <c r="D44" s="139"/>
      <c r="E44" s="139"/>
      <c r="F44" s="139"/>
      <c r="G44" s="187">
        <v>384840</v>
      </c>
      <c r="H44" s="187">
        <v>38670</v>
      </c>
      <c r="I44" s="187">
        <f t="shared" si="0"/>
        <v>423510</v>
      </c>
    </row>
    <row r="45" spans="1:9" ht="13.5" thickBot="1" x14ac:dyDescent="0.25">
      <c r="A45" s="189" t="s">
        <v>72</v>
      </c>
      <c r="B45" s="179"/>
      <c r="C45" s="179"/>
      <c r="D45" s="179"/>
      <c r="E45" s="179"/>
      <c r="F45" s="179"/>
      <c r="G45" s="190">
        <f>SUM(G39:G44)</f>
        <v>11517672</v>
      </c>
      <c r="H45" s="190">
        <f>SUM(H39:H44)</f>
        <v>1831467</v>
      </c>
      <c r="I45" s="190">
        <f>SUM(I39:I44)</f>
        <v>13349139</v>
      </c>
    </row>
    <row r="46" spans="1:9" x14ac:dyDescent="0.2">
      <c r="A46" s="188" t="s">
        <v>73</v>
      </c>
      <c r="B46" s="139"/>
      <c r="C46" s="139"/>
      <c r="D46" s="139"/>
      <c r="E46" s="139"/>
      <c r="F46" s="139"/>
      <c r="G46" s="140"/>
      <c r="H46" s="187"/>
      <c r="I46" s="187"/>
    </row>
    <row r="47" spans="1:9" x14ac:dyDescent="0.2">
      <c r="A47" s="138"/>
      <c r="B47" s="139"/>
      <c r="C47" s="139"/>
      <c r="D47" s="139"/>
      <c r="E47" s="139"/>
      <c r="F47" s="139"/>
      <c r="G47" s="140"/>
      <c r="H47" s="187"/>
      <c r="I47" s="187"/>
    </row>
    <row r="48" spans="1:9" x14ac:dyDescent="0.2">
      <c r="A48" s="138"/>
      <c r="B48" s="139"/>
      <c r="C48" s="139"/>
      <c r="D48" s="139"/>
      <c r="E48" s="139"/>
      <c r="F48" s="139"/>
      <c r="G48" s="140"/>
      <c r="H48" s="187"/>
      <c r="I48" s="187"/>
    </row>
    <row r="49" spans="1:9" ht="13.5" thickBot="1" x14ac:dyDescent="0.25">
      <c r="A49" s="138" t="s">
        <v>361</v>
      </c>
      <c r="B49" s="139"/>
      <c r="C49" s="139"/>
      <c r="D49" s="139"/>
      <c r="E49" s="139"/>
      <c r="F49" s="139"/>
      <c r="G49" s="187">
        <v>2742325</v>
      </c>
      <c r="H49" s="187">
        <v>-929438</v>
      </c>
      <c r="I49" s="187">
        <f>SUM(G49:H49)</f>
        <v>1812887</v>
      </c>
    </row>
    <row r="50" spans="1:9" ht="13.5" thickBot="1" x14ac:dyDescent="0.25">
      <c r="A50" s="189" t="s">
        <v>76</v>
      </c>
      <c r="B50" s="191"/>
      <c r="C50" s="191"/>
      <c r="D50" s="191"/>
      <c r="E50" s="191"/>
      <c r="F50" s="191"/>
      <c r="G50" s="192">
        <f>SUM(G49)</f>
        <v>2742325</v>
      </c>
      <c r="H50" s="192">
        <f>SUM(H48:H49)</f>
        <v>-929438</v>
      </c>
      <c r="I50" s="192">
        <f>SUM(I48:I49)</f>
        <v>1812887</v>
      </c>
    </row>
    <row r="51" spans="1:9" ht="13.5" thickBot="1" x14ac:dyDescent="0.25">
      <c r="A51" s="182" t="s">
        <v>96</v>
      </c>
      <c r="B51" s="183"/>
      <c r="C51" s="183"/>
      <c r="D51" s="183"/>
      <c r="E51" s="183"/>
      <c r="F51" s="183"/>
      <c r="G51" s="193">
        <f>G45+G50</f>
        <v>14259997</v>
      </c>
      <c r="H51" s="193">
        <f>H45+H50</f>
        <v>902029</v>
      </c>
      <c r="I51" s="193">
        <f>I45+I50</f>
        <v>15162026</v>
      </c>
    </row>
    <row r="52" spans="1:9" x14ac:dyDescent="0.2">
      <c r="A52" s="194"/>
      <c r="B52" s="139"/>
      <c r="C52" s="139"/>
      <c r="D52" s="139"/>
      <c r="E52" s="139"/>
      <c r="F52" s="139"/>
      <c r="G52" s="139"/>
    </row>
  </sheetData>
  <mergeCells count="8">
    <mergeCell ref="A21:I21"/>
    <mergeCell ref="A30:I30"/>
    <mergeCell ref="A3:I3"/>
    <mergeCell ref="A5:I5"/>
    <mergeCell ref="A6:I6"/>
    <mergeCell ref="A7:I7"/>
    <mergeCell ref="A8:G8"/>
    <mergeCell ref="A9:F9"/>
  </mergeCells>
  <printOptions horizontalCentered="1"/>
  <pageMargins left="0.31496062992125984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B75E-DE6D-4323-98B1-8AF9FF982E73}">
  <sheetPr>
    <tabColor rgb="FF99FFCC"/>
    <pageSetUpPr fitToPage="1"/>
  </sheetPr>
  <dimension ref="A1:J67"/>
  <sheetViews>
    <sheetView zoomScaleNormal="100" workbookViewId="0">
      <selection sqref="A1:J1"/>
    </sheetView>
  </sheetViews>
  <sheetFormatPr defaultColWidth="9.140625" defaultRowHeight="12.75" x14ac:dyDescent="0.2"/>
  <cols>
    <col min="1" max="1" width="43.28515625" style="2" customWidth="1"/>
    <col min="2" max="3" width="11.140625" style="2" customWidth="1"/>
    <col min="4" max="4" width="10.7109375" style="2" customWidth="1"/>
    <col min="5" max="5" width="9.5703125" style="2" customWidth="1"/>
    <col min="6" max="6" width="10.42578125" style="2" customWidth="1"/>
    <col min="7" max="8" width="9.5703125" style="2" customWidth="1"/>
    <col min="9" max="9" width="9.85546875" style="2" customWidth="1"/>
    <col min="10" max="10" width="9.7109375" style="2" customWidth="1"/>
    <col min="11" max="16384" width="9.140625" style="2"/>
  </cols>
  <sheetData>
    <row r="1" spans="1:10" ht="15" customHeight="1" x14ac:dyDescent="0.2">
      <c r="A1" s="721" t="s">
        <v>506</v>
      </c>
      <c r="B1" s="721"/>
      <c r="C1" s="721"/>
      <c r="D1" s="721"/>
      <c r="E1" s="721"/>
      <c r="F1" s="721"/>
      <c r="G1" s="721"/>
      <c r="H1" s="721"/>
      <c r="I1" s="721"/>
      <c r="J1" s="721"/>
    </row>
    <row r="2" spans="1:10" ht="15.75" customHeight="1" thickBot="1" x14ac:dyDescent="0.25">
      <c r="A2" s="727" t="s">
        <v>349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1:10" ht="26.25" customHeight="1" thickBot="1" x14ac:dyDescent="0.25">
      <c r="A3" s="283"/>
      <c r="B3" s="722" t="s">
        <v>354</v>
      </c>
      <c r="C3" s="723"/>
      <c r="D3" s="724"/>
      <c r="E3" s="722" t="s">
        <v>380</v>
      </c>
      <c r="F3" s="723"/>
      <c r="G3" s="725"/>
      <c r="H3" s="722" t="s">
        <v>377</v>
      </c>
      <c r="I3" s="723"/>
      <c r="J3" s="724"/>
    </row>
    <row r="4" spans="1:10" ht="45.75" customHeight="1" thickBot="1" x14ac:dyDescent="0.25">
      <c r="A4" s="198" t="s">
        <v>0</v>
      </c>
      <c r="B4" s="199" t="s">
        <v>57</v>
      </c>
      <c r="C4" s="200" t="s">
        <v>2</v>
      </c>
      <c r="D4" s="202" t="s">
        <v>97</v>
      </c>
      <c r="E4" s="199" t="s">
        <v>57</v>
      </c>
      <c r="F4" s="200" t="s">
        <v>2</v>
      </c>
      <c r="G4" s="201" t="s">
        <v>97</v>
      </c>
      <c r="H4" s="199" t="s">
        <v>57</v>
      </c>
      <c r="I4" s="200" t="s">
        <v>2</v>
      </c>
      <c r="J4" s="202" t="s">
        <v>97</v>
      </c>
    </row>
    <row r="5" spans="1:10" ht="4.5" customHeight="1" thickBot="1" x14ac:dyDescent="0.25">
      <c r="A5" s="8"/>
      <c r="B5" s="203"/>
      <c r="C5" s="10"/>
      <c r="D5" s="11"/>
      <c r="E5" s="203"/>
      <c r="F5" s="10"/>
      <c r="G5" s="204"/>
      <c r="H5" s="203"/>
      <c r="I5" s="10"/>
      <c r="J5" s="11"/>
    </row>
    <row r="6" spans="1:10" ht="12" customHeight="1" thickBot="1" x14ac:dyDescent="0.25">
      <c r="A6" s="12" t="s">
        <v>5</v>
      </c>
      <c r="B6" s="205">
        <v>40000</v>
      </c>
      <c r="C6" s="14"/>
      <c r="D6" s="207">
        <f>SUM(B6:C6)</f>
        <v>40000</v>
      </c>
      <c r="E6" s="205">
        <v>53000</v>
      </c>
      <c r="F6" s="14"/>
      <c r="G6" s="206">
        <f>SUM(E6:F6)</f>
        <v>53000</v>
      </c>
      <c r="H6" s="205">
        <f>B6+E6</f>
        <v>93000</v>
      </c>
      <c r="I6" s="14"/>
      <c r="J6" s="207">
        <f>SUM(H6:I6)</f>
        <v>93000</v>
      </c>
    </row>
    <row r="7" spans="1:10" ht="13.5" thickBot="1" x14ac:dyDescent="0.25">
      <c r="A7" s="12" t="s">
        <v>98</v>
      </c>
      <c r="B7" s="35">
        <f>B6</f>
        <v>40000</v>
      </c>
      <c r="C7" s="35">
        <f t="shared" ref="C7:D7" si="0">C6</f>
        <v>0</v>
      </c>
      <c r="D7" s="36">
        <f t="shared" si="0"/>
        <v>40000</v>
      </c>
      <c r="E7" s="35">
        <f>E6</f>
        <v>53000</v>
      </c>
      <c r="F7" s="35">
        <f t="shared" ref="F7:G7" si="1">F6</f>
        <v>0</v>
      </c>
      <c r="G7" s="35">
        <f t="shared" si="1"/>
        <v>53000</v>
      </c>
      <c r="H7" s="35">
        <f>H6</f>
        <v>93000</v>
      </c>
      <c r="I7" s="35">
        <f t="shared" ref="I7:J7" si="2">I6</f>
        <v>0</v>
      </c>
      <c r="J7" s="36">
        <f t="shared" si="2"/>
        <v>93000</v>
      </c>
    </row>
    <row r="8" spans="1:10" ht="13.5" thickBot="1" x14ac:dyDescent="0.25">
      <c r="A8" s="38" t="s">
        <v>17</v>
      </c>
      <c r="B8" s="208"/>
      <c r="C8" s="40"/>
      <c r="D8" s="210"/>
      <c r="E8" s="208"/>
      <c r="F8" s="40"/>
      <c r="G8" s="209"/>
      <c r="H8" s="208"/>
      <c r="I8" s="40"/>
      <c r="J8" s="210"/>
    </row>
    <row r="9" spans="1:10" ht="13.5" thickBot="1" x14ac:dyDescent="0.25">
      <c r="A9" s="12" t="s">
        <v>99</v>
      </c>
      <c r="B9" s="35">
        <f>B8</f>
        <v>0</v>
      </c>
      <c r="C9" s="35">
        <f t="shared" ref="C9:D9" si="3">C8</f>
        <v>0</v>
      </c>
      <c r="D9" s="36">
        <f t="shared" si="3"/>
        <v>0</v>
      </c>
      <c r="E9" s="35">
        <f>E8</f>
        <v>0</v>
      </c>
      <c r="F9" s="35">
        <f t="shared" ref="F9:G9" si="4">F8</f>
        <v>0</v>
      </c>
      <c r="G9" s="35">
        <f t="shared" si="4"/>
        <v>0</v>
      </c>
      <c r="H9" s="35">
        <f>H8</f>
        <v>0</v>
      </c>
      <c r="I9" s="35">
        <f t="shared" ref="I9:J9" si="5">I8</f>
        <v>0</v>
      </c>
      <c r="J9" s="36">
        <f t="shared" si="5"/>
        <v>0</v>
      </c>
    </row>
    <row r="10" spans="1:10" ht="13.5" thickBot="1" x14ac:dyDescent="0.25">
      <c r="A10" s="12" t="s">
        <v>26</v>
      </c>
      <c r="B10" s="66">
        <v>8230274</v>
      </c>
      <c r="C10" s="66"/>
      <c r="D10" s="36">
        <f>SUM(B10:C10)</f>
        <v>8230274</v>
      </c>
      <c r="E10" s="66">
        <v>316785</v>
      </c>
      <c r="F10" s="66"/>
      <c r="G10" s="35">
        <f>SUM(E10:F10)</f>
        <v>316785</v>
      </c>
      <c r="H10" s="66">
        <f>B10+E10</f>
        <v>8547059</v>
      </c>
      <c r="I10" s="66"/>
      <c r="J10" s="36">
        <f>SUM(H10:I10)</f>
        <v>8547059</v>
      </c>
    </row>
    <row r="11" spans="1:10" ht="12" customHeight="1" thickBot="1" x14ac:dyDescent="0.25">
      <c r="A11" s="12" t="s">
        <v>27</v>
      </c>
      <c r="B11" s="71"/>
      <c r="C11" s="71"/>
      <c r="D11" s="211">
        <f>SUM(B11:C11)</f>
        <v>0</v>
      </c>
      <c r="E11" s="71"/>
      <c r="F11" s="71"/>
      <c r="G11" s="71">
        <f>SUM(E11:F11)</f>
        <v>0</v>
      </c>
      <c r="H11" s="71"/>
      <c r="I11" s="71"/>
      <c r="J11" s="211">
        <f>SUM(H11:I11)</f>
        <v>0</v>
      </c>
    </row>
    <row r="12" spans="1:10" ht="13.5" customHeight="1" thickBot="1" x14ac:dyDescent="0.25">
      <c r="A12" s="8" t="s">
        <v>28</v>
      </c>
      <c r="B12" s="212">
        <v>73006</v>
      </c>
      <c r="C12" s="212"/>
      <c r="D12" s="213">
        <f>SUM(B12:C12)</f>
        <v>73006</v>
      </c>
      <c r="E12" s="212">
        <v>-20576</v>
      </c>
      <c r="F12" s="212"/>
      <c r="G12" s="212">
        <f>SUM(E12:F12)</f>
        <v>-20576</v>
      </c>
      <c r="H12" s="212">
        <f>B12+E12</f>
        <v>52430</v>
      </c>
      <c r="I12" s="212"/>
      <c r="J12" s="213">
        <f>SUM(H12:I12)</f>
        <v>52430</v>
      </c>
    </row>
    <row r="13" spans="1:10" ht="21" customHeight="1" thickBot="1" x14ac:dyDescent="0.25">
      <c r="A13" s="214" t="s">
        <v>100</v>
      </c>
      <c r="B13" s="215">
        <f t="shared" ref="B13:D13" si="6">B7+B9+B10+B11+B12</f>
        <v>8343280</v>
      </c>
      <c r="C13" s="215">
        <f t="shared" si="6"/>
        <v>0</v>
      </c>
      <c r="D13" s="216">
        <f t="shared" si="6"/>
        <v>8343280</v>
      </c>
      <c r="E13" s="215">
        <f t="shared" ref="E13:J13" si="7">E7+E9+E10+E11+E12</f>
        <v>349209</v>
      </c>
      <c r="F13" s="215">
        <f t="shared" si="7"/>
        <v>0</v>
      </c>
      <c r="G13" s="215">
        <f t="shared" si="7"/>
        <v>349209</v>
      </c>
      <c r="H13" s="215">
        <f t="shared" si="7"/>
        <v>8692489</v>
      </c>
      <c r="I13" s="215">
        <f t="shared" si="7"/>
        <v>0</v>
      </c>
      <c r="J13" s="216">
        <f t="shared" si="7"/>
        <v>8692489</v>
      </c>
    </row>
    <row r="14" spans="1:10" ht="11.25" customHeight="1" x14ac:dyDescent="0.2">
      <c r="A14" s="217" t="s">
        <v>101</v>
      </c>
      <c r="B14" s="98"/>
      <c r="C14" s="98"/>
      <c r="D14" s="218"/>
      <c r="E14" s="98"/>
      <c r="F14" s="98"/>
      <c r="G14" s="98"/>
      <c r="H14" s="98"/>
      <c r="I14" s="98"/>
      <c r="J14" s="218"/>
    </row>
    <row r="15" spans="1:10" x14ac:dyDescent="0.2">
      <c r="A15" s="100" t="s">
        <v>102</v>
      </c>
      <c r="B15" s="68"/>
      <c r="C15" s="68"/>
      <c r="D15" s="219">
        <f>SUM(B15:C15)</f>
        <v>0</v>
      </c>
      <c r="E15" s="68"/>
      <c r="F15" s="68"/>
      <c r="G15" s="64">
        <f>SUM(E15:F15)</f>
        <v>0</v>
      </c>
      <c r="H15" s="68"/>
      <c r="I15" s="68"/>
      <c r="J15" s="219">
        <f>SUM(H15:I15)</f>
        <v>0</v>
      </c>
    </row>
    <row r="16" spans="1:10" ht="13.5" thickBot="1" x14ac:dyDescent="0.25">
      <c r="A16" s="86" t="s">
        <v>36</v>
      </c>
      <c r="B16" s="102"/>
      <c r="C16" s="102"/>
      <c r="D16" s="219">
        <f>SUM(B16:C16)</f>
        <v>0</v>
      </c>
      <c r="E16" s="102"/>
      <c r="F16" s="102"/>
      <c r="G16" s="64">
        <f>SUM(E16:F16)</f>
        <v>0</v>
      </c>
      <c r="H16" s="102"/>
      <c r="I16" s="102"/>
      <c r="J16" s="219">
        <f>SUM(H16:I16)</f>
        <v>0</v>
      </c>
    </row>
    <row r="17" spans="1:10" ht="10.5" customHeight="1" thickBot="1" x14ac:dyDescent="0.25">
      <c r="A17" s="103" t="s">
        <v>103</v>
      </c>
      <c r="B17" s="35">
        <f t="shared" ref="B17:D17" si="8">SUM(B15:B16)</f>
        <v>0</v>
      </c>
      <c r="C17" s="35">
        <f t="shared" si="8"/>
        <v>0</v>
      </c>
      <c r="D17" s="36">
        <f t="shared" si="8"/>
        <v>0</v>
      </c>
      <c r="E17" s="35">
        <f t="shared" ref="E17:J17" si="9">SUM(E15:E16)</f>
        <v>0</v>
      </c>
      <c r="F17" s="35">
        <f t="shared" si="9"/>
        <v>0</v>
      </c>
      <c r="G17" s="35">
        <f t="shared" si="9"/>
        <v>0</v>
      </c>
      <c r="H17" s="35">
        <f t="shared" si="9"/>
        <v>0</v>
      </c>
      <c r="I17" s="35">
        <f t="shared" si="9"/>
        <v>0</v>
      </c>
      <c r="J17" s="36">
        <f t="shared" si="9"/>
        <v>0</v>
      </c>
    </row>
    <row r="18" spans="1:10" ht="19.5" customHeight="1" thickBot="1" x14ac:dyDescent="0.25">
      <c r="A18" s="220" t="s">
        <v>104</v>
      </c>
      <c r="B18" s="221">
        <f>B17</f>
        <v>0</v>
      </c>
      <c r="C18" s="221">
        <f t="shared" ref="C18:D18" si="10">C17</f>
        <v>0</v>
      </c>
      <c r="D18" s="222">
        <f t="shared" si="10"/>
        <v>0</v>
      </c>
      <c r="E18" s="221">
        <f>E17</f>
        <v>0</v>
      </c>
      <c r="F18" s="221">
        <f t="shared" ref="F18:G18" si="11">F17</f>
        <v>0</v>
      </c>
      <c r="G18" s="221">
        <f t="shared" si="11"/>
        <v>0</v>
      </c>
      <c r="H18" s="221">
        <f>H17</f>
        <v>0</v>
      </c>
      <c r="I18" s="221">
        <f t="shared" ref="I18:J18" si="12">I17</f>
        <v>0</v>
      </c>
      <c r="J18" s="222">
        <f t="shared" si="12"/>
        <v>0</v>
      </c>
    </row>
    <row r="19" spans="1:10" ht="14.25" customHeight="1" thickBot="1" x14ac:dyDescent="0.25">
      <c r="A19" s="109" t="s">
        <v>40</v>
      </c>
      <c r="B19" s="35"/>
      <c r="C19" s="35"/>
      <c r="D19" s="36"/>
      <c r="E19" s="35"/>
      <c r="F19" s="35"/>
      <c r="G19" s="35"/>
      <c r="H19" s="35"/>
      <c r="I19" s="35"/>
      <c r="J19" s="36"/>
    </row>
    <row r="20" spans="1:10" ht="13.5" customHeight="1" thickBot="1" x14ac:dyDescent="0.25">
      <c r="A20" s="8" t="s">
        <v>105</v>
      </c>
      <c r="B20" s="212"/>
      <c r="C20" s="94"/>
      <c r="D20" s="224"/>
      <c r="E20" s="212"/>
      <c r="F20" s="94"/>
      <c r="G20" s="223"/>
      <c r="H20" s="212"/>
      <c r="I20" s="94"/>
      <c r="J20" s="224"/>
    </row>
    <row r="21" spans="1:10" ht="13.5" thickBot="1" x14ac:dyDescent="0.25">
      <c r="A21" s="109" t="s">
        <v>106</v>
      </c>
      <c r="B21" s="225">
        <f>B20</f>
        <v>0</v>
      </c>
      <c r="C21" s="225">
        <f t="shared" ref="C21:D21" si="13">C20</f>
        <v>0</v>
      </c>
      <c r="D21" s="226">
        <f t="shared" si="13"/>
        <v>0</v>
      </c>
      <c r="E21" s="225">
        <f>E20</f>
        <v>0</v>
      </c>
      <c r="F21" s="225">
        <f t="shared" ref="F21:G21" si="14">F20</f>
        <v>0</v>
      </c>
      <c r="G21" s="225">
        <f t="shared" si="14"/>
        <v>0</v>
      </c>
      <c r="H21" s="225">
        <f>H20</f>
        <v>0</v>
      </c>
      <c r="I21" s="225">
        <f t="shared" ref="I21:J21" si="15">I20</f>
        <v>0</v>
      </c>
      <c r="J21" s="226">
        <f t="shared" si="15"/>
        <v>0</v>
      </c>
    </row>
    <row r="22" spans="1:10" ht="13.5" thickBot="1" x14ac:dyDescent="0.25">
      <c r="A22" s="8" t="s">
        <v>107</v>
      </c>
      <c r="B22" s="212"/>
      <c r="C22" s="94"/>
      <c r="D22" s="224"/>
      <c r="E22" s="212"/>
      <c r="F22" s="94"/>
      <c r="G22" s="223"/>
      <c r="H22" s="212"/>
      <c r="I22" s="94"/>
      <c r="J22" s="224"/>
    </row>
    <row r="23" spans="1:10" ht="13.5" customHeight="1" thickBot="1" x14ac:dyDescent="0.25">
      <c r="A23" s="16" t="s">
        <v>108</v>
      </c>
      <c r="B23" s="227">
        <v>4277334</v>
      </c>
      <c r="C23" s="40"/>
      <c r="D23" s="210">
        <f>SUM(B23:C23)</f>
        <v>4277334</v>
      </c>
      <c r="E23" s="227"/>
      <c r="F23" s="40"/>
      <c r="G23" s="209">
        <f>SUM(E23:F23)</f>
        <v>0</v>
      </c>
      <c r="H23" s="227">
        <f>B23+E23</f>
        <v>4277334</v>
      </c>
      <c r="I23" s="40"/>
      <c r="J23" s="210">
        <f>SUM(H23:I23)</f>
        <v>4277334</v>
      </c>
    </row>
    <row r="24" spans="1:10" ht="13.5" hidden="1" customHeight="1" thickBot="1" x14ac:dyDescent="0.25">
      <c r="A24" s="30" t="s">
        <v>109</v>
      </c>
      <c r="B24" s="228"/>
      <c r="C24" s="58"/>
      <c r="D24" s="230">
        <f>SUM(B24:C24)</f>
        <v>0</v>
      </c>
      <c r="E24" s="228"/>
      <c r="F24" s="58"/>
      <c r="G24" s="229">
        <f>SUM(E24:F24)</f>
        <v>0</v>
      </c>
      <c r="H24" s="228"/>
      <c r="I24" s="58"/>
      <c r="J24" s="230">
        <f>SUM(H24:I24)</f>
        <v>0</v>
      </c>
    </row>
    <row r="25" spans="1:10" ht="13.5" thickBot="1" x14ac:dyDescent="0.25">
      <c r="A25" s="8" t="s">
        <v>110</v>
      </c>
      <c r="B25" s="212">
        <f>SUM(B23:B24)</f>
        <v>4277334</v>
      </c>
      <c r="C25" s="212">
        <f t="shared" ref="C25:D25" si="16">SUM(C23:C24)</f>
        <v>0</v>
      </c>
      <c r="D25" s="213">
        <f t="shared" si="16"/>
        <v>4277334</v>
      </c>
      <c r="E25" s="212">
        <f t="shared" ref="E25:J25" si="17">SUM(E23:E24)</f>
        <v>0</v>
      </c>
      <c r="F25" s="212">
        <f t="shared" si="17"/>
        <v>0</v>
      </c>
      <c r="G25" s="212">
        <f t="shared" si="17"/>
        <v>0</v>
      </c>
      <c r="H25" s="212">
        <f t="shared" si="17"/>
        <v>4277334</v>
      </c>
      <c r="I25" s="212">
        <f t="shared" si="17"/>
        <v>0</v>
      </c>
      <c r="J25" s="213">
        <f t="shared" si="17"/>
        <v>4277334</v>
      </c>
    </row>
    <row r="26" spans="1:10" ht="13.5" thickBot="1" x14ac:dyDescent="0.25">
      <c r="A26" s="8" t="s">
        <v>111</v>
      </c>
      <c r="B26" s="212">
        <v>63474386</v>
      </c>
      <c r="C26" s="212"/>
      <c r="D26" s="213">
        <f>SUM(B26:C26)</f>
        <v>63474386</v>
      </c>
      <c r="E26" s="212">
        <v>683983</v>
      </c>
      <c r="F26" s="212"/>
      <c r="G26" s="212">
        <f>SUM(E26:F26)</f>
        <v>683983</v>
      </c>
      <c r="H26" s="212">
        <f>B26+E26</f>
        <v>64158369</v>
      </c>
      <c r="I26" s="212"/>
      <c r="J26" s="213">
        <f>SUM(H26:I26)</f>
        <v>64158369</v>
      </c>
    </row>
    <row r="27" spans="1:10" ht="11.25" customHeight="1" thickBot="1" x14ac:dyDescent="0.25">
      <c r="A27" s="8" t="s">
        <v>112</v>
      </c>
      <c r="B27" s="212"/>
      <c r="C27" s="212"/>
      <c r="D27" s="213">
        <f>SUM(B27:C27)</f>
        <v>0</v>
      </c>
      <c r="E27" s="212"/>
      <c r="F27" s="212"/>
      <c r="G27" s="212">
        <f>SUM(E27:F27)</f>
        <v>0</v>
      </c>
      <c r="H27" s="212"/>
      <c r="I27" s="212"/>
      <c r="J27" s="213">
        <f>SUM(H27:I27)</f>
        <v>0</v>
      </c>
    </row>
    <row r="28" spans="1:10" ht="17.25" customHeight="1" thickBot="1" x14ac:dyDescent="0.25">
      <c r="A28" s="231" t="s">
        <v>113</v>
      </c>
      <c r="B28" s="232">
        <f>B13+B18+B21+B25+B26+B27</f>
        <v>76095000</v>
      </c>
      <c r="C28" s="232">
        <f t="shared" ref="C28:D28" si="18">C13+C18+C21+C25+C26+C27</f>
        <v>0</v>
      </c>
      <c r="D28" s="233">
        <f t="shared" si="18"/>
        <v>76095000</v>
      </c>
      <c r="E28" s="232">
        <f t="shared" ref="E28:J28" si="19">E13+E18+E21+E25+E26+E27</f>
        <v>1033192</v>
      </c>
      <c r="F28" s="232">
        <f t="shared" si="19"/>
        <v>0</v>
      </c>
      <c r="G28" s="232">
        <f t="shared" si="19"/>
        <v>1033192</v>
      </c>
      <c r="H28" s="232">
        <f>H13+H18+H21+H25+H26+H27</f>
        <v>77128192</v>
      </c>
      <c r="I28" s="232">
        <f t="shared" si="19"/>
        <v>0</v>
      </c>
      <c r="J28" s="233">
        <f t="shared" si="19"/>
        <v>77128192</v>
      </c>
    </row>
    <row r="29" spans="1:10" x14ac:dyDescent="0.2">
      <c r="A29" s="120"/>
      <c r="B29" s="120"/>
      <c r="C29" s="120"/>
      <c r="D29" s="120"/>
    </row>
    <row r="30" spans="1:10" ht="15.75" customHeight="1" thickBot="1" x14ac:dyDescent="0.25">
      <c r="A30" s="726" t="s">
        <v>378</v>
      </c>
      <c r="B30" s="726"/>
      <c r="C30" s="726"/>
      <c r="D30" s="726"/>
      <c r="E30" s="726"/>
      <c r="F30" s="726"/>
      <c r="G30" s="726"/>
      <c r="H30" s="726"/>
      <c r="I30" s="726"/>
      <c r="J30" s="726"/>
    </row>
    <row r="31" spans="1:10" ht="21.75" customHeight="1" thickBot="1" x14ac:dyDescent="0.25">
      <c r="A31" s="197"/>
      <c r="B31" s="722" t="s">
        <v>354</v>
      </c>
      <c r="C31" s="723"/>
      <c r="D31" s="724"/>
      <c r="E31" s="722" t="s">
        <v>381</v>
      </c>
      <c r="F31" s="723"/>
      <c r="G31" s="725"/>
      <c r="H31" s="722" t="s">
        <v>377</v>
      </c>
      <c r="I31" s="723"/>
      <c r="J31" s="724"/>
    </row>
    <row r="32" spans="1:10" ht="23.25" thickBot="1" x14ac:dyDescent="0.25">
      <c r="A32" s="198" t="s">
        <v>0</v>
      </c>
      <c r="B32" s="200" t="s">
        <v>57</v>
      </c>
      <c r="C32" s="288" t="s">
        <v>2</v>
      </c>
      <c r="D32" s="202" t="s">
        <v>114</v>
      </c>
      <c r="E32" s="199" t="s">
        <v>57</v>
      </c>
      <c r="F32" s="200" t="s">
        <v>2</v>
      </c>
      <c r="G32" s="201" t="s">
        <v>114</v>
      </c>
      <c r="H32" s="199" t="s">
        <v>57</v>
      </c>
      <c r="I32" s="200" t="s">
        <v>2</v>
      </c>
      <c r="J32" s="202" t="s">
        <v>114</v>
      </c>
    </row>
    <row r="33" spans="1:10" ht="13.5" thickBot="1" x14ac:dyDescent="0.25">
      <c r="A33" s="12" t="s">
        <v>26</v>
      </c>
      <c r="B33" s="234"/>
      <c r="C33" s="237"/>
      <c r="D33" s="238">
        <f>SUM(B33:C33)</f>
        <v>0</v>
      </c>
      <c r="E33" s="237"/>
      <c r="F33" s="235"/>
      <c r="G33" s="236">
        <f>SUM(E33:F33)</f>
        <v>0</v>
      </c>
      <c r="H33" s="237">
        <f>B33+E33</f>
        <v>0</v>
      </c>
      <c r="I33" s="235"/>
      <c r="J33" s="236">
        <f>SUM(H33:I33)</f>
        <v>0</v>
      </c>
    </row>
    <row r="34" spans="1:10" ht="12" customHeight="1" thickBot="1" x14ac:dyDescent="0.25">
      <c r="A34" s="12" t="s">
        <v>27</v>
      </c>
      <c r="B34" s="234"/>
      <c r="C34" s="237"/>
      <c r="D34" s="238">
        <f t="shared" ref="D34:D35" si="20">SUM(B34:C34)</f>
        <v>0</v>
      </c>
      <c r="E34" s="644"/>
      <c r="F34" s="235"/>
      <c r="G34" s="236">
        <f>SUM(E34:F34)</f>
        <v>0</v>
      </c>
      <c r="H34" s="237">
        <f>B34+E34</f>
        <v>0</v>
      </c>
      <c r="I34" s="235"/>
      <c r="J34" s="236">
        <f>SUM(H34:I34)</f>
        <v>0</v>
      </c>
    </row>
    <row r="35" spans="1:10" ht="13.5" customHeight="1" thickBot="1" x14ac:dyDescent="0.25">
      <c r="A35" s="8" t="s">
        <v>28</v>
      </c>
      <c r="B35" s="239">
        <v>28</v>
      </c>
      <c r="C35" s="242"/>
      <c r="D35" s="238">
        <f t="shared" si="20"/>
        <v>28</v>
      </c>
      <c r="E35" s="242"/>
      <c r="F35" s="240"/>
      <c r="G35" s="241">
        <f>SUM(E35:F35)</f>
        <v>0</v>
      </c>
      <c r="H35" s="237">
        <f>B35+E35</f>
        <v>28</v>
      </c>
      <c r="I35" s="240"/>
      <c r="J35" s="241">
        <f>SUM(H35:I35)</f>
        <v>28</v>
      </c>
    </row>
    <row r="36" spans="1:10" ht="21" customHeight="1" thickBot="1" x14ac:dyDescent="0.25">
      <c r="A36" s="214" t="s">
        <v>115</v>
      </c>
      <c r="B36" s="215">
        <f t="shared" ref="B36:D36" si="21">SUM(B33:B35)</f>
        <v>28</v>
      </c>
      <c r="C36" s="245">
        <f t="shared" si="21"/>
        <v>0</v>
      </c>
      <c r="D36" s="246">
        <f t="shared" si="21"/>
        <v>28</v>
      </c>
      <c r="E36" s="245">
        <f>SUM(E33:E35)</f>
        <v>0</v>
      </c>
      <c r="F36" s="243">
        <f t="shared" ref="F36:J36" si="22">SUM(F33:F35)</f>
        <v>0</v>
      </c>
      <c r="G36" s="244">
        <f t="shared" si="22"/>
        <v>0</v>
      </c>
      <c r="H36" s="245">
        <f t="shared" si="22"/>
        <v>28</v>
      </c>
      <c r="I36" s="243">
        <f t="shared" si="22"/>
        <v>0</v>
      </c>
      <c r="J36" s="216">
        <f t="shared" si="22"/>
        <v>28</v>
      </c>
    </row>
    <row r="37" spans="1:10" ht="13.5" thickBot="1" x14ac:dyDescent="0.25">
      <c r="A37" s="109" t="s">
        <v>40</v>
      </c>
      <c r="B37" s="35"/>
      <c r="C37" s="284"/>
      <c r="D37" s="37"/>
      <c r="E37" s="34"/>
      <c r="F37" s="247"/>
      <c r="G37" s="36"/>
      <c r="H37" s="34"/>
      <c r="I37" s="247"/>
      <c r="J37" s="36"/>
    </row>
    <row r="38" spans="1:10" ht="13.5" thickBot="1" x14ac:dyDescent="0.25">
      <c r="A38" s="8" t="s">
        <v>116</v>
      </c>
      <c r="B38" s="212"/>
      <c r="C38" s="289"/>
      <c r="D38" s="250"/>
      <c r="E38" s="248"/>
      <c r="F38" s="249"/>
      <c r="G38" s="224"/>
      <c r="H38" s="248"/>
      <c r="I38" s="249"/>
      <c r="J38" s="224"/>
    </row>
    <row r="39" spans="1:10" ht="13.5" thickBot="1" x14ac:dyDescent="0.25">
      <c r="A39" s="109" t="s">
        <v>106</v>
      </c>
      <c r="B39" s="225">
        <f>B38</f>
        <v>0</v>
      </c>
      <c r="C39" s="286">
        <f t="shared" ref="C39:D39" si="23">C38</f>
        <v>0</v>
      </c>
      <c r="D39" s="252">
        <f t="shared" si="23"/>
        <v>0</v>
      </c>
      <c r="E39" s="251">
        <f>E38</f>
        <v>0</v>
      </c>
      <c r="F39" s="251">
        <f t="shared" ref="F39:G39" si="24">F38</f>
        <v>0</v>
      </c>
      <c r="G39" s="226">
        <f t="shared" si="24"/>
        <v>0</v>
      </c>
      <c r="H39" s="251">
        <f>H38</f>
        <v>0</v>
      </c>
      <c r="I39" s="251">
        <f t="shared" ref="I39:J39" si="25">I38</f>
        <v>0</v>
      </c>
      <c r="J39" s="226">
        <f t="shared" si="25"/>
        <v>0</v>
      </c>
    </row>
    <row r="40" spans="1:10" ht="13.5" thickBot="1" x14ac:dyDescent="0.25">
      <c r="A40" s="8" t="s">
        <v>117</v>
      </c>
      <c r="B40" s="212"/>
      <c r="C40" s="289"/>
      <c r="D40" s="250"/>
      <c r="E40" s="248"/>
      <c r="F40" s="249"/>
      <c r="G40" s="224"/>
      <c r="H40" s="248"/>
      <c r="I40" s="249"/>
      <c r="J40" s="224"/>
    </row>
    <row r="41" spans="1:10" ht="13.5" thickBot="1" x14ac:dyDescent="0.25">
      <c r="A41" s="86" t="s">
        <v>108</v>
      </c>
      <c r="B41" s="291">
        <v>86082</v>
      </c>
      <c r="C41" s="290"/>
      <c r="D41" s="256">
        <f>SUM(B41:C41)</f>
        <v>86082</v>
      </c>
      <c r="E41" s="253"/>
      <c r="F41" s="254"/>
      <c r="G41" s="255">
        <f>SUM(E41:F41)</f>
        <v>0</v>
      </c>
      <c r="H41" s="253">
        <f>B41+E41</f>
        <v>86082</v>
      </c>
      <c r="I41" s="254"/>
      <c r="J41" s="255">
        <f>SUM(H41:I41)</f>
        <v>86082</v>
      </c>
    </row>
    <row r="42" spans="1:10" ht="13.5" thickBot="1" x14ac:dyDescent="0.25">
      <c r="A42" s="8" t="s">
        <v>110</v>
      </c>
      <c r="B42" s="212">
        <f t="shared" ref="B42:D42" si="26">SUM(B41:B41)</f>
        <v>86082</v>
      </c>
      <c r="C42" s="285">
        <f t="shared" si="26"/>
        <v>0</v>
      </c>
      <c r="D42" s="258">
        <f t="shared" si="26"/>
        <v>86082</v>
      </c>
      <c r="E42" s="248">
        <f t="shared" ref="E42:J42" si="27">SUM(E41:E41)</f>
        <v>0</v>
      </c>
      <c r="F42" s="257">
        <f t="shared" si="27"/>
        <v>0</v>
      </c>
      <c r="G42" s="213">
        <f t="shared" si="27"/>
        <v>0</v>
      </c>
      <c r="H42" s="248">
        <f t="shared" si="27"/>
        <v>86082</v>
      </c>
      <c r="I42" s="257">
        <f t="shared" si="27"/>
        <v>0</v>
      </c>
      <c r="J42" s="213">
        <f t="shared" si="27"/>
        <v>86082</v>
      </c>
    </row>
    <row r="43" spans="1:10" ht="13.5" thickBot="1" x14ac:dyDescent="0.25">
      <c r="A43" s="8" t="s">
        <v>118</v>
      </c>
      <c r="B43" s="212">
        <v>35222890</v>
      </c>
      <c r="C43" s="285"/>
      <c r="D43" s="258">
        <f>SUM(B43:C43)</f>
        <v>35222890</v>
      </c>
      <c r="E43" s="248">
        <v>-1712228</v>
      </c>
      <c r="F43" s="257"/>
      <c r="G43" s="213">
        <f>SUM(E43:F43)</f>
        <v>-1712228</v>
      </c>
      <c r="H43" s="248">
        <f>B43+E43</f>
        <v>33510662</v>
      </c>
      <c r="I43" s="257">
        <f>C43+F43</f>
        <v>0</v>
      </c>
      <c r="J43" s="213">
        <f>SUM(H43:I43)</f>
        <v>33510662</v>
      </c>
    </row>
    <row r="44" spans="1:10" ht="13.5" thickBot="1" x14ac:dyDescent="0.25">
      <c r="A44" s="8" t="s">
        <v>119</v>
      </c>
      <c r="B44" s="212"/>
      <c r="C44" s="285"/>
      <c r="D44" s="258">
        <f>SUM(B44:C44)</f>
        <v>0</v>
      </c>
      <c r="E44" s="248"/>
      <c r="F44" s="257"/>
      <c r="G44" s="213">
        <f>SUM(E44:F44)</f>
        <v>0</v>
      </c>
      <c r="H44" s="248"/>
      <c r="I44" s="257"/>
      <c r="J44" s="213">
        <f>SUM(H44:I44)</f>
        <v>0</v>
      </c>
    </row>
    <row r="45" spans="1:10" x14ac:dyDescent="0.2">
      <c r="A45" s="259" t="s">
        <v>120</v>
      </c>
      <c r="B45" s="260">
        <f>B36+B42+B43</f>
        <v>35309000</v>
      </c>
      <c r="C45" s="260">
        <f t="shared" ref="C45:D45" si="28">C36+C42+C43</f>
        <v>0</v>
      </c>
      <c r="D45" s="261">
        <f t="shared" si="28"/>
        <v>35309000</v>
      </c>
      <c r="E45" s="260">
        <f>E36+E42+E43</f>
        <v>-1712228</v>
      </c>
      <c r="F45" s="260">
        <f t="shared" ref="F45:G45" si="29">F36+F42+F43</f>
        <v>0</v>
      </c>
      <c r="G45" s="260">
        <f t="shared" si="29"/>
        <v>-1712228</v>
      </c>
      <c r="H45" s="260">
        <f>H36+H42+H43</f>
        <v>33596772</v>
      </c>
      <c r="I45" s="260">
        <f t="shared" ref="I45:J45" si="30">I36+I42+I43</f>
        <v>0</v>
      </c>
      <c r="J45" s="261">
        <f t="shared" si="30"/>
        <v>33596772</v>
      </c>
    </row>
    <row r="46" spans="1:10" x14ac:dyDescent="0.2">
      <c r="A46" s="120"/>
      <c r="B46" s="120"/>
      <c r="C46" s="120"/>
      <c r="D46" s="120"/>
    </row>
    <row r="47" spans="1:10" ht="15.75" customHeight="1" thickBot="1" x14ac:dyDescent="0.25">
      <c r="A47" s="727" t="s">
        <v>379</v>
      </c>
      <c r="B47" s="727"/>
      <c r="C47" s="727"/>
      <c r="D47" s="727"/>
      <c r="E47" s="727"/>
      <c r="F47" s="727"/>
      <c r="G47" s="727"/>
      <c r="H47" s="727"/>
      <c r="I47" s="727"/>
      <c r="J47" s="727"/>
    </row>
    <row r="48" spans="1:10" ht="22.5" customHeight="1" thickBot="1" x14ac:dyDescent="0.25">
      <c r="A48" s="262" t="s">
        <v>61</v>
      </c>
      <c r="B48" s="722" t="s">
        <v>354</v>
      </c>
      <c r="C48" s="723"/>
      <c r="D48" s="724"/>
      <c r="E48" s="722" t="s">
        <v>382</v>
      </c>
      <c r="F48" s="723"/>
      <c r="G48" s="725"/>
      <c r="H48" s="722" t="s">
        <v>377</v>
      </c>
      <c r="I48" s="723"/>
      <c r="J48" s="724"/>
    </row>
    <row r="49" spans="1:10" ht="33.75" customHeight="1" thickBot="1" x14ac:dyDescent="0.25">
      <c r="A49" s="198" t="s">
        <v>0</v>
      </c>
      <c r="B49" s="263" t="s">
        <v>57</v>
      </c>
      <c r="C49" s="264" t="s">
        <v>2</v>
      </c>
      <c r="D49" s="202" t="s">
        <v>114</v>
      </c>
      <c r="E49" s="199" t="s">
        <v>57</v>
      </c>
      <c r="F49" s="200" t="s">
        <v>2</v>
      </c>
      <c r="G49" s="201" t="s">
        <v>114</v>
      </c>
      <c r="H49" s="263" t="s">
        <v>57</v>
      </c>
      <c r="I49" s="264" t="s">
        <v>2</v>
      </c>
      <c r="J49" s="202" t="s">
        <v>114</v>
      </c>
    </row>
    <row r="50" spans="1:10" ht="13.5" thickBot="1" x14ac:dyDescent="0.25">
      <c r="A50" s="8"/>
      <c r="B50" s="9"/>
      <c r="C50" s="10"/>
      <c r="D50" s="265"/>
      <c r="E50" s="9"/>
      <c r="F50" s="10"/>
      <c r="G50" s="265"/>
      <c r="H50" s="9"/>
      <c r="I50" s="10"/>
      <c r="J50" s="265"/>
    </row>
    <row r="51" spans="1:10" ht="13.5" thickBot="1" x14ac:dyDescent="0.25">
      <c r="A51" s="12" t="s">
        <v>121</v>
      </c>
      <c r="B51" s="266"/>
      <c r="C51" s="66"/>
      <c r="D51" s="267">
        <f>SUM(B51:C51)</f>
        <v>0</v>
      </c>
      <c r="E51" s="266"/>
      <c r="F51" s="66"/>
      <c r="G51" s="267">
        <f>SUM(E51:F51)</f>
        <v>0</v>
      </c>
      <c r="H51" s="266">
        <f>B51+E51</f>
        <v>0</v>
      </c>
      <c r="I51" s="66">
        <f>C51+F51</f>
        <v>0</v>
      </c>
      <c r="J51" s="267">
        <f>SUM(H51:I51)</f>
        <v>0</v>
      </c>
    </row>
    <row r="52" spans="1:10" ht="13.5" thickBot="1" x14ac:dyDescent="0.25">
      <c r="A52" s="12" t="s">
        <v>122</v>
      </c>
      <c r="B52" s="266"/>
      <c r="C52" s="66"/>
      <c r="D52" s="268">
        <f>SUM(B52:C52)</f>
        <v>0</v>
      </c>
      <c r="E52" s="70"/>
      <c r="F52" s="71"/>
      <c r="G52" s="268">
        <f>SUM(E52:F52)</f>
        <v>0</v>
      </c>
      <c r="H52" s="266">
        <f t="shared" ref="H52:H53" si="31">B52+E52</f>
        <v>0</v>
      </c>
      <c r="I52" s="66">
        <f t="shared" ref="I52:I53" si="32">C52+F52</f>
        <v>0</v>
      </c>
      <c r="J52" s="268">
        <f>SUM(H52:I52)</f>
        <v>0</v>
      </c>
    </row>
    <row r="53" spans="1:10" ht="13.5" thickBot="1" x14ac:dyDescent="0.25">
      <c r="A53" s="8" t="s">
        <v>123</v>
      </c>
      <c r="B53" s="266">
        <v>11517672</v>
      </c>
      <c r="C53" s="66">
        <v>2742325</v>
      </c>
      <c r="D53" s="269">
        <f>SUM(B53:C53)</f>
        <v>14259997</v>
      </c>
      <c r="E53" s="248">
        <v>1831467</v>
      </c>
      <c r="F53" s="212">
        <v>-929438</v>
      </c>
      <c r="G53" s="269">
        <f>SUM(E53:F53)</f>
        <v>902029</v>
      </c>
      <c r="H53" s="266">
        <f t="shared" si="31"/>
        <v>13349139</v>
      </c>
      <c r="I53" s="66">
        <f t="shared" si="32"/>
        <v>1812887</v>
      </c>
      <c r="J53" s="269">
        <f>SUM(H53:I53)</f>
        <v>15162026</v>
      </c>
    </row>
    <row r="54" spans="1:10" ht="15.75" thickBot="1" x14ac:dyDescent="0.3">
      <c r="A54" s="270" t="s">
        <v>124</v>
      </c>
      <c r="B54" s="271">
        <f t="shared" ref="B54:D54" si="33">SUM(B51:B53)</f>
        <v>11517672</v>
      </c>
      <c r="C54" s="272">
        <f t="shared" si="33"/>
        <v>2742325</v>
      </c>
      <c r="D54" s="273">
        <f t="shared" si="33"/>
        <v>14259997</v>
      </c>
      <c r="E54" s="271">
        <f t="shared" ref="E54:J54" si="34">SUM(E51:E53)</f>
        <v>1831467</v>
      </c>
      <c r="F54" s="272">
        <f t="shared" si="34"/>
        <v>-929438</v>
      </c>
      <c r="G54" s="273">
        <f t="shared" si="34"/>
        <v>902029</v>
      </c>
      <c r="H54" s="271">
        <f t="shared" si="34"/>
        <v>13349139</v>
      </c>
      <c r="I54" s="272">
        <f t="shared" si="34"/>
        <v>1812887</v>
      </c>
      <c r="J54" s="273">
        <f t="shared" si="34"/>
        <v>15162026</v>
      </c>
    </row>
    <row r="55" spans="1:10" ht="13.5" thickBot="1" x14ac:dyDescent="0.25">
      <c r="A55" s="217" t="s">
        <v>125</v>
      </c>
      <c r="B55" s="274">
        <v>0</v>
      </c>
      <c r="C55" s="84">
        <v>0</v>
      </c>
      <c r="D55" s="275">
        <v>0</v>
      </c>
      <c r="E55" s="274">
        <v>0</v>
      </c>
      <c r="F55" s="84">
        <v>0</v>
      </c>
      <c r="G55" s="275">
        <v>0</v>
      </c>
      <c r="H55" s="274">
        <v>0</v>
      </c>
      <c r="I55" s="84">
        <v>0</v>
      </c>
      <c r="J55" s="275">
        <v>0</v>
      </c>
    </row>
    <row r="56" spans="1:10" ht="13.5" thickBot="1" x14ac:dyDescent="0.25">
      <c r="A56" s="92" t="s">
        <v>126</v>
      </c>
      <c r="B56" s="93">
        <f t="shared" ref="B56:D56" si="35">SUM(B55)</f>
        <v>0</v>
      </c>
      <c r="C56" s="94">
        <f t="shared" si="35"/>
        <v>0</v>
      </c>
      <c r="D56" s="276">
        <f t="shared" si="35"/>
        <v>0</v>
      </c>
      <c r="E56" s="93">
        <f t="shared" ref="E56:G56" si="36">SUM(E55)</f>
        <v>0</v>
      </c>
      <c r="F56" s="94">
        <f t="shared" si="36"/>
        <v>0</v>
      </c>
      <c r="G56" s="276">
        <f t="shared" si="36"/>
        <v>0</v>
      </c>
      <c r="H56" s="93">
        <f t="shared" ref="H56:J56" si="37">SUM(H55)</f>
        <v>0</v>
      </c>
      <c r="I56" s="94">
        <f t="shared" si="37"/>
        <v>0</v>
      </c>
      <c r="J56" s="276">
        <f t="shared" si="37"/>
        <v>0</v>
      </c>
    </row>
    <row r="57" spans="1:10" ht="13.5" thickBot="1" x14ac:dyDescent="0.25">
      <c r="A57" s="217" t="s">
        <v>127</v>
      </c>
      <c r="B57" s="97">
        <v>0</v>
      </c>
      <c r="C57" s="98">
        <v>0</v>
      </c>
      <c r="D57" s="99">
        <v>0</v>
      </c>
      <c r="E57" s="97">
        <v>0</v>
      </c>
      <c r="F57" s="98">
        <v>0</v>
      </c>
      <c r="G57" s="99">
        <v>0</v>
      </c>
      <c r="H57" s="97">
        <v>0</v>
      </c>
      <c r="I57" s="98">
        <v>0</v>
      </c>
      <c r="J57" s="99">
        <v>0</v>
      </c>
    </row>
    <row r="58" spans="1:10" ht="13.5" thickBot="1" x14ac:dyDescent="0.25">
      <c r="A58" s="103" t="s">
        <v>103</v>
      </c>
      <c r="B58" s="34">
        <f>B57</f>
        <v>0</v>
      </c>
      <c r="C58" s="34">
        <f t="shared" ref="C58:D58" si="38">C57</f>
        <v>0</v>
      </c>
      <c r="D58" s="267">
        <f t="shared" si="38"/>
        <v>0</v>
      </c>
      <c r="E58" s="34">
        <f>E57</f>
        <v>0</v>
      </c>
      <c r="F58" s="34">
        <f t="shared" ref="F58:G58" si="39">F57</f>
        <v>0</v>
      </c>
      <c r="G58" s="267">
        <f t="shared" si="39"/>
        <v>0</v>
      </c>
      <c r="H58" s="34">
        <f>H57</f>
        <v>0</v>
      </c>
      <c r="I58" s="34">
        <f t="shared" ref="I58:J58" si="40">I57</f>
        <v>0</v>
      </c>
      <c r="J58" s="267">
        <f t="shared" si="40"/>
        <v>0</v>
      </c>
    </row>
    <row r="59" spans="1:10" ht="15.75" thickBot="1" x14ac:dyDescent="0.3">
      <c r="A59" s="277" t="s">
        <v>128</v>
      </c>
      <c r="B59" s="278">
        <f>SUM(B56,B58)</f>
        <v>0</v>
      </c>
      <c r="C59" s="279">
        <f>SUM(C56,C58)</f>
        <v>0</v>
      </c>
      <c r="D59" s="280">
        <f>SUM(D58,D56)</f>
        <v>0</v>
      </c>
      <c r="E59" s="278">
        <f>SUM(E56,E58)</f>
        <v>0</v>
      </c>
      <c r="F59" s="279">
        <f>SUM(F56,F58)</f>
        <v>0</v>
      </c>
      <c r="G59" s="280">
        <f>SUM(G58,G56)</f>
        <v>0</v>
      </c>
      <c r="H59" s="278">
        <f>SUM(H56,H58)</f>
        <v>0</v>
      </c>
      <c r="I59" s="279">
        <f>SUM(I56,I58)</f>
        <v>0</v>
      </c>
      <c r="J59" s="280">
        <f>SUM(J58,J56)</f>
        <v>0</v>
      </c>
    </row>
    <row r="60" spans="1:10" ht="13.5" thickBot="1" x14ac:dyDescent="0.25">
      <c r="A60" s="109" t="s">
        <v>40</v>
      </c>
      <c r="B60" s="34"/>
      <c r="C60" s="35"/>
      <c r="D60" s="37"/>
      <c r="E60" s="34"/>
      <c r="F60" s="35"/>
      <c r="G60" s="37"/>
      <c r="H60" s="34"/>
      <c r="I60" s="35"/>
      <c r="J60" s="37"/>
    </row>
    <row r="61" spans="1:10" ht="13.5" thickBot="1" x14ac:dyDescent="0.25">
      <c r="A61" s="8" t="s">
        <v>116</v>
      </c>
      <c r="B61" s="248"/>
      <c r="C61" s="94"/>
      <c r="D61" s="250"/>
      <c r="E61" s="248"/>
      <c r="F61" s="94"/>
      <c r="G61" s="250"/>
      <c r="H61" s="248"/>
      <c r="I61" s="94"/>
      <c r="J61" s="250"/>
    </row>
    <row r="62" spans="1:10" ht="13.5" thickBot="1" x14ac:dyDescent="0.25">
      <c r="A62" s="8" t="s">
        <v>117</v>
      </c>
      <c r="B62" s="248"/>
      <c r="C62" s="94"/>
      <c r="D62" s="250"/>
      <c r="E62" s="248"/>
      <c r="F62" s="94"/>
      <c r="G62" s="250"/>
      <c r="H62" s="248"/>
      <c r="I62" s="94"/>
      <c r="J62" s="250"/>
    </row>
    <row r="63" spans="1:10" ht="13.5" thickBot="1" x14ac:dyDescent="0.25">
      <c r="A63" s="86" t="s">
        <v>108</v>
      </c>
      <c r="B63" s="253">
        <v>158633</v>
      </c>
      <c r="C63" s="84">
        <v>0</v>
      </c>
      <c r="D63" s="256">
        <f>SUM(B63:C63)</f>
        <v>158633</v>
      </c>
      <c r="E63" s="253"/>
      <c r="F63" s="84"/>
      <c r="G63" s="256">
        <f>SUM(E63:F63)</f>
        <v>0</v>
      </c>
      <c r="H63" s="253">
        <f>B63+E63</f>
        <v>158633</v>
      </c>
      <c r="I63" s="84">
        <f>C63+F63</f>
        <v>0</v>
      </c>
      <c r="J63" s="256">
        <f>SUM(H63:I63)</f>
        <v>158633</v>
      </c>
    </row>
    <row r="64" spans="1:10" ht="13.5" thickBot="1" x14ac:dyDescent="0.25">
      <c r="A64" s="8" t="s">
        <v>110</v>
      </c>
      <c r="B64" s="248">
        <f t="shared" ref="B64:D64" si="41">SUM(B63:B63)</f>
        <v>158633</v>
      </c>
      <c r="C64" s="212">
        <f t="shared" si="41"/>
        <v>0</v>
      </c>
      <c r="D64" s="269">
        <f t="shared" si="41"/>
        <v>158633</v>
      </c>
      <c r="E64" s="248">
        <f t="shared" ref="E64:J64" si="42">SUM(E63:E63)</f>
        <v>0</v>
      </c>
      <c r="F64" s="212">
        <f t="shared" si="42"/>
        <v>0</v>
      </c>
      <c r="G64" s="269">
        <f t="shared" si="42"/>
        <v>0</v>
      </c>
      <c r="H64" s="248">
        <f t="shared" si="42"/>
        <v>158633</v>
      </c>
      <c r="I64" s="212">
        <f t="shared" si="42"/>
        <v>0</v>
      </c>
      <c r="J64" s="269">
        <f t="shared" si="42"/>
        <v>158633</v>
      </c>
    </row>
    <row r="65" spans="1:10" ht="13.5" thickBot="1" x14ac:dyDescent="0.25">
      <c r="A65" s="8" t="s">
        <v>118</v>
      </c>
      <c r="B65" s="248">
        <v>60375664</v>
      </c>
      <c r="C65" s="212">
        <v>1697740</v>
      </c>
      <c r="D65" s="269">
        <f>SUM(B65:C65)</f>
        <v>62073404</v>
      </c>
      <c r="E65" s="248">
        <v>-1457354</v>
      </c>
      <c r="F65" s="212">
        <v>-50779</v>
      </c>
      <c r="G65" s="269">
        <f>SUM(E65:F65)</f>
        <v>-1508133</v>
      </c>
      <c r="H65" s="248">
        <f>B65+E65</f>
        <v>58918310</v>
      </c>
      <c r="I65" s="212">
        <f>C65+F65</f>
        <v>1646961</v>
      </c>
      <c r="J65" s="269">
        <f>SUM(H65:I65)</f>
        <v>60565271</v>
      </c>
    </row>
    <row r="66" spans="1:10" ht="13.5" thickBot="1" x14ac:dyDescent="0.25">
      <c r="A66" s="8" t="s">
        <v>119</v>
      </c>
      <c r="B66" s="74"/>
      <c r="C66" s="74"/>
      <c r="D66" s="74"/>
      <c r="E66" s="248"/>
      <c r="F66" s="212"/>
      <c r="G66" s="269">
        <f>SUM(E66:F66)</f>
        <v>0</v>
      </c>
      <c r="H66" s="248"/>
      <c r="I66" s="212"/>
      <c r="J66" s="269">
        <f>SUM(H66:I66)</f>
        <v>0</v>
      </c>
    </row>
    <row r="67" spans="1:10" ht="13.5" thickBot="1" x14ac:dyDescent="0.25">
      <c r="A67" s="231" t="s">
        <v>129</v>
      </c>
      <c r="B67" s="287">
        <f t="shared" ref="B67:D67" si="43">B54+B64+B59+B65</f>
        <v>72051969</v>
      </c>
      <c r="C67" s="287">
        <f t="shared" si="43"/>
        <v>4440065</v>
      </c>
      <c r="D67" s="287">
        <f t="shared" si="43"/>
        <v>76492034</v>
      </c>
      <c r="E67" s="281">
        <f>E54+E59+E64+E65</f>
        <v>374113</v>
      </c>
      <c r="F67" s="281">
        <f>F54+F59+F64+F65</f>
        <v>-980217</v>
      </c>
      <c r="G67" s="282">
        <f>SUM(G65,G64,G61,G59,G54)</f>
        <v>-606104</v>
      </c>
      <c r="H67" s="281">
        <f>H54+H59+H64+H65</f>
        <v>72426082</v>
      </c>
      <c r="I67" s="232">
        <f>SUM(I65,I64,I61,I59,I54)</f>
        <v>3459848</v>
      </c>
      <c r="J67" s="282">
        <f>SUM(J65,J64,J61,J59,J54)</f>
        <v>75885930</v>
      </c>
    </row>
  </sheetData>
  <mergeCells count="13">
    <mergeCell ref="A1:J1"/>
    <mergeCell ref="B48:D48"/>
    <mergeCell ref="E31:G31"/>
    <mergeCell ref="H31:J31"/>
    <mergeCell ref="E48:G48"/>
    <mergeCell ref="H48:J48"/>
    <mergeCell ref="B31:D31"/>
    <mergeCell ref="A30:J30"/>
    <mergeCell ref="A47:J47"/>
    <mergeCell ref="E3:G3"/>
    <mergeCell ref="H3:J3"/>
    <mergeCell ref="B3:D3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 alignWithMargins="0">
    <oddHeader xml:space="preserve">&amp;LSirok Községi Önkormányzat által fenntartott intézmények 2020. évi bevételei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045E5-2BA6-410E-8002-5DBF649D4427}">
  <sheetPr>
    <tabColor rgb="FF99FFCC"/>
    <pageSetUpPr fitToPage="1"/>
  </sheetPr>
  <dimension ref="A1:V53"/>
  <sheetViews>
    <sheetView zoomScaleNormal="100" workbookViewId="0">
      <selection activeCell="K1" sqref="K1"/>
    </sheetView>
  </sheetViews>
  <sheetFormatPr defaultColWidth="7.85546875" defaultRowHeight="12.75" x14ac:dyDescent="0.2"/>
  <cols>
    <col min="1" max="1" width="40.42578125" style="2" customWidth="1"/>
    <col min="2" max="22" width="9.42578125" style="2" customWidth="1"/>
    <col min="23" max="253" width="9.140625" style="2" customWidth="1"/>
    <col min="254" max="254" width="39.7109375" style="2" customWidth="1"/>
    <col min="255" max="256" width="7.85546875" style="2"/>
    <col min="257" max="257" width="40.42578125" style="2" customWidth="1"/>
    <col min="258" max="276" width="13.42578125" style="2" customWidth="1"/>
    <col min="277" max="277" width="11.85546875" style="2" customWidth="1"/>
    <col min="278" max="278" width="11.140625" style="2" customWidth="1"/>
    <col min="279" max="509" width="9.140625" style="2" customWidth="1"/>
    <col min="510" max="510" width="39.7109375" style="2" customWidth="1"/>
    <col min="511" max="512" width="7.85546875" style="2"/>
    <col min="513" max="513" width="40.42578125" style="2" customWidth="1"/>
    <col min="514" max="532" width="13.42578125" style="2" customWidth="1"/>
    <col min="533" max="533" width="11.85546875" style="2" customWidth="1"/>
    <col min="534" max="534" width="11.140625" style="2" customWidth="1"/>
    <col min="535" max="765" width="9.140625" style="2" customWidth="1"/>
    <col min="766" max="766" width="39.7109375" style="2" customWidth="1"/>
    <col min="767" max="768" width="7.85546875" style="2"/>
    <col min="769" max="769" width="40.42578125" style="2" customWidth="1"/>
    <col min="770" max="788" width="13.42578125" style="2" customWidth="1"/>
    <col min="789" max="789" width="11.85546875" style="2" customWidth="1"/>
    <col min="790" max="790" width="11.140625" style="2" customWidth="1"/>
    <col min="791" max="1021" width="9.140625" style="2" customWidth="1"/>
    <col min="1022" max="1022" width="39.7109375" style="2" customWidth="1"/>
    <col min="1023" max="1024" width="7.85546875" style="2"/>
    <col min="1025" max="1025" width="40.42578125" style="2" customWidth="1"/>
    <col min="1026" max="1044" width="13.42578125" style="2" customWidth="1"/>
    <col min="1045" max="1045" width="11.85546875" style="2" customWidth="1"/>
    <col min="1046" max="1046" width="11.140625" style="2" customWidth="1"/>
    <col min="1047" max="1277" width="9.140625" style="2" customWidth="1"/>
    <col min="1278" max="1278" width="39.7109375" style="2" customWidth="1"/>
    <col min="1279" max="1280" width="7.85546875" style="2"/>
    <col min="1281" max="1281" width="40.42578125" style="2" customWidth="1"/>
    <col min="1282" max="1300" width="13.42578125" style="2" customWidth="1"/>
    <col min="1301" max="1301" width="11.85546875" style="2" customWidth="1"/>
    <col min="1302" max="1302" width="11.140625" style="2" customWidth="1"/>
    <col min="1303" max="1533" width="9.140625" style="2" customWidth="1"/>
    <col min="1534" max="1534" width="39.7109375" style="2" customWidth="1"/>
    <col min="1535" max="1536" width="7.85546875" style="2"/>
    <col min="1537" max="1537" width="40.42578125" style="2" customWidth="1"/>
    <col min="1538" max="1556" width="13.42578125" style="2" customWidth="1"/>
    <col min="1557" max="1557" width="11.85546875" style="2" customWidth="1"/>
    <col min="1558" max="1558" width="11.140625" style="2" customWidth="1"/>
    <col min="1559" max="1789" width="9.140625" style="2" customWidth="1"/>
    <col min="1790" max="1790" width="39.7109375" style="2" customWidth="1"/>
    <col min="1791" max="1792" width="7.85546875" style="2"/>
    <col min="1793" max="1793" width="40.42578125" style="2" customWidth="1"/>
    <col min="1794" max="1812" width="13.42578125" style="2" customWidth="1"/>
    <col min="1813" max="1813" width="11.85546875" style="2" customWidth="1"/>
    <col min="1814" max="1814" width="11.140625" style="2" customWidth="1"/>
    <col min="1815" max="2045" width="9.140625" style="2" customWidth="1"/>
    <col min="2046" max="2046" width="39.7109375" style="2" customWidth="1"/>
    <col min="2047" max="2048" width="7.85546875" style="2"/>
    <col min="2049" max="2049" width="40.42578125" style="2" customWidth="1"/>
    <col min="2050" max="2068" width="13.42578125" style="2" customWidth="1"/>
    <col min="2069" max="2069" width="11.85546875" style="2" customWidth="1"/>
    <col min="2070" max="2070" width="11.140625" style="2" customWidth="1"/>
    <col min="2071" max="2301" width="9.140625" style="2" customWidth="1"/>
    <col min="2302" max="2302" width="39.7109375" style="2" customWidth="1"/>
    <col min="2303" max="2304" width="7.85546875" style="2"/>
    <col min="2305" max="2305" width="40.42578125" style="2" customWidth="1"/>
    <col min="2306" max="2324" width="13.42578125" style="2" customWidth="1"/>
    <col min="2325" max="2325" width="11.85546875" style="2" customWidth="1"/>
    <col min="2326" max="2326" width="11.140625" style="2" customWidth="1"/>
    <col min="2327" max="2557" width="9.140625" style="2" customWidth="1"/>
    <col min="2558" max="2558" width="39.7109375" style="2" customWidth="1"/>
    <col min="2559" max="2560" width="7.85546875" style="2"/>
    <col min="2561" max="2561" width="40.42578125" style="2" customWidth="1"/>
    <col min="2562" max="2580" width="13.42578125" style="2" customWidth="1"/>
    <col min="2581" max="2581" width="11.85546875" style="2" customWidth="1"/>
    <col min="2582" max="2582" width="11.140625" style="2" customWidth="1"/>
    <col min="2583" max="2813" width="9.140625" style="2" customWidth="1"/>
    <col min="2814" max="2814" width="39.7109375" style="2" customWidth="1"/>
    <col min="2815" max="2816" width="7.85546875" style="2"/>
    <col min="2817" max="2817" width="40.42578125" style="2" customWidth="1"/>
    <col min="2818" max="2836" width="13.42578125" style="2" customWidth="1"/>
    <col min="2837" max="2837" width="11.85546875" style="2" customWidth="1"/>
    <col min="2838" max="2838" width="11.140625" style="2" customWidth="1"/>
    <col min="2839" max="3069" width="9.140625" style="2" customWidth="1"/>
    <col min="3070" max="3070" width="39.7109375" style="2" customWidth="1"/>
    <col min="3071" max="3072" width="7.85546875" style="2"/>
    <col min="3073" max="3073" width="40.42578125" style="2" customWidth="1"/>
    <col min="3074" max="3092" width="13.42578125" style="2" customWidth="1"/>
    <col min="3093" max="3093" width="11.85546875" style="2" customWidth="1"/>
    <col min="3094" max="3094" width="11.140625" style="2" customWidth="1"/>
    <col min="3095" max="3325" width="9.140625" style="2" customWidth="1"/>
    <col min="3326" max="3326" width="39.7109375" style="2" customWidth="1"/>
    <col min="3327" max="3328" width="7.85546875" style="2"/>
    <col min="3329" max="3329" width="40.42578125" style="2" customWidth="1"/>
    <col min="3330" max="3348" width="13.42578125" style="2" customWidth="1"/>
    <col min="3349" max="3349" width="11.85546875" style="2" customWidth="1"/>
    <col min="3350" max="3350" width="11.140625" style="2" customWidth="1"/>
    <col min="3351" max="3581" width="9.140625" style="2" customWidth="1"/>
    <col min="3582" max="3582" width="39.7109375" style="2" customWidth="1"/>
    <col min="3583" max="3584" width="7.85546875" style="2"/>
    <col min="3585" max="3585" width="40.42578125" style="2" customWidth="1"/>
    <col min="3586" max="3604" width="13.42578125" style="2" customWidth="1"/>
    <col min="3605" max="3605" width="11.85546875" style="2" customWidth="1"/>
    <col min="3606" max="3606" width="11.140625" style="2" customWidth="1"/>
    <col min="3607" max="3837" width="9.140625" style="2" customWidth="1"/>
    <col min="3838" max="3838" width="39.7109375" style="2" customWidth="1"/>
    <col min="3839" max="3840" width="7.85546875" style="2"/>
    <col min="3841" max="3841" width="40.42578125" style="2" customWidth="1"/>
    <col min="3842" max="3860" width="13.42578125" style="2" customWidth="1"/>
    <col min="3861" max="3861" width="11.85546875" style="2" customWidth="1"/>
    <col min="3862" max="3862" width="11.140625" style="2" customWidth="1"/>
    <col min="3863" max="4093" width="9.140625" style="2" customWidth="1"/>
    <col min="4094" max="4094" width="39.7109375" style="2" customWidth="1"/>
    <col min="4095" max="4096" width="7.85546875" style="2"/>
    <col min="4097" max="4097" width="40.42578125" style="2" customWidth="1"/>
    <col min="4098" max="4116" width="13.42578125" style="2" customWidth="1"/>
    <col min="4117" max="4117" width="11.85546875" style="2" customWidth="1"/>
    <col min="4118" max="4118" width="11.140625" style="2" customWidth="1"/>
    <col min="4119" max="4349" width="9.140625" style="2" customWidth="1"/>
    <col min="4350" max="4350" width="39.7109375" style="2" customWidth="1"/>
    <col min="4351" max="4352" width="7.85546875" style="2"/>
    <col min="4353" max="4353" width="40.42578125" style="2" customWidth="1"/>
    <col min="4354" max="4372" width="13.42578125" style="2" customWidth="1"/>
    <col min="4373" max="4373" width="11.85546875" style="2" customWidth="1"/>
    <col min="4374" max="4374" width="11.140625" style="2" customWidth="1"/>
    <col min="4375" max="4605" width="9.140625" style="2" customWidth="1"/>
    <col min="4606" max="4606" width="39.7109375" style="2" customWidth="1"/>
    <col min="4607" max="4608" width="7.85546875" style="2"/>
    <col min="4609" max="4609" width="40.42578125" style="2" customWidth="1"/>
    <col min="4610" max="4628" width="13.42578125" style="2" customWidth="1"/>
    <col min="4629" max="4629" width="11.85546875" style="2" customWidth="1"/>
    <col min="4630" max="4630" width="11.140625" style="2" customWidth="1"/>
    <col min="4631" max="4861" width="9.140625" style="2" customWidth="1"/>
    <col min="4862" max="4862" width="39.7109375" style="2" customWidth="1"/>
    <col min="4863" max="4864" width="7.85546875" style="2"/>
    <col min="4865" max="4865" width="40.42578125" style="2" customWidth="1"/>
    <col min="4866" max="4884" width="13.42578125" style="2" customWidth="1"/>
    <col min="4885" max="4885" width="11.85546875" style="2" customWidth="1"/>
    <col min="4886" max="4886" width="11.140625" style="2" customWidth="1"/>
    <col min="4887" max="5117" width="9.140625" style="2" customWidth="1"/>
    <col min="5118" max="5118" width="39.7109375" style="2" customWidth="1"/>
    <col min="5119" max="5120" width="7.85546875" style="2"/>
    <col min="5121" max="5121" width="40.42578125" style="2" customWidth="1"/>
    <col min="5122" max="5140" width="13.42578125" style="2" customWidth="1"/>
    <col min="5141" max="5141" width="11.85546875" style="2" customWidth="1"/>
    <col min="5142" max="5142" width="11.140625" style="2" customWidth="1"/>
    <col min="5143" max="5373" width="9.140625" style="2" customWidth="1"/>
    <col min="5374" max="5374" width="39.7109375" style="2" customWidth="1"/>
    <col min="5375" max="5376" width="7.85546875" style="2"/>
    <col min="5377" max="5377" width="40.42578125" style="2" customWidth="1"/>
    <col min="5378" max="5396" width="13.42578125" style="2" customWidth="1"/>
    <col min="5397" max="5397" width="11.85546875" style="2" customWidth="1"/>
    <col min="5398" max="5398" width="11.140625" style="2" customWidth="1"/>
    <col min="5399" max="5629" width="9.140625" style="2" customWidth="1"/>
    <col min="5630" max="5630" width="39.7109375" style="2" customWidth="1"/>
    <col min="5631" max="5632" width="7.85546875" style="2"/>
    <col min="5633" max="5633" width="40.42578125" style="2" customWidth="1"/>
    <col min="5634" max="5652" width="13.42578125" style="2" customWidth="1"/>
    <col min="5653" max="5653" width="11.85546875" style="2" customWidth="1"/>
    <col min="5654" max="5654" width="11.140625" style="2" customWidth="1"/>
    <col min="5655" max="5885" width="9.140625" style="2" customWidth="1"/>
    <col min="5886" max="5886" width="39.7109375" style="2" customWidth="1"/>
    <col min="5887" max="5888" width="7.85546875" style="2"/>
    <col min="5889" max="5889" width="40.42578125" style="2" customWidth="1"/>
    <col min="5890" max="5908" width="13.42578125" style="2" customWidth="1"/>
    <col min="5909" max="5909" width="11.85546875" style="2" customWidth="1"/>
    <col min="5910" max="5910" width="11.140625" style="2" customWidth="1"/>
    <col min="5911" max="6141" width="9.140625" style="2" customWidth="1"/>
    <col min="6142" max="6142" width="39.7109375" style="2" customWidth="1"/>
    <col min="6143" max="6144" width="7.85546875" style="2"/>
    <col min="6145" max="6145" width="40.42578125" style="2" customWidth="1"/>
    <col min="6146" max="6164" width="13.42578125" style="2" customWidth="1"/>
    <col min="6165" max="6165" width="11.85546875" style="2" customWidth="1"/>
    <col min="6166" max="6166" width="11.140625" style="2" customWidth="1"/>
    <col min="6167" max="6397" width="9.140625" style="2" customWidth="1"/>
    <col min="6398" max="6398" width="39.7109375" style="2" customWidth="1"/>
    <col min="6399" max="6400" width="7.85546875" style="2"/>
    <col min="6401" max="6401" width="40.42578125" style="2" customWidth="1"/>
    <col min="6402" max="6420" width="13.42578125" style="2" customWidth="1"/>
    <col min="6421" max="6421" width="11.85546875" style="2" customWidth="1"/>
    <col min="6422" max="6422" width="11.140625" style="2" customWidth="1"/>
    <col min="6423" max="6653" width="9.140625" style="2" customWidth="1"/>
    <col min="6654" max="6654" width="39.7109375" style="2" customWidth="1"/>
    <col min="6655" max="6656" width="7.85546875" style="2"/>
    <col min="6657" max="6657" width="40.42578125" style="2" customWidth="1"/>
    <col min="6658" max="6676" width="13.42578125" style="2" customWidth="1"/>
    <col min="6677" max="6677" width="11.85546875" style="2" customWidth="1"/>
    <col min="6678" max="6678" width="11.140625" style="2" customWidth="1"/>
    <col min="6679" max="6909" width="9.140625" style="2" customWidth="1"/>
    <col min="6910" max="6910" width="39.7109375" style="2" customWidth="1"/>
    <col min="6911" max="6912" width="7.85546875" style="2"/>
    <col min="6913" max="6913" width="40.42578125" style="2" customWidth="1"/>
    <col min="6914" max="6932" width="13.42578125" style="2" customWidth="1"/>
    <col min="6933" max="6933" width="11.85546875" style="2" customWidth="1"/>
    <col min="6934" max="6934" width="11.140625" style="2" customWidth="1"/>
    <col min="6935" max="7165" width="9.140625" style="2" customWidth="1"/>
    <col min="7166" max="7166" width="39.7109375" style="2" customWidth="1"/>
    <col min="7167" max="7168" width="7.85546875" style="2"/>
    <col min="7169" max="7169" width="40.42578125" style="2" customWidth="1"/>
    <col min="7170" max="7188" width="13.42578125" style="2" customWidth="1"/>
    <col min="7189" max="7189" width="11.85546875" style="2" customWidth="1"/>
    <col min="7190" max="7190" width="11.140625" style="2" customWidth="1"/>
    <col min="7191" max="7421" width="9.140625" style="2" customWidth="1"/>
    <col min="7422" max="7422" width="39.7109375" style="2" customWidth="1"/>
    <col min="7423" max="7424" width="7.85546875" style="2"/>
    <col min="7425" max="7425" width="40.42578125" style="2" customWidth="1"/>
    <col min="7426" max="7444" width="13.42578125" style="2" customWidth="1"/>
    <col min="7445" max="7445" width="11.85546875" style="2" customWidth="1"/>
    <col min="7446" max="7446" width="11.140625" style="2" customWidth="1"/>
    <col min="7447" max="7677" width="9.140625" style="2" customWidth="1"/>
    <col min="7678" max="7678" width="39.7109375" style="2" customWidth="1"/>
    <col min="7679" max="7680" width="7.85546875" style="2"/>
    <col min="7681" max="7681" width="40.42578125" style="2" customWidth="1"/>
    <col min="7682" max="7700" width="13.42578125" style="2" customWidth="1"/>
    <col min="7701" max="7701" width="11.85546875" style="2" customWidth="1"/>
    <col min="7702" max="7702" width="11.140625" style="2" customWidth="1"/>
    <col min="7703" max="7933" width="9.140625" style="2" customWidth="1"/>
    <col min="7934" max="7934" width="39.7109375" style="2" customWidth="1"/>
    <col min="7935" max="7936" width="7.85546875" style="2"/>
    <col min="7937" max="7937" width="40.42578125" style="2" customWidth="1"/>
    <col min="7938" max="7956" width="13.42578125" style="2" customWidth="1"/>
    <col min="7957" max="7957" width="11.85546875" style="2" customWidth="1"/>
    <col min="7958" max="7958" width="11.140625" style="2" customWidth="1"/>
    <col min="7959" max="8189" width="9.140625" style="2" customWidth="1"/>
    <col min="8190" max="8190" width="39.7109375" style="2" customWidth="1"/>
    <col min="8191" max="8192" width="7.85546875" style="2"/>
    <col min="8193" max="8193" width="40.42578125" style="2" customWidth="1"/>
    <col min="8194" max="8212" width="13.42578125" style="2" customWidth="1"/>
    <col min="8213" max="8213" width="11.85546875" style="2" customWidth="1"/>
    <col min="8214" max="8214" width="11.140625" style="2" customWidth="1"/>
    <col min="8215" max="8445" width="9.140625" style="2" customWidth="1"/>
    <col min="8446" max="8446" width="39.7109375" style="2" customWidth="1"/>
    <col min="8447" max="8448" width="7.85546875" style="2"/>
    <col min="8449" max="8449" width="40.42578125" style="2" customWidth="1"/>
    <col min="8450" max="8468" width="13.42578125" style="2" customWidth="1"/>
    <col min="8469" max="8469" width="11.85546875" style="2" customWidth="1"/>
    <col min="8470" max="8470" width="11.140625" style="2" customWidth="1"/>
    <col min="8471" max="8701" width="9.140625" style="2" customWidth="1"/>
    <col min="8702" max="8702" width="39.7109375" style="2" customWidth="1"/>
    <col min="8703" max="8704" width="7.85546875" style="2"/>
    <col min="8705" max="8705" width="40.42578125" style="2" customWidth="1"/>
    <col min="8706" max="8724" width="13.42578125" style="2" customWidth="1"/>
    <col min="8725" max="8725" width="11.85546875" style="2" customWidth="1"/>
    <col min="8726" max="8726" width="11.140625" style="2" customWidth="1"/>
    <col min="8727" max="8957" width="9.140625" style="2" customWidth="1"/>
    <col min="8958" max="8958" width="39.7109375" style="2" customWidth="1"/>
    <col min="8959" max="8960" width="7.85546875" style="2"/>
    <col min="8961" max="8961" width="40.42578125" style="2" customWidth="1"/>
    <col min="8962" max="8980" width="13.42578125" style="2" customWidth="1"/>
    <col min="8981" max="8981" width="11.85546875" style="2" customWidth="1"/>
    <col min="8982" max="8982" width="11.140625" style="2" customWidth="1"/>
    <col min="8983" max="9213" width="9.140625" style="2" customWidth="1"/>
    <col min="9214" max="9214" width="39.7109375" style="2" customWidth="1"/>
    <col min="9215" max="9216" width="7.85546875" style="2"/>
    <col min="9217" max="9217" width="40.42578125" style="2" customWidth="1"/>
    <col min="9218" max="9236" width="13.42578125" style="2" customWidth="1"/>
    <col min="9237" max="9237" width="11.85546875" style="2" customWidth="1"/>
    <col min="9238" max="9238" width="11.140625" style="2" customWidth="1"/>
    <col min="9239" max="9469" width="9.140625" style="2" customWidth="1"/>
    <col min="9470" max="9470" width="39.7109375" style="2" customWidth="1"/>
    <col min="9471" max="9472" width="7.85546875" style="2"/>
    <col min="9473" max="9473" width="40.42578125" style="2" customWidth="1"/>
    <col min="9474" max="9492" width="13.42578125" style="2" customWidth="1"/>
    <col min="9493" max="9493" width="11.85546875" style="2" customWidth="1"/>
    <col min="9494" max="9494" width="11.140625" style="2" customWidth="1"/>
    <col min="9495" max="9725" width="9.140625" style="2" customWidth="1"/>
    <col min="9726" max="9726" width="39.7109375" style="2" customWidth="1"/>
    <col min="9727" max="9728" width="7.85546875" style="2"/>
    <col min="9729" max="9729" width="40.42578125" style="2" customWidth="1"/>
    <col min="9730" max="9748" width="13.42578125" style="2" customWidth="1"/>
    <col min="9749" max="9749" width="11.85546875" style="2" customWidth="1"/>
    <col min="9750" max="9750" width="11.140625" style="2" customWidth="1"/>
    <col min="9751" max="9981" width="9.140625" style="2" customWidth="1"/>
    <col min="9982" max="9982" width="39.7109375" style="2" customWidth="1"/>
    <col min="9983" max="9984" width="7.85546875" style="2"/>
    <col min="9985" max="9985" width="40.42578125" style="2" customWidth="1"/>
    <col min="9986" max="10004" width="13.42578125" style="2" customWidth="1"/>
    <col min="10005" max="10005" width="11.85546875" style="2" customWidth="1"/>
    <col min="10006" max="10006" width="11.140625" style="2" customWidth="1"/>
    <col min="10007" max="10237" width="9.140625" style="2" customWidth="1"/>
    <col min="10238" max="10238" width="39.7109375" style="2" customWidth="1"/>
    <col min="10239" max="10240" width="7.85546875" style="2"/>
    <col min="10241" max="10241" width="40.42578125" style="2" customWidth="1"/>
    <col min="10242" max="10260" width="13.42578125" style="2" customWidth="1"/>
    <col min="10261" max="10261" width="11.85546875" style="2" customWidth="1"/>
    <col min="10262" max="10262" width="11.140625" style="2" customWidth="1"/>
    <col min="10263" max="10493" width="9.140625" style="2" customWidth="1"/>
    <col min="10494" max="10494" width="39.7109375" style="2" customWidth="1"/>
    <col min="10495" max="10496" width="7.85546875" style="2"/>
    <col min="10497" max="10497" width="40.42578125" style="2" customWidth="1"/>
    <col min="10498" max="10516" width="13.42578125" style="2" customWidth="1"/>
    <col min="10517" max="10517" width="11.85546875" style="2" customWidth="1"/>
    <col min="10518" max="10518" width="11.140625" style="2" customWidth="1"/>
    <col min="10519" max="10749" width="9.140625" style="2" customWidth="1"/>
    <col min="10750" max="10750" width="39.7109375" style="2" customWidth="1"/>
    <col min="10751" max="10752" width="7.85546875" style="2"/>
    <col min="10753" max="10753" width="40.42578125" style="2" customWidth="1"/>
    <col min="10754" max="10772" width="13.42578125" style="2" customWidth="1"/>
    <col min="10773" max="10773" width="11.85546875" style="2" customWidth="1"/>
    <col min="10774" max="10774" width="11.140625" style="2" customWidth="1"/>
    <col min="10775" max="11005" width="9.140625" style="2" customWidth="1"/>
    <col min="11006" max="11006" width="39.7109375" style="2" customWidth="1"/>
    <col min="11007" max="11008" width="7.85546875" style="2"/>
    <col min="11009" max="11009" width="40.42578125" style="2" customWidth="1"/>
    <col min="11010" max="11028" width="13.42578125" style="2" customWidth="1"/>
    <col min="11029" max="11029" width="11.85546875" style="2" customWidth="1"/>
    <col min="11030" max="11030" width="11.140625" style="2" customWidth="1"/>
    <col min="11031" max="11261" width="9.140625" style="2" customWidth="1"/>
    <col min="11262" max="11262" width="39.7109375" style="2" customWidth="1"/>
    <col min="11263" max="11264" width="7.85546875" style="2"/>
    <col min="11265" max="11265" width="40.42578125" style="2" customWidth="1"/>
    <col min="11266" max="11284" width="13.42578125" style="2" customWidth="1"/>
    <col min="11285" max="11285" width="11.85546875" style="2" customWidth="1"/>
    <col min="11286" max="11286" width="11.140625" style="2" customWidth="1"/>
    <col min="11287" max="11517" width="9.140625" style="2" customWidth="1"/>
    <col min="11518" max="11518" width="39.7109375" style="2" customWidth="1"/>
    <col min="11519" max="11520" width="7.85546875" style="2"/>
    <col min="11521" max="11521" width="40.42578125" style="2" customWidth="1"/>
    <col min="11522" max="11540" width="13.42578125" style="2" customWidth="1"/>
    <col min="11541" max="11541" width="11.85546875" style="2" customWidth="1"/>
    <col min="11542" max="11542" width="11.140625" style="2" customWidth="1"/>
    <col min="11543" max="11773" width="9.140625" style="2" customWidth="1"/>
    <col min="11774" max="11774" width="39.7109375" style="2" customWidth="1"/>
    <col min="11775" max="11776" width="7.85546875" style="2"/>
    <col min="11777" max="11777" width="40.42578125" style="2" customWidth="1"/>
    <col min="11778" max="11796" width="13.42578125" style="2" customWidth="1"/>
    <col min="11797" max="11797" width="11.85546875" style="2" customWidth="1"/>
    <col min="11798" max="11798" width="11.140625" style="2" customWidth="1"/>
    <col min="11799" max="12029" width="9.140625" style="2" customWidth="1"/>
    <col min="12030" max="12030" width="39.7109375" style="2" customWidth="1"/>
    <col min="12031" max="12032" width="7.85546875" style="2"/>
    <col min="12033" max="12033" width="40.42578125" style="2" customWidth="1"/>
    <col min="12034" max="12052" width="13.42578125" style="2" customWidth="1"/>
    <col min="12053" max="12053" width="11.85546875" style="2" customWidth="1"/>
    <col min="12054" max="12054" width="11.140625" style="2" customWidth="1"/>
    <col min="12055" max="12285" width="9.140625" style="2" customWidth="1"/>
    <col min="12286" max="12286" width="39.7109375" style="2" customWidth="1"/>
    <col min="12287" max="12288" width="7.85546875" style="2"/>
    <col min="12289" max="12289" width="40.42578125" style="2" customWidth="1"/>
    <col min="12290" max="12308" width="13.42578125" style="2" customWidth="1"/>
    <col min="12309" max="12309" width="11.85546875" style="2" customWidth="1"/>
    <col min="12310" max="12310" width="11.140625" style="2" customWidth="1"/>
    <col min="12311" max="12541" width="9.140625" style="2" customWidth="1"/>
    <col min="12542" max="12542" width="39.7109375" style="2" customWidth="1"/>
    <col min="12543" max="12544" width="7.85546875" style="2"/>
    <col min="12545" max="12545" width="40.42578125" style="2" customWidth="1"/>
    <col min="12546" max="12564" width="13.42578125" style="2" customWidth="1"/>
    <col min="12565" max="12565" width="11.85546875" style="2" customWidth="1"/>
    <col min="12566" max="12566" width="11.140625" style="2" customWidth="1"/>
    <col min="12567" max="12797" width="9.140625" style="2" customWidth="1"/>
    <col min="12798" max="12798" width="39.7109375" style="2" customWidth="1"/>
    <col min="12799" max="12800" width="7.85546875" style="2"/>
    <col min="12801" max="12801" width="40.42578125" style="2" customWidth="1"/>
    <col min="12802" max="12820" width="13.42578125" style="2" customWidth="1"/>
    <col min="12821" max="12821" width="11.85546875" style="2" customWidth="1"/>
    <col min="12822" max="12822" width="11.140625" style="2" customWidth="1"/>
    <col min="12823" max="13053" width="9.140625" style="2" customWidth="1"/>
    <col min="13054" max="13054" width="39.7109375" style="2" customWidth="1"/>
    <col min="13055" max="13056" width="7.85546875" style="2"/>
    <col min="13057" max="13057" width="40.42578125" style="2" customWidth="1"/>
    <col min="13058" max="13076" width="13.42578125" style="2" customWidth="1"/>
    <col min="13077" max="13077" width="11.85546875" style="2" customWidth="1"/>
    <col min="13078" max="13078" width="11.140625" style="2" customWidth="1"/>
    <col min="13079" max="13309" width="9.140625" style="2" customWidth="1"/>
    <col min="13310" max="13310" width="39.7109375" style="2" customWidth="1"/>
    <col min="13311" max="13312" width="7.85546875" style="2"/>
    <col min="13313" max="13313" width="40.42578125" style="2" customWidth="1"/>
    <col min="13314" max="13332" width="13.42578125" style="2" customWidth="1"/>
    <col min="13333" max="13333" width="11.85546875" style="2" customWidth="1"/>
    <col min="13334" max="13334" width="11.140625" style="2" customWidth="1"/>
    <col min="13335" max="13565" width="9.140625" style="2" customWidth="1"/>
    <col min="13566" max="13566" width="39.7109375" style="2" customWidth="1"/>
    <col min="13567" max="13568" width="7.85546875" style="2"/>
    <col min="13569" max="13569" width="40.42578125" style="2" customWidth="1"/>
    <col min="13570" max="13588" width="13.42578125" style="2" customWidth="1"/>
    <col min="13589" max="13589" width="11.85546875" style="2" customWidth="1"/>
    <col min="13590" max="13590" width="11.140625" style="2" customWidth="1"/>
    <col min="13591" max="13821" width="9.140625" style="2" customWidth="1"/>
    <col min="13822" max="13822" width="39.7109375" style="2" customWidth="1"/>
    <col min="13823" max="13824" width="7.85546875" style="2"/>
    <col min="13825" max="13825" width="40.42578125" style="2" customWidth="1"/>
    <col min="13826" max="13844" width="13.42578125" style="2" customWidth="1"/>
    <col min="13845" max="13845" width="11.85546875" style="2" customWidth="1"/>
    <col min="13846" max="13846" width="11.140625" style="2" customWidth="1"/>
    <col min="13847" max="14077" width="9.140625" style="2" customWidth="1"/>
    <col min="14078" max="14078" width="39.7109375" style="2" customWidth="1"/>
    <col min="14079" max="14080" width="7.85546875" style="2"/>
    <col min="14081" max="14081" width="40.42578125" style="2" customWidth="1"/>
    <col min="14082" max="14100" width="13.42578125" style="2" customWidth="1"/>
    <col min="14101" max="14101" width="11.85546875" style="2" customWidth="1"/>
    <col min="14102" max="14102" width="11.140625" style="2" customWidth="1"/>
    <col min="14103" max="14333" width="9.140625" style="2" customWidth="1"/>
    <col min="14334" max="14334" width="39.7109375" style="2" customWidth="1"/>
    <col min="14335" max="14336" width="7.85546875" style="2"/>
    <col min="14337" max="14337" width="40.42578125" style="2" customWidth="1"/>
    <col min="14338" max="14356" width="13.42578125" style="2" customWidth="1"/>
    <col min="14357" max="14357" width="11.85546875" style="2" customWidth="1"/>
    <col min="14358" max="14358" width="11.140625" style="2" customWidth="1"/>
    <col min="14359" max="14589" width="9.140625" style="2" customWidth="1"/>
    <col min="14590" max="14590" width="39.7109375" style="2" customWidth="1"/>
    <col min="14591" max="14592" width="7.85546875" style="2"/>
    <col min="14593" max="14593" width="40.42578125" style="2" customWidth="1"/>
    <col min="14594" max="14612" width="13.42578125" style="2" customWidth="1"/>
    <col min="14613" max="14613" width="11.85546875" style="2" customWidth="1"/>
    <col min="14614" max="14614" width="11.140625" style="2" customWidth="1"/>
    <col min="14615" max="14845" width="9.140625" style="2" customWidth="1"/>
    <col min="14846" max="14846" width="39.7109375" style="2" customWidth="1"/>
    <col min="14847" max="14848" width="7.85546875" style="2"/>
    <col min="14849" max="14849" width="40.42578125" style="2" customWidth="1"/>
    <col min="14850" max="14868" width="13.42578125" style="2" customWidth="1"/>
    <col min="14869" max="14869" width="11.85546875" style="2" customWidth="1"/>
    <col min="14870" max="14870" width="11.140625" style="2" customWidth="1"/>
    <col min="14871" max="15101" width="9.140625" style="2" customWidth="1"/>
    <col min="15102" max="15102" width="39.7109375" style="2" customWidth="1"/>
    <col min="15103" max="15104" width="7.85546875" style="2"/>
    <col min="15105" max="15105" width="40.42578125" style="2" customWidth="1"/>
    <col min="15106" max="15124" width="13.42578125" style="2" customWidth="1"/>
    <col min="15125" max="15125" width="11.85546875" style="2" customWidth="1"/>
    <col min="15126" max="15126" width="11.140625" style="2" customWidth="1"/>
    <col min="15127" max="15357" width="9.140625" style="2" customWidth="1"/>
    <col min="15358" max="15358" width="39.7109375" style="2" customWidth="1"/>
    <col min="15359" max="15360" width="7.85546875" style="2"/>
    <col min="15361" max="15361" width="40.42578125" style="2" customWidth="1"/>
    <col min="15362" max="15380" width="13.42578125" style="2" customWidth="1"/>
    <col min="15381" max="15381" width="11.85546875" style="2" customWidth="1"/>
    <col min="15382" max="15382" width="11.140625" style="2" customWidth="1"/>
    <col min="15383" max="15613" width="9.140625" style="2" customWidth="1"/>
    <col min="15614" max="15614" width="39.7109375" style="2" customWidth="1"/>
    <col min="15615" max="15616" width="7.85546875" style="2"/>
    <col min="15617" max="15617" width="40.42578125" style="2" customWidth="1"/>
    <col min="15618" max="15636" width="13.42578125" style="2" customWidth="1"/>
    <col min="15637" max="15637" width="11.85546875" style="2" customWidth="1"/>
    <col min="15638" max="15638" width="11.140625" style="2" customWidth="1"/>
    <col min="15639" max="15869" width="9.140625" style="2" customWidth="1"/>
    <col min="15870" max="15870" width="39.7109375" style="2" customWidth="1"/>
    <col min="15871" max="15872" width="7.85546875" style="2"/>
    <col min="15873" max="15873" width="40.42578125" style="2" customWidth="1"/>
    <col min="15874" max="15892" width="13.42578125" style="2" customWidth="1"/>
    <col min="15893" max="15893" width="11.85546875" style="2" customWidth="1"/>
    <col min="15894" max="15894" width="11.140625" style="2" customWidth="1"/>
    <col min="15895" max="16125" width="9.140625" style="2" customWidth="1"/>
    <col min="16126" max="16126" width="39.7109375" style="2" customWidth="1"/>
    <col min="16127" max="16128" width="7.85546875" style="2"/>
    <col min="16129" max="16129" width="40.42578125" style="2" customWidth="1"/>
    <col min="16130" max="16148" width="13.42578125" style="2" customWidth="1"/>
    <col min="16149" max="16149" width="11.85546875" style="2" customWidth="1"/>
    <col min="16150" max="16150" width="11.140625" style="2" customWidth="1"/>
    <col min="16151" max="16384" width="9.140625" style="2" customWidth="1"/>
  </cols>
  <sheetData>
    <row r="1" spans="1:22" ht="25.5" customHeight="1" x14ac:dyDescent="0.2">
      <c r="K1" s="292" t="s">
        <v>507</v>
      </c>
      <c r="L1" s="292"/>
      <c r="M1" s="292"/>
    </row>
    <row r="2" spans="1:22" ht="9" customHeight="1" x14ac:dyDescent="0.2"/>
    <row r="3" spans="1:22" ht="26.25" customHeight="1" x14ac:dyDescent="0.2">
      <c r="A3" s="728" t="s">
        <v>422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</row>
    <row r="4" spans="1:22" ht="22.5" customHeight="1" thickBot="1" x14ac:dyDescent="0.25">
      <c r="A4" s="729" t="s">
        <v>130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</row>
    <row r="5" spans="1:22" ht="93.75" customHeight="1" thickBot="1" x14ac:dyDescent="0.25">
      <c r="A5" s="293" t="s">
        <v>131</v>
      </c>
      <c r="B5" s="730" t="s">
        <v>132</v>
      </c>
      <c r="C5" s="731"/>
      <c r="D5" s="732"/>
      <c r="E5" s="730" t="s">
        <v>133</v>
      </c>
      <c r="F5" s="731"/>
      <c r="G5" s="732"/>
      <c r="H5" s="730" t="s">
        <v>188</v>
      </c>
      <c r="I5" s="731"/>
      <c r="J5" s="732"/>
      <c r="K5" s="730" t="s">
        <v>431</v>
      </c>
      <c r="L5" s="731"/>
      <c r="M5" s="732"/>
      <c r="N5" s="730" t="s">
        <v>429</v>
      </c>
      <c r="O5" s="731"/>
      <c r="P5" s="732"/>
      <c r="Q5" s="730" t="s">
        <v>430</v>
      </c>
      <c r="R5" s="733"/>
      <c r="S5" s="734"/>
      <c r="T5" s="730" t="s">
        <v>137</v>
      </c>
      <c r="U5" s="731"/>
      <c r="V5" s="732"/>
    </row>
    <row r="6" spans="1:22" ht="36.75" customHeight="1" thickBot="1" x14ac:dyDescent="0.25">
      <c r="A6" s="294" t="s">
        <v>428</v>
      </c>
      <c r="B6" s="295" t="s">
        <v>354</v>
      </c>
      <c r="C6" s="295" t="s">
        <v>138</v>
      </c>
      <c r="D6" s="295" t="s">
        <v>423</v>
      </c>
      <c r="E6" s="295" t="s">
        <v>354</v>
      </c>
      <c r="F6" s="295" t="s">
        <v>138</v>
      </c>
      <c r="G6" s="295" t="s">
        <v>423</v>
      </c>
      <c r="H6" s="295" t="s">
        <v>354</v>
      </c>
      <c r="I6" s="295" t="s">
        <v>138</v>
      </c>
      <c r="J6" s="295" t="s">
        <v>423</v>
      </c>
      <c r="K6" s="295" t="s">
        <v>354</v>
      </c>
      <c r="L6" s="295" t="s">
        <v>138</v>
      </c>
      <c r="M6" s="295" t="s">
        <v>423</v>
      </c>
      <c r="N6" s="295" t="s">
        <v>354</v>
      </c>
      <c r="O6" s="295" t="s">
        <v>138</v>
      </c>
      <c r="P6" s="295" t="s">
        <v>423</v>
      </c>
      <c r="Q6" s="295" t="s">
        <v>354</v>
      </c>
      <c r="R6" s="295" t="s">
        <v>138</v>
      </c>
      <c r="S6" s="295" t="s">
        <v>423</v>
      </c>
      <c r="T6" s="295" t="s">
        <v>354</v>
      </c>
      <c r="U6" s="295" t="s">
        <v>138</v>
      </c>
      <c r="V6" s="295" t="s">
        <v>423</v>
      </c>
    </row>
    <row r="7" spans="1:22" ht="19.5" customHeight="1" thickBot="1" x14ac:dyDescent="0.25">
      <c r="A7" s="296" t="s">
        <v>139</v>
      </c>
      <c r="B7" s="297"/>
      <c r="C7" s="297"/>
      <c r="D7" s="297"/>
      <c r="E7" s="297"/>
      <c r="F7" s="297"/>
      <c r="G7" s="297"/>
      <c r="H7" s="297"/>
      <c r="I7" s="297"/>
      <c r="J7" s="297"/>
      <c r="K7" s="297">
        <v>1697740</v>
      </c>
      <c r="L7" s="297">
        <v>-50779</v>
      </c>
      <c r="M7" s="297">
        <f>SUM(K7:L7)</f>
        <v>1646961</v>
      </c>
      <c r="N7" s="297"/>
      <c r="O7" s="297"/>
      <c r="P7" s="297"/>
      <c r="Q7" s="298"/>
      <c r="R7" s="298"/>
      <c r="S7" s="298"/>
      <c r="T7" s="297">
        <f t="shared" ref="T7:T22" si="0">B7+E7+H7+K7+N7+Q7</f>
        <v>1697740</v>
      </c>
      <c r="U7" s="299">
        <f t="shared" ref="U7:U22" si="1">C7+F7+I7+L7+O7+R7</f>
        <v>-50779</v>
      </c>
      <c r="V7" s="299">
        <f>SUM(T7:U7)</f>
        <v>1646961</v>
      </c>
    </row>
    <row r="8" spans="1:22" ht="15.75" customHeight="1" x14ac:dyDescent="0.2">
      <c r="A8" s="301" t="s">
        <v>140</v>
      </c>
      <c r="B8" s="302">
        <v>1288000</v>
      </c>
      <c r="C8" s="302">
        <v>-1288000</v>
      </c>
      <c r="D8" s="302">
        <f>SUM(B8:C8)</f>
        <v>0</v>
      </c>
      <c r="E8" s="302">
        <v>225000</v>
      </c>
      <c r="F8" s="302">
        <v>-225000</v>
      </c>
      <c r="G8" s="302">
        <f>SUM(E8:F8)</f>
        <v>0</v>
      </c>
      <c r="H8" s="302">
        <v>455000</v>
      </c>
      <c r="I8" s="302"/>
      <c r="J8" s="302">
        <f>SUM(H8:I8)</f>
        <v>455000</v>
      </c>
      <c r="K8" s="303"/>
      <c r="L8" s="303"/>
      <c r="M8" s="303">
        <f>K8+L8</f>
        <v>0</v>
      </c>
      <c r="N8" s="302"/>
      <c r="O8" s="302"/>
      <c r="P8" s="302">
        <f t="shared" ref="P8:P10" si="2">SUM(N8:O8)</f>
        <v>0</v>
      </c>
      <c r="Q8" s="303"/>
      <c r="R8" s="303"/>
      <c r="S8" s="302">
        <f t="shared" ref="S8:S41" si="3">SUM(Q8:R8)</f>
        <v>0</v>
      </c>
      <c r="T8" s="302">
        <f t="shared" si="0"/>
        <v>1968000</v>
      </c>
      <c r="U8" s="300">
        <f t="shared" si="1"/>
        <v>-1513000</v>
      </c>
      <c r="V8" s="300">
        <f>SUM(T8:U8)</f>
        <v>455000</v>
      </c>
    </row>
    <row r="9" spans="1:22" ht="15.75" customHeight="1" x14ac:dyDescent="0.2">
      <c r="A9" s="304" t="s">
        <v>264</v>
      </c>
      <c r="B9" s="302"/>
      <c r="C9" s="302"/>
      <c r="D9" s="302">
        <f t="shared" ref="D9:D43" si="4">SUM(B9:C9)</f>
        <v>0</v>
      </c>
      <c r="E9" s="302"/>
      <c r="F9" s="302"/>
      <c r="G9" s="302">
        <f t="shared" ref="G9:G44" si="5">SUM(E9:F9)</f>
        <v>0</v>
      </c>
      <c r="H9" s="302"/>
      <c r="I9" s="302"/>
      <c r="J9" s="302">
        <f t="shared" ref="J9:J44" si="6">SUM(H9:I9)</f>
        <v>0</v>
      </c>
      <c r="K9" s="302">
        <v>1765000</v>
      </c>
      <c r="L9" s="302"/>
      <c r="M9" s="302">
        <f>SUM(K9:L9)</f>
        <v>1765000</v>
      </c>
      <c r="N9" s="302"/>
      <c r="O9" s="302"/>
      <c r="P9" s="302">
        <f t="shared" si="2"/>
        <v>0</v>
      </c>
      <c r="Q9" s="303"/>
      <c r="R9" s="303"/>
      <c r="S9" s="302">
        <f t="shared" si="3"/>
        <v>0</v>
      </c>
      <c r="T9" s="302">
        <f t="shared" si="0"/>
        <v>1765000</v>
      </c>
      <c r="U9" s="300">
        <f t="shared" si="1"/>
        <v>0</v>
      </c>
      <c r="V9" s="300">
        <f t="shared" ref="V9:V43" si="7">SUM(T9:U9)</f>
        <v>1765000</v>
      </c>
    </row>
    <row r="10" spans="1:22" ht="22.5" customHeight="1" x14ac:dyDescent="0.2">
      <c r="A10" s="304" t="s">
        <v>432</v>
      </c>
      <c r="B10" s="302"/>
      <c r="C10" s="302"/>
      <c r="D10" s="302">
        <f t="shared" si="4"/>
        <v>0</v>
      </c>
      <c r="E10" s="302"/>
      <c r="F10" s="302"/>
      <c r="G10" s="302">
        <f t="shared" si="5"/>
        <v>0</v>
      </c>
      <c r="H10" s="302"/>
      <c r="I10" s="302"/>
      <c r="J10" s="302">
        <f t="shared" si="6"/>
        <v>0</v>
      </c>
      <c r="K10" s="302">
        <v>600000</v>
      </c>
      <c r="L10" s="302">
        <v>260000</v>
      </c>
      <c r="M10" s="302">
        <f t="shared" ref="M10:M44" si="8">SUM(K10:L10)</f>
        <v>860000</v>
      </c>
      <c r="N10" s="302"/>
      <c r="O10" s="302"/>
      <c r="P10" s="302">
        <f t="shared" si="2"/>
        <v>0</v>
      </c>
      <c r="Q10" s="303"/>
      <c r="R10" s="303"/>
      <c r="S10" s="302">
        <f t="shared" si="3"/>
        <v>0</v>
      </c>
      <c r="T10" s="302">
        <f t="shared" si="0"/>
        <v>600000</v>
      </c>
      <c r="U10" s="300">
        <f t="shared" si="1"/>
        <v>260000</v>
      </c>
      <c r="V10" s="300">
        <f t="shared" si="7"/>
        <v>860000</v>
      </c>
    </row>
    <row r="11" spans="1:22" ht="15.75" customHeight="1" x14ac:dyDescent="0.2">
      <c r="A11" s="301" t="s">
        <v>433</v>
      </c>
      <c r="B11" s="302">
        <v>873000</v>
      </c>
      <c r="C11" s="302"/>
      <c r="D11" s="302">
        <f t="shared" si="4"/>
        <v>873000</v>
      </c>
      <c r="E11" s="302">
        <v>189000</v>
      </c>
      <c r="F11" s="302"/>
      <c r="G11" s="302">
        <f t="shared" si="5"/>
        <v>189000</v>
      </c>
      <c r="H11" s="302">
        <v>2820000</v>
      </c>
      <c r="I11" s="302">
        <v>141211</v>
      </c>
      <c r="J11" s="302">
        <f t="shared" si="6"/>
        <v>2961211</v>
      </c>
      <c r="K11" s="302"/>
      <c r="L11" s="302"/>
      <c r="M11" s="302">
        <f t="shared" si="8"/>
        <v>0</v>
      </c>
      <c r="N11" s="302">
        <v>700000</v>
      </c>
      <c r="O11" s="302">
        <v>-73724</v>
      </c>
      <c r="P11" s="302">
        <f>SUM(N11:O11)</f>
        <v>626276</v>
      </c>
      <c r="Q11" s="303"/>
      <c r="R11" s="303"/>
      <c r="S11" s="302">
        <f t="shared" si="3"/>
        <v>0</v>
      </c>
      <c r="T11" s="302">
        <f t="shared" si="0"/>
        <v>4582000</v>
      </c>
      <c r="U11" s="302">
        <f t="shared" si="1"/>
        <v>67487</v>
      </c>
      <c r="V11" s="300">
        <f t="shared" si="7"/>
        <v>4649487</v>
      </c>
    </row>
    <row r="12" spans="1:22" ht="15.75" customHeight="1" x14ac:dyDescent="0.2">
      <c r="A12" s="301" t="s">
        <v>434</v>
      </c>
      <c r="B12" s="302"/>
      <c r="C12" s="302"/>
      <c r="D12" s="302">
        <f t="shared" si="4"/>
        <v>0</v>
      </c>
      <c r="E12" s="302"/>
      <c r="F12" s="302"/>
      <c r="G12" s="302">
        <f t="shared" si="5"/>
        <v>0</v>
      </c>
      <c r="H12" s="302">
        <v>5718000</v>
      </c>
      <c r="I12" s="302">
        <v>-1216817</v>
      </c>
      <c r="J12" s="302">
        <f t="shared" si="6"/>
        <v>4501183</v>
      </c>
      <c r="K12" s="302"/>
      <c r="L12" s="302"/>
      <c r="M12" s="302">
        <f t="shared" si="8"/>
        <v>0</v>
      </c>
      <c r="N12" s="302">
        <v>300000</v>
      </c>
      <c r="O12" s="302"/>
      <c r="P12" s="302">
        <f t="shared" ref="P12:P44" si="9">SUM(N12:O12)</f>
        <v>300000</v>
      </c>
      <c r="Q12" s="303"/>
      <c r="R12" s="303"/>
      <c r="S12" s="302">
        <f t="shared" si="3"/>
        <v>0</v>
      </c>
      <c r="T12" s="302">
        <f t="shared" si="0"/>
        <v>6018000</v>
      </c>
      <c r="U12" s="302">
        <f t="shared" si="1"/>
        <v>-1216817</v>
      </c>
      <c r="V12" s="300">
        <f t="shared" si="7"/>
        <v>4801183</v>
      </c>
    </row>
    <row r="13" spans="1:22" ht="15.75" customHeight="1" x14ac:dyDescent="0.2">
      <c r="A13" s="301" t="s">
        <v>141</v>
      </c>
      <c r="B13" s="302">
        <v>200000</v>
      </c>
      <c r="C13" s="302"/>
      <c r="D13" s="302">
        <f t="shared" si="4"/>
        <v>200000</v>
      </c>
      <c r="E13" s="302">
        <v>97000</v>
      </c>
      <c r="F13" s="302"/>
      <c r="G13" s="302">
        <f t="shared" si="5"/>
        <v>97000</v>
      </c>
      <c r="H13" s="302">
        <v>629000</v>
      </c>
      <c r="I13" s="302">
        <v>1</v>
      </c>
      <c r="J13" s="302">
        <f t="shared" si="6"/>
        <v>629001</v>
      </c>
      <c r="K13" s="302"/>
      <c r="L13" s="302"/>
      <c r="M13" s="302">
        <f t="shared" si="8"/>
        <v>0</v>
      </c>
      <c r="N13" s="302"/>
      <c r="O13" s="302"/>
      <c r="P13" s="302">
        <f t="shared" si="9"/>
        <v>0</v>
      </c>
      <c r="Q13" s="303"/>
      <c r="R13" s="303"/>
      <c r="S13" s="302">
        <f t="shared" si="3"/>
        <v>0</v>
      </c>
      <c r="T13" s="302">
        <f t="shared" si="0"/>
        <v>926000</v>
      </c>
      <c r="U13" s="302">
        <f t="shared" si="1"/>
        <v>1</v>
      </c>
      <c r="V13" s="300">
        <f t="shared" si="7"/>
        <v>926001</v>
      </c>
    </row>
    <row r="14" spans="1:22" ht="15.75" customHeight="1" x14ac:dyDescent="0.2">
      <c r="A14" s="301" t="s">
        <v>142</v>
      </c>
      <c r="B14" s="302">
        <v>6107000</v>
      </c>
      <c r="C14" s="302">
        <v>230400</v>
      </c>
      <c r="D14" s="302">
        <f t="shared" si="4"/>
        <v>6337400</v>
      </c>
      <c r="E14" s="302">
        <v>1130000</v>
      </c>
      <c r="F14" s="302"/>
      <c r="G14" s="302">
        <f t="shared" si="5"/>
        <v>1130000</v>
      </c>
      <c r="H14" s="302">
        <v>12631000</v>
      </c>
      <c r="I14" s="302"/>
      <c r="J14" s="302">
        <f t="shared" si="6"/>
        <v>12631000</v>
      </c>
      <c r="K14" s="302"/>
      <c r="L14" s="302"/>
      <c r="M14" s="302">
        <f t="shared" si="8"/>
        <v>0</v>
      </c>
      <c r="N14" s="302">
        <v>381000</v>
      </c>
      <c r="O14" s="302"/>
      <c r="P14" s="302">
        <f t="shared" si="9"/>
        <v>381000</v>
      </c>
      <c r="Q14" s="303"/>
      <c r="R14" s="303"/>
      <c r="S14" s="302">
        <f t="shared" si="3"/>
        <v>0</v>
      </c>
      <c r="T14" s="302">
        <f t="shared" si="0"/>
        <v>20249000</v>
      </c>
      <c r="U14" s="302">
        <f t="shared" si="1"/>
        <v>230400</v>
      </c>
      <c r="V14" s="300">
        <f t="shared" si="7"/>
        <v>20479400</v>
      </c>
    </row>
    <row r="15" spans="1:22" ht="15.75" customHeight="1" x14ac:dyDescent="0.2">
      <c r="A15" s="301" t="s">
        <v>435</v>
      </c>
      <c r="B15" s="302">
        <v>832000</v>
      </c>
      <c r="C15" s="302">
        <v>-832000</v>
      </c>
      <c r="D15" s="302">
        <f t="shared" si="4"/>
        <v>0</v>
      </c>
      <c r="E15" s="302">
        <v>154000</v>
      </c>
      <c r="F15" s="302">
        <v>-154000</v>
      </c>
      <c r="G15" s="302">
        <f t="shared" si="5"/>
        <v>0</v>
      </c>
      <c r="H15" s="302">
        <v>1334000</v>
      </c>
      <c r="I15" s="302">
        <v>-510400</v>
      </c>
      <c r="J15" s="302">
        <f t="shared" si="6"/>
        <v>823600</v>
      </c>
      <c r="K15" s="302"/>
      <c r="L15" s="302"/>
      <c r="M15" s="302">
        <f t="shared" si="8"/>
        <v>0</v>
      </c>
      <c r="N15" s="302"/>
      <c r="O15" s="302"/>
      <c r="P15" s="302">
        <f t="shared" si="9"/>
        <v>0</v>
      </c>
      <c r="Q15" s="303"/>
      <c r="R15" s="303"/>
      <c r="S15" s="302">
        <f t="shared" si="3"/>
        <v>0</v>
      </c>
      <c r="T15" s="302">
        <f t="shared" si="0"/>
        <v>2320000</v>
      </c>
      <c r="U15" s="302">
        <f t="shared" si="1"/>
        <v>-1496400</v>
      </c>
      <c r="V15" s="300">
        <f t="shared" si="7"/>
        <v>823600</v>
      </c>
    </row>
    <row r="16" spans="1:22" ht="15.75" customHeight="1" x14ac:dyDescent="0.2">
      <c r="A16" s="301" t="s">
        <v>395</v>
      </c>
      <c r="B16" s="302"/>
      <c r="C16" s="302"/>
      <c r="D16" s="302">
        <f t="shared" si="4"/>
        <v>0</v>
      </c>
      <c r="E16" s="302"/>
      <c r="F16" s="302"/>
      <c r="G16" s="302">
        <f t="shared" si="5"/>
        <v>0</v>
      </c>
      <c r="H16" s="302"/>
      <c r="I16" s="302">
        <v>1289678</v>
      </c>
      <c r="J16" s="302">
        <f t="shared" si="6"/>
        <v>1289678</v>
      </c>
      <c r="K16" s="302"/>
      <c r="L16" s="302"/>
      <c r="M16" s="302">
        <f t="shared" si="8"/>
        <v>0</v>
      </c>
      <c r="N16" s="302"/>
      <c r="O16" s="302"/>
      <c r="P16" s="302">
        <f t="shared" si="9"/>
        <v>0</v>
      </c>
      <c r="Q16" s="303"/>
      <c r="R16" s="303"/>
      <c r="S16" s="302">
        <f t="shared" si="3"/>
        <v>0</v>
      </c>
      <c r="T16" s="302">
        <f t="shared" si="0"/>
        <v>0</v>
      </c>
      <c r="U16" s="302">
        <f t="shared" si="1"/>
        <v>1289678</v>
      </c>
      <c r="V16" s="300">
        <f t="shared" si="7"/>
        <v>1289678</v>
      </c>
    </row>
    <row r="17" spans="1:22" ht="15.75" customHeight="1" x14ac:dyDescent="0.2">
      <c r="A17" s="301" t="s">
        <v>436</v>
      </c>
      <c r="B17" s="302">
        <v>572000</v>
      </c>
      <c r="C17" s="302"/>
      <c r="D17" s="302">
        <f t="shared" si="4"/>
        <v>572000</v>
      </c>
      <c r="E17" s="302">
        <v>101000</v>
      </c>
      <c r="F17" s="302"/>
      <c r="G17" s="302">
        <f t="shared" si="5"/>
        <v>101000</v>
      </c>
      <c r="H17" s="302">
        <v>6899000</v>
      </c>
      <c r="I17" s="302">
        <v>-3074679</v>
      </c>
      <c r="J17" s="302">
        <f t="shared" si="6"/>
        <v>3824321</v>
      </c>
      <c r="K17" s="302"/>
      <c r="L17" s="302"/>
      <c r="M17" s="302">
        <f t="shared" si="8"/>
        <v>0</v>
      </c>
      <c r="N17" s="302"/>
      <c r="O17" s="302"/>
      <c r="P17" s="302">
        <f t="shared" si="9"/>
        <v>0</v>
      </c>
      <c r="Q17" s="303"/>
      <c r="R17" s="303"/>
      <c r="S17" s="302">
        <f t="shared" si="3"/>
        <v>0</v>
      </c>
      <c r="T17" s="302">
        <f t="shared" si="0"/>
        <v>7572000</v>
      </c>
      <c r="U17" s="302">
        <f t="shared" si="1"/>
        <v>-3074679</v>
      </c>
      <c r="V17" s="300">
        <f t="shared" si="7"/>
        <v>4497321</v>
      </c>
    </row>
    <row r="18" spans="1:22" ht="15.75" customHeight="1" x14ac:dyDescent="0.2">
      <c r="A18" s="301" t="s">
        <v>437</v>
      </c>
      <c r="B18" s="302">
        <v>1403000</v>
      </c>
      <c r="C18" s="302"/>
      <c r="D18" s="302">
        <f t="shared" si="4"/>
        <v>1403000</v>
      </c>
      <c r="E18" s="302">
        <v>258000</v>
      </c>
      <c r="F18" s="302"/>
      <c r="G18" s="302">
        <f t="shared" si="5"/>
        <v>258000</v>
      </c>
      <c r="H18" s="302">
        <v>1270000</v>
      </c>
      <c r="I18" s="302"/>
      <c r="J18" s="302">
        <f t="shared" si="6"/>
        <v>1270000</v>
      </c>
      <c r="K18" s="302"/>
      <c r="L18" s="302"/>
      <c r="M18" s="302">
        <f t="shared" si="8"/>
        <v>0</v>
      </c>
      <c r="N18" s="302">
        <v>338000</v>
      </c>
      <c r="O18" s="302"/>
      <c r="P18" s="302">
        <f t="shared" si="9"/>
        <v>338000</v>
      </c>
      <c r="Q18" s="303"/>
      <c r="R18" s="303"/>
      <c r="S18" s="302">
        <f t="shared" si="3"/>
        <v>0</v>
      </c>
      <c r="T18" s="302">
        <f t="shared" si="0"/>
        <v>3269000</v>
      </c>
      <c r="U18" s="302">
        <f t="shared" si="1"/>
        <v>0</v>
      </c>
      <c r="V18" s="300">
        <f t="shared" si="7"/>
        <v>3269000</v>
      </c>
    </row>
    <row r="19" spans="1:22" ht="15.75" customHeight="1" x14ac:dyDescent="0.2">
      <c r="A19" s="301" t="s">
        <v>438</v>
      </c>
      <c r="B19" s="305">
        <v>617000</v>
      </c>
      <c r="C19" s="305">
        <v>10000</v>
      </c>
      <c r="D19" s="302">
        <f t="shared" si="4"/>
        <v>627000</v>
      </c>
      <c r="E19" s="305">
        <v>112000</v>
      </c>
      <c r="F19" s="305"/>
      <c r="G19" s="302">
        <f t="shared" si="5"/>
        <v>112000</v>
      </c>
      <c r="H19" s="305">
        <v>31556195</v>
      </c>
      <c r="I19" s="305">
        <v>-784931</v>
      </c>
      <c r="J19" s="302">
        <f t="shared" si="6"/>
        <v>30771264</v>
      </c>
      <c r="K19" s="305"/>
      <c r="L19" s="305"/>
      <c r="M19" s="302">
        <f t="shared" si="8"/>
        <v>0</v>
      </c>
      <c r="N19" s="305">
        <v>17947569</v>
      </c>
      <c r="O19" s="305">
        <v>15698181</v>
      </c>
      <c r="P19" s="302">
        <f t="shared" si="9"/>
        <v>33645750</v>
      </c>
      <c r="Q19" s="306"/>
      <c r="R19" s="306"/>
      <c r="S19" s="302">
        <f t="shared" si="3"/>
        <v>0</v>
      </c>
      <c r="T19" s="302">
        <f t="shared" si="0"/>
        <v>50232764</v>
      </c>
      <c r="U19" s="302">
        <f t="shared" si="1"/>
        <v>14923250</v>
      </c>
      <c r="V19" s="300">
        <f t="shared" si="7"/>
        <v>65156014</v>
      </c>
    </row>
    <row r="20" spans="1:22" ht="15.75" customHeight="1" x14ac:dyDescent="0.2">
      <c r="A20" s="307" t="s">
        <v>374</v>
      </c>
      <c r="B20" s="302">
        <v>1600000</v>
      </c>
      <c r="C20" s="302">
        <v>-500000</v>
      </c>
      <c r="D20" s="302">
        <f t="shared" si="4"/>
        <v>1100000</v>
      </c>
      <c r="E20" s="302">
        <v>831000</v>
      </c>
      <c r="F20" s="302">
        <v>-180000</v>
      </c>
      <c r="G20" s="302">
        <f t="shared" si="5"/>
        <v>651000</v>
      </c>
      <c r="H20" s="302">
        <v>7896000</v>
      </c>
      <c r="I20" s="302">
        <v>-4153996</v>
      </c>
      <c r="J20" s="302">
        <f t="shared" si="6"/>
        <v>3742004</v>
      </c>
      <c r="K20" s="302"/>
      <c r="L20" s="302"/>
      <c r="M20" s="302">
        <f t="shared" si="8"/>
        <v>0</v>
      </c>
      <c r="N20" s="302"/>
      <c r="O20" s="302"/>
      <c r="P20" s="302">
        <f t="shared" si="9"/>
        <v>0</v>
      </c>
      <c r="Q20" s="303"/>
      <c r="R20" s="303"/>
      <c r="S20" s="302">
        <f t="shared" si="3"/>
        <v>0</v>
      </c>
      <c r="T20" s="302">
        <f t="shared" si="0"/>
        <v>10327000</v>
      </c>
      <c r="U20" s="302">
        <f t="shared" si="1"/>
        <v>-4833996</v>
      </c>
      <c r="V20" s="300">
        <f t="shared" si="7"/>
        <v>5493004</v>
      </c>
    </row>
    <row r="21" spans="1:22" ht="15.75" customHeight="1" x14ac:dyDescent="0.2">
      <c r="A21" s="301" t="s">
        <v>439</v>
      </c>
      <c r="B21" s="305"/>
      <c r="C21" s="305"/>
      <c r="D21" s="302">
        <f t="shared" si="4"/>
        <v>0</v>
      </c>
      <c r="E21" s="305"/>
      <c r="F21" s="305"/>
      <c r="G21" s="302">
        <f t="shared" si="5"/>
        <v>0</v>
      </c>
      <c r="H21" s="305">
        <v>347000</v>
      </c>
      <c r="I21" s="305">
        <v>3332480</v>
      </c>
      <c r="J21" s="302">
        <f t="shared" si="6"/>
        <v>3679480</v>
      </c>
      <c r="K21" s="308">
        <v>4660000</v>
      </c>
      <c r="L21" s="308">
        <v>-230000</v>
      </c>
      <c r="M21" s="302">
        <f t="shared" si="8"/>
        <v>4430000</v>
      </c>
      <c r="N21" s="308">
        <v>200000</v>
      </c>
      <c r="O21" s="308"/>
      <c r="P21" s="302">
        <f t="shared" si="9"/>
        <v>200000</v>
      </c>
      <c r="Q21" s="306"/>
      <c r="R21" s="306"/>
      <c r="S21" s="302">
        <f t="shared" si="3"/>
        <v>0</v>
      </c>
      <c r="T21" s="302">
        <f t="shared" si="0"/>
        <v>5207000</v>
      </c>
      <c r="U21" s="302">
        <f t="shared" si="1"/>
        <v>3102480</v>
      </c>
      <c r="V21" s="300">
        <f t="shared" si="7"/>
        <v>8309480</v>
      </c>
    </row>
    <row r="22" spans="1:22" ht="15.75" customHeight="1" x14ac:dyDescent="0.2">
      <c r="A22" s="301" t="s">
        <v>440</v>
      </c>
      <c r="B22" s="309"/>
      <c r="C22" s="309"/>
      <c r="D22" s="302">
        <f t="shared" si="4"/>
        <v>0</v>
      </c>
      <c r="E22" s="309"/>
      <c r="F22" s="309"/>
      <c r="G22" s="302">
        <f t="shared" si="5"/>
        <v>0</v>
      </c>
      <c r="H22" s="310">
        <v>24254358</v>
      </c>
      <c r="I22" s="310">
        <v>29524141</v>
      </c>
      <c r="J22" s="302">
        <f t="shared" si="6"/>
        <v>53778499</v>
      </c>
      <c r="K22" s="310"/>
      <c r="L22" s="310"/>
      <c r="M22" s="302">
        <f t="shared" si="8"/>
        <v>0</v>
      </c>
      <c r="N22" s="310">
        <v>175931826</v>
      </c>
      <c r="O22" s="310">
        <v>-29323615</v>
      </c>
      <c r="P22" s="302">
        <f t="shared" si="9"/>
        <v>146608211</v>
      </c>
      <c r="Q22" s="310"/>
      <c r="R22" s="310"/>
      <c r="S22" s="302">
        <f t="shared" si="3"/>
        <v>0</v>
      </c>
      <c r="T22" s="302">
        <f t="shared" si="0"/>
        <v>200186184</v>
      </c>
      <c r="U22" s="302">
        <f t="shared" si="1"/>
        <v>200526</v>
      </c>
      <c r="V22" s="300">
        <f t="shared" si="7"/>
        <v>200386710</v>
      </c>
    </row>
    <row r="23" spans="1:22" ht="15.75" customHeight="1" x14ac:dyDescent="0.2">
      <c r="A23" s="301" t="s">
        <v>400</v>
      </c>
      <c r="B23" s="669">
        <v>2772000</v>
      </c>
      <c r="C23" s="669">
        <v>17000</v>
      </c>
      <c r="D23" s="302">
        <f t="shared" si="4"/>
        <v>2789000</v>
      </c>
      <c r="E23" s="669">
        <v>501000</v>
      </c>
      <c r="F23" s="669">
        <v>-4000</v>
      </c>
      <c r="G23" s="302">
        <f t="shared" si="5"/>
        <v>497000</v>
      </c>
      <c r="H23" s="310"/>
      <c r="I23" s="310">
        <v>13825511</v>
      </c>
      <c r="J23" s="302">
        <f t="shared" si="6"/>
        <v>13825511</v>
      </c>
      <c r="K23" s="310"/>
      <c r="L23" s="310"/>
      <c r="M23" s="302">
        <f t="shared" si="8"/>
        <v>0</v>
      </c>
      <c r="N23" s="310"/>
      <c r="O23" s="310">
        <v>886601</v>
      </c>
      <c r="P23" s="302">
        <f t="shared" si="9"/>
        <v>886601</v>
      </c>
      <c r="Q23" s="310"/>
      <c r="R23" s="310"/>
      <c r="S23" s="302">
        <f t="shared" si="3"/>
        <v>0</v>
      </c>
      <c r="T23" s="302">
        <f t="shared" ref="T23:T24" si="10">B23+E23+H23+K23+N23+Q23</f>
        <v>3273000</v>
      </c>
      <c r="U23" s="302">
        <f t="shared" ref="U23:U24" si="11">C23+F23+I23+L23+O23+R23</f>
        <v>14725112</v>
      </c>
      <c r="V23" s="300">
        <f t="shared" si="7"/>
        <v>17998112</v>
      </c>
    </row>
    <row r="24" spans="1:22" ht="21" customHeight="1" x14ac:dyDescent="0.2">
      <c r="A24" s="304" t="s">
        <v>441</v>
      </c>
      <c r="B24" s="309"/>
      <c r="C24" s="309"/>
      <c r="D24" s="302">
        <f t="shared" si="4"/>
        <v>0</v>
      </c>
      <c r="E24" s="309"/>
      <c r="F24" s="309"/>
      <c r="G24" s="302">
        <f t="shared" si="5"/>
        <v>0</v>
      </c>
      <c r="H24" s="310">
        <v>2540000</v>
      </c>
      <c r="I24" s="310"/>
      <c r="J24" s="302">
        <f t="shared" si="6"/>
        <v>2540000</v>
      </c>
      <c r="K24" s="310"/>
      <c r="L24" s="310"/>
      <c r="M24" s="302">
        <f t="shared" si="8"/>
        <v>0</v>
      </c>
      <c r="N24" s="310">
        <v>71859634</v>
      </c>
      <c r="O24" s="310"/>
      <c r="P24" s="302">
        <f t="shared" si="9"/>
        <v>71859634</v>
      </c>
      <c r="Q24" s="310"/>
      <c r="R24" s="310"/>
      <c r="S24" s="302">
        <f t="shared" si="3"/>
        <v>0</v>
      </c>
      <c r="T24" s="302">
        <f t="shared" si="10"/>
        <v>74399634</v>
      </c>
      <c r="U24" s="302">
        <f t="shared" si="11"/>
        <v>0</v>
      </c>
      <c r="V24" s="300">
        <f t="shared" si="7"/>
        <v>74399634</v>
      </c>
    </row>
    <row r="25" spans="1:22" ht="15.75" customHeight="1" x14ac:dyDescent="0.2">
      <c r="A25" s="301" t="s">
        <v>442</v>
      </c>
      <c r="B25" s="309"/>
      <c r="C25" s="309"/>
      <c r="D25" s="302">
        <f t="shared" si="4"/>
        <v>0</v>
      </c>
      <c r="E25" s="309"/>
      <c r="F25" s="309"/>
      <c r="G25" s="302">
        <f t="shared" si="5"/>
        <v>0</v>
      </c>
      <c r="H25" s="310"/>
      <c r="I25" s="310"/>
      <c r="J25" s="302">
        <f t="shared" si="6"/>
        <v>0</v>
      </c>
      <c r="K25" s="310"/>
      <c r="L25" s="310"/>
      <c r="M25" s="302">
        <f t="shared" si="8"/>
        <v>0</v>
      </c>
      <c r="N25" s="310">
        <v>8000000</v>
      </c>
      <c r="O25" s="310"/>
      <c r="P25" s="302">
        <f t="shared" si="9"/>
        <v>8000000</v>
      </c>
      <c r="Q25" s="310"/>
      <c r="R25" s="310"/>
      <c r="S25" s="302">
        <f t="shared" si="3"/>
        <v>0</v>
      </c>
      <c r="T25" s="302">
        <f>B25+E25+H25+K25+N25+Q25</f>
        <v>8000000</v>
      </c>
      <c r="U25" s="302">
        <f>C25+F25+I25+L25+O25+R25</f>
        <v>0</v>
      </c>
      <c r="V25" s="300">
        <f t="shared" si="7"/>
        <v>8000000</v>
      </c>
    </row>
    <row r="26" spans="1:22" ht="15.75" customHeight="1" x14ac:dyDescent="0.2">
      <c r="A26" s="301" t="s">
        <v>443</v>
      </c>
      <c r="B26" s="302"/>
      <c r="C26" s="302"/>
      <c r="D26" s="302">
        <f t="shared" si="4"/>
        <v>0</v>
      </c>
      <c r="E26" s="302"/>
      <c r="F26" s="302"/>
      <c r="G26" s="302">
        <f t="shared" si="5"/>
        <v>0</v>
      </c>
      <c r="H26" s="302"/>
      <c r="I26" s="302"/>
      <c r="J26" s="302">
        <f t="shared" si="6"/>
        <v>0</v>
      </c>
      <c r="K26" s="302"/>
      <c r="L26" s="302"/>
      <c r="M26" s="302">
        <f t="shared" si="8"/>
        <v>0</v>
      </c>
      <c r="N26" s="302">
        <v>1522000</v>
      </c>
      <c r="O26" s="302">
        <v>1620945</v>
      </c>
      <c r="P26" s="302">
        <f t="shared" si="9"/>
        <v>3142945</v>
      </c>
      <c r="Q26" s="302"/>
      <c r="R26" s="302"/>
      <c r="S26" s="302">
        <f t="shared" si="3"/>
        <v>0</v>
      </c>
      <c r="T26" s="302">
        <f>B26+E26+H26+K26+N26+Q26</f>
        <v>1522000</v>
      </c>
      <c r="U26" s="302">
        <f>C26+F26+I26+L26+O26+R26</f>
        <v>1620945</v>
      </c>
      <c r="V26" s="300">
        <f t="shared" si="7"/>
        <v>3142945</v>
      </c>
    </row>
    <row r="27" spans="1:22" ht="23.25" customHeight="1" x14ac:dyDescent="0.2">
      <c r="A27" s="304" t="s">
        <v>444</v>
      </c>
      <c r="B27" s="302"/>
      <c r="C27" s="302"/>
      <c r="D27" s="302">
        <f t="shared" si="4"/>
        <v>0</v>
      </c>
      <c r="E27" s="302"/>
      <c r="F27" s="302"/>
      <c r="G27" s="302">
        <f t="shared" si="5"/>
        <v>0</v>
      </c>
      <c r="H27" s="302"/>
      <c r="I27" s="302"/>
      <c r="J27" s="302">
        <f t="shared" si="6"/>
        <v>0</v>
      </c>
      <c r="K27" s="302"/>
      <c r="L27" s="302"/>
      <c r="M27" s="302">
        <f t="shared" si="8"/>
        <v>0</v>
      </c>
      <c r="N27" s="302">
        <v>3535485</v>
      </c>
      <c r="O27" s="302"/>
      <c r="P27" s="302">
        <f t="shared" si="9"/>
        <v>3535485</v>
      </c>
      <c r="Q27" s="302"/>
      <c r="R27" s="302"/>
      <c r="S27" s="302">
        <f t="shared" si="3"/>
        <v>0</v>
      </c>
      <c r="T27" s="302">
        <f t="shared" ref="T27:T34" si="12">B27+E27+H27+K27+N27+Q27</f>
        <v>3535485</v>
      </c>
      <c r="U27" s="302">
        <f t="shared" ref="U27:U34" si="13">C27+F27+I27+L27+O27+R27</f>
        <v>0</v>
      </c>
      <c r="V27" s="300">
        <f t="shared" si="7"/>
        <v>3535485</v>
      </c>
    </row>
    <row r="28" spans="1:22" ht="23.25" customHeight="1" x14ac:dyDescent="0.2">
      <c r="A28" s="304" t="s">
        <v>445</v>
      </c>
      <c r="B28" s="302"/>
      <c r="C28" s="302"/>
      <c r="D28" s="302">
        <f t="shared" si="4"/>
        <v>0</v>
      </c>
      <c r="E28" s="302"/>
      <c r="F28" s="302"/>
      <c r="G28" s="302">
        <f t="shared" si="5"/>
        <v>0</v>
      </c>
      <c r="H28" s="302">
        <v>37369</v>
      </c>
      <c r="I28" s="302"/>
      <c r="J28" s="302">
        <f t="shared" si="6"/>
        <v>37369</v>
      </c>
      <c r="K28" s="302"/>
      <c r="L28" s="302"/>
      <c r="M28" s="302">
        <f t="shared" si="8"/>
        <v>0</v>
      </c>
      <c r="N28" s="302"/>
      <c r="O28" s="302"/>
      <c r="P28" s="302">
        <f t="shared" si="9"/>
        <v>0</v>
      </c>
      <c r="Q28" s="302"/>
      <c r="R28" s="302"/>
      <c r="S28" s="302">
        <f t="shared" si="3"/>
        <v>0</v>
      </c>
      <c r="T28" s="302">
        <f t="shared" si="12"/>
        <v>37369</v>
      </c>
      <c r="U28" s="302">
        <f t="shared" si="13"/>
        <v>0</v>
      </c>
      <c r="V28" s="300">
        <f t="shared" si="7"/>
        <v>37369</v>
      </c>
    </row>
    <row r="29" spans="1:22" ht="23.25" customHeight="1" x14ac:dyDescent="0.2">
      <c r="A29" s="304" t="s">
        <v>446</v>
      </c>
      <c r="B29" s="302"/>
      <c r="C29" s="302"/>
      <c r="D29" s="302">
        <f t="shared" si="4"/>
        <v>0</v>
      </c>
      <c r="E29" s="302"/>
      <c r="F29" s="302"/>
      <c r="G29" s="302">
        <f t="shared" si="5"/>
        <v>0</v>
      </c>
      <c r="H29" s="302">
        <v>169996</v>
      </c>
      <c r="I29" s="302">
        <v>2</v>
      </c>
      <c r="J29" s="302">
        <f t="shared" si="6"/>
        <v>169998</v>
      </c>
      <c r="K29" s="302"/>
      <c r="L29" s="302"/>
      <c r="M29" s="302">
        <f t="shared" si="8"/>
        <v>0</v>
      </c>
      <c r="N29" s="302">
        <v>5615265</v>
      </c>
      <c r="O29" s="302">
        <v>1</v>
      </c>
      <c r="P29" s="302">
        <f t="shared" si="9"/>
        <v>5615266</v>
      </c>
      <c r="Q29" s="302"/>
      <c r="R29" s="302"/>
      <c r="S29" s="302">
        <f t="shared" si="3"/>
        <v>0</v>
      </c>
      <c r="T29" s="302">
        <f t="shared" si="12"/>
        <v>5785261</v>
      </c>
      <c r="U29" s="302">
        <f t="shared" si="13"/>
        <v>3</v>
      </c>
      <c r="V29" s="300">
        <f t="shared" si="7"/>
        <v>5785264</v>
      </c>
    </row>
    <row r="30" spans="1:22" ht="23.25" customHeight="1" x14ac:dyDescent="0.2">
      <c r="A30" s="304" t="s">
        <v>447</v>
      </c>
      <c r="B30" s="302"/>
      <c r="C30" s="302"/>
      <c r="D30" s="302">
        <f t="shared" si="4"/>
        <v>0</v>
      </c>
      <c r="E30" s="302"/>
      <c r="F30" s="302"/>
      <c r="G30" s="302">
        <f t="shared" si="5"/>
        <v>0</v>
      </c>
      <c r="H30" s="302"/>
      <c r="I30" s="302">
        <v>342900</v>
      </c>
      <c r="J30" s="302">
        <f t="shared" si="6"/>
        <v>342900</v>
      </c>
      <c r="K30" s="302"/>
      <c r="L30" s="302"/>
      <c r="M30" s="302">
        <f t="shared" si="8"/>
        <v>0</v>
      </c>
      <c r="N30" s="302"/>
      <c r="O30" s="302">
        <v>14607324</v>
      </c>
      <c r="P30" s="302">
        <f t="shared" si="9"/>
        <v>14607324</v>
      </c>
      <c r="Q30" s="302"/>
      <c r="R30" s="302"/>
      <c r="S30" s="302">
        <f t="shared" si="3"/>
        <v>0</v>
      </c>
      <c r="T30" s="302">
        <f t="shared" si="12"/>
        <v>0</v>
      </c>
      <c r="U30" s="302">
        <f t="shared" si="13"/>
        <v>14950224</v>
      </c>
      <c r="V30" s="300">
        <f t="shared" si="7"/>
        <v>14950224</v>
      </c>
    </row>
    <row r="31" spans="1:22" ht="23.25" customHeight="1" x14ac:dyDescent="0.2">
      <c r="A31" s="304" t="s">
        <v>448</v>
      </c>
      <c r="B31" s="302"/>
      <c r="C31" s="302"/>
      <c r="D31" s="302">
        <f t="shared" si="4"/>
        <v>0</v>
      </c>
      <c r="E31" s="302"/>
      <c r="F31" s="302"/>
      <c r="G31" s="302">
        <f t="shared" si="5"/>
        <v>0</v>
      </c>
      <c r="H31" s="302"/>
      <c r="I31" s="302">
        <v>2096999</v>
      </c>
      <c r="J31" s="302">
        <f t="shared" si="6"/>
        <v>2096999</v>
      </c>
      <c r="K31" s="302"/>
      <c r="L31" s="302"/>
      <c r="M31" s="302">
        <f t="shared" si="8"/>
        <v>0</v>
      </c>
      <c r="N31" s="302"/>
      <c r="O31" s="302">
        <v>27875348</v>
      </c>
      <c r="P31" s="302">
        <f t="shared" si="9"/>
        <v>27875348</v>
      </c>
      <c r="Q31" s="302"/>
      <c r="R31" s="302"/>
      <c r="S31" s="302">
        <f t="shared" si="3"/>
        <v>0</v>
      </c>
      <c r="T31" s="302">
        <f t="shared" si="12"/>
        <v>0</v>
      </c>
      <c r="U31" s="302">
        <f t="shared" si="13"/>
        <v>29972347</v>
      </c>
      <c r="V31" s="300">
        <f t="shared" si="7"/>
        <v>29972347</v>
      </c>
    </row>
    <row r="32" spans="1:22" ht="23.25" customHeight="1" x14ac:dyDescent="0.2">
      <c r="A32" s="304" t="s">
        <v>449</v>
      </c>
      <c r="B32" s="302"/>
      <c r="C32" s="302"/>
      <c r="D32" s="302">
        <f t="shared" si="4"/>
        <v>0</v>
      </c>
      <c r="E32" s="302"/>
      <c r="F32" s="302"/>
      <c r="G32" s="302">
        <f t="shared" si="5"/>
        <v>0</v>
      </c>
      <c r="H32" s="302"/>
      <c r="I32" s="302">
        <v>349497</v>
      </c>
      <c r="J32" s="302">
        <f t="shared" si="6"/>
        <v>349497</v>
      </c>
      <c r="K32" s="302"/>
      <c r="L32" s="302"/>
      <c r="M32" s="302">
        <f t="shared" si="8"/>
        <v>0</v>
      </c>
      <c r="N32" s="302"/>
      <c r="O32" s="302">
        <v>4648835</v>
      </c>
      <c r="P32" s="302">
        <f t="shared" si="9"/>
        <v>4648835</v>
      </c>
      <c r="Q32" s="302"/>
      <c r="R32" s="302"/>
      <c r="S32" s="302">
        <f t="shared" si="3"/>
        <v>0</v>
      </c>
      <c r="T32" s="302">
        <f t="shared" si="12"/>
        <v>0</v>
      </c>
      <c r="U32" s="302">
        <f t="shared" si="13"/>
        <v>4998332</v>
      </c>
      <c r="V32" s="300">
        <f t="shared" si="7"/>
        <v>4998332</v>
      </c>
    </row>
    <row r="33" spans="1:22" ht="15.75" customHeight="1" x14ac:dyDescent="0.2">
      <c r="A33" s="301" t="s">
        <v>407</v>
      </c>
      <c r="B33" s="302">
        <v>832000</v>
      </c>
      <c r="C33" s="302"/>
      <c r="D33" s="302">
        <f t="shared" si="4"/>
        <v>832000</v>
      </c>
      <c r="E33" s="302">
        <v>154000</v>
      </c>
      <c r="F33" s="302"/>
      <c r="G33" s="302">
        <f t="shared" si="5"/>
        <v>154000</v>
      </c>
      <c r="H33" s="302">
        <v>3850322</v>
      </c>
      <c r="I33" s="302">
        <v>102321</v>
      </c>
      <c r="J33" s="302">
        <f t="shared" si="6"/>
        <v>3952643</v>
      </c>
      <c r="K33" s="302"/>
      <c r="L33" s="302"/>
      <c r="M33" s="302">
        <f t="shared" si="8"/>
        <v>0</v>
      </c>
      <c r="N33" s="302">
        <v>1562000</v>
      </c>
      <c r="O33" s="302">
        <v>22819</v>
      </c>
      <c r="P33" s="302">
        <f t="shared" si="9"/>
        <v>1584819</v>
      </c>
      <c r="Q33" s="302"/>
      <c r="R33" s="302"/>
      <c r="S33" s="302">
        <f t="shared" si="3"/>
        <v>0</v>
      </c>
      <c r="T33" s="302">
        <f t="shared" si="12"/>
        <v>6398322</v>
      </c>
      <c r="U33" s="302">
        <f t="shared" si="13"/>
        <v>125140</v>
      </c>
      <c r="V33" s="300">
        <f t="shared" si="7"/>
        <v>6523462</v>
      </c>
    </row>
    <row r="34" spans="1:22" ht="15.75" customHeight="1" x14ac:dyDescent="0.2">
      <c r="A34" s="301" t="s">
        <v>450</v>
      </c>
      <c r="B34" s="302"/>
      <c r="C34" s="302"/>
      <c r="D34" s="302">
        <f t="shared" si="4"/>
        <v>0</v>
      </c>
      <c r="E34" s="302"/>
      <c r="F34" s="302"/>
      <c r="G34" s="302">
        <f t="shared" si="5"/>
        <v>0</v>
      </c>
      <c r="H34" s="302"/>
      <c r="I34" s="302">
        <v>1221820</v>
      </c>
      <c r="J34" s="302">
        <f t="shared" si="6"/>
        <v>1221820</v>
      </c>
      <c r="K34" s="302"/>
      <c r="L34" s="302"/>
      <c r="M34" s="302">
        <f t="shared" si="8"/>
        <v>0</v>
      </c>
      <c r="N34" s="302">
        <v>7736000</v>
      </c>
      <c r="O34" s="302">
        <v>1622180</v>
      </c>
      <c r="P34" s="302">
        <f t="shared" si="9"/>
        <v>9358180</v>
      </c>
      <c r="Q34" s="302"/>
      <c r="R34" s="302"/>
      <c r="S34" s="302">
        <f t="shared" si="3"/>
        <v>0</v>
      </c>
      <c r="T34" s="302">
        <f t="shared" si="12"/>
        <v>7736000</v>
      </c>
      <c r="U34" s="302">
        <f t="shared" si="13"/>
        <v>2844000</v>
      </c>
      <c r="V34" s="300">
        <f t="shared" si="7"/>
        <v>10580000</v>
      </c>
    </row>
    <row r="35" spans="1:22" ht="15.75" customHeight="1" x14ac:dyDescent="0.2">
      <c r="A35" s="301" t="s">
        <v>451</v>
      </c>
      <c r="B35" s="302"/>
      <c r="C35" s="302"/>
      <c r="D35" s="302">
        <f t="shared" si="4"/>
        <v>0</v>
      </c>
      <c r="E35" s="302"/>
      <c r="F35" s="302"/>
      <c r="G35" s="302">
        <f t="shared" si="5"/>
        <v>0</v>
      </c>
      <c r="H35" s="302"/>
      <c r="I35" s="302">
        <v>12175460</v>
      </c>
      <c r="J35" s="302">
        <f t="shared" si="6"/>
        <v>12175460</v>
      </c>
      <c r="K35" s="302"/>
      <c r="L35" s="302"/>
      <c r="M35" s="302">
        <f t="shared" si="8"/>
        <v>0</v>
      </c>
      <c r="N35" s="302">
        <v>6000000</v>
      </c>
      <c r="O35" s="302">
        <v>40211900</v>
      </c>
      <c r="P35" s="302">
        <f t="shared" si="9"/>
        <v>46211900</v>
      </c>
      <c r="Q35" s="302"/>
      <c r="R35" s="302"/>
      <c r="S35" s="302">
        <f t="shared" si="3"/>
        <v>0</v>
      </c>
      <c r="T35" s="302">
        <f t="shared" ref="T35:U38" si="14">B35+E35+H35+K35+N35+Q35</f>
        <v>6000000</v>
      </c>
      <c r="U35" s="302">
        <f t="shared" si="14"/>
        <v>52387360</v>
      </c>
      <c r="V35" s="300">
        <f t="shared" si="7"/>
        <v>58387360</v>
      </c>
    </row>
    <row r="36" spans="1:22" ht="15.75" customHeight="1" x14ac:dyDescent="0.2">
      <c r="A36" s="301"/>
      <c r="B36" s="302"/>
      <c r="C36" s="302"/>
      <c r="D36" s="302">
        <f t="shared" si="4"/>
        <v>0</v>
      </c>
      <c r="E36" s="302"/>
      <c r="F36" s="302"/>
      <c r="G36" s="302">
        <f t="shared" si="5"/>
        <v>0</v>
      </c>
      <c r="H36" s="302"/>
      <c r="I36" s="302"/>
      <c r="J36" s="302">
        <f t="shared" si="6"/>
        <v>0</v>
      </c>
      <c r="K36" s="302"/>
      <c r="L36" s="302"/>
      <c r="M36" s="302">
        <f t="shared" si="8"/>
        <v>0</v>
      </c>
      <c r="N36" s="302"/>
      <c r="O36" s="302"/>
      <c r="P36" s="302">
        <f t="shared" si="9"/>
        <v>0</v>
      </c>
      <c r="Q36" s="302"/>
      <c r="R36" s="302"/>
      <c r="S36" s="302">
        <f t="shared" si="3"/>
        <v>0</v>
      </c>
      <c r="T36" s="302">
        <f t="shared" si="14"/>
        <v>0</v>
      </c>
      <c r="U36" s="302">
        <f t="shared" si="14"/>
        <v>0</v>
      </c>
      <c r="V36" s="300">
        <f t="shared" si="7"/>
        <v>0</v>
      </c>
    </row>
    <row r="37" spans="1:22" ht="15.75" customHeight="1" x14ac:dyDescent="0.2">
      <c r="A37" s="301" t="s">
        <v>452</v>
      </c>
      <c r="B37" s="302"/>
      <c r="C37" s="302"/>
      <c r="D37" s="302">
        <f t="shared" si="4"/>
        <v>0</v>
      </c>
      <c r="E37" s="302"/>
      <c r="F37" s="302"/>
      <c r="G37" s="302">
        <f t="shared" si="5"/>
        <v>0</v>
      </c>
      <c r="H37" s="302">
        <v>825907</v>
      </c>
      <c r="I37" s="302">
        <v>337893</v>
      </c>
      <c r="J37" s="302">
        <f t="shared" si="6"/>
        <v>1163800</v>
      </c>
      <c r="K37" s="302"/>
      <c r="L37" s="302"/>
      <c r="M37" s="302">
        <f t="shared" si="8"/>
        <v>0</v>
      </c>
      <c r="N37" s="302">
        <v>674093</v>
      </c>
      <c r="O37" s="302">
        <v>8949236</v>
      </c>
      <c r="P37" s="302">
        <f t="shared" si="9"/>
        <v>9623329</v>
      </c>
      <c r="Q37" s="302"/>
      <c r="R37" s="302"/>
      <c r="S37" s="302">
        <f t="shared" si="3"/>
        <v>0</v>
      </c>
      <c r="T37" s="302">
        <f t="shared" si="14"/>
        <v>1500000</v>
      </c>
      <c r="U37" s="302">
        <f t="shared" si="14"/>
        <v>9287129</v>
      </c>
      <c r="V37" s="300">
        <f t="shared" si="7"/>
        <v>10787129</v>
      </c>
    </row>
    <row r="38" spans="1:22" ht="15.75" customHeight="1" x14ac:dyDescent="0.2">
      <c r="A38" s="301"/>
      <c r="B38" s="302"/>
      <c r="C38" s="302"/>
      <c r="D38" s="302">
        <f t="shared" si="4"/>
        <v>0</v>
      </c>
      <c r="E38" s="302"/>
      <c r="F38" s="302"/>
      <c r="G38" s="302">
        <f t="shared" si="5"/>
        <v>0</v>
      </c>
      <c r="H38" s="302"/>
      <c r="I38" s="302"/>
      <c r="J38" s="302">
        <f t="shared" si="6"/>
        <v>0</v>
      </c>
      <c r="K38" s="302"/>
      <c r="L38" s="302"/>
      <c r="M38" s="302">
        <f t="shared" si="8"/>
        <v>0</v>
      </c>
      <c r="N38" s="302"/>
      <c r="O38" s="302"/>
      <c r="P38" s="302">
        <f t="shared" si="9"/>
        <v>0</v>
      </c>
      <c r="Q38" s="302"/>
      <c r="R38" s="302"/>
      <c r="S38" s="302">
        <f t="shared" si="3"/>
        <v>0</v>
      </c>
      <c r="T38" s="302">
        <f t="shared" si="14"/>
        <v>0</v>
      </c>
      <c r="U38" s="302">
        <f t="shared" si="14"/>
        <v>0</v>
      </c>
      <c r="V38" s="300">
        <f t="shared" si="7"/>
        <v>0</v>
      </c>
    </row>
    <row r="39" spans="1:22" ht="15.75" customHeight="1" x14ac:dyDescent="0.2">
      <c r="A39" s="301" t="s">
        <v>410</v>
      </c>
      <c r="B39" s="302"/>
      <c r="C39" s="302"/>
      <c r="D39" s="302">
        <f t="shared" si="4"/>
        <v>0</v>
      </c>
      <c r="E39" s="302"/>
      <c r="F39" s="302"/>
      <c r="G39" s="302">
        <f t="shared" si="5"/>
        <v>0</v>
      </c>
      <c r="H39" s="302"/>
      <c r="I39" s="302"/>
      <c r="J39" s="302">
        <f t="shared" si="6"/>
        <v>0</v>
      </c>
      <c r="K39" s="302"/>
      <c r="L39" s="302"/>
      <c r="M39" s="302">
        <f t="shared" si="8"/>
        <v>0</v>
      </c>
      <c r="N39" s="302"/>
      <c r="O39" s="302"/>
      <c r="P39" s="302">
        <f t="shared" si="9"/>
        <v>0</v>
      </c>
      <c r="Q39" s="302">
        <v>3273961</v>
      </c>
      <c r="R39" s="302">
        <v>1861264</v>
      </c>
      <c r="S39" s="302">
        <f t="shared" si="3"/>
        <v>5135225</v>
      </c>
      <c r="T39" s="302">
        <f t="shared" ref="T39:T43" si="15">B39+E39+H39+K39+N39+Q39</f>
        <v>3273961</v>
      </c>
      <c r="U39" s="302">
        <f>C39+F39+I39+L39+O39+R39</f>
        <v>1861264</v>
      </c>
      <c r="V39" s="300">
        <f t="shared" si="7"/>
        <v>5135225</v>
      </c>
    </row>
    <row r="40" spans="1:22" ht="15.75" customHeight="1" x14ac:dyDescent="0.2">
      <c r="A40" s="301" t="s">
        <v>411</v>
      </c>
      <c r="B40" s="302"/>
      <c r="C40" s="302"/>
      <c r="D40" s="302">
        <f t="shared" si="4"/>
        <v>0</v>
      </c>
      <c r="E40" s="302"/>
      <c r="F40" s="302"/>
      <c r="G40" s="302">
        <f t="shared" si="5"/>
        <v>0</v>
      </c>
      <c r="H40" s="302"/>
      <c r="I40" s="302"/>
      <c r="J40" s="302">
        <f t="shared" si="6"/>
        <v>0</v>
      </c>
      <c r="K40" s="302"/>
      <c r="L40" s="302"/>
      <c r="M40" s="302">
        <f t="shared" si="8"/>
        <v>0</v>
      </c>
      <c r="N40" s="302"/>
      <c r="O40" s="302"/>
      <c r="P40" s="302">
        <f t="shared" si="9"/>
        <v>0</v>
      </c>
      <c r="Q40" s="302"/>
      <c r="R40" s="302">
        <v>4779900</v>
      </c>
      <c r="S40" s="302">
        <f t="shared" si="3"/>
        <v>4779900</v>
      </c>
      <c r="T40" s="302">
        <f t="shared" si="15"/>
        <v>0</v>
      </c>
      <c r="U40" s="302">
        <f>C40+F40+I40+L40+O40+R40</f>
        <v>4779900</v>
      </c>
      <c r="V40" s="300">
        <f t="shared" si="7"/>
        <v>4779900</v>
      </c>
    </row>
    <row r="41" spans="1:22" ht="15.75" customHeight="1" x14ac:dyDescent="0.2">
      <c r="A41" s="301"/>
      <c r="B41" s="302"/>
      <c r="C41" s="302"/>
      <c r="D41" s="302">
        <f t="shared" si="4"/>
        <v>0</v>
      </c>
      <c r="E41" s="302"/>
      <c r="F41" s="302"/>
      <c r="G41" s="302">
        <f t="shared" si="5"/>
        <v>0</v>
      </c>
      <c r="H41" s="302"/>
      <c r="I41" s="302"/>
      <c r="J41" s="302">
        <f t="shared" si="6"/>
        <v>0</v>
      </c>
      <c r="K41" s="302"/>
      <c r="L41" s="302"/>
      <c r="M41" s="302">
        <f t="shared" si="8"/>
        <v>0</v>
      </c>
      <c r="N41" s="302"/>
      <c r="O41" s="302"/>
      <c r="P41" s="302">
        <f t="shared" si="9"/>
        <v>0</v>
      </c>
      <c r="Q41" s="302"/>
      <c r="R41" s="302"/>
      <c r="S41" s="302">
        <f t="shared" si="3"/>
        <v>0</v>
      </c>
      <c r="T41" s="302">
        <f t="shared" si="15"/>
        <v>0</v>
      </c>
      <c r="U41" s="302">
        <f>C41+F41+I41+L41+O41+R41</f>
        <v>0</v>
      </c>
      <c r="V41" s="300">
        <f t="shared" si="7"/>
        <v>0</v>
      </c>
    </row>
    <row r="42" spans="1:22" ht="15.75" customHeight="1" x14ac:dyDescent="0.2">
      <c r="A42" s="301" t="s">
        <v>143</v>
      </c>
      <c r="B42" s="302"/>
      <c r="C42" s="302"/>
      <c r="D42" s="302">
        <f t="shared" si="4"/>
        <v>0</v>
      </c>
      <c r="E42" s="302"/>
      <c r="F42" s="302"/>
      <c r="G42" s="302">
        <f t="shared" si="5"/>
        <v>0</v>
      </c>
      <c r="H42" s="302"/>
      <c r="I42" s="302"/>
      <c r="J42" s="302">
        <f t="shared" si="6"/>
        <v>0</v>
      </c>
      <c r="K42" s="302"/>
      <c r="L42" s="302"/>
      <c r="M42" s="302">
        <f t="shared" si="8"/>
        <v>0</v>
      </c>
      <c r="N42" s="302"/>
      <c r="O42" s="302"/>
      <c r="P42" s="302">
        <f t="shared" si="9"/>
        <v>0</v>
      </c>
      <c r="Q42" s="302">
        <v>3611360</v>
      </c>
      <c r="R42" s="302">
        <v>7340348</v>
      </c>
      <c r="S42" s="302">
        <f>SUM(Q42:R42)</f>
        <v>10951708</v>
      </c>
      <c r="T42" s="302">
        <f t="shared" si="15"/>
        <v>3611360</v>
      </c>
      <c r="U42" s="302">
        <f>C42+F42+I42+L42+O42+R42</f>
        <v>7340348</v>
      </c>
      <c r="V42" s="300">
        <f t="shared" si="7"/>
        <v>10951708</v>
      </c>
    </row>
    <row r="43" spans="1:22" ht="15.75" customHeight="1" x14ac:dyDescent="0.2">
      <c r="A43" s="301" t="s">
        <v>144</v>
      </c>
      <c r="B43" s="302"/>
      <c r="C43" s="302"/>
      <c r="D43" s="302">
        <f t="shared" si="4"/>
        <v>0</v>
      </c>
      <c r="E43" s="302"/>
      <c r="F43" s="302"/>
      <c r="G43" s="302">
        <f t="shared" si="5"/>
        <v>0</v>
      </c>
      <c r="H43" s="302"/>
      <c r="I43" s="302"/>
      <c r="J43" s="302">
        <f t="shared" si="6"/>
        <v>0</v>
      </c>
      <c r="K43" s="302"/>
      <c r="L43" s="302"/>
      <c r="M43" s="302">
        <f t="shared" si="8"/>
        <v>0</v>
      </c>
      <c r="N43" s="302"/>
      <c r="O43" s="302"/>
      <c r="P43" s="302">
        <f t="shared" si="9"/>
        <v>0</v>
      </c>
      <c r="Q43" s="302">
        <v>4460068</v>
      </c>
      <c r="R43" s="302"/>
      <c r="S43" s="302">
        <f t="shared" ref="S43:S44" si="16">SUM(Q43:R43)</f>
        <v>4460068</v>
      </c>
      <c r="T43" s="302">
        <f t="shared" si="15"/>
        <v>4460068</v>
      </c>
      <c r="U43" s="302">
        <f>C43+F43+I43+L43+O43+R43</f>
        <v>0</v>
      </c>
      <c r="V43" s="300">
        <f t="shared" si="7"/>
        <v>4460068</v>
      </c>
    </row>
    <row r="44" spans="1:22" ht="15.75" customHeight="1" thickBot="1" x14ac:dyDescent="0.25">
      <c r="A44" s="301"/>
      <c r="B44" s="305"/>
      <c r="C44" s="305"/>
      <c r="D44" s="302"/>
      <c r="E44" s="305"/>
      <c r="F44" s="305"/>
      <c r="G44" s="302">
        <f t="shared" si="5"/>
        <v>0</v>
      </c>
      <c r="H44" s="305"/>
      <c r="I44" s="305"/>
      <c r="J44" s="302">
        <f t="shared" si="6"/>
        <v>0</v>
      </c>
      <c r="K44" s="305"/>
      <c r="L44" s="305"/>
      <c r="M44" s="302">
        <f t="shared" si="8"/>
        <v>0</v>
      </c>
      <c r="N44" s="305"/>
      <c r="O44" s="305"/>
      <c r="P44" s="302">
        <f t="shared" si="9"/>
        <v>0</v>
      </c>
      <c r="Q44" s="305"/>
      <c r="R44" s="305"/>
      <c r="S44" s="302">
        <f t="shared" si="16"/>
        <v>0</v>
      </c>
      <c r="T44" s="305"/>
      <c r="U44" s="311"/>
      <c r="V44" s="311"/>
    </row>
    <row r="45" spans="1:22" ht="21" customHeight="1" thickBot="1" x14ac:dyDescent="0.25">
      <c r="A45" s="312" t="s">
        <v>145</v>
      </c>
      <c r="B45" s="313">
        <f>SUM(B7:B43)</f>
        <v>17096000</v>
      </c>
      <c r="C45" s="313">
        <f>SUM(C7:C44)</f>
        <v>-2362600</v>
      </c>
      <c r="D45" s="313">
        <f>SUM(D7:D43)</f>
        <v>14733400</v>
      </c>
      <c r="E45" s="313">
        <f>SUM(E7:E43)</f>
        <v>3752000</v>
      </c>
      <c r="F45" s="313">
        <f>SUM(F7:F43)</f>
        <v>-563000</v>
      </c>
      <c r="G45" s="313">
        <f>SUM(G7:G44)</f>
        <v>3189000</v>
      </c>
      <c r="H45" s="313">
        <f t="shared" ref="H45:V45" si="17">SUM(H7:H43)</f>
        <v>103233147</v>
      </c>
      <c r="I45" s="313">
        <f t="shared" si="17"/>
        <v>54999091</v>
      </c>
      <c r="J45" s="313">
        <f t="shared" si="17"/>
        <v>158232238</v>
      </c>
      <c r="K45" s="313">
        <f t="shared" si="17"/>
        <v>8722740</v>
      </c>
      <c r="L45" s="313">
        <f t="shared" si="17"/>
        <v>-20779</v>
      </c>
      <c r="M45" s="313">
        <f t="shared" si="17"/>
        <v>8701961</v>
      </c>
      <c r="N45" s="313">
        <f t="shared" si="17"/>
        <v>302302872</v>
      </c>
      <c r="O45" s="313">
        <f t="shared" si="17"/>
        <v>86746031</v>
      </c>
      <c r="P45" s="313">
        <f t="shared" si="17"/>
        <v>389048903</v>
      </c>
      <c r="Q45" s="313">
        <f t="shared" si="17"/>
        <v>11345389</v>
      </c>
      <c r="R45" s="313">
        <f t="shared" si="17"/>
        <v>13981512</v>
      </c>
      <c r="S45" s="313">
        <f t="shared" si="17"/>
        <v>25326901</v>
      </c>
      <c r="T45" s="313">
        <f t="shared" si="17"/>
        <v>446452148</v>
      </c>
      <c r="U45" s="313">
        <f t="shared" si="17"/>
        <v>152780255</v>
      </c>
      <c r="V45" s="313">
        <f t="shared" si="17"/>
        <v>599232403</v>
      </c>
    </row>
    <row r="46" spans="1:22" ht="15.75" customHeight="1" thickBot="1" x14ac:dyDescent="0.25">
      <c r="A46" s="314" t="s">
        <v>338</v>
      </c>
      <c r="B46" s="315">
        <v>1586519</v>
      </c>
      <c r="C46" s="315">
        <v>-521627</v>
      </c>
      <c r="D46" s="315">
        <f>SUM(B46:C46)</f>
        <v>1064892</v>
      </c>
      <c r="E46" s="315">
        <v>239843</v>
      </c>
      <c r="F46" s="315">
        <v>-100852</v>
      </c>
      <c r="G46" s="315">
        <f>SUM(E46:F46)</f>
        <v>138991</v>
      </c>
      <c r="H46" s="315">
        <v>1877103</v>
      </c>
      <c r="I46" s="315">
        <v>-98140</v>
      </c>
      <c r="J46" s="315">
        <f>SUM(H46:I46)</f>
        <v>1778963</v>
      </c>
      <c r="K46" s="315"/>
      <c r="L46" s="315"/>
      <c r="M46" s="315"/>
      <c r="N46" s="315">
        <v>736600</v>
      </c>
      <c r="O46" s="315">
        <v>-259598</v>
      </c>
      <c r="P46" s="315">
        <f>SUM(N46:O46)</f>
        <v>477002</v>
      </c>
      <c r="Q46" s="315"/>
      <c r="R46" s="316"/>
      <c r="S46" s="316"/>
      <c r="T46" s="313">
        <f>B46+E46+H46+K46+N46+Q46</f>
        <v>4440065</v>
      </c>
      <c r="U46" s="302">
        <f>C46+F46+I46+L46+O46+R46</f>
        <v>-980217</v>
      </c>
      <c r="V46" s="317">
        <f>SUM(T46:U46)</f>
        <v>3459848</v>
      </c>
    </row>
    <row r="47" spans="1:22" ht="21" customHeight="1" thickBot="1" x14ac:dyDescent="0.25">
      <c r="A47" s="318" t="s">
        <v>146</v>
      </c>
      <c r="B47" s="319">
        <f t="shared" ref="B47:S47" si="18">SUM(B46)</f>
        <v>1586519</v>
      </c>
      <c r="C47" s="319">
        <f t="shared" si="18"/>
        <v>-521627</v>
      </c>
      <c r="D47" s="319">
        <f t="shared" si="18"/>
        <v>1064892</v>
      </c>
      <c r="E47" s="319">
        <f t="shared" si="18"/>
        <v>239843</v>
      </c>
      <c r="F47" s="319">
        <f t="shared" si="18"/>
        <v>-100852</v>
      </c>
      <c r="G47" s="319">
        <f t="shared" si="18"/>
        <v>138991</v>
      </c>
      <c r="H47" s="319">
        <f t="shared" si="18"/>
        <v>1877103</v>
      </c>
      <c r="I47" s="319">
        <f t="shared" si="18"/>
        <v>-98140</v>
      </c>
      <c r="J47" s="319">
        <f t="shared" si="18"/>
        <v>1778963</v>
      </c>
      <c r="K47" s="319">
        <f t="shared" si="18"/>
        <v>0</v>
      </c>
      <c r="L47" s="319">
        <f t="shared" si="18"/>
        <v>0</v>
      </c>
      <c r="M47" s="319">
        <f t="shared" si="18"/>
        <v>0</v>
      </c>
      <c r="N47" s="319">
        <f t="shared" si="18"/>
        <v>736600</v>
      </c>
      <c r="O47" s="319">
        <f t="shared" si="18"/>
        <v>-259598</v>
      </c>
      <c r="P47" s="319">
        <f t="shared" si="18"/>
        <v>477002</v>
      </c>
      <c r="Q47" s="319">
        <f t="shared" si="18"/>
        <v>0</v>
      </c>
      <c r="R47" s="319">
        <f t="shared" si="18"/>
        <v>0</v>
      </c>
      <c r="S47" s="319">
        <f t="shared" si="18"/>
        <v>0</v>
      </c>
      <c r="T47" s="319">
        <f>SUM(T46:T46)</f>
        <v>4440065</v>
      </c>
      <c r="U47" s="319">
        <f>SUM(U46)</f>
        <v>-980217</v>
      </c>
      <c r="V47" s="319">
        <f>SUM(V46)</f>
        <v>3459848</v>
      </c>
    </row>
    <row r="48" spans="1:22" ht="21" customHeight="1" thickBot="1" x14ac:dyDescent="0.25">
      <c r="A48" s="320" t="s">
        <v>147</v>
      </c>
      <c r="B48" s="321">
        <f>B45+B47</f>
        <v>18682519</v>
      </c>
      <c r="C48" s="321">
        <f>C47+C45</f>
        <v>-2884227</v>
      </c>
      <c r="D48" s="321">
        <f>D47+D45</f>
        <v>15798292</v>
      </c>
      <c r="E48" s="321">
        <f>E45+E47</f>
        <v>3991843</v>
      </c>
      <c r="F48" s="321">
        <f>F47+F45</f>
        <v>-663852</v>
      </c>
      <c r="G48" s="321">
        <f>G47+G45</f>
        <v>3327991</v>
      </c>
      <c r="H48" s="321">
        <f>H45+H47</f>
        <v>105110250</v>
      </c>
      <c r="I48" s="321">
        <f t="shared" ref="I48:V48" si="19">I45+I47</f>
        <v>54900951</v>
      </c>
      <c r="J48" s="321">
        <f t="shared" si="19"/>
        <v>160011201</v>
      </c>
      <c r="K48" s="321">
        <f t="shared" si="19"/>
        <v>8722740</v>
      </c>
      <c r="L48" s="321">
        <f t="shared" si="19"/>
        <v>-20779</v>
      </c>
      <c r="M48" s="321">
        <f>M45+M47</f>
        <v>8701961</v>
      </c>
      <c r="N48" s="321">
        <f t="shared" si="19"/>
        <v>303039472</v>
      </c>
      <c r="O48" s="321">
        <f t="shared" si="19"/>
        <v>86486433</v>
      </c>
      <c r="P48" s="321">
        <f t="shared" si="19"/>
        <v>389525905</v>
      </c>
      <c r="Q48" s="321">
        <f t="shared" si="19"/>
        <v>11345389</v>
      </c>
      <c r="R48" s="321">
        <f t="shared" si="19"/>
        <v>13981512</v>
      </c>
      <c r="S48" s="321">
        <f t="shared" si="19"/>
        <v>25326901</v>
      </c>
      <c r="T48" s="321">
        <f>T45+T47</f>
        <v>450892213</v>
      </c>
      <c r="U48" s="321">
        <f t="shared" si="19"/>
        <v>151800038</v>
      </c>
      <c r="V48" s="321">
        <f t="shared" si="19"/>
        <v>602692251</v>
      </c>
    </row>
    <row r="49" spans="1:22" ht="21" customHeight="1" thickBot="1" x14ac:dyDescent="0.25">
      <c r="A49" s="322" t="s">
        <v>148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>
        <v>-1697740</v>
      </c>
      <c r="L49" s="316">
        <v>50779</v>
      </c>
      <c r="M49" s="316">
        <f>SUM(K49:L49)</f>
        <v>-1646961</v>
      </c>
      <c r="N49" s="316"/>
      <c r="O49" s="316"/>
      <c r="P49" s="316"/>
      <c r="Q49" s="316"/>
      <c r="R49" s="316"/>
      <c r="S49" s="316"/>
      <c r="T49" s="313">
        <f>B49+E49+H49+K49+N49+Q49</f>
        <v>-1697740</v>
      </c>
      <c r="U49" s="313">
        <f>I49+L49+O49+R49</f>
        <v>50779</v>
      </c>
      <c r="V49" s="316">
        <f>SUM(T49:U49)</f>
        <v>-1646961</v>
      </c>
    </row>
    <row r="50" spans="1:22" ht="26.25" customHeight="1" thickBot="1" x14ac:dyDescent="0.25">
      <c r="A50" s="323" t="s">
        <v>149</v>
      </c>
      <c r="B50" s="324">
        <f>B48+B49</f>
        <v>18682519</v>
      </c>
      <c r="C50" s="324">
        <f>C49+C48</f>
        <v>-2884227</v>
      </c>
      <c r="D50" s="324">
        <f>D49+D48</f>
        <v>15798292</v>
      </c>
      <c r="E50" s="324">
        <f>E48+E49</f>
        <v>3991843</v>
      </c>
      <c r="F50" s="324">
        <f>F49+F48</f>
        <v>-663852</v>
      </c>
      <c r="G50" s="324">
        <f>G49+G48</f>
        <v>3327991</v>
      </c>
      <c r="H50" s="324">
        <f>H48+H49</f>
        <v>105110250</v>
      </c>
      <c r="I50" s="324">
        <f t="shared" ref="I50:V50" si="20">I48+I49</f>
        <v>54900951</v>
      </c>
      <c r="J50" s="324">
        <f t="shared" si="20"/>
        <v>160011201</v>
      </c>
      <c r="K50" s="324">
        <f t="shared" si="20"/>
        <v>7025000</v>
      </c>
      <c r="L50" s="324">
        <f t="shared" si="20"/>
        <v>30000</v>
      </c>
      <c r="M50" s="324">
        <f t="shared" si="20"/>
        <v>7055000</v>
      </c>
      <c r="N50" s="324">
        <f t="shared" si="20"/>
        <v>303039472</v>
      </c>
      <c r="O50" s="324">
        <f t="shared" si="20"/>
        <v>86486433</v>
      </c>
      <c r="P50" s="324">
        <f t="shared" si="20"/>
        <v>389525905</v>
      </c>
      <c r="Q50" s="324">
        <f t="shared" si="20"/>
        <v>11345389</v>
      </c>
      <c r="R50" s="324">
        <f t="shared" si="20"/>
        <v>13981512</v>
      </c>
      <c r="S50" s="324">
        <f t="shared" si="20"/>
        <v>25326901</v>
      </c>
      <c r="T50" s="324">
        <f t="shared" si="20"/>
        <v>449194473</v>
      </c>
      <c r="U50" s="324">
        <f t="shared" si="20"/>
        <v>151850817</v>
      </c>
      <c r="V50" s="324">
        <f t="shared" si="20"/>
        <v>601045290</v>
      </c>
    </row>
    <row r="51" spans="1:22" x14ac:dyDescent="0.2">
      <c r="N51" s="325"/>
      <c r="O51" s="325"/>
      <c r="P51" s="325"/>
    </row>
    <row r="52" spans="1:22" x14ac:dyDescent="0.2">
      <c r="N52" s="325"/>
      <c r="O52" s="325"/>
      <c r="P52" s="325"/>
    </row>
    <row r="53" spans="1:22" x14ac:dyDescent="0.2">
      <c r="N53" s="325"/>
      <c r="O53" s="325"/>
      <c r="P53" s="325"/>
    </row>
  </sheetData>
  <mergeCells count="9">
    <mergeCell ref="A3:T3"/>
    <mergeCell ref="A4:T4"/>
    <mergeCell ref="B5:D5"/>
    <mergeCell ref="E5:G5"/>
    <mergeCell ref="H5:J5"/>
    <mergeCell ref="K5:M5"/>
    <mergeCell ref="N5:P5"/>
    <mergeCell ref="Q5:S5"/>
    <mergeCell ref="T5:V5"/>
  </mergeCells>
  <pageMargins left="0.39370078740157483" right="0.39370078740157483" top="0.70866141732283472" bottom="0.19685039370078741" header="0" footer="0"/>
  <pageSetup paperSize="8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7002-A5C9-4E69-AEA8-EC4577B02FE6}">
  <sheetPr>
    <tabColor rgb="FF99FFCC"/>
    <pageSetUpPr fitToPage="1"/>
  </sheetPr>
  <dimension ref="A1:V36"/>
  <sheetViews>
    <sheetView zoomScaleNormal="100" workbookViewId="0">
      <selection activeCell="K1" sqref="K1"/>
    </sheetView>
  </sheetViews>
  <sheetFormatPr defaultColWidth="7.85546875" defaultRowHeight="12.75" x14ac:dyDescent="0.2"/>
  <cols>
    <col min="1" max="1" width="37.140625" style="2" customWidth="1"/>
    <col min="2" max="10" width="9.5703125" style="2" customWidth="1"/>
    <col min="11" max="11" width="10" style="2" customWidth="1"/>
    <col min="12" max="12" width="9.5703125" style="2" customWidth="1"/>
    <col min="13" max="13" width="10" style="2" customWidth="1"/>
    <col min="14" max="17" width="9.5703125" style="2" customWidth="1"/>
    <col min="18" max="19" width="9.140625" style="2" customWidth="1"/>
    <col min="20" max="20" width="10.28515625" style="2" customWidth="1"/>
    <col min="21" max="21" width="9.140625" style="2" customWidth="1"/>
    <col min="22" max="22" width="10" style="2" customWidth="1"/>
    <col min="23" max="253" width="9.140625" style="2" customWidth="1"/>
    <col min="254" max="254" width="39.7109375" style="2" customWidth="1"/>
    <col min="255" max="256" width="7.85546875" style="2"/>
    <col min="257" max="257" width="40.42578125" style="2" customWidth="1"/>
    <col min="258" max="278" width="15.140625" style="2" customWidth="1"/>
    <col min="279" max="509" width="9.140625" style="2" customWidth="1"/>
    <col min="510" max="510" width="39.7109375" style="2" customWidth="1"/>
    <col min="511" max="512" width="7.85546875" style="2"/>
    <col min="513" max="513" width="40.42578125" style="2" customWidth="1"/>
    <col min="514" max="534" width="15.140625" style="2" customWidth="1"/>
    <col min="535" max="765" width="9.140625" style="2" customWidth="1"/>
    <col min="766" max="766" width="39.7109375" style="2" customWidth="1"/>
    <col min="767" max="768" width="7.85546875" style="2"/>
    <col min="769" max="769" width="40.42578125" style="2" customWidth="1"/>
    <col min="770" max="790" width="15.140625" style="2" customWidth="1"/>
    <col min="791" max="1021" width="9.140625" style="2" customWidth="1"/>
    <col min="1022" max="1022" width="39.7109375" style="2" customWidth="1"/>
    <col min="1023" max="1024" width="7.85546875" style="2"/>
    <col min="1025" max="1025" width="40.42578125" style="2" customWidth="1"/>
    <col min="1026" max="1046" width="15.140625" style="2" customWidth="1"/>
    <col min="1047" max="1277" width="9.140625" style="2" customWidth="1"/>
    <col min="1278" max="1278" width="39.7109375" style="2" customWidth="1"/>
    <col min="1279" max="1280" width="7.85546875" style="2"/>
    <col min="1281" max="1281" width="40.42578125" style="2" customWidth="1"/>
    <col min="1282" max="1302" width="15.140625" style="2" customWidth="1"/>
    <col min="1303" max="1533" width="9.140625" style="2" customWidth="1"/>
    <col min="1534" max="1534" width="39.7109375" style="2" customWidth="1"/>
    <col min="1535" max="1536" width="7.85546875" style="2"/>
    <col min="1537" max="1537" width="40.42578125" style="2" customWidth="1"/>
    <col min="1538" max="1558" width="15.140625" style="2" customWidth="1"/>
    <col min="1559" max="1789" width="9.140625" style="2" customWidth="1"/>
    <col min="1790" max="1790" width="39.7109375" style="2" customWidth="1"/>
    <col min="1791" max="1792" width="7.85546875" style="2"/>
    <col min="1793" max="1793" width="40.42578125" style="2" customWidth="1"/>
    <col min="1794" max="1814" width="15.140625" style="2" customWidth="1"/>
    <col min="1815" max="2045" width="9.140625" style="2" customWidth="1"/>
    <col min="2046" max="2046" width="39.7109375" style="2" customWidth="1"/>
    <col min="2047" max="2048" width="7.85546875" style="2"/>
    <col min="2049" max="2049" width="40.42578125" style="2" customWidth="1"/>
    <col min="2050" max="2070" width="15.140625" style="2" customWidth="1"/>
    <col min="2071" max="2301" width="9.140625" style="2" customWidth="1"/>
    <col min="2302" max="2302" width="39.7109375" style="2" customWidth="1"/>
    <col min="2303" max="2304" width="7.85546875" style="2"/>
    <col min="2305" max="2305" width="40.42578125" style="2" customWidth="1"/>
    <col min="2306" max="2326" width="15.140625" style="2" customWidth="1"/>
    <col min="2327" max="2557" width="9.140625" style="2" customWidth="1"/>
    <col min="2558" max="2558" width="39.7109375" style="2" customWidth="1"/>
    <col min="2559" max="2560" width="7.85546875" style="2"/>
    <col min="2561" max="2561" width="40.42578125" style="2" customWidth="1"/>
    <col min="2562" max="2582" width="15.140625" style="2" customWidth="1"/>
    <col min="2583" max="2813" width="9.140625" style="2" customWidth="1"/>
    <col min="2814" max="2814" width="39.7109375" style="2" customWidth="1"/>
    <col min="2815" max="2816" width="7.85546875" style="2"/>
    <col min="2817" max="2817" width="40.42578125" style="2" customWidth="1"/>
    <col min="2818" max="2838" width="15.140625" style="2" customWidth="1"/>
    <col min="2839" max="3069" width="9.140625" style="2" customWidth="1"/>
    <col min="3070" max="3070" width="39.7109375" style="2" customWidth="1"/>
    <col min="3071" max="3072" width="7.85546875" style="2"/>
    <col min="3073" max="3073" width="40.42578125" style="2" customWidth="1"/>
    <col min="3074" max="3094" width="15.140625" style="2" customWidth="1"/>
    <col min="3095" max="3325" width="9.140625" style="2" customWidth="1"/>
    <col min="3326" max="3326" width="39.7109375" style="2" customWidth="1"/>
    <col min="3327" max="3328" width="7.85546875" style="2"/>
    <col min="3329" max="3329" width="40.42578125" style="2" customWidth="1"/>
    <col min="3330" max="3350" width="15.140625" style="2" customWidth="1"/>
    <col min="3351" max="3581" width="9.140625" style="2" customWidth="1"/>
    <col min="3582" max="3582" width="39.7109375" style="2" customWidth="1"/>
    <col min="3583" max="3584" width="7.85546875" style="2"/>
    <col min="3585" max="3585" width="40.42578125" style="2" customWidth="1"/>
    <col min="3586" max="3606" width="15.140625" style="2" customWidth="1"/>
    <col min="3607" max="3837" width="9.140625" style="2" customWidth="1"/>
    <col min="3838" max="3838" width="39.7109375" style="2" customWidth="1"/>
    <col min="3839" max="3840" width="7.85546875" style="2"/>
    <col min="3841" max="3841" width="40.42578125" style="2" customWidth="1"/>
    <col min="3842" max="3862" width="15.140625" style="2" customWidth="1"/>
    <col min="3863" max="4093" width="9.140625" style="2" customWidth="1"/>
    <col min="4094" max="4094" width="39.7109375" style="2" customWidth="1"/>
    <col min="4095" max="4096" width="7.85546875" style="2"/>
    <col min="4097" max="4097" width="40.42578125" style="2" customWidth="1"/>
    <col min="4098" max="4118" width="15.140625" style="2" customWidth="1"/>
    <col min="4119" max="4349" width="9.140625" style="2" customWidth="1"/>
    <col min="4350" max="4350" width="39.7109375" style="2" customWidth="1"/>
    <col min="4351" max="4352" width="7.85546875" style="2"/>
    <col min="4353" max="4353" width="40.42578125" style="2" customWidth="1"/>
    <col min="4354" max="4374" width="15.140625" style="2" customWidth="1"/>
    <col min="4375" max="4605" width="9.140625" style="2" customWidth="1"/>
    <col min="4606" max="4606" width="39.7109375" style="2" customWidth="1"/>
    <col min="4607" max="4608" width="7.85546875" style="2"/>
    <col min="4609" max="4609" width="40.42578125" style="2" customWidth="1"/>
    <col min="4610" max="4630" width="15.140625" style="2" customWidth="1"/>
    <col min="4631" max="4861" width="9.140625" style="2" customWidth="1"/>
    <col min="4862" max="4862" width="39.7109375" style="2" customWidth="1"/>
    <col min="4863" max="4864" width="7.85546875" style="2"/>
    <col min="4865" max="4865" width="40.42578125" style="2" customWidth="1"/>
    <col min="4866" max="4886" width="15.140625" style="2" customWidth="1"/>
    <col min="4887" max="5117" width="9.140625" style="2" customWidth="1"/>
    <col min="5118" max="5118" width="39.7109375" style="2" customWidth="1"/>
    <col min="5119" max="5120" width="7.85546875" style="2"/>
    <col min="5121" max="5121" width="40.42578125" style="2" customWidth="1"/>
    <col min="5122" max="5142" width="15.140625" style="2" customWidth="1"/>
    <col min="5143" max="5373" width="9.140625" style="2" customWidth="1"/>
    <col min="5374" max="5374" width="39.7109375" style="2" customWidth="1"/>
    <col min="5375" max="5376" width="7.85546875" style="2"/>
    <col min="5377" max="5377" width="40.42578125" style="2" customWidth="1"/>
    <col min="5378" max="5398" width="15.140625" style="2" customWidth="1"/>
    <col min="5399" max="5629" width="9.140625" style="2" customWidth="1"/>
    <col min="5630" max="5630" width="39.7109375" style="2" customWidth="1"/>
    <col min="5631" max="5632" width="7.85546875" style="2"/>
    <col min="5633" max="5633" width="40.42578125" style="2" customWidth="1"/>
    <col min="5634" max="5654" width="15.140625" style="2" customWidth="1"/>
    <col min="5655" max="5885" width="9.140625" style="2" customWidth="1"/>
    <col min="5886" max="5886" width="39.7109375" style="2" customWidth="1"/>
    <col min="5887" max="5888" width="7.85546875" style="2"/>
    <col min="5889" max="5889" width="40.42578125" style="2" customWidth="1"/>
    <col min="5890" max="5910" width="15.140625" style="2" customWidth="1"/>
    <col min="5911" max="6141" width="9.140625" style="2" customWidth="1"/>
    <col min="6142" max="6142" width="39.7109375" style="2" customWidth="1"/>
    <col min="6143" max="6144" width="7.85546875" style="2"/>
    <col min="6145" max="6145" width="40.42578125" style="2" customWidth="1"/>
    <col min="6146" max="6166" width="15.140625" style="2" customWidth="1"/>
    <col min="6167" max="6397" width="9.140625" style="2" customWidth="1"/>
    <col min="6398" max="6398" width="39.7109375" style="2" customWidth="1"/>
    <col min="6399" max="6400" width="7.85546875" style="2"/>
    <col min="6401" max="6401" width="40.42578125" style="2" customWidth="1"/>
    <col min="6402" max="6422" width="15.140625" style="2" customWidth="1"/>
    <col min="6423" max="6653" width="9.140625" style="2" customWidth="1"/>
    <col min="6654" max="6654" width="39.7109375" style="2" customWidth="1"/>
    <col min="6655" max="6656" width="7.85546875" style="2"/>
    <col min="6657" max="6657" width="40.42578125" style="2" customWidth="1"/>
    <col min="6658" max="6678" width="15.140625" style="2" customWidth="1"/>
    <col min="6679" max="6909" width="9.140625" style="2" customWidth="1"/>
    <col min="6910" max="6910" width="39.7109375" style="2" customWidth="1"/>
    <col min="6911" max="6912" width="7.85546875" style="2"/>
    <col min="6913" max="6913" width="40.42578125" style="2" customWidth="1"/>
    <col min="6914" max="6934" width="15.140625" style="2" customWidth="1"/>
    <col min="6935" max="7165" width="9.140625" style="2" customWidth="1"/>
    <col min="7166" max="7166" width="39.7109375" style="2" customWidth="1"/>
    <col min="7167" max="7168" width="7.85546875" style="2"/>
    <col min="7169" max="7169" width="40.42578125" style="2" customWidth="1"/>
    <col min="7170" max="7190" width="15.140625" style="2" customWidth="1"/>
    <col min="7191" max="7421" width="9.140625" style="2" customWidth="1"/>
    <col min="7422" max="7422" width="39.7109375" style="2" customWidth="1"/>
    <col min="7423" max="7424" width="7.85546875" style="2"/>
    <col min="7425" max="7425" width="40.42578125" style="2" customWidth="1"/>
    <col min="7426" max="7446" width="15.140625" style="2" customWidth="1"/>
    <col min="7447" max="7677" width="9.140625" style="2" customWidth="1"/>
    <col min="7678" max="7678" width="39.7109375" style="2" customWidth="1"/>
    <col min="7679" max="7680" width="7.85546875" style="2"/>
    <col min="7681" max="7681" width="40.42578125" style="2" customWidth="1"/>
    <col min="7682" max="7702" width="15.140625" style="2" customWidth="1"/>
    <col min="7703" max="7933" width="9.140625" style="2" customWidth="1"/>
    <col min="7934" max="7934" width="39.7109375" style="2" customWidth="1"/>
    <col min="7935" max="7936" width="7.85546875" style="2"/>
    <col min="7937" max="7937" width="40.42578125" style="2" customWidth="1"/>
    <col min="7938" max="7958" width="15.140625" style="2" customWidth="1"/>
    <col min="7959" max="8189" width="9.140625" style="2" customWidth="1"/>
    <col min="8190" max="8190" width="39.7109375" style="2" customWidth="1"/>
    <col min="8191" max="8192" width="7.85546875" style="2"/>
    <col min="8193" max="8193" width="40.42578125" style="2" customWidth="1"/>
    <col min="8194" max="8214" width="15.140625" style="2" customWidth="1"/>
    <col min="8215" max="8445" width="9.140625" style="2" customWidth="1"/>
    <col min="8446" max="8446" width="39.7109375" style="2" customWidth="1"/>
    <col min="8447" max="8448" width="7.85546875" style="2"/>
    <col min="8449" max="8449" width="40.42578125" style="2" customWidth="1"/>
    <col min="8450" max="8470" width="15.140625" style="2" customWidth="1"/>
    <col min="8471" max="8701" width="9.140625" style="2" customWidth="1"/>
    <col min="8702" max="8702" width="39.7109375" style="2" customWidth="1"/>
    <col min="8703" max="8704" width="7.85546875" style="2"/>
    <col min="8705" max="8705" width="40.42578125" style="2" customWidth="1"/>
    <col min="8706" max="8726" width="15.140625" style="2" customWidth="1"/>
    <col min="8727" max="8957" width="9.140625" style="2" customWidth="1"/>
    <col min="8958" max="8958" width="39.7109375" style="2" customWidth="1"/>
    <col min="8959" max="8960" width="7.85546875" style="2"/>
    <col min="8961" max="8961" width="40.42578125" style="2" customWidth="1"/>
    <col min="8962" max="8982" width="15.140625" style="2" customWidth="1"/>
    <col min="8983" max="9213" width="9.140625" style="2" customWidth="1"/>
    <col min="9214" max="9214" width="39.7109375" style="2" customWidth="1"/>
    <col min="9215" max="9216" width="7.85546875" style="2"/>
    <col min="9217" max="9217" width="40.42578125" style="2" customWidth="1"/>
    <col min="9218" max="9238" width="15.140625" style="2" customWidth="1"/>
    <col min="9239" max="9469" width="9.140625" style="2" customWidth="1"/>
    <col min="9470" max="9470" width="39.7109375" style="2" customWidth="1"/>
    <col min="9471" max="9472" width="7.85546875" style="2"/>
    <col min="9473" max="9473" width="40.42578125" style="2" customWidth="1"/>
    <col min="9474" max="9494" width="15.140625" style="2" customWidth="1"/>
    <col min="9495" max="9725" width="9.140625" style="2" customWidth="1"/>
    <col min="9726" max="9726" width="39.7109375" style="2" customWidth="1"/>
    <col min="9727" max="9728" width="7.85546875" style="2"/>
    <col min="9729" max="9729" width="40.42578125" style="2" customWidth="1"/>
    <col min="9730" max="9750" width="15.140625" style="2" customWidth="1"/>
    <col min="9751" max="9981" width="9.140625" style="2" customWidth="1"/>
    <col min="9982" max="9982" width="39.7109375" style="2" customWidth="1"/>
    <col min="9983" max="9984" width="7.85546875" style="2"/>
    <col min="9985" max="9985" width="40.42578125" style="2" customWidth="1"/>
    <col min="9986" max="10006" width="15.140625" style="2" customWidth="1"/>
    <col min="10007" max="10237" width="9.140625" style="2" customWidth="1"/>
    <col min="10238" max="10238" width="39.7109375" style="2" customWidth="1"/>
    <col min="10239" max="10240" width="7.85546875" style="2"/>
    <col min="10241" max="10241" width="40.42578125" style="2" customWidth="1"/>
    <col min="10242" max="10262" width="15.140625" style="2" customWidth="1"/>
    <col min="10263" max="10493" width="9.140625" style="2" customWidth="1"/>
    <col min="10494" max="10494" width="39.7109375" style="2" customWidth="1"/>
    <col min="10495" max="10496" width="7.85546875" style="2"/>
    <col min="10497" max="10497" width="40.42578125" style="2" customWidth="1"/>
    <col min="10498" max="10518" width="15.140625" style="2" customWidth="1"/>
    <col min="10519" max="10749" width="9.140625" style="2" customWidth="1"/>
    <col min="10750" max="10750" width="39.7109375" style="2" customWidth="1"/>
    <col min="10751" max="10752" width="7.85546875" style="2"/>
    <col min="10753" max="10753" width="40.42578125" style="2" customWidth="1"/>
    <col min="10754" max="10774" width="15.140625" style="2" customWidth="1"/>
    <col min="10775" max="11005" width="9.140625" style="2" customWidth="1"/>
    <col min="11006" max="11006" width="39.7109375" style="2" customWidth="1"/>
    <col min="11007" max="11008" width="7.85546875" style="2"/>
    <col min="11009" max="11009" width="40.42578125" style="2" customWidth="1"/>
    <col min="11010" max="11030" width="15.140625" style="2" customWidth="1"/>
    <col min="11031" max="11261" width="9.140625" style="2" customWidth="1"/>
    <col min="11262" max="11262" width="39.7109375" style="2" customWidth="1"/>
    <col min="11263" max="11264" width="7.85546875" style="2"/>
    <col min="11265" max="11265" width="40.42578125" style="2" customWidth="1"/>
    <col min="11266" max="11286" width="15.140625" style="2" customWidth="1"/>
    <col min="11287" max="11517" width="9.140625" style="2" customWidth="1"/>
    <col min="11518" max="11518" width="39.7109375" style="2" customWidth="1"/>
    <col min="11519" max="11520" width="7.85546875" style="2"/>
    <col min="11521" max="11521" width="40.42578125" style="2" customWidth="1"/>
    <col min="11522" max="11542" width="15.140625" style="2" customWidth="1"/>
    <col min="11543" max="11773" width="9.140625" style="2" customWidth="1"/>
    <col min="11774" max="11774" width="39.7109375" style="2" customWidth="1"/>
    <col min="11775" max="11776" width="7.85546875" style="2"/>
    <col min="11777" max="11777" width="40.42578125" style="2" customWidth="1"/>
    <col min="11778" max="11798" width="15.140625" style="2" customWidth="1"/>
    <col min="11799" max="12029" width="9.140625" style="2" customWidth="1"/>
    <col min="12030" max="12030" width="39.7109375" style="2" customWidth="1"/>
    <col min="12031" max="12032" width="7.85546875" style="2"/>
    <col min="12033" max="12033" width="40.42578125" style="2" customWidth="1"/>
    <col min="12034" max="12054" width="15.140625" style="2" customWidth="1"/>
    <col min="12055" max="12285" width="9.140625" style="2" customWidth="1"/>
    <col min="12286" max="12286" width="39.7109375" style="2" customWidth="1"/>
    <col min="12287" max="12288" width="7.85546875" style="2"/>
    <col min="12289" max="12289" width="40.42578125" style="2" customWidth="1"/>
    <col min="12290" max="12310" width="15.140625" style="2" customWidth="1"/>
    <col min="12311" max="12541" width="9.140625" style="2" customWidth="1"/>
    <col min="12542" max="12542" width="39.7109375" style="2" customWidth="1"/>
    <col min="12543" max="12544" width="7.85546875" style="2"/>
    <col min="12545" max="12545" width="40.42578125" style="2" customWidth="1"/>
    <col min="12546" max="12566" width="15.140625" style="2" customWidth="1"/>
    <col min="12567" max="12797" width="9.140625" style="2" customWidth="1"/>
    <col min="12798" max="12798" width="39.7109375" style="2" customWidth="1"/>
    <col min="12799" max="12800" width="7.85546875" style="2"/>
    <col min="12801" max="12801" width="40.42578125" style="2" customWidth="1"/>
    <col min="12802" max="12822" width="15.140625" style="2" customWidth="1"/>
    <col min="12823" max="13053" width="9.140625" style="2" customWidth="1"/>
    <col min="13054" max="13054" width="39.7109375" style="2" customWidth="1"/>
    <col min="13055" max="13056" width="7.85546875" style="2"/>
    <col min="13057" max="13057" width="40.42578125" style="2" customWidth="1"/>
    <col min="13058" max="13078" width="15.140625" style="2" customWidth="1"/>
    <col min="13079" max="13309" width="9.140625" style="2" customWidth="1"/>
    <col min="13310" max="13310" width="39.7109375" style="2" customWidth="1"/>
    <col min="13311" max="13312" width="7.85546875" style="2"/>
    <col min="13313" max="13313" width="40.42578125" style="2" customWidth="1"/>
    <col min="13314" max="13334" width="15.140625" style="2" customWidth="1"/>
    <col min="13335" max="13565" width="9.140625" style="2" customWidth="1"/>
    <col min="13566" max="13566" width="39.7109375" style="2" customWidth="1"/>
    <col min="13567" max="13568" width="7.85546875" style="2"/>
    <col min="13569" max="13569" width="40.42578125" style="2" customWidth="1"/>
    <col min="13570" max="13590" width="15.140625" style="2" customWidth="1"/>
    <col min="13591" max="13821" width="9.140625" style="2" customWidth="1"/>
    <col min="13822" max="13822" width="39.7109375" style="2" customWidth="1"/>
    <col min="13823" max="13824" width="7.85546875" style="2"/>
    <col min="13825" max="13825" width="40.42578125" style="2" customWidth="1"/>
    <col min="13826" max="13846" width="15.140625" style="2" customWidth="1"/>
    <col min="13847" max="14077" width="9.140625" style="2" customWidth="1"/>
    <col min="14078" max="14078" width="39.7109375" style="2" customWidth="1"/>
    <col min="14079" max="14080" width="7.85546875" style="2"/>
    <col min="14081" max="14081" width="40.42578125" style="2" customWidth="1"/>
    <col min="14082" max="14102" width="15.140625" style="2" customWidth="1"/>
    <col min="14103" max="14333" width="9.140625" style="2" customWidth="1"/>
    <col min="14334" max="14334" width="39.7109375" style="2" customWidth="1"/>
    <col min="14335" max="14336" width="7.85546875" style="2"/>
    <col min="14337" max="14337" width="40.42578125" style="2" customWidth="1"/>
    <col min="14338" max="14358" width="15.140625" style="2" customWidth="1"/>
    <col min="14359" max="14589" width="9.140625" style="2" customWidth="1"/>
    <col min="14590" max="14590" width="39.7109375" style="2" customWidth="1"/>
    <col min="14591" max="14592" width="7.85546875" style="2"/>
    <col min="14593" max="14593" width="40.42578125" style="2" customWidth="1"/>
    <col min="14594" max="14614" width="15.140625" style="2" customWidth="1"/>
    <col min="14615" max="14845" width="9.140625" style="2" customWidth="1"/>
    <col min="14846" max="14846" width="39.7109375" style="2" customWidth="1"/>
    <col min="14847" max="14848" width="7.85546875" style="2"/>
    <col min="14849" max="14849" width="40.42578125" style="2" customWidth="1"/>
    <col min="14850" max="14870" width="15.140625" style="2" customWidth="1"/>
    <col min="14871" max="15101" width="9.140625" style="2" customWidth="1"/>
    <col min="15102" max="15102" width="39.7109375" style="2" customWidth="1"/>
    <col min="15103" max="15104" width="7.85546875" style="2"/>
    <col min="15105" max="15105" width="40.42578125" style="2" customWidth="1"/>
    <col min="15106" max="15126" width="15.140625" style="2" customWidth="1"/>
    <col min="15127" max="15357" width="9.140625" style="2" customWidth="1"/>
    <col min="15358" max="15358" width="39.7109375" style="2" customWidth="1"/>
    <col min="15359" max="15360" width="7.85546875" style="2"/>
    <col min="15361" max="15361" width="40.42578125" style="2" customWidth="1"/>
    <col min="15362" max="15382" width="15.140625" style="2" customWidth="1"/>
    <col min="15383" max="15613" width="9.140625" style="2" customWidth="1"/>
    <col min="15614" max="15614" width="39.7109375" style="2" customWidth="1"/>
    <col min="15615" max="15616" width="7.85546875" style="2"/>
    <col min="15617" max="15617" width="40.42578125" style="2" customWidth="1"/>
    <col min="15618" max="15638" width="15.140625" style="2" customWidth="1"/>
    <col min="15639" max="15869" width="9.140625" style="2" customWidth="1"/>
    <col min="15870" max="15870" width="39.7109375" style="2" customWidth="1"/>
    <col min="15871" max="15872" width="7.85546875" style="2"/>
    <col min="15873" max="15873" width="40.42578125" style="2" customWidth="1"/>
    <col min="15874" max="15894" width="15.140625" style="2" customWidth="1"/>
    <col min="15895" max="16125" width="9.140625" style="2" customWidth="1"/>
    <col min="16126" max="16126" width="39.7109375" style="2" customWidth="1"/>
    <col min="16127" max="16128" width="7.85546875" style="2"/>
    <col min="16129" max="16129" width="40.42578125" style="2" customWidth="1"/>
    <col min="16130" max="16150" width="15.140625" style="2" customWidth="1"/>
    <col min="16151" max="16384" width="9.140625" style="2" customWidth="1"/>
  </cols>
  <sheetData>
    <row r="1" spans="1:22" ht="25.5" customHeight="1" x14ac:dyDescent="0.2">
      <c r="K1" s="292" t="s">
        <v>508</v>
      </c>
      <c r="L1" s="292"/>
      <c r="M1" s="292"/>
    </row>
    <row r="2" spans="1:22" ht="9" customHeight="1" x14ac:dyDescent="0.2"/>
    <row r="3" spans="1:22" ht="26.25" customHeight="1" x14ac:dyDescent="0.2">
      <c r="A3" s="728" t="s">
        <v>422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326"/>
      <c r="V3" s="326"/>
    </row>
    <row r="4" spans="1:22" ht="22.5" customHeight="1" thickBot="1" x14ac:dyDescent="0.3">
      <c r="A4" s="713" t="s">
        <v>150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</row>
    <row r="5" spans="1:22" ht="83.25" customHeight="1" thickBot="1" x14ac:dyDescent="0.25">
      <c r="A5" s="293" t="s">
        <v>131</v>
      </c>
      <c r="B5" s="730" t="s">
        <v>132</v>
      </c>
      <c r="C5" s="731"/>
      <c r="D5" s="732"/>
      <c r="E5" s="730" t="s">
        <v>133</v>
      </c>
      <c r="F5" s="731"/>
      <c r="G5" s="732"/>
      <c r="H5" s="730" t="s">
        <v>134</v>
      </c>
      <c r="I5" s="731"/>
      <c r="J5" s="732"/>
      <c r="K5" s="730" t="s">
        <v>151</v>
      </c>
      <c r="L5" s="731"/>
      <c r="M5" s="732"/>
      <c r="N5" s="730" t="s">
        <v>135</v>
      </c>
      <c r="O5" s="731"/>
      <c r="P5" s="732"/>
      <c r="Q5" s="730" t="s">
        <v>136</v>
      </c>
      <c r="R5" s="733"/>
      <c r="S5" s="734"/>
      <c r="T5" s="730" t="s">
        <v>137</v>
      </c>
      <c r="U5" s="731"/>
      <c r="V5" s="732"/>
    </row>
    <row r="6" spans="1:22" ht="36.75" customHeight="1" thickBot="1" x14ac:dyDescent="0.25">
      <c r="A6" s="328" t="s">
        <v>427</v>
      </c>
      <c r="B6" s="295" t="s">
        <v>354</v>
      </c>
      <c r="C6" s="295" t="s">
        <v>455</v>
      </c>
      <c r="D6" s="295" t="s">
        <v>423</v>
      </c>
      <c r="E6" s="295" t="s">
        <v>354</v>
      </c>
      <c r="F6" s="295" t="s">
        <v>455</v>
      </c>
      <c r="G6" s="295" t="s">
        <v>423</v>
      </c>
      <c r="H6" s="295" t="s">
        <v>354</v>
      </c>
      <c r="I6" s="295" t="s">
        <v>455</v>
      </c>
      <c r="J6" s="295" t="s">
        <v>423</v>
      </c>
      <c r="K6" s="295" t="s">
        <v>354</v>
      </c>
      <c r="L6" s="295" t="s">
        <v>455</v>
      </c>
      <c r="M6" s="295" t="s">
        <v>423</v>
      </c>
      <c r="N6" s="295" t="s">
        <v>354</v>
      </c>
      <c r="O6" s="295" t="s">
        <v>455</v>
      </c>
      <c r="P6" s="295" t="s">
        <v>423</v>
      </c>
      <c r="Q6" s="295" t="s">
        <v>354</v>
      </c>
      <c r="R6" s="295" t="s">
        <v>455</v>
      </c>
      <c r="S6" s="295" t="s">
        <v>423</v>
      </c>
      <c r="T6" s="295" t="s">
        <v>354</v>
      </c>
      <c r="U6" s="295" t="s">
        <v>455</v>
      </c>
      <c r="V6" s="295" t="s">
        <v>423</v>
      </c>
    </row>
    <row r="7" spans="1:22" ht="19.5" customHeight="1" x14ac:dyDescent="0.2">
      <c r="A7" s="329" t="s">
        <v>426</v>
      </c>
      <c r="B7" s="330">
        <v>13072000</v>
      </c>
      <c r="C7" s="330"/>
      <c r="D7" s="330">
        <f>SUM(B7:C7)</f>
        <v>13072000</v>
      </c>
      <c r="E7" s="330">
        <v>2488000</v>
      </c>
      <c r="F7" s="330"/>
      <c r="G7" s="330">
        <f>SUM(E7:F7)</f>
        <v>2488000</v>
      </c>
      <c r="H7" s="330">
        <v>12341000</v>
      </c>
      <c r="I7" s="330">
        <v>-15154</v>
      </c>
      <c r="J7" s="330">
        <f>SUM(H7:I7)</f>
        <v>12325846</v>
      </c>
      <c r="K7" s="331"/>
      <c r="L7" s="331"/>
      <c r="M7" s="331">
        <f t="shared" ref="M7:M22" si="0">K7+L7</f>
        <v>0</v>
      </c>
      <c r="N7" s="330">
        <v>1117879</v>
      </c>
      <c r="O7" s="330"/>
      <c r="P7" s="330">
        <f>SUM(N7:O7)</f>
        <v>1117879</v>
      </c>
      <c r="Q7" s="331"/>
      <c r="R7" s="331"/>
      <c r="S7" s="330">
        <f>Q7+R7</f>
        <v>0</v>
      </c>
      <c r="T7" s="330">
        <f t="shared" ref="T7:T23" si="1">B7+E7+H7+K7+N7+Q7</f>
        <v>29018879</v>
      </c>
      <c r="U7" s="330">
        <f t="shared" ref="U7:U23" si="2">C7+F7+I7+L7+O7+R7</f>
        <v>-15154</v>
      </c>
      <c r="V7" s="330">
        <f>T7+U7</f>
        <v>29003725</v>
      </c>
    </row>
    <row r="8" spans="1:22" ht="19.5" customHeight="1" x14ac:dyDescent="0.2">
      <c r="A8" s="332" t="s">
        <v>152</v>
      </c>
      <c r="B8" s="330"/>
      <c r="C8" s="330"/>
      <c r="D8" s="330">
        <f t="shared" ref="D8:D22" si="3">SUM(B8:C8)</f>
        <v>0</v>
      </c>
      <c r="E8" s="330"/>
      <c r="F8" s="330"/>
      <c r="G8" s="330">
        <f t="shared" ref="G8:G22" si="4">SUM(E8:F8)</f>
        <v>0</v>
      </c>
      <c r="H8" s="330"/>
      <c r="I8" s="330"/>
      <c r="J8" s="330">
        <f t="shared" ref="J8:J22" si="5">SUM(H8:I8)</f>
        <v>0</v>
      </c>
      <c r="K8" s="331"/>
      <c r="L8" s="331">
        <v>2837600</v>
      </c>
      <c r="M8" s="331">
        <f t="shared" si="0"/>
        <v>2837600</v>
      </c>
      <c r="N8" s="330"/>
      <c r="O8" s="330"/>
      <c r="P8" s="330">
        <f t="shared" ref="P8:P22" si="6">SUM(N8:O8)</f>
        <v>0</v>
      </c>
      <c r="Q8" s="331"/>
      <c r="R8" s="331"/>
      <c r="S8" s="330">
        <f t="shared" ref="S8:S22" si="7">Q8+R8</f>
        <v>0</v>
      </c>
      <c r="T8" s="330">
        <f t="shared" si="1"/>
        <v>0</v>
      </c>
      <c r="U8" s="330">
        <f t="shared" si="2"/>
        <v>2837600</v>
      </c>
      <c r="V8" s="330">
        <f t="shared" ref="V8:V22" si="8">T8+U8</f>
        <v>2837600</v>
      </c>
    </row>
    <row r="9" spans="1:22" ht="19.5" customHeight="1" x14ac:dyDescent="0.2">
      <c r="A9" s="329" t="s">
        <v>153</v>
      </c>
      <c r="B9" s="330"/>
      <c r="C9" s="330"/>
      <c r="D9" s="330">
        <f t="shared" si="3"/>
        <v>0</v>
      </c>
      <c r="E9" s="330"/>
      <c r="F9" s="330"/>
      <c r="G9" s="330">
        <f t="shared" si="4"/>
        <v>0</v>
      </c>
      <c r="H9" s="330">
        <v>1140</v>
      </c>
      <c r="I9" s="330">
        <v>26578</v>
      </c>
      <c r="J9" s="330">
        <f t="shared" si="5"/>
        <v>27718</v>
      </c>
      <c r="K9" s="331"/>
      <c r="L9" s="331"/>
      <c r="M9" s="331">
        <f t="shared" si="0"/>
        <v>0</v>
      </c>
      <c r="N9" s="330"/>
      <c r="O9" s="330"/>
      <c r="P9" s="330">
        <f t="shared" si="6"/>
        <v>0</v>
      </c>
      <c r="Q9" s="331"/>
      <c r="R9" s="331"/>
      <c r="S9" s="330">
        <f t="shared" si="7"/>
        <v>0</v>
      </c>
      <c r="T9" s="330">
        <f t="shared" si="1"/>
        <v>1140</v>
      </c>
      <c r="U9" s="330">
        <f t="shared" si="2"/>
        <v>26578</v>
      </c>
      <c r="V9" s="330">
        <f t="shared" si="8"/>
        <v>27718</v>
      </c>
    </row>
    <row r="10" spans="1:22" ht="19.5" customHeight="1" x14ac:dyDescent="0.2">
      <c r="A10" s="329" t="s">
        <v>154</v>
      </c>
      <c r="B10" s="330"/>
      <c r="C10" s="330"/>
      <c r="D10" s="330">
        <f t="shared" si="3"/>
        <v>0</v>
      </c>
      <c r="E10" s="330"/>
      <c r="F10" s="330"/>
      <c r="G10" s="330">
        <f t="shared" si="4"/>
        <v>0</v>
      </c>
      <c r="H10" s="330">
        <v>2159000</v>
      </c>
      <c r="I10" s="330"/>
      <c r="J10" s="330">
        <f t="shared" si="5"/>
        <v>2159000</v>
      </c>
      <c r="K10" s="331"/>
      <c r="L10" s="331"/>
      <c r="M10" s="331">
        <f t="shared" si="0"/>
        <v>0</v>
      </c>
      <c r="N10" s="330">
        <v>63500</v>
      </c>
      <c r="O10" s="330"/>
      <c r="P10" s="330">
        <f t="shared" si="6"/>
        <v>63500</v>
      </c>
      <c r="Q10" s="331"/>
      <c r="R10" s="331"/>
      <c r="S10" s="330">
        <f t="shared" si="7"/>
        <v>0</v>
      </c>
      <c r="T10" s="330">
        <f t="shared" si="1"/>
        <v>2222500</v>
      </c>
      <c r="U10" s="330">
        <f t="shared" si="2"/>
        <v>0</v>
      </c>
      <c r="V10" s="330">
        <f t="shared" si="8"/>
        <v>2222500</v>
      </c>
    </row>
    <row r="11" spans="1:22" ht="19.5" customHeight="1" x14ac:dyDescent="0.2">
      <c r="A11" s="329" t="s">
        <v>155</v>
      </c>
      <c r="B11" s="330">
        <v>9242000</v>
      </c>
      <c r="C11" s="330">
        <v>-230400</v>
      </c>
      <c r="D11" s="330">
        <f t="shared" si="3"/>
        <v>9011600</v>
      </c>
      <c r="E11" s="330">
        <v>1696000</v>
      </c>
      <c r="F11" s="330"/>
      <c r="G11" s="330">
        <f t="shared" si="4"/>
        <v>1696000</v>
      </c>
      <c r="H11" s="330">
        <v>6262000</v>
      </c>
      <c r="I11" s="330">
        <v>9</v>
      </c>
      <c r="J11" s="330">
        <f t="shared" si="5"/>
        <v>6262009</v>
      </c>
      <c r="K11" s="331"/>
      <c r="L11" s="331"/>
      <c r="M11" s="331">
        <f t="shared" si="0"/>
        <v>0</v>
      </c>
      <c r="N11" s="330">
        <v>381000</v>
      </c>
      <c r="O11" s="330"/>
      <c r="P11" s="330">
        <f t="shared" si="6"/>
        <v>381000</v>
      </c>
      <c r="Q11" s="331"/>
      <c r="R11" s="331"/>
      <c r="S11" s="330">
        <f t="shared" si="7"/>
        <v>0</v>
      </c>
      <c r="T11" s="330">
        <f t="shared" si="1"/>
        <v>17581000</v>
      </c>
      <c r="U11" s="330">
        <f t="shared" si="2"/>
        <v>-230391</v>
      </c>
      <c r="V11" s="330">
        <f t="shared" si="8"/>
        <v>17350609</v>
      </c>
    </row>
    <row r="12" spans="1:22" ht="19.5" customHeight="1" x14ac:dyDescent="0.2">
      <c r="A12" s="329" t="s">
        <v>156</v>
      </c>
      <c r="B12" s="330"/>
      <c r="C12" s="330"/>
      <c r="D12" s="330">
        <f t="shared" si="3"/>
        <v>0</v>
      </c>
      <c r="E12" s="330"/>
      <c r="F12" s="330"/>
      <c r="G12" s="330">
        <f t="shared" si="4"/>
        <v>0</v>
      </c>
      <c r="H12" s="330">
        <v>8382000</v>
      </c>
      <c r="I12" s="330">
        <v>556353</v>
      </c>
      <c r="J12" s="330">
        <f t="shared" si="5"/>
        <v>8938353</v>
      </c>
      <c r="K12" s="331"/>
      <c r="L12" s="331"/>
      <c r="M12" s="331">
        <f t="shared" si="0"/>
        <v>0</v>
      </c>
      <c r="N12" s="330"/>
      <c r="O12" s="330"/>
      <c r="P12" s="330">
        <f t="shared" si="6"/>
        <v>0</v>
      </c>
      <c r="Q12" s="331"/>
      <c r="R12" s="331"/>
      <c r="S12" s="330">
        <f t="shared" si="7"/>
        <v>0</v>
      </c>
      <c r="T12" s="330">
        <f t="shared" si="1"/>
        <v>8382000</v>
      </c>
      <c r="U12" s="330">
        <f t="shared" si="2"/>
        <v>556353</v>
      </c>
      <c r="V12" s="330">
        <f t="shared" si="8"/>
        <v>8938353</v>
      </c>
    </row>
    <row r="13" spans="1:22" ht="19.5" customHeight="1" x14ac:dyDescent="0.2">
      <c r="A13" s="329" t="s">
        <v>392</v>
      </c>
      <c r="B13" s="330"/>
      <c r="C13" s="330"/>
      <c r="D13" s="330">
        <f t="shared" si="3"/>
        <v>0</v>
      </c>
      <c r="E13" s="330"/>
      <c r="F13" s="330"/>
      <c r="G13" s="330">
        <f t="shared" si="4"/>
        <v>0</v>
      </c>
      <c r="H13" s="330">
        <v>4188000</v>
      </c>
      <c r="I13" s="330"/>
      <c r="J13" s="330">
        <f t="shared" si="5"/>
        <v>4188000</v>
      </c>
      <c r="K13" s="330"/>
      <c r="L13" s="330"/>
      <c r="M13" s="331">
        <f t="shared" si="0"/>
        <v>0</v>
      </c>
      <c r="N13" s="330"/>
      <c r="O13" s="330"/>
      <c r="P13" s="330">
        <f t="shared" si="6"/>
        <v>0</v>
      </c>
      <c r="Q13" s="331"/>
      <c r="R13" s="331"/>
      <c r="S13" s="330">
        <f t="shared" si="7"/>
        <v>0</v>
      </c>
      <c r="T13" s="330">
        <f t="shared" si="1"/>
        <v>4188000</v>
      </c>
      <c r="U13" s="330">
        <f t="shared" si="2"/>
        <v>0</v>
      </c>
      <c r="V13" s="330">
        <f t="shared" si="8"/>
        <v>4188000</v>
      </c>
    </row>
    <row r="14" spans="1:22" ht="19.5" customHeight="1" x14ac:dyDescent="0.2">
      <c r="A14" s="329" t="s">
        <v>425</v>
      </c>
      <c r="B14" s="330"/>
      <c r="C14" s="330"/>
      <c r="D14" s="330">
        <f t="shared" si="3"/>
        <v>0</v>
      </c>
      <c r="E14" s="330">
        <v>15000</v>
      </c>
      <c r="F14" s="330"/>
      <c r="G14" s="330">
        <f t="shared" si="4"/>
        <v>15000</v>
      </c>
      <c r="H14" s="330">
        <v>324000</v>
      </c>
      <c r="I14" s="330"/>
      <c r="J14" s="330">
        <f t="shared" si="5"/>
        <v>324000</v>
      </c>
      <c r="K14" s="330">
        <v>803800</v>
      </c>
      <c r="L14" s="330"/>
      <c r="M14" s="330">
        <f t="shared" si="0"/>
        <v>803800</v>
      </c>
      <c r="N14" s="330"/>
      <c r="O14" s="330"/>
      <c r="P14" s="330">
        <f t="shared" si="6"/>
        <v>0</v>
      </c>
      <c r="Q14" s="331"/>
      <c r="R14" s="331"/>
      <c r="S14" s="330">
        <f t="shared" si="7"/>
        <v>0</v>
      </c>
      <c r="T14" s="330">
        <f t="shared" si="1"/>
        <v>1142800</v>
      </c>
      <c r="U14" s="330">
        <f t="shared" si="2"/>
        <v>0</v>
      </c>
      <c r="V14" s="330">
        <f t="shared" si="8"/>
        <v>1142800</v>
      </c>
    </row>
    <row r="15" spans="1:22" ht="19.5" customHeight="1" x14ac:dyDescent="0.2">
      <c r="A15" s="329" t="s">
        <v>157</v>
      </c>
      <c r="B15" s="333">
        <v>2266705</v>
      </c>
      <c r="C15" s="333">
        <v>9953600</v>
      </c>
      <c r="D15" s="330">
        <f t="shared" si="3"/>
        <v>12220305</v>
      </c>
      <c r="E15" s="333">
        <v>219000</v>
      </c>
      <c r="F15" s="333">
        <v>865697</v>
      </c>
      <c r="G15" s="330">
        <f t="shared" si="4"/>
        <v>1084697</v>
      </c>
      <c r="H15" s="333">
        <v>243000</v>
      </c>
      <c r="I15" s="333"/>
      <c r="J15" s="330">
        <f t="shared" si="5"/>
        <v>243000</v>
      </c>
      <c r="K15" s="333"/>
      <c r="L15" s="333"/>
      <c r="M15" s="331">
        <f t="shared" si="0"/>
        <v>0</v>
      </c>
      <c r="N15" s="333"/>
      <c r="O15" s="333"/>
      <c r="P15" s="330">
        <f t="shared" si="6"/>
        <v>0</v>
      </c>
      <c r="Q15" s="334"/>
      <c r="R15" s="334"/>
      <c r="S15" s="330">
        <f t="shared" si="7"/>
        <v>0</v>
      </c>
      <c r="T15" s="333">
        <f t="shared" si="1"/>
        <v>2728705</v>
      </c>
      <c r="U15" s="330">
        <f t="shared" si="2"/>
        <v>10819297</v>
      </c>
      <c r="V15" s="330">
        <f t="shared" si="8"/>
        <v>13548002</v>
      </c>
    </row>
    <row r="16" spans="1:22" ht="19.5" customHeight="1" x14ac:dyDescent="0.2">
      <c r="A16" s="329" t="s">
        <v>158</v>
      </c>
      <c r="B16" s="333">
        <v>963537</v>
      </c>
      <c r="C16" s="333"/>
      <c r="D16" s="330">
        <f t="shared" si="3"/>
        <v>963537</v>
      </c>
      <c r="E16" s="333">
        <v>86348</v>
      </c>
      <c r="F16" s="333"/>
      <c r="G16" s="330">
        <f t="shared" si="4"/>
        <v>86348</v>
      </c>
      <c r="H16" s="333"/>
      <c r="I16" s="333"/>
      <c r="J16" s="330">
        <f t="shared" si="5"/>
        <v>0</v>
      </c>
      <c r="K16" s="333"/>
      <c r="L16" s="333"/>
      <c r="M16" s="331">
        <f t="shared" si="0"/>
        <v>0</v>
      </c>
      <c r="N16" s="333"/>
      <c r="O16" s="333"/>
      <c r="P16" s="330">
        <f t="shared" si="6"/>
        <v>0</v>
      </c>
      <c r="Q16" s="334"/>
      <c r="R16" s="334"/>
      <c r="S16" s="330">
        <f t="shared" si="7"/>
        <v>0</v>
      </c>
      <c r="T16" s="333">
        <f t="shared" si="1"/>
        <v>1049885</v>
      </c>
      <c r="U16" s="330">
        <f t="shared" si="2"/>
        <v>0</v>
      </c>
      <c r="V16" s="330">
        <f t="shared" si="8"/>
        <v>1049885</v>
      </c>
    </row>
    <row r="17" spans="1:22" ht="19.5" customHeight="1" x14ac:dyDescent="0.2">
      <c r="A17" s="329" t="s">
        <v>159</v>
      </c>
      <c r="B17" s="330">
        <v>4055000</v>
      </c>
      <c r="C17" s="330">
        <v>353019</v>
      </c>
      <c r="D17" s="330">
        <f t="shared" si="3"/>
        <v>4408019</v>
      </c>
      <c r="E17" s="330">
        <v>956000</v>
      </c>
      <c r="F17" s="330">
        <v>57936</v>
      </c>
      <c r="G17" s="330">
        <f t="shared" si="4"/>
        <v>1013936</v>
      </c>
      <c r="H17" s="330">
        <v>1201000</v>
      </c>
      <c r="I17" s="330"/>
      <c r="J17" s="330">
        <f t="shared" si="5"/>
        <v>1201000</v>
      </c>
      <c r="K17" s="330"/>
      <c r="L17" s="330"/>
      <c r="M17" s="331">
        <f t="shared" si="0"/>
        <v>0</v>
      </c>
      <c r="N17" s="330">
        <v>554000</v>
      </c>
      <c r="O17" s="330">
        <v>-546001</v>
      </c>
      <c r="P17" s="330">
        <f t="shared" si="6"/>
        <v>7999</v>
      </c>
      <c r="Q17" s="331"/>
      <c r="R17" s="331"/>
      <c r="S17" s="330">
        <f t="shared" si="7"/>
        <v>0</v>
      </c>
      <c r="T17" s="330">
        <f t="shared" si="1"/>
        <v>6766000</v>
      </c>
      <c r="U17" s="330">
        <f t="shared" si="2"/>
        <v>-135046</v>
      </c>
      <c r="V17" s="330">
        <f t="shared" si="8"/>
        <v>6630954</v>
      </c>
    </row>
    <row r="18" spans="1:22" ht="19.5" customHeight="1" x14ac:dyDescent="0.2">
      <c r="A18" s="329" t="s">
        <v>160</v>
      </c>
      <c r="B18" s="330">
        <v>2811000</v>
      </c>
      <c r="C18" s="330">
        <v>142086</v>
      </c>
      <c r="D18" s="330">
        <f t="shared" si="3"/>
        <v>2953086</v>
      </c>
      <c r="E18" s="330">
        <v>549000</v>
      </c>
      <c r="F18" s="330">
        <v>10220</v>
      </c>
      <c r="G18" s="330">
        <f t="shared" si="4"/>
        <v>559220</v>
      </c>
      <c r="H18" s="330">
        <v>2643000</v>
      </c>
      <c r="I18" s="330">
        <v>-140214</v>
      </c>
      <c r="J18" s="330">
        <f t="shared" si="5"/>
        <v>2502786</v>
      </c>
      <c r="K18" s="330"/>
      <c r="L18" s="330"/>
      <c r="M18" s="331">
        <f t="shared" si="0"/>
        <v>0</v>
      </c>
      <c r="N18" s="330">
        <v>191000</v>
      </c>
      <c r="O18" s="330">
        <v>619725</v>
      </c>
      <c r="P18" s="330">
        <f>SUM(N18:O18)</f>
        <v>810725</v>
      </c>
      <c r="Q18" s="331"/>
      <c r="R18" s="331"/>
      <c r="S18" s="330">
        <f t="shared" si="7"/>
        <v>0</v>
      </c>
      <c r="T18" s="330">
        <f t="shared" si="1"/>
        <v>6194000</v>
      </c>
      <c r="U18" s="330">
        <f t="shared" si="2"/>
        <v>631817</v>
      </c>
      <c r="V18" s="330">
        <f t="shared" si="8"/>
        <v>6825817</v>
      </c>
    </row>
    <row r="19" spans="1:22" ht="19.5" customHeight="1" x14ac:dyDescent="0.2">
      <c r="A19" s="329" t="s">
        <v>161</v>
      </c>
      <c r="B19" s="330">
        <v>619000</v>
      </c>
      <c r="C19" s="330"/>
      <c r="D19" s="330">
        <f t="shared" si="3"/>
        <v>619000</v>
      </c>
      <c r="E19" s="330">
        <v>109000</v>
      </c>
      <c r="F19" s="330">
        <v>12825</v>
      </c>
      <c r="G19" s="330">
        <f t="shared" si="4"/>
        <v>121825</v>
      </c>
      <c r="H19" s="330">
        <v>923000</v>
      </c>
      <c r="I19" s="330">
        <v>-7325</v>
      </c>
      <c r="J19" s="330">
        <f t="shared" si="5"/>
        <v>915675</v>
      </c>
      <c r="K19" s="330"/>
      <c r="L19" s="330"/>
      <c r="M19" s="331">
        <f t="shared" si="0"/>
        <v>0</v>
      </c>
      <c r="N19" s="330">
        <v>635000</v>
      </c>
      <c r="O19" s="330"/>
      <c r="P19" s="330">
        <f t="shared" si="6"/>
        <v>635000</v>
      </c>
      <c r="Q19" s="331"/>
      <c r="R19" s="331"/>
      <c r="S19" s="330">
        <f t="shared" si="7"/>
        <v>0</v>
      </c>
      <c r="T19" s="330">
        <f t="shared" si="1"/>
        <v>2286000</v>
      </c>
      <c r="U19" s="330">
        <f t="shared" si="2"/>
        <v>5500</v>
      </c>
      <c r="V19" s="330">
        <f t="shared" si="8"/>
        <v>2291500</v>
      </c>
    </row>
    <row r="20" spans="1:22" ht="19.5" customHeight="1" x14ac:dyDescent="0.2">
      <c r="A20" s="329" t="s">
        <v>262</v>
      </c>
      <c r="B20" s="330"/>
      <c r="C20" s="330"/>
      <c r="D20" s="330">
        <f t="shared" si="3"/>
        <v>0</v>
      </c>
      <c r="E20" s="331"/>
      <c r="F20" s="331"/>
      <c r="G20" s="330">
        <f t="shared" si="4"/>
        <v>0</v>
      </c>
      <c r="H20" s="330">
        <v>1270000</v>
      </c>
      <c r="I20" s="330">
        <v>109418</v>
      </c>
      <c r="J20" s="330">
        <f t="shared" si="5"/>
        <v>1379418</v>
      </c>
      <c r="K20" s="330"/>
      <c r="L20" s="330"/>
      <c r="M20" s="331">
        <f t="shared" si="0"/>
        <v>0</v>
      </c>
      <c r="N20" s="330"/>
      <c r="O20" s="330"/>
      <c r="P20" s="330">
        <f t="shared" si="6"/>
        <v>0</v>
      </c>
      <c r="Q20" s="331"/>
      <c r="R20" s="331"/>
      <c r="S20" s="330">
        <f t="shared" si="7"/>
        <v>0</v>
      </c>
      <c r="T20" s="330">
        <f t="shared" si="1"/>
        <v>1270000</v>
      </c>
      <c r="U20" s="330">
        <f t="shared" si="2"/>
        <v>109418</v>
      </c>
      <c r="V20" s="330">
        <f t="shared" si="8"/>
        <v>1379418</v>
      </c>
    </row>
    <row r="21" spans="1:22" ht="19.5" customHeight="1" x14ac:dyDescent="0.2">
      <c r="A21" s="329" t="s">
        <v>162</v>
      </c>
      <c r="B21" s="331"/>
      <c r="C21" s="331"/>
      <c r="D21" s="330">
        <f t="shared" si="3"/>
        <v>0</v>
      </c>
      <c r="E21" s="331"/>
      <c r="F21" s="331"/>
      <c r="G21" s="330">
        <f t="shared" si="4"/>
        <v>0</v>
      </c>
      <c r="H21" s="331"/>
      <c r="I21" s="331"/>
      <c r="J21" s="330">
        <f t="shared" si="5"/>
        <v>0</v>
      </c>
      <c r="K21" s="330">
        <v>12000</v>
      </c>
      <c r="L21" s="330">
        <v>22080</v>
      </c>
      <c r="M21" s="330">
        <f t="shared" si="0"/>
        <v>34080</v>
      </c>
      <c r="N21" s="330"/>
      <c r="O21" s="330"/>
      <c r="P21" s="330">
        <f t="shared" si="6"/>
        <v>0</v>
      </c>
      <c r="Q21" s="331"/>
      <c r="R21" s="331"/>
      <c r="S21" s="330">
        <f t="shared" si="7"/>
        <v>0</v>
      </c>
      <c r="T21" s="330">
        <f t="shared" si="1"/>
        <v>12000</v>
      </c>
      <c r="U21" s="330">
        <f t="shared" si="2"/>
        <v>22080</v>
      </c>
      <c r="V21" s="330">
        <f t="shared" si="8"/>
        <v>34080</v>
      </c>
    </row>
    <row r="22" spans="1:22" ht="21" customHeight="1" thickBot="1" x14ac:dyDescent="0.25">
      <c r="A22" s="336" t="s">
        <v>163</v>
      </c>
      <c r="B22" s="337"/>
      <c r="C22" s="337"/>
      <c r="D22" s="330">
        <f t="shared" si="3"/>
        <v>0</v>
      </c>
      <c r="E22" s="335"/>
      <c r="F22" s="335"/>
      <c r="G22" s="330">
        <f t="shared" si="4"/>
        <v>0</v>
      </c>
      <c r="H22" s="335"/>
      <c r="I22" s="335"/>
      <c r="J22" s="330">
        <f t="shared" si="5"/>
        <v>0</v>
      </c>
      <c r="K22" s="335"/>
      <c r="L22" s="335"/>
      <c r="M22" s="338">
        <f t="shared" si="0"/>
        <v>0</v>
      </c>
      <c r="N22" s="335"/>
      <c r="O22" s="335"/>
      <c r="P22" s="330">
        <f t="shared" si="6"/>
        <v>0</v>
      </c>
      <c r="Q22" s="335">
        <v>2885519</v>
      </c>
      <c r="R22" s="330">
        <v>8979466</v>
      </c>
      <c r="S22" s="330">
        <f t="shared" si="7"/>
        <v>11864985</v>
      </c>
      <c r="T22" s="330">
        <f t="shared" si="1"/>
        <v>2885519</v>
      </c>
      <c r="U22" s="340">
        <f t="shared" si="2"/>
        <v>8979466</v>
      </c>
      <c r="V22" s="330">
        <f t="shared" si="8"/>
        <v>11864985</v>
      </c>
    </row>
    <row r="23" spans="1:22" ht="19.5" customHeight="1" thickBot="1" x14ac:dyDescent="0.25">
      <c r="A23" s="341" t="s">
        <v>164</v>
      </c>
      <c r="B23" s="342"/>
      <c r="C23" s="343"/>
      <c r="D23" s="342"/>
      <c r="E23" s="343"/>
      <c r="F23" s="343"/>
      <c r="G23" s="343"/>
      <c r="H23" s="343"/>
      <c r="I23" s="343"/>
      <c r="J23" s="343"/>
      <c r="K23" s="344">
        <v>159072940</v>
      </c>
      <c r="L23" s="344">
        <v>-2485599</v>
      </c>
      <c r="M23" s="344">
        <f>SUM(K23:L23)</f>
        <v>156587341</v>
      </c>
      <c r="N23" s="343"/>
      <c r="O23" s="343"/>
      <c r="P23" s="343"/>
      <c r="Q23" s="343"/>
      <c r="R23" s="343"/>
      <c r="S23" s="343"/>
      <c r="T23" s="344">
        <f t="shared" si="1"/>
        <v>159072940</v>
      </c>
      <c r="U23" s="344">
        <f t="shared" si="2"/>
        <v>-2485599</v>
      </c>
      <c r="V23" s="344">
        <f>T23+U23</f>
        <v>156587341</v>
      </c>
    </row>
    <row r="24" spans="1:22" ht="21" customHeight="1" thickBot="1" x14ac:dyDescent="0.25">
      <c r="A24" s="312" t="s">
        <v>145</v>
      </c>
      <c r="B24" s="344">
        <f t="shared" ref="B24:T24" si="9">SUM(B7:B23)</f>
        <v>33029242</v>
      </c>
      <c r="C24" s="344">
        <f t="shared" si="9"/>
        <v>10218305</v>
      </c>
      <c r="D24" s="347">
        <f t="shared" si="9"/>
        <v>43247547</v>
      </c>
      <c r="E24" s="344">
        <f t="shared" si="9"/>
        <v>6118348</v>
      </c>
      <c r="F24" s="344">
        <f t="shared" si="9"/>
        <v>946678</v>
      </c>
      <c r="G24" s="344">
        <f t="shared" si="9"/>
        <v>7065026</v>
      </c>
      <c r="H24" s="344">
        <f t="shared" si="9"/>
        <v>39937140</v>
      </c>
      <c r="I24" s="344">
        <f t="shared" si="9"/>
        <v>529665</v>
      </c>
      <c r="J24" s="344">
        <f t="shared" si="9"/>
        <v>40466805</v>
      </c>
      <c r="K24" s="344">
        <f t="shared" si="9"/>
        <v>159888740</v>
      </c>
      <c r="L24" s="344">
        <f t="shared" si="9"/>
        <v>374081</v>
      </c>
      <c r="M24" s="344">
        <f t="shared" si="9"/>
        <v>160262821</v>
      </c>
      <c r="N24" s="344">
        <f t="shared" si="9"/>
        <v>2942379</v>
      </c>
      <c r="O24" s="344">
        <f t="shared" si="9"/>
        <v>73724</v>
      </c>
      <c r="P24" s="344">
        <f t="shared" si="9"/>
        <v>3016103</v>
      </c>
      <c r="Q24" s="344">
        <f t="shared" si="9"/>
        <v>2885519</v>
      </c>
      <c r="R24" s="344">
        <f t="shared" si="9"/>
        <v>8979466</v>
      </c>
      <c r="S24" s="344">
        <f t="shared" si="9"/>
        <v>11864985</v>
      </c>
      <c r="T24" s="344">
        <f t="shared" si="9"/>
        <v>244801368</v>
      </c>
      <c r="U24" s="344">
        <f t="shared" ref="U24:U32" si="10">C24+F24+I24+L24+O24+R24</f>
        <v>21121919</v>
      </c>
      <c r="V24" s="344">
        <f>SUM(T24:U24)</f>
        <v>265923287</v>
      </c>
    </row>
    <row r="25" spans="1:22" ht="19.5" customHeight="1" x14ac:dyDescent="0.2">
      <c r="A25" s="345" t="s">
        <v>71</v>
      </c>
      <c r="B25" s="346">
        <v>55446000</v>
      </c>
      <c r="C25" s="346">
        <v>409466</v>
      </c>
      <c r="D25" s="340">
        <f>SUM(B25:C25)</f>
        <v>55855466</v>
      </c>
      <c r="E25" s="346">
        <v>9964000</v>
      </c>
      <c r="F25" s="346">
        <v>-201298</v>
      </c>
      <c r="G25" s="330">
        <f>SUM(E25:F25)</f>
        <v>9762702</v>
      </c>
      <c r="H25" s="346">
        <v>10585000</v>
      </c>
      <c r="I25" s="346">
        <v>825024</v>
      </c>
      <c r="J25" s="330">
        <f>SUM(H25:I25)</f>
        <v>11410024</v>
      </c>
      <c r="K25" s="346"/>
      <c r="L25" s="346"/>
      <c r="M25" s="346">
        <f t="shared" ref="M25:M32" si="11">K25+L25</f>
        <v>0</v>
      </c>
      <c r="N25" s="346">
        <v>100000</v>
      </c>
      <c r="O25" s="346"/>
      <c r="P25" s="330">
        <f>SUM(N25:O25)</f>
        <v>100000</v>
      </c>
      <c r="Q25" s="346"/>
      <c r="R25" s="348"/>
      <c r="S25" s="348"/>
      <c r="T25" s="330">
        <f t="shared" ref="T25:T32" si="12">B25+E25+H25+K25+N25+Q25</f>
        <v>76095000</v>
      </c>
      <c r="U25" s="348">
        <f t="shared" si="10"/>
        <v>1033192</v>
      </c>
      <c r="V25" s="348">
        <f>SUM(T25:U25)</f>
        <v>77128192</v>
      </c>
    </row>
    <row r="26" spans="1:22" ht="19.5" customHeight="1" x14ac:dyDescent="0.2">
      <c r="A26" s="349" t="s">
        <v>85</v>
      </c>
      <c r="B26" s="330">
        <v>25487000</v>
      </c>
      <c r="C26" s="330">
        <v>74757</v>
      </c>
      <c r="D26" s="330">
        <f t="shared" ref="D26:D32" si="13">SUM(B26:C26)</f>
        <v>25561757</v>
      </c>
      <c r="E26" s="330">
        <v>4518000</v>
      </c>
      <c r="F26" s="330">
        <v>-249941</v>
      </c>
      <c r="G26" s="330">
        <f t="shared" ref="G26:G32" si="14">SUM(E26:F26)</f>
        <v>4268059</v>
      </c>
      <c r="H26" s="330">
        <v>5044000</v>
      </c>
      <c r="I26" s="330">
        <v>-1638486</v>
      </c>
      <c r="J26" s="330">
        <f t="shared" ref="J26:J32" si="15">SUM(H26:I26)</f>
        <v>3405514</v>
      </c>
      <c r="K26" s="330"/>
      <c r="L26" s="330"/>
      <c r="M26" s="330">
        <f t="shared" si="11"/>
        <v>0</v>
      </c>
      <c r="N26" s="330">
        <v>260000</v>
      </c>
      <c r="O26" s="330">
        <v>101442</v>
      </c>
      <c r="P26" s="330">
        <f t="shared" ref="P26:P32" si="16">SUM(N26:O26)</f>
        <v>361442</v>
      </c>
      <c r="Q26" s="330"/>
      <c r="R26" s="330"/>
      <c r="S26" s="330"/>
      <c r="T26" s="330">
        <f t="shared" si="12"/>
        <v>35309000</v>
      </c>
      <c r="U26" s="330">
        <f t="shared" si="10"/>
        <v>-1712228</v>
      </c>
      <c r="V26" s="348">
        <f t="shared" ref="V26:V32" si="17">SUM(T26:U26)</f>
        <v>33596772</v>
      </c>
    </row>
    <row r="27" spans="1:22" ht="19.5" customHeight="1" x14ac:dyDescent="0.2">
      <c r="A27" s="329" t="s">
        <v>341</v>
      </c>
      <c r="B27" s="330">
        <v>3157468</v>
      </c>
      <c r="C27" s="330">
        <v>958466</v>
      </c>
      <c r="D27" s="330">
        <f t="shared" si="13"/>
        <v>4115934</v>
      </c>
      <c r="E27" s="330">
        <v>545695</v>
      </c>
      <c r="F27" s="330">
        <v>125660</v>
      </c>
      <c r="G27" s="330">
        <f t="shared" si="14"/>
        <v>671355</v>
      </c>
      <c r="H27" s="330">
        <v>425450</v>
      </c>
      <c r="I27" s="330">
        <v>-304933</v>
      </c>
      <c r="J27" s="330">
        <f t="shared" si="15"/>
        <v>120517</v>
      </c>
      <c r="K27" s="330"/>
      <c r="L27" s="330"/>
      <c r="M27" s="330">
        <f t="shared" si="11"/>
        <v>0</v>
      </c>
      <c r="N27" s="330"/>
      <c r="O27" s="330"/>
      <c r="P27" s="330">
        <f t="shared" si="16"/>
        <v>0</v>
      </c>
      <c r="Q27" s="330"/>
      <c r="R27" s="330"/>
      <c r="S27" s="330"/>
      <c r="T27" s="330">
        <f t="shared" si="12"/>
        <v>4128613</v>
      </c>
      <c r="U27" s="330">
        <f t="shared" si="10"/>
        <v>779193</v>
      </c>
      <c r="V27" s="348">
        <f t="shared" si="17"/>
        <v>4907806</v>
      </c>
    </row>
    <row r="28" spans="1:22" ht="19.5" customHeight="1" x14ac:dyDescent="0.2">
      <c r="A28" s="349" t="s">
        <v>342</v>
      </c>
      <c r="B28" s="330">
        <v>11012494</v>
      </c>
      <c r="C28" s="330">
        <v>1431313</v>
      </c>
      <c r="D28" s="330">
        <f t="shared" si="13"/>
        <v>12443807</v>
      </c>
      <c r="E28" s="330">
        <v>2012483</v>
      </c>
      <c r="F28" s="330">
        <v>94651</v>
      </c>
      <c r="G28" s="330">
        <f t="shared" si="14"/>
        <v>2107134</v>
      </c>
      <c r="H28" s="330">
        <v>9672813</v>
      </c>
      <c r="I28" s="330">
        <v>-746575</v>
      </c>
      <c r="J28" s="330">
        <f t="shared" si="15"/>
        <v>8926238</v>
      </c>
      <c r="K28" s="330"/>
      <c r="L28" s="330"/>
      <c r="M28" s="330">
        <f t="shared" si="11"/>
        <v>0</v>
      </c>
      <c r="N28" s="330">
        <v>1500000</v>
      </c>
      <c r="O28" s="330">
        <v>-1500000</v>
      </c>
      <c r="P28" s="330">
        <f t="shared" si="16"/>
        <v>0</v>
      </c>
      <c r="Q28" s="330"/>
      <c r="R28" s="330"/>
      <c r="S28" s="330"/>
      <c r="T28" s="330">
        <f t="shared" si="12"/>
        <v>24197790</v>
      </c>
      <c r="U28" s="330">
        <f t="shared" si="10"/>
        <v>-720611</v>
      </c>
      <c r="V28" s="348">
        <f t="shared" si="17"/>
        <v>23477179</v>
      </c>
    </row>
    <row r="29" spans="1:22" ht="19.5" customHeight="1" x14ac:dyDescent="0.2">
      <c r="A29" s="349" t="s">
        <v>165</v>
      </c>
      <c r="B29" s="330">
        <v>3990102</v>
      </c>
      <c r="C29" s="330">
        <v>292174</v>
      </c>
      <c r="D29" s="330">
        <f t="shared" si="13"/>
        <v>4282276</v>
      </c>
      <c r="E29" s="330">
        <v>740409</v>
      </c>
      <c r="F29" s="330">
        <v>-36364</v>
      </c>
      <c r="G29" s="330">
        <f t="shared" si="14"/>
        <v>704045</v>
      </c>
      <c r="H29" s="330">
        <v>127000</v>
      </c>
      <c r="I29" s="330">
        <v>4902</v>
      </c>
      <c r="J29" s="330">
        <f t="shared" si="15"/>
        <v>131902</v>
      </c>
      <c r="K29" s="330"/>
      <c r="L29" s="330"/>
      <c r="M29" s="330">
        <f t="shared" si="11"/>
        <v>0</v>
      </c>
      <c r="N29" s="330">
        <v>5000</v>
      </c>
      <c r="O29" s="330">
        <v>-5000</v>
      </c>
      <c r="P29" s="330">
        <f t="shared" si="16"/>
        <v>0</v>
      </c>
      <c r="Q29" s="330"/>
      <c r="R29" s="330"/>
      <c r="S29" s="330"/>
      <c r="T29" s="330">
        <f t="shared" si="12"/>
        <v>4862511</v>
      </c>
      <c r="U29" s="330">
        <f t="shared" si="10"/>
        <v>255712</v>
      </c>
      <c r="V29" s="348">
        <f t="shared" si="17"/>
        <v>5118223</v>
      </c>
    </row>
    <row r="30" spans="1:22" ht="19.5" customHeight="1" x14ac:dyDescent="0.2">
      <c r="A30" s="350" t="s">
        <v>424</v>
      </c>
      <c r="B30" s="330">
        <v>15631270</v>
      </c>
      <c r="C30" s="330">
        <v>1752565</v>
      </c>
      <c r="D30" s="330">
        <f t="shared" si="13"/>
        <v>17383835</v>
      </c>
      <c r="E30" s="330">
        <v>2704424</v>
      </c>
      <c r="F30" s="330">
        <v>193943</v>
      </c>
      <c r="G30" s="330">
        <f t="shared" si="14"/>
        <v>2898367</v>
      </c>
      <c r="H30" s="330">
        <v>1807000</v>
      </c>
      <c r="I30" s="330">
        <v>234143</v>
      </c>
      <c r="J30" s="330">
        <f t="shared" si="15"/>
        <v>2041143</v>
      </c>
      <c r="K30" s="330"/>
      <c r="L30" s="330"/>
      <c r="M30" s="330">
        <f t="shared" si="11"/>
        <v>0</v>
      </c>
      <c r="N30" s="330">
        <v>40000</v>
      </c>
      <c r="O30" s="330">
        <v>33969</v>
      </c>
      <c r="P30" s="330">
        <f t="shared" si="16"/>
        <v>73969</v>
      </c>
      <c r="Q30" s="330"/>
      <c r="R30" s="330"/>
      <c r="S30" s="330"/>
      <c r="T30" s="330">
        <f t="shared" si="12"/>
        <v>20182694</v>
      </c>
      <c r="U30" s="330">
        <f t="shared" si="10"/>
        <v>2214620</v>
      </c>
      <c r="V30" s="348">
        <f t="shared" si="17"/>
        <v>22397314</v>
      </c>
    </row>
    <row r="31" spans="1:22" ht="19.5" customHeight="1" x14ac:dyDescent="0.2">
      <c r="A31" s="329" t="s">
        <v>340</v>
      </c>
      <c r="B31" s="330">
        <v>519521</v>
      </c>
      <c r="C31" s="330">
        <v>623151</v>
      </c>
      <c r="D31" s="348">
        <f t="shared" si="13"/>
        <v>1142672</v>
      </c>
      <c r="E31" s="330">
        <v>92925</v>
      </c>
      <c r="F31" s="330">
        <v>27681</v>
      </c>
      <c r="G31" s="330">
        <f t="shared" si="14"/>
        <v>120606</v>
      </c>
      <c r="H31" s="330">
        <v>812388</v>
      </c>
      <c r="I31" s="330">
        <v>79422</v>
      </c>
      <c r="J31" s="330">
        <f t="shared" si="15"/>
        <v>891810</v>
      </c>
      <c r="K31" s="330"/>
      <c r="L31" s="330"/>
      <c r="M31" s="330">
        <f t="shared" si="11"/>
        <v>0</v>
      </c>
      <c r="N31" s="330"/>
      <c r="O31" s="330"/>
      <c r="P31" s="330">
        <f t="shared" si="16"/>
        <v>0</v>
      </c>
      <c r="Q31" s="330"/>
      <c r="R31" s="330"/>
      <c r="S31" s="330"/>
      <c r="T31" s="330">
        <f t="shared" si="12"/>
        <v>1424834</v>
      </c>
      <c r="U31" s="330">
        <f t="shared" si="10"/>
        <v>730254</v>
      </c>
      <c r="V31" s="348">
        <f t="shared" si="17"/>
        <v>2155088</v>
      </c>
    </row>
    <row r="32" spans="1:22" ht="19.5" customHeight="1" thickBot="1" x14ac:dyDescent="0.25">
      <c r="A32" s="349" t="s">
        <v>166</v>
      </c>
      <c r="B32" s="330">
        <v>6521463</v>
      </c>
      <c r="C32" s="330">
        <v>-995392</v>
      </c>
      <c r="D32" s="339">
        <f t="shared" si="13"/>
        <v>5526071</v>
      </c>
      <c r="E32" s="330">
        <v>1166469</v>
      </c>
      <c r="F32" s="330">
        <v>-183626</v>
      </c>
      <c r="G32" s="330">
        <f t="shared" si="14"/>
        <v>982843</v>
      </c>
      <c r="H32" s="330">
        <v>9567595</v>
      </c>
      <c r="I32" s="330">
        <v>-1706037</v>
      </c>
      <c r="J32" s="330">
        <f t="shared" si="15"/>
        <v>7861558</v>
      </c>
      <c r="K32" s="330"/>
      <c r="L32" s="330"/>
      <c r="M32" s="351">
        <f t="shared" si="11"/>
        <v>0</v>
      </c>
      <c r="N32" s="330"/>
      <c r="O32" s="330"/>
      <c r="P32" s="330">
        <f t="shared" si="16"/>
        <v>0</v>
      </c>
      <c r="Q32" s="330"/>
      <c r="R32" s="330"/>
      <c r="S32" s="330"/>
      <c r="T32" s="330">
        <f t="shared" si="12"/>
        <v>17255527</v>
      </c>
      <c r="U32" s="330">
        <f t="shared" si="10"/>
        <v>-2885055</v>
      </c>
      <c r="V32" s="348">
        <f t="shared" si="17"/>
        <v>14370472</v>
      </c>
    </row>
    <row r="33" spans="1:22" ht="21" customHeight="1" thickBot="1" x14ac:dyDescent="0.25">
      <c r="A33" s="312" t="s">
        <v>146</v>
      </c>
      <c r="B33" s="352">
        <f t="shared" ref="B33:V33" si="18">SUM(B25:B32)</f>
        <v>121765318</v>
      </c>
      <c r="C33" s="352">
        <f t="shared" si="18"/>
        <v>4546500</v>
      </c>
      <c r="D33" s="352">
        <f t="shared" si="18"/>
        <v>126311818</v>
      </c>
      <c r="E33" s="352">
        <f t="shared" si="18"/>
        <v>21744405</v>
      </c>
      <c r="F33" s="352">
        <f t="shared" si="18"/>
        <v>-229294</v>
      </c>
      <c r="G33" s="352">
        <f t="shared" si="18"/>
        <v>21515111</v>
      </c>
      <c r="H33" s="352">
        <f t="shared" si="18"/>
        <v>38041246</v>
      </c>
      <c r="I33" s="352">
        <f t="shared" si="18"/>
        <v>-3252540</v>
      </c>
      <c r="J33" s="352">
        <f t="shared" si="18"/>
        <v>34788706</v>
      </c>
      <c r="K33" s="352">
        <f t="shared" si="18"/>
        <v>0</v>
      </c>
      <c r="L33" s="352">
        <f t="shared" si="18"/>
        <v>0</v>
      </c>
      <c r="M33" s="352">
        <f t="shared" si="18"/>
        <v>0</v>
      </c>
      <c r="N33" s="352">
        <f t="shared" si="18"/>
        <v>1905000</v>
      </c>
      <c r="O33" s="352">
        <f t="shared" si="18"/>
        <v>-1369589</v>
      </c>
      <c r="P33" s="352">
        <f t="shared" si="18"/>
        <v>535411</v>
      </c>
      <c r="Q33" s="352">
        <f t="shared" si="18"/>
        <v>0</v>
      </c>
      <c r="R33" s="352">
        <f t="shared" si="18"/>
        <v>0</v>
      </c>
      <c r="S33" s="352">
        <f t="shared" si="18"/>
        <v>0</v>
      </c>
      <c r="T33" s="352">
        <f t="shared" si="18"/>
        <v>183455969</v>
      </c>
      <c r="U33" s="352">
        <f t="shared" si="18"/>
        <v>-304923</v>
      </c>
      <c r="V33" s="352">
        <f t="shared" si="18"/>
        <v>183151046</v>
      </c>
    </row>
    <row r="34" spans="1:22" ht="21" customHeight="1" thickBot="1" x14ac:dyDescent="0.25">
      <c r="A34" s="320" t="s">
        <v>147</v>
      </c>
      <c r="B34" s="353">
        <f t="shared" ref="B34:U34" si="19">B24+B33</f>
        <v>154794560</v>
      </c>
      <c r="C34" s="353">
        <f t="shared" si="19"/>
        <v>14764805</v>
      </c>
      <c r="D34" s="353">
        <f t="shared" si="19"/>
        <v>169559365</v>
      </c>
      <c r="E34" s="353">
        <f t="shared" si="19"/>
        <v>27862753</v>
      </c>
      <c r="F34" s="353">
        <f>F24+F33</f>
        <v>717384</v>
      </c>
      <c r="G34" s="353">
        <f t="shared" si="19"/>
        <v>28580137</v>
      </c>
      <c r="H34" s="353">
        <f t="shared" si="19"/>
        <v>77978386</v>
      </c>
      <c r="I34" s="353">
        <f t="shared" si="19"/>
        <v>-2722875</v>
      </c>
      <c r="J34" s="353">
        <f t="shared" si="19"/>
        <v>75255511</v>
      </c>
      <c r="K34" s="353">
        <f t="shared" si="19"/>
        <v>159888740</v>
      </c>
      <c r="L34" s="353">
        <f t="shared" si="19"/>
        <v>374081</v>
      </c>
      <c r="M34" s="353">
        <f t="shared" si="19"/>
        <v>160262821</v>
      </c>
      <c r="N34" s="353">
        <f t="shared" si="19"/>
        <v>4847379</v>
      </c>
      <c r="O34" s="353">
        <f t="shared" si="19"/>
        <v>-1295865</v>
      </c>
      <c r="P34" s="353">
        <f t="shared" si="19"/>
        <v>3551514</v>
      </c>
      <c r="Q34" s="353">
        <f t="shared" si="19"/>
        <v>2885519</v>
      </c>
      <c r="R34" s="353">
        <f t="shared" si="19"/>
        <v>8979466</v>
      </c>
      <c r="S34" s="353">
        <f t="shared" si="19"/>
        <v>11864985</v>
      </c>
      <c r="T34" s="353">
        <f t="shared" si="19"/>
        <v>428257337</v>
      </c>
      <c r="U34" s="353">
        <f t="shared" si="19"/>
        <v>20816996</v>
      </c>
      <c r="V34" s="353">
        <f>V24+V33</f>
        <v>449074333</v>
      </c>
    </row>
    <row r="35" spans="1:22" ht="21" customHeight="1" thickBot="1" x14ac:dyDescent="0.25">
      <c r="A35" s="322" t="s">
        <v>148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>
        <v>-159072940</v>
      </c>
      <c r="L35" s="354">
        <v>2485599</v>
      </c>
      <c r="M35" s="354">
        <f>SUM(K35:L35)</f>
        <v>-156587341</v>
      </c>
      <c r="N35" s="354"/>
      <c r="O35" s="354"/>
      <c r="P35" s="354"/>
      <c r="Q35" s="354"/>
      <c r="R35" s="354"/>
      <c r="S35" s="354"/>
      <c r="T35" s="354">
        <f>B35+E35+H35+K35+N35+Q35</f>
        <v>-159072940</v>
      </c>
      <c r="U35" s="354">
        <f>C35+F35+I35+L35+O35+R35</f>
        <v>2485599</v>
      </c>
      <c r="V35" s="354">
        <f>SUM(T35:U35)</f>
        <v>-156587341</v>
      </c>
    </row>
    <row r="36" spans="1:22" ht="26.25" customHeight="1" thickBot="1" x14ac:dyDescent="0.25">
      <c r="A36" s="355" t="s">
        <v>149</v>
      </c>
      <c r="B36" s="356">
        <f t="shared" ref="B36:V36" si="20">B34+B35</f>
        <v>154794560</v>
      </c>
      <c r="C36" s="356">
        <f t="shared" si="20"/>
        <v>14764805</v>
      </c>
      <c r="D36" s="356">
        <f t="shared" si="20"/>
        <v>169559365</v>
      </c>
      <c r="E36" s="356">
        <f t="shared" si="20"/>
        <v>27862753</v>
      </c>
      <c r="F36" s="356">
        <f t="shared" si="20"/>
        <v>717384</v>
      </c>
      <c r="G36" s="356">
        <f t="shared" si="20"/>
        <v>28580137</v>
      </c>
      <c r="H36" s="356">
        <f t="shared" si="20"/>
        <v>77978386</v>
      </c>
      <c r="I36" s="356">
        <f t="shared" si="20"/>
        <v>-2722875</v>
      </c>
      <c r="J36" s="356">
        <f t="shared" si="20"/>
        <v>75255511</v>
      </c>
      <c r="K36" s="356">
        <f t="shared" si="20"/>
        <v>815800</v>
      </c>
      <c r="L36" s="356">
        <f t="shared" si="20"/>
        <v>2859680</v>
      </c>
      <c r="M36" s="356">
        <f t="shared" si="20"/>
        <v>3675480</v>
      </c>
      <c r="N36" s="356">
        <f t="shared" si="20"/>
        <v>4847379</v>
      </c>
      <c r="O36" s="356">
        <f t="shared" si="20"/>
        <v>-1295865</v>
      </c>
      <c r="P36" s="356">
        <f t="shared" si="20"/>
        <v>3551514</v>
      </c>
      <c r="Q36" s="356">
        <f t="shared" si="20"/>
        <v>2885519</v>
      </c>
      <c r="R36" s="356">
        <f t="shared" si="20"/>
        <v>8979466</v>
      </c>
      <c r="S36" s="356">
        <f t="shared" si="20"/>
        <v>11864985</v>
      </c>
      <c r="T36" s="356">
        <f t="shared" si="20"/>
        <v>269184397</v>
      </c>
      <c r="U36" s="356">
        <f t="shared" si="20"/>
        <v>23302595</v>
      </c>
      <c r="V36" s="356">
        <f t="shared" si="20"/>
        <v>292486992</v>
      </c>
    </row>
  </sheetData>
  <mergeCells count="9">
    <mergeCell ref="A3:T3"/>
    <mergeCell ref="A4:T4"/>
    <mergeCell ref="B5:D5"/>
    <mergeCell ref="E5:G5"/>
    <mergeCell ref="H5:J5"/>
    <mergeCell ref="K5:M5"/>
    <mergeCell ref="N5:P5"/>
    <mergeCell ref="Q5:S5"/>
    <mergeCell ref="T5:V5"/>
  </mergeCells>
  <pageMargins left="0.39370078740157483" right="0.39370078740157483" top="0.70866141732283472" bottom="0.19685039370078741" header="0" footer="0"/>
  <pageSetup paperSize="8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B620-8947-49D0-9F60-1266E0D2480C}">
  <sheetPr>
    <tabColor rgb="FF99FFCC"/>
    <pageSetUpPr fitToPage="1"/>
  </sheetPr>
  <dimension ref="A1:V46"/>
  <sheetViews>
    <sheetView workbookViewId="0">
      <selection activeCell="A4" sqref="A4"/>
    </sheetView>
  </sheetViews>
  <sheetFormatPr defaultRowHeight="15" x14ac:dyDescent="0.25"/>
  <cols>
    <col min="1" max="1" width="28.85546875" customWidth="1"/>
    <col min="2" max="2" width="9" customWidth="1"/>
    <col min="11" max="11" width="8.28515625" customWidth="1"/>
    <col min="12" max="13" width="7.7109375" customWidth="1"/>
    <col min="14" max="14" width="7.85546875" customWidth="1"/>
    <col min="17" max="17" width="7.85546875" customWidth="1"/>
    <col min="18" max="18" width="8.140625" customWidth="1"/>
    <col min="19" max="19" width="8.42578125" customWidth="1"/>
  </cols>
  <sheetData>
    <row r="1" spans="1:22" ht="18" x14ac:dyDescent="0.25">
      <c r="A1" s="740" t="s">
        <v>332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2"/>
      <c r="P2" s="2"/>
      <c r="Q2" s="2"/>
      <c r="R2" s="1"/>
      <c r="S2" s="1"/>
      <c r="T2" s="2"/>
      <c r="U2" s="2"/>
      <c r="V2" s="2"/>
    </row>
    <row r="3" spans="1:22" ht="15.75" x14ac:dyDescent="0.25">
      <c r="A3" s="735" t="s">
        <v>167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</row>
    <row r="4" spans="1:22" ht="15.75" x14ac:dyDescent="0.25">
      <c r="A4" s="2" t="s">
        <v>509</v>
      </c>
      <c r="B4" s="2"/>
      <c r="C4" s="2"/>
      <c r="D4" s="2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7"/>
      <c r="S4" s="357"/>
      <c r="T4" s="2"/>
      <c r="U4" s="2"/>
      <c r="V4" s="2"/>
    </row>
    <row r="5" spans="1:22" ht="6" customHeight="1" x14ac:dyDescent="0.25">
      <c r="A5" s="2"/>
      <c r="B5" s="2"/>
      <c r="C5" s="2"/>
      <c r="D5" s="2"/>
      <c r="E5" s="357"/>
      <c r="F5" s="357"/>
      <c r="G5" s="357"/>
      <c r="H5" s="327"/>
      <c r="I5" s="735"/>
      <c r="J5" s="735"/>
      <c r="K5" s="735"/>
      <c r="L5" s="735"/>
      <c r="M5" s="735"/>
      <c r="N5" s="327"/>
      <c r="O5" s="327"/>
      <c r="P5" s="327"/>
      <c r="Q5" s="327"/>
      <c r="R5" s="357"/>
      <c r="S5" s="357"/>
      <c r="T5" s="2"/>
      <c r="U5" s="2"/>
      <c r="V5" s="2"/>
    </row>
    <row r="6" spans="1:22" ht="0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359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50.25" customHeight="1" thickBot="1" x14ac:dyDescent="0.3">
      <c r="A7" s="360" t="s">
        <v>131</v>
      </c>
      <c r="B7" s="741" t="s">
        <v>132</v>
      </c>
      <c r="C7" s="742"/>
      <c r="D7" s="743"/>
      <c r="E7" s="741" t="s">
        <v>133</v>
      </c>
      <c r="F7" s="742"/>
      <c r="G7" s="743"/>
      <c r="H7" s="741" t="s">
        <v>134</v>
      </c>
      <c r="I7" s="742"/>
      <c r="J7" s="743"/>
      <c r="K7" s="741" t="s">
        <v>151</v>
      </c>
      <c r="L7" s="742"/>
      <c r="M7" s="743"/>
      <c r="N7" s="741" t="s">
        <v>343</v>
      </c>
      <c r="O7" s="742"/>
      <c r="P7" s="743"/>
      <c r="Q7" s="741" t="s">
        <v>168</v>
      </c>
      <c r="R7" s="742"/>
      <c r="S7" s="743"/>
      <c r="T7" s="741" t="s">
        <v>137</v>
      </c>
      <c r="U7" s="742"/>
      <c r="V7" s="743"/>
    </row>
    <row r="8" spans="1:22" ht="23.25" thickBot="1" x14ac:dyDescent="0.3">
      <c r="A8" s="361" t="s">
        <v>169</v>
      </c>
      <c r="B8" s="400" t="s">
        <v>333</v>
      </c>
      <c r="C8" s="362" t="s">
        <v>334</v>
      </c>
      <c r="D8" s="362" t="s">
        <v>335</v>
      </c>
      <c r="E8" s="400" t="s">
        <v>333</v>
      </c>
      <c r="F8" s="362" t="s">
        <v>334</v>
      </c>
      <c r="G8" s="362" t="s">
        <v>335</v>
      </c>
      <c r="H8" s="400" t="s">
        <v>333</v>
      </c>
      <c r="I8" s="362" t="s">
        <v>334</v>
      </c>
      <c r="J8" s="362" t="s">
        <v>335</v>
      </c>
      <c r="K8" s="400" t="s">
        <v>333</v>
      </c>
      <c r="L8" s="362" t="s">
        <v>334</v>
      </c>
      <c r="M8" s="362" t="s">
        <v>335</v>
      </c>
      <c r="N8" s="400" t="s">
        <v>333</v>
      </c>
      <c r="O8" s="362" t="s">
        <v>334</v>
      </c>
      <c r="P8" s="362" t="s">
        <v>335</v>
      </c>
      <c r="Q8" s="400" t="s">
        <v>333</v>
      </c>
      <c r="R8" s="362" t="s">
        <v>334</v>
      </c>
      <c r="S8" s="362" t="s">
        <v>335</v>
      </c>
      <c r="T8" s="400" t="s">
        <v>333</v>
      </c>
      <c r="U8" s="362" t="s">
        <v>334</v>
      </c>
      <c r="V8" s="362" t="s">
        <v>335</v>
      </c>
    </row>
    <row r="9" spans="1:22" x14ac:dyDescent="0.25">
      <c r="A9" s="363" t="s">
        <v>71</v>
      </c>
      <c r="B9" s="363"/>
      <c r="C9" s="382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5"/>
      <c r="P9" s="365"/>
      <c r="Q9" s="365"/>
      <c r="R9" s="365"/>
      <c r="S9" s="365"/>
      <c r="T9" s="365"/>
      <c r="U9" s="366"/>
      <c r="V9" s="366"/>
    </row>
    <row r="10" spans="1:22" ht="15.75" thickBot="1" x14ac:dyDescent="0.3">
      <c r="A10" s="367" t="s">
        <v>66</v>
      </c>
      <c r="B10" s="367"/>
      <c r="C10" s="17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8"/>
      <c r="V10" s="368"/>
    </row>
    <row r="11" spans="1:22" ht="23.25" thickBot="1" x14ac:dyDescent="0.3">
      <c r="A11" s="369" t="s">
        <v>337</v>
      </c>
      <c r="B11" s="369">
        <v>55446000</v>
      </c>
      <c r="C11" s="370">
        <v>409466</v>
      </c>
      <c r="D11" s="371">
        <f>SUM(B11:C11)</f>
        <v>55855466</v>
      </c>
      <c r="E11" s="371">
        <v>9964000</v>
      </c>
      <c r="F11" s="371">
        <v>-201298</v>
      </c>
      <c r="G11" s="371">
        <f>SUM(E11:F11)</f>
        <v>9762702</v>
      </c>
      <c r="H11" s="371">
        <v>10585000</v>
      </c>
      <c r="I11" s="371">
        <v>825024</v>
      </c>
      <c r="J11" s="371">
        <f>SUM(H11:I11)</f>
        <v>11410024</v>
      </c>
      <c r="K11" s="373"/>
      <c r="L11" s="372"/>
      <c r="M11" s="372"/>
      <c r="N11" s="372">
        <v>100000</v>
      </c>
      <c r="O11" s="371"/>
      <c r="P11" s="371">
        <f>SUM(N11:O11)</f>
        <v>100000</v>
      </c>
      <c r="Q11" s="373"/>
      <c r="R11" s="372"/>
      <c r="S11" s="372"/>
      <c r="T11" s="373">
        <f>B11+E11+H11+N11+Q11</f>
        <v>76095000</v>
      </c>
      <c r="U11" s="373">
        <f>C11+F11+I11+L11+O11+R11</f>
        <v>1033192</v>
      </c>
      <c r="V11" s="373">
        <f>SUM(T11:U11)</f>
        <v>77128192</v>
      </c>
    </row>
    <row r="12" spans="1:22" ht="15.75" thickBot="1" x14ac:dyDescent="0.3">
      <c r="A12" s="369"/>
      <c r="B12" s="401"/>
      <c r="C12" s="371"/>
      <c r="D12" s="371">
        <f>SUM(B12:C12)</f>
        <v>0</v>
      </c>
      <c r="E12" s="371"/>
      <c r="F12" s="371"/>
      <c r="G12" s="371">
        <f>SUM(E12:F12)</f>
        <v>0</v>
      </c>
      <c r="H12" s="371"/>
      <c r="I12" s="371"/>
      <c r="J12" s="371">
        <f>SUM(H12:I12)</f>
        <v>0</v>
      </c>
      <c r="K12" s="373"/>
      <c r="L12" s="372"/>
      <c r="M12" s="372"/>
      <c r="N12" s="372"/>
      <c r="O12" s="371"/>
      <c r="P12" s="371"/>
      <c r="Q12" s="373"/>
      <c r="R12" s="372"/>
      <c r="S12" s="372"/>
      <c r="T12" s="372"/>
      <c r="U12" s="373">
        <f>C12+F12+I12+L12+O12+R12</f>
        <v>0</v>
      </c>
      <c r="V12" s="373">
        <f>SUM(T12:U12)</f>
        <v>0</v>
      </c>
    </row>
    <row r="13" spans="1:22" ht="15.75" thickBot="1" x14ac:dyDescent="0.3">
      <c r="A13" s="405" t="s">
        <v>170</v>
      </c>
      <c r="B13" s="403">
        <f>SUM(B11:B12)</f>
        <v>55446000</v>
      </c>
      <c r="C13" s="403">
        <f t="shared" ref="C13" si="0">SUM(C11:C12)</f>
        <v>409466</v>
      </c>
      <c r="D13" s="403">
        <f>SUM(D11:D12)</f>
        <v>55855466</v>
      </c>
      <c r="E13" s="406">
        <f>SUM(E11:E12)</f>
        <v>9964000</v>
      </c>
      <c r="F13" s="406">
        <f t="shared" ref="F13:G13" si="1">SUM(F11:F12)</f>
        <v>-201298</v>
      </c>
      <c r="G13" s="406">
        <f t="shared" si="1"/>
        <v>9762702</v>
      </c>
      <c r="H13" s="406">
        <f>SUM(H11:H12)</f>
        <v>10585000</v>
      </c>
      <c r="I13" s="406">
        <f>SUM(I11:I12)</f>
        <v>825024</v>
      </c>
      <c r="J13" s="406">
        <f t="shared" ref="J13" si="2">SUM(J11:J12)</f>
        <v>11410024</v>
      </c>
      <c r="K13" s="406"/>
      <c r="L13" s="406">
        <f t="shared" ref="L13:M13" si="3">SUM(L11:L12)</f>
        <v>0</v>
      </c>
      <c r="M13" s="406">
        <f t="shared" si="3"/>
        <v>0</v>
      </c>
      <c r="N13" s="406">
        <f>SUM(N11:N12)</f>
        <v>100000</v>
      </c>
      <c r="O13" s="406">
        <f t="shared" ref="O13:P13" si="4">SUM(O11:O12)</f>
        <v>0</v>
      </c>
      <c r="P13" s="406">
        <f t="shared" si="4"/>
        <v>100000</v>
      </c>
      <c r="Q13" s="406"/>
      <c r="R13" s="406">
        <f t="shared" ref="R13:S13" si="5">SUM(R11:R12)</f>
        <v>0</v>
      </c>
      <c r="S13" s="406">
        <f t="shared" si="5"/>
        <v>0</v>
      </c>
      <c r="T13" s="406">
        <f>SUM(T11:T12)</f>
        <v>76095000</v>
      </c>
      <c r="U13" s="406">
        <f>SUM(U11:U12)</f>
        <v>1033192</v>
      </c>
      <c r="V13" s="406">
        <f t="shared" ref="V13" si="6">SUM(V11:V12)</f>
        <v>77128192</v>
      </c>
    </row>
    <row r="14" spans="1:22" ht="8.25" customHeight="1" x14ac:dyDescent="0.25"/>
    <row r="15" spans="1:22" ht="15.75" x14ac:dyDescent="0.25">
      <c r="A15" s="739" t="s">
        <v>171</v>
      </c>
      <c r="B15" s="739"/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</row>
    <row r="16" spans="1:22" ht="11.25" customHeight="1" thickBot="1" x14ac:dyDescent="0.3">
      <c r="A16" s="2"/>
      <c r="B16" s="2"/>
      <c r="C16" s="2"/>
      <c r="D16" s="2"/>
      <c r="E16" s="2"/>
      <c r="F16" s="2"/>
      <c r="G16" s="2"/>
      <c r="H16" s="2"/>
      <c r="I16" s="167"/>
      <c r="J16" s="167"/>
      <c r="K16" s="167"/>
      <c r="L16" s="166"/>
      <c r="M16" s="166"/>
      <c r="N16" s="2"/>
      <c r="O16" s="2"/>
      <c r="P16" s="2"/>
      <c r="Q16" s="2"/>
      <c r="R16" s="2"/>
      <c r="S16" s="2"/>
      <c r="T16" s="2"/>
      <c r="U16" s="2"/>
      <c r="V16" s="2"/>
    </row>
    <row r="17" spans="1:22" ht="41.25" customHeight="1" thickBot="1" x14ac:dyDescent="0.3">
      <c r="A17" s="360" t="s">
        <v>131</v>
      </c>
      <c r="B17" s="744" t="s">
        <v>132</v>
      </c>
      <c r="C17" s="745"/>
      <c r="D17" s="746"/>
      <c r="E17" s="744" t="s">
        <v>133</v>
      </c>
      <c r="F17" s="745"/>
      <c r="G17" s="746"/>
      <c r="H17" s="744" t="s">
        <v>134</v>
      </c>
      <c r="I17" s="745"/>
      <c r="J17" s="746"/>
      <c r="K17" s="744" t="s">
        <v>151</v>
      </c>
      <c r="L17" s="745"/>
      <c r="M17" s="746"/>
      <c r="N17" s="744" t="s">
        <v>343</v>
      </c>
      <c r="O17" s="745"/>
      <c r="P17" s="746"/>
      <c r="Q17" s="744" t="s">
        <v>168</v>
      </c>
      <c r="R17" s="745"/>
      <c r="S17" s="746"/>
      <c r="T17" s="744" t="s">
        <v>137</v>
      </c>
      <c r="U17" s="745"/>
      <c r="V17" s="746"/>
    </row>
    <row r="18" spans="1:22" ht="23.25" thickBot="1" x14ac:dyDescent="0.3">
      <c r="A18" s="374" t="s">
        <v>172</v>
      </c>
      <c r="B18" s="400" t="s">
        <v>333</v>
      </c>
      <c r="C18" s="362" t="s">
        <v>334</v>
      </c>
      <c r="D18" s="362" t="s">
        <v>335</v>
      </c>
      <c r="E18" s="400" t="s">
        <v>333</v>
      </c>
      <c r="F18" s="362" t="s">
        <v>334</v>
      </c>
      <c r="G18" s="362" t="s">
        <v>335</v>
      </c>
      <c r="H18" s="400" t="s">
        <v>333</v>
      </c>
      <c r="I18" s="362" t="s">
        <v>334</v>
      </c>
      <c r="J18" s="362" t="s">
        <v>335</v>
      </c>
      <c r="K18" s="400" t="s">
        <v>333</v>
      </c>
      <c r="L18" s="362" t="s">
        <v>334</v>
      </c>
      <c r="M18" s="362" t="s">
        <v>335</v>
      </c>
      <c r="N18" s="400" t="s">
        <v>333</v>
      </c>
      <c r="O18" s="362" t="s">
        <v>334</v>
      </c>
      <c r="P18" s="362" t="s">
        <v>335</v>
      </c>
      <c r="Q18" s="400" t="s">
        <v>333</v>
      </c>
      <c r="R18" s="362" t="s">
        <v>334</v>
      </c>
      <c r="S18" s="362" t="s">
        <v>335</v>
      </c>
      <c r="T18" s="400" t="s">
        <v>333</v>
      </c>
      <c r="U18" s="362" t="s">
        <v>334</v>
      </c>
      <c r="V18" s="362" t="s">
        <v>335</v>
      </c>
    </row>
    <row r="19" spans="1:22" x14ac:dyDescent="0.25">
      <c r="A19" s="375" t="s">
        <v>66</v>
      </c>
      <c r="B19" s="375"/>
      <c r="C19" s="174"/>
      <c r="D19" s="174"/>
      <c r="E19" s="174"/>
      <c r="F19" s="174"/>
      <c r="G19" s="174"/>
      <c r="H19" s="174"/>
      <c r="I19" s="376"/>
      <c r="J19" s="376"/>
      <c r="K19" s="376"/>
      <c r="L19" s="174"/>
      <c r="M19" s="174"/>
      <c r="N19" s="174"/>
      <c r="O19" s="376"/>
      <c r="P19" s="376"/>
      <c r="Q19" s="376"/>
      <c r="R19" s="174"/>
      <c r="S19" s="174"/>
      <c r="T19" s="174"/>
      <c r="U19" s="174"/>
      <c r="V19" s="174"/>
    </row>
    <row r="20" spans="1:22" x14ac:dyDescent="0.25">
      <c r="A20" s="377" t="s">
        <v>85</v>
      </c>
      <c r="B20" s="377"/>
      <c r="C20" s="174"/>
      <c r="D20" s="174"/>
      <c r="E20" s="174"/>
      <c r="F20" s="174"/>
      <c r="G20" s="174"/>
      <c r="H20" s="174"/>
      <c r="I20" s="376"/>
      <c r="J20" s="376"/>
      <c r="K20" s="376"/>
      <c r="L20" s="174"/>
      <c r="M20" s="174"/>
      <c r="N20" s="174"/>
      <c r="O20" s="376"/>
      <c r="P20" s="376"/>
      <c r="Q20" s="376"/>
      <c r="R20" s="174"/>
      <c r="S20" s="174"/>
      <c r="T20" s="174"/>
      <c r="U20" s="376"/>
      <c r="V20" s="376"/>
    </row>
    <row r="21" spans="1:22" ht="15.75" thickBot="1" x14ac:dyDescent="0.3">
      <c r="A21" s="377"/>
      <c r="B21" s="377"/>
      <c r="C21" s="376"/>
      <c r="D21" s="376"/>
      <c r="E21" s="376"/>
      <c r="F21" s="376"/>
      <c r="G21" s="376"/>
      <c r="H21" s="376"/>
      <c r="I21" s="376"/>
      <c r="J21" s="376"/>
      <c r="K21" s="376"/>
      <c r="L21" s="174"/>
      <c r="M21" s="174"/>
      <c r="N21" s="174"/>
      <c r="O21" s="376"/>
      <c r="P21" s="376"/>
      <c r="Q21" s="376"/>
      <c r="R21" s="174"/>
      <c r="S21" s="174"/>
      <c r="T21" s="174"/>
      <c r="U21" s="376"/>
      <c r="V21" s="376"/>
    </row>
    <row r="22" spans="1:22" ht="15.75" thickBot="1" x14ac:dyDescent="0.3">
      <c r="A22" s="378" t="s">
        <v>68</v>
      </c>
      <c r="B22" s="378">
        <v>25127000</v>
      </c>
      <c r="C22" s="379">
        <v>261757</v>
      </c>
      <c r="D22" s="379">
        <f>SUM(B22:C22)</f>
        <v>25388757</v>
      </c>
      <c r="E22" s="379">
        <v>4455000</v>
      </c>
      <c r="F22" s="379">
        <v>-213020</v>
      </c>
      <c r="G22" s="379">
        <f>SUM(E22:F22)</f>
        <v>4241980</v>
      </c>
      <c r="H22" s="379">
        <v>5044000</v>
      </c>
      <c r="I22" s="379">
        <v>-5001360</v>
      </c>
      <c r="J22" s="379">
        <f>SUM(H22:I22)</f>
        <v>42640</v>
      </c>
      <c r="K22" s="379"/>
      <c r="L22" s="380"/>
      <c r="M22" s="380"/>
      <c r="N22" s="380">
        <v>260000</v>
      </c>
      <c r="O22" s="379">
        <v>-260000</v>
      </c>
      <c r="P22" s="379">
        <f>SUM(N22:O22)</f>
        <v>0</v>
      </c>
      <c r="Q22" s="379"/>
      <c r="R22" s="380"/>
      <c r="S22" s="380"/>
      <c r="T22" s="379">
        <f t="shared" ref="T22:U24" si="7">B22+E22+H22+K22+N22+Q22</f>
        <v>34886000</v>
      </c>
      <c r="U22" s="379">
        <f t="shared" si="7"/>
        <v>-5212623</v>
      </c>
      <c r="V22" s="379">
        <f>SUM(T22:U22)</f>
        <v>29673377</v>
      </c>
    </row>
    <row r="23" spans="1:22" ht="15.75" thickBot="1" x14ac:dyDescent="0.3">
      <c r="A23" s="378" t="s">
        <v>173</v>
      </c>
      <c r="B23" s="378">
        <v>360000</v>
      </c>
      <c r="C23" s="379">
        <v>-187000</v>
      </c>
      <c r="D23" s="379">
        <f>SUM(B23:C23)</f>
        <v>173000</v>
      </c>
      <c r="E23" s="379">
        <v>63000</v>
      </c>
      <c r="F23" s="379">
        <v>-36921</v>
      </c>
      <c r="G23" s="379">
        <f>SUM(E23:F23)</f>
        <v>26079</v>
      </c>
      <c r="H23" s="379"/>
      <c r="I23" s="379"/>
      <c r="J23" s="379">
        <f t="shared" ref="J23:J24" si="8">SUM(H23:I23)</f>
        <v>0</v>
      </c>
      <c r="K23" s="379"/>
      <c r="L23" s="380"/>
      <c r="M23" s="380"/>
      <c r="N23" s="380"/>
      <c r="O23" s="379"/>
      <c r="P23" s="379">
        <f t="shared" ref="P23:P24" si="9">SUM(N23:O23)</f>
        <v>0</v>
      </c>
      <c r="Q23" s="379"/>
      <c r="R23" s="380"/>
      <c r="S23" s="380"/>
      <c r="T23" s="379">
        <f t="shared" si="7"/>
        <v>423000</v>
      </c>
      <c r="U23" s="379">
        <f t="shared" si="7"/>
        <v>-223921</v>
      </c>
      <c r="V23" s="379">
        <f>SUM(T23:U23)</f>
        <v>199079</v>
      </c>
    </row>
    <row r="24" spans="1:22" ht="15.75" thickBot="1" x14ac:dyDescent="0.3">
      <c r="A24" s="378" t="s">
        <v>336</v>
      </c>
      <c r="B24" s="378"/>
      <c r="C24" s="379"/>
      <c r="D24" s="379"/>
      <c r="E24" s="379"/>
      <c r="F24" s="379"/>
      <c r="G24" s="379"/>
      <c r="H24" s="379"/>
      <c r="I24" s="379">
        <v>3362874</v>
      </c>
      <c r="J24" s="379">
        <f t="shared" si="8"/>
        <v>3362874</v>
      </c>
      <c r="K24" s="379"/>
      <c r="L24" s="380"/>
      <c r="M24" s="380"/>
      <c r="N24" s="380"/>
      <c r="O24" s="379">
        <v>361442</v>
      </c>
      <c r="P24" s="379">
        <f t="shared" si="9"/>
        <v>361442</v>
      </c>
      <c r="Q24" s="379"/>
      <c r="R24" s="380"/>
      <c r="S24" s="380"/>
      <c r="T24" s="379">
        <f t="shared" si="7"/>
        <v>0</v>
      </c>
      <c r="U24" s="379">
        <f t="shared" si="7"/>
        <v>3724316</v>
      </c>
      <c r="V24" s="379">
        <f>SUM(T24:U24)</f>
        <v>3724316</v>
      </c>
    </row>
    <row r="25" spans="1:22" ht="15.75" thickBot="1" x14ac:dyDescent="0.3">
      <c r="A25" s="402" t="s">
        <v>174</v>
      </c>
      <c r="B25" s="403">
        <f t="shared" ref="B25:D25" si="10">SUM(B22:B24)</f>
        <v>25487000</v>
      </c>
      <c r="C25" s="403">
        <f t="shared" si="10"/>
        <v>74757</v>
      </c>
      <c r="D25" s="403">
        <f t="shared" si="10"/>
        <v>25561757</v>
      </c>
      <c r="E25" s="403">
        <f t="shared" ref="E25:S25" si="11">SUM(E22:E24)</f>
        <v>4518000</v>
      </c>
      <c r="F25" s="403">
        <f t="shared" si="11"/>
        <v>-249941</v>
      </c>
      <c r="G25" s="403">
        <f t="shared" si="11"/>
        <v>4268059</v>
      </c>
      <c r="H25" s="403">
        <f t="shared" si="11"/>
        <v>5044000</v>
      </c>
      <c r="I25" s="403">
        <f t="shared" si="11"/>
        <v>-1638486</v>
      </c>
      <c r="J25" s="403">
        <f t="shared" si="11"/>
        <v>3405514</v>
      </c>
      <c r="K25" s="403"/>
      <c r="L25" s="404">
        <f t="shared" si="11"/>
        <v>0</v>
      </c>
      <c r="M25" s="404">
        <f t="shared" si="11"/>
        <v>0</v>
      </c>
      <c r="N25" s="403">
        <f t="shared" si="11"/>
        <v>260000</v>
      </c>
      <c r="O25" s="403">
        <f t="shared" si="11"/>
        <v>101442</v>
      </c>
      <c r="P25" s="403">
        <f t="shared" si="11"/>
        <v>361442</v>
      </c>
      <c r="Q25" s="403"/>
      <c r="R25" s="404">
        <f t="shared" si="11"/>
        <v>0</v>
      </c>
      <c r="S25" s="404">
        <f t="shared" si="11"/>
        <v>0</v>
      </c>
      <c r="T25" s="403">
        <f>SUM(T22:T24)</f>
        <v>35309000</v>
      </c>
      <c r="U25" s="403">
        <f t="shared" ref="U25:V25" si="12">SUM(U22:U24)</f>
        <v>-1712228</v>
      </c>
      <c r="V25" s="403">
        <f t="shared" si="12"/>
        <v>33596772</v>
      </c>
    </row>
    <row r="26" spans="1:22" ht="7.5" customHeight="1" x14ac:dyDescent="0.25"/>
    <row r="27" spans="1:22" ht="15.75" x14ac:dyDescent="0.25">
      <c r="A27" s="735" t="s">
        <v>175</v>
      </c>
      <c r="B27" s="735"/>
      <c r="C27" s="735"/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5"/>
      <c r="U27" s="735"/>
      <c r="V27" s="735"/>
    </row>
    <row r="28" spans="1:22" ht="9.75" customHeight="1" thickBot="1" x14ac:dyDescent="0.3">
      <c r="A28" s="2"/>
      <c r="B28" s="2"/>
      <c r="C28" s="381"/>
      <c r="D28" s="381"/>
      <c r="E28" s="381"/>
      <c r="F28" s="381"/>
      <c r="G28" s="381"/>
      <c r="H28" s="381"/>
      <c r="I28" s="381"/>
      <c r="J28" s="381"/>
      <c r="K28" s="39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45.75" customHeight="1" thickBot="1" x14ac:dyDescent="0.3">
      <c r="A29" s="360" t="s">
        <v>131</v>
      </c>
      <c r="B29" s="736" t="s">
        <v>132</v>
      </c>
      <c r="C29" s="737"/>
      <c r="D29" s="738"/>
      <c r="E29" s="736" t="s">
        <v>133</v>
      </c>
      <c r="F29" s="737"/>
      <c r="G29" s="738"/>
      <c r="H29" s="736" t="s">
        <v>134</v>
      </c>
      <c r="I29" s="737"/>
      <c r="J29" s="738"/>
      <c r="K29" s="736" t="s">
        <v>151</v>
      </c>
      <c r="L29" s="737"/>
      <c r="M29" s="738"/>
      <c r="N29" s="736" t="s">
        <v>343</v>
      </c>
      <c r="O29" s="737"/>
      <c r="P29" s="738"/>
      <c r="Q29" s="736" t="s">
        <v>168</v>
      </c>
      <c r="R29" s="737"/>
      <c r="S29" s="738"/>
      <c r="T29" s="736" t="s">
        <v>137</v>
      </c>
      <c r="U29" s="737"/>
      <c r="V29" s="738"/>
    </row>
    <row r="30" spans="1:22" ht="23.25" thickBot="1" x14ac:dyDescent="0.3">
      <c r="A30" s="328" t="s">
        <v>176</v>
      </c>
      <c r="B30" s="400" t="s">
        <v>333</v>
      </c>
      <c r="C30" s="362" t="s">
        <v>334</v>
      </c>
      <c r="D30" s="362" t="s">
        <v>335</v>
      </c>
      <c r="E30" s="400" t="s">
        <v>333</v>
      </c>
      <c r="F30" s="362" t="s">
        <v>334</v>
      </c>
      <c r="G30" s="362" t="s">
        <v>335</v>
      </c>
      <c r="H30" s="400" t="s">
        <v>333</v>
      </c>
      <c r="I30" s="362" t="s">
        <v>334</v>
      </c>
      <c r="J30" s="362" t="s">
        <v>335</v>
      </c>
      <c r="K30" s="400" t="s">
        <v>333</v>
      </c>
      <c r="L30" s="362" t="s">
        <v>334</v>
      </c>
      <c r="M30" s="362" t="s">
        <v>335</v>
      </c>
      <c r="N30" s="400" t="s">
        <v>333</v>
      </c>
      <c r="O30" s="362" t="s">
        <v>334</v>
      </c>
      <c r="P30" s="362" t="s">
        <v>335</v>
      </c>
      <c r="Q30" s="400" t="s">
        <v>333</v>
      </c>
      <c r="R30" s="362" t="s">
        <v>334</v>
      </c>
      <c r="S30" s="362" t="s">
        <v>335</v>
      </c>
      <c r="T30" s="400" t="s">
        <v>333</v>
      </c>
      <c r="U30" s="362" t="s">
        <v>334</v>
      </c>
      <c r="V30" s="362" t="s">
        <v>335</v>
      </c>
    </row>
    <row r="31" spans="1:22" x14ac:dyDescent="0.25">
      <c r="A31" s="367" t="s">
        <v>93</v>
      </c>
      <c r="B31" s="367"/>
      <c r="C31" s="382"/>
      <c r="D31" s="364"/>
      <c r="E31" s="364"/>
      <c r="F31" s="364"/>
      <c r="G31" s="364"/>
      <c r="H31" s="364"/>
      <c r="I31" s="174"/>
      <c r="J31" s="174"/>
      <c r="K31" s="364"/>
      <c r="L31" s="364"/>
      <c r="M31" s="364"/>
      <c r="N31" s="364"/>
      <c r="O31" s="364"/>
      <c r="P31" s="364"/>
      <c r="Q31" s="364"/>
      <c r="R31" s="174"/>
      <c r="S31" s="174"/>
      <c r="T31" s="364"/>
      <c r="U31" s="368"/>
      <c r="V31" s="368"/>
    </row>
    <row r="32" spans="1:22" ht="15.75" thickBot="1" x14ac:dyDescent="0.3">
      <c r="A32" s="367" t="s">
        <v>66</v>
      </c>
      <c r="B32" s="367"/>
      <c r="C32" s="383"/>
      <c r="D32" s="364"/>
      <c r="E32" s="364"/>
      <c r="F32" s="368"/>
      <c r="G32" s="368"/>
      <c r="H32" s="368"/>
      <c r="I32" s="174"/>
      <c r="J32" s="174"/>
      <c r="K32" s="174"/>
      <c r="L32" s="174"/>
      <c r="M32" s="174"/>
      <c r="N32" s="364"/>
      <c r="O32" s="368"/>
      <c r="P32" s="368"/>
      <c r="Q32" s="368"/>
      <c r="R32" s="174"/>
      <c r="S32" s="174"/>
      <c r="T32" s="174"/>
      <c r="U32" s="376"/>
      <c r="V32" s="376"/>
    </row>
    <row r="33" spans="1:22" ht="15.75" thickBot="1" x14ac:dyDescent="0.3">
      <c r="A33" s="378" t="s">
        <v>341</v>
      </c>
      <c r="B33" s="378">
        <v>3157468</v>
      </c>
      <c r="C33" s="384">
        <v>958466</v>
      </c>
      <c r="D33" s="384">
        <f>SUM(B33:C33)</f>
        <v>4115934</v>
      </c>
      <c r="E33" s="384">
        <v>545695</v>
      </c>
      <c r="F33" s="384">
        <v>125660</v>
      </c>
      <c r="G33" s="384">
        <f t="shared" ref="G33:G35" si="13">SUM(E33:F33)</f>
        <v>671355</v>
      </c>
      <c r="H33" s="384">
        <v>425450</v>
      </c>
      <c r="I33" s="384">
        <v>-304933</v>
      </c>
      <c r="J33" s="384">
        <f>SUM(H33:I33)</f>
        <v>120517</v>
      </c>
      <c r="K33" s="384"/>
      <c r="L33" s="378"/>
      <c r="M33" s="378"/>
      <c r="N33" s="378"/>
      <c r="O33" s="384"/>
      <c r="P33" s="384">
        <f>SUM(N33:O33)</f>
        <v>0</v>
      </c>
      <c r="Q33" s="384"/>
      <c r="R33" s="378"/>
      <c r="S33" s="378"/>
      <c r="T33" s="384">
        <f t="shared" ref="T33:V37" si="14">B33+E33+H33+K33+N33+Q33</f>
        <v>4128613</v>
      </c>
      <c r="U33" s="384">
        <f t="shared" si="14"/>
        <v>779193</v>
      </c>
      <c r="V33" s="384">
        <f t="shared" si="14"/>
        <v>4907806</v>
      </c>
    </row>
    <row r="34" spans="1:22" ht="15.75" thickBot="1" x14ac:dyDescent="0.3">
      <c r="A34" s="378" t="s">
        <v>342</v>
      </c>
      <c r="B34" s="378">
        <v>11012494</v>
      </c>
      <c r="C34" s="384">
        <v>1431313</v>
      </c>
      <c r="D34" s="384">
        <f t="shared" ref="D34:D38" si="15">SUM(B34:C34)</f>
        <v>12443807</v>
      </c>
      <c r="E34" s="384">
        <v>2012483</v>
      </c>
      <c r="F34" s="384">
        <v>94651</v>
      </c>
      <c r="G34" s="384">
        <f t="shared" si="13"/>
        <v>2107134</v>
      </c>
      <c r="H34" s="384">
        <v>9672813</v>
      </c>
      <c r="I34" s="384">
        <v>-746575</v>
      </c>
      <c r="J34" s="384">
        <f t="shared" ref="J34:J38" si="16">SUM(H34:I34)</f>
        <v>8926238</v>
      </c>
      <c r="K34" s="384"/>
      <c r="L34" s="378"/>
      <c r="M34" s="378"/>
      <c r="N34" s="378">
        <v>1500000</v>
      </c>
      <c r="O34" s="384">
        <v>-1500000</v>
      </c>
      <c r="P34" s="384">
        <f t="shared" ref="P34:P38" si="17">SUM(N34:O34)</f>
        <v>0</v>
      </c>
      <c r="Q34" s="384"/>
      <c r="R34" s="378"/>
      <c r="S34" s="378"/>
      <c r="T34" s="384">
        <f t="shared" si="14"/>
        <v>24197790</v>
      </c>
      <c r="U34" s="384">
        <f t="shared" si="14"/>
        <v>-720611</v>
      </c>
      <c r="V34" s="384">
        <f t="shared" si="14"/>
        <v>23477179</v>
      </c>
    </row>
    <row r="35" spans="1:22" ht="15.75" thickBot="1" x14ac:dyDescent="0.3">
      <c r="A35" s="378" t="s">
        <v>70</v>
      </c>
      <c r="B35" s="378">
        <v>3990102</v>
      </c>
      <c r="C35" s="384">
        <v>292174</v>
      </c>
      <c r="D35" s="384">
        <f t="shared" si="15"/>
        <v>4282276</v>
      </c>
      <c r="E35" s="384">
        <v>740409</v>
      </c>
      <c r="F35" s="384">
        <v>-36364</v>
      </c>
      <c r="G35" s="384">
        <f t="shared" si="13"/>
        <v>704045</v>
      </c>
      <c r="H35" s="384">
        <v>127000</v>
      </c>
      <c r="I35" s="384">
        <v>4902</v>
      </c>
      <c r="J35" s="384">
        <f t="shared" si="16"/>
        <v>131902</v>
      </c>
      <c r="K35" s="384"/>
      <c r="L35" s="378"/>
      <c r="M35" s="378"/>
      <c r="N35" s="378">
        <v>5000</v>
      </c>
      <c r="O35" s="384">
        <v>-5000</v>
      </c>
      <c r="P35" s="384">
        <f t="shared" si="17"/>
        <v>0</v>
      </c>
      <c r="Q35" s="384"/>
      <c r="R35" s="378"/>
      <c r="S35" s="378"/>
      <c r="T35" s="384">
        <f t="shared" si="14"/>
        <v>4862511</v>
      </c>
      <c r="U35" s="384">
        <f t="shared" si="14"/>
        <v>255712</v>
      </c>
      <c r="V35" s="384">
        <f t="shared" si="14"/>
        <v>5118223</v>
      </c>
    </row>
    <row r="36" spans="1:22" ht="15.75" thickBot="1" x14ac:dyDescent="0.3">
      <c r="A36" s="378" t="s">
        <v>178</v>
      </c>
      <c r="B36" s="378">
        <v>6521463</v>
      </c>
      <c r="C36" s="384">
        <v>-995392</v>
      </c>
      <c r="D36" s="384">
        <f t="shared" si="15"/>
        <v>5526071</v>
      </c>
      <c r="E36" s="384">
        <v>1166469</v>
      </c>
      <c r="F36" s="384">
        <v>-183626</v>
      </c>
      <c r="G36" s="384">
        <f>SUM(E36:F36)</f>
        <v>982843</v>
      </c>
      <c r="H36" s="384">
        <v>9567595</v>
      </c>
      <c r="I36" s="384">
        <v>-1706037</v>
      </c>
      <c r="J36" s="384">
        <f t="shared" si="16"/>
        <v>7861558</v>
      </c>
      <c r="K36" s="384"/>
      <c r="L36" s="378"/>
      <c r="M36" s="378"/>
      <c r="N36" s="378"/>
      <c r="O36" s="384"/>
      <c r="P36" s="384">
        <f t="shared" si="17"/>
        <v>0</v>
      </c>
      <c r="Q36" s="384"/>
      <c r="R36" s="378"/>
      <c r="S36" s="378"/>
      <c r="T36" s="384">
        <f t="shared" si="14"/>
        <v>17255527</v>
      </c>
      <c r="U36" s="384">
        <f t="shared" si="14"/>
        <v>-2885055</v>
      </c>
      <c r="V36" s="384">
        <f t="shared" si="14"/>
        <v>14370472</v>
      </c>
    </row>
    <row r="37" spans="1:22" ht="15.75" thickBot="1" x14ac:dyDescent="0.3">
      <c r="A37" s="378" t="s">
        <v>340</v>
      </c>
      <c r="B37" s="378">
        <v>519521</v>
      </c>
      <c r="C37" s="384">
        <v>623151</v>
      </c>
      <c r="D37" s="384">
        <f t="shared" si="15"/>
        <v>1142672</v>
      </c>
      <c r="E37" s="384">
        <v>92925</v>
      </c>
      <c r="F37" s="384">
        <v>27681</v>
      </c>
      <c r="G37" s="384">
        <f t="shared" ref="G37:G38" si="18">SUM(E37:F37)</f>
        <v>120606</v>
      </c>
      <c r="H37" s="384">
        <v>812388</v>
      </c>
      <c r="I37" s="384">
        <v>79422</v>
      </c>
      <c r="J37" s="384">
        <f t="shared" si="16"/>
        <v>891810</v>
      </c>
      <c r="K37" s="384"/>
      <c r="L37" s="378"/>
      <c r="M37" s="378"/>
      <c r="N37" s="378"/>
      <c r="O37" s="384"/>
      <c r="P37" s="384">
        <f t="shared" si="17"/>
        <v>0</v>
      </c>
      <c r="Q37" s="384"/>
      <c r="R37" s="378"/>
      <c r="S37" s="378"/>
      <c r="T37" s="384">
        <f t="shared" si="14"/>
        <v>1424834</v>
      </c>
      <c r="U37" s="384">
        <f t="shared" si="14"/>
        <v>730254</v>
      </c>
      <c r="V37" s="384">
        <f t="shared" si="14"/>
        <v>2155088</v>
      </c>
    </row>
    <row r="38" spans="1:22" ht="15.75" thickBot="1" x14ac:dyDescent="0.3">
      <c r="A38" s="378" t="s">
        <v>339</v>
      </c>
      <c r="B38" s="378">
        <v>15631270</v>
      </c>
      <c r="C38" s="384">
        <v>1752565</v>
      </c>
      <c r="D38" s="384">
        <f t="shared" si="15"/>
        <v>17383835</v>
      </c>
      <c r="E38" s="384">
        <v>2704424</v>
      </c>
      <c r="F38" s="384">
        <v>193943</v>
      </c>
      <c r="G38" s="384">
        <f t="shared" si="18"/>
        <v>2898367</v>
      </c>
      <c r="H38" s="384">
        <v>1807000</v>
      </c>
      <c r="I38" s="384">
        <v>234143</v>
      </c>
      <c r="J38" s="384">
        <f t="shared" si="16"/>
        <v>2041143</v>
      </c>
      <c r="K38" s="384"/>
      <c r="L38" s="378"/>
      <c r="M38" s="378"/>
      <c r="N38" s="378">
        <v>40000</v>
      </c>
      <c r="O38" s="384">
        <v>33969</v>
      </c>
      <c r="P38" s="384">
        <f t="shared" si="17"/>
        <v>73969</v>
      </c>
      <c r="Q38" s="384"/>
      <c r="R38" s="378"/>
      <c r="S38" s="378"/>
      <c r="T38" s="384">
        <f>B38+E38+H38+N38</f>
        <v>20182694</v>
      </c>
      <c r="U38" s="384">
        <f>C38+F38+I38+L38+O38+R38</f>
        <v>2214620</v>
      </c>
      <c r="V38" s="384">
        <f>D38+G38+J38+P38</f>
        <v>22397314</v>
      </c>
    </row>
    <row r="39" spans="1:22" ht="15.75" thickBot="1" x14ac:dyDescent="0.3">
      <c r="A39" s="385" t="s">
        <v>72</v>
      </c>
      <c r="B39" s="386">
        <f t="shared" ref="B39:H39" si="19">SUM(B33:B38)</f>
        <v>40832318</v>
      </c>
      <c r="C39" s="386">
        <f t="shared" si="19"/>
        <v>4062277</v>
      </c>
      <c r="D39" s="386">
        <f t="shared" si="19"/>
        <v>44894595</v>
      </c>
      <c r="E39" s="386">
        <f t="shared" si="19"/>
        <v>7262405</v>
      </c>
      <c r="F39" s="386">
        <f t="shared" si="19"/>
        <v>221945</v>
      </c>
      <c r="G39" s="386">
        <f t="shared" si="19"/>
        <v>7484350</v>
      </c>
      <c r="H39" s="386">
        <f t="shared" si="19"/>
        <v>22412246</v>
      </c>
      <c r="I39" s="386">
        <f t="shared" ref="I39:J39" si="20">SUM(I33:I38)</f>
        <v>-2439078</v>
      </c>
      <c r="J39" s="386">
        <f t="shared" si="20"/>
        <v>19973168</v>
      </c>
      <c r="K39" s="386"/>
      <c r="L39" s="386"/>
      <c r="M39" s="386"/>
      <c r="N39" s="386">
        <f>SUM(N33:N38)</f>
        <v>1545000</v>
      </c>
      <c r="O39" s="386">
        <f>SUM(O33:O38)</f>
        <v>-1471031</v>
      </c>
      <c r="P39" s="386">
        <f t="shared" ref="P39" si="21">SUM(P33:P38)</f>
        <v>73969</v>
      </c>
      <c r="Q39" s="386"/>
      <c r="R39" s="386"/>
      <c r="S39" s="386"/>
      <c r="T39" s="386">
        <f>SUM(T33:T38)</f>
        <v>72051969</v>
      </c>
      <c r="U39" s="386">
        <f t="shared" ref="U39" si="22">SUM(U33:U38)</f>
        <v>374113</v>
      </c>
      <c r="V39" s="386">
        <f>SUM(V33:V38)</f>
        <v>72426082</v>
      </c>
    </row>
    <row r="40" spans="1:22" ht="15.75" thickBot="1" x14ac:dyDescent="0.3">
      <c r="A40" s="387" t="s">
        <v>73</v>
      </c>
      <c r="B40" s="387"/>
      <c r="C40" s="384"/>
      <c r="D40" s="384"/>
      <c r="E40" s="384"/>
      <c r="F40" s="384"/>
      <c r="G40" s="384"/>
      <c r="H40" s="384"/>
      <c r="I40" s="378"/>
      <c r="J40" s="378"/>
      <c r="K40" s="378"/>
      <c r="L40" s="378"/>
      <c r="M40" s="378"/>
      <c r="N40" s="378"/>
      <c r="O40" s="384"/>
      <c r="P40" s="384"/>
      <c r="Q40" s="384"/>
      <c r="R40" s="378"/>
      <c r="S40" s="378"/>
      <c r="T40" s="378"/>
      <c r="U40" s="384"/>
      <c r="V40" s="384"/>
    </row>
    <row r="41" spans="1:22" ht="15.75" thickBot="1" x14ac:dyDescent="0.3">
      <c r="A41" s="388"/>
      <c r="B41" s="388"/>
      <c r="C41" s="386"/>
      <c r="D41" s="386"/>
      <c r="E41" s="386"/>
      <c r="F41" s="386"/>
      <c r="G41" s="386"/>
      <c r="H41" s="386"/>
      <c r="I41" s="386"/>
      <c r="J41" s="386"/>
      <c r="K41" s="386"/>
      <c r="L41" s="385"/>
      <c r="M41" s="385"/>
      <c r="N41" s="385"/>
      <c r="O41" s="386"/>
      <c r="P41" s="386"/>
      <c r="Q41" s="386"/>
      <c r="R41" s="385"/>
      <c r="S41" s="385"/>
      <c r="T41" s="385"/>
      <c r="U41" s="386"/>
      <c r="V41" s="386"/>
    </row>
    <row r="42" spans="1:22" ht="15.75" thickBot="1" x14ac:dyDescent="0.3">
      <c r="A42" s="389" t="s">
        <v>338</v>
      </c>
      <c r="B42" s="388">
        <v>1586519</v>
      </c>
      <c r="C42" s="390">
        <v>-521627</v>
      </c>
      <c r="D42" s="390">
        <f>SUM(B42:C42)</f>
        <v>1064892</v>
      </c>
      <c r="E42" s="390">
        <v>239843</v>
      </c>
      <c r="F42" s="390">
        <v>-100852</v>
      </c>
      <c r="G42" s="390">
        <f>SUM(E42:F42)</f>
        <v>138991</v>
      </c>
      <c r="H42" s="390">
        <v>1877103</v>
      </c>
      <c r="I42" s="386">
        <v>-98140</v>
      </c>
      <c r="J42" s="386">
        <f>SUM(H42:I42)</f>
        <v>1778963</v>
      </c>
      <c r="K42" s="386"/>
      <c r="L42" s="385"/>
      <c r="M42" s="385"/>
      <c r="N42" s="399">
        <v>736600</v>
      </c>
      <c r="O42" s="390">
        <v>-259598</v>
      </c>
      <c r="P42" s="390">
        <f>SUM(N42:O42)</f>
        <v>477002</v>
      </c>
      <c r="Q42" s="390"/>
      <c r="R42" s="385"/>
      <c r="S42" s="385"/>
      <c r="T42" s="386">
        <f>B42+E42+H42+K42+N42+Q42</f>
        <v>4440065</v>
      </c>
      <c r="U42" s="386">
        <f>C42+F42+I42+O42</f>
        <v>-980217</v>
      </c>
      <c r="V42" s="386">
        <f>D42+G42+J42+M42+P42+S42</f>
        <v>3459848</v>
      </c>
    </row>
    <row r="43" spans="1:22" ht="15.75" thickBot="1" x14ac:dyDescent="0.3">
      <c r="A43" s="391" t="s">
        <v>76</v>
      </c>
      <c r="B43" s="392">
        <f t="shared" ref="B43:C43" si="23">B42</f>
        <v>1586519</v>
      </c>
      <c r="C43" s="392">
        <f t="shared" si="23"/>
        <v>-521627</v>
      </c>
      <c r="D43" s="392">
        <f>D42</f>
        <v>1064892</v>
      </c>
      <c r="E43" s="392">
        <f t="shared" ref="E43:F43" si="24">E42</f>
        <v>239843</v>
      </c>
      <c r="F43" s="392">
        <f t="shared" si="24"/>
        <v>-100852</v>
      </c>
      <c r="G43" s="392">
        <f>G42</f>
        <v>138991</v>
      </c>
      <c r="H43" s="392">
        <f t="shared" ref="H43:I43" si="25">H42</f>
        <v>1877103</v>
      </c>
      <c r="I43" s="392">
        <f t="shared" si="25"/>
        <v>-98140</v>
      </c>
      <c r="J43" s="392">
        <f>J42</f>
        <v>1778963</v>
      </c>
      <c r="K43" s="392"/>
      <c r="L43" s="383"/>
      <c r="M43" s="383"/>
      <c r="N43" s="392">
        <f t="shared" ref="N43:O43" si="26">N42</f>
        <v>736600</v>
      </c>
      <c r="O43" s="392">
        <f t="shared" si="26"/>
        <v>-259598</v>
      </c>
      <c r="P43" s="392">
        <f>P42</f>
        <v>477002</v>
      </c>
      <c r="Q43" s="392"/>
      <c r="R43" s="383"/>
      <c r="S43" s="383"/>
      <c r="T43" s="392">
        <f>T42</f>
        <v>4440065</v>
      </c>
      <c r="U43" s="392">
        <f>U42</f>
        <v>-980217</v>
      </c>
      <c r="V43" s="392">
        <f>V42</f>
        <v>3459848</v>
      </c>
    </row>
    <row r="44" spans="1:22" ht="15.75" thickBot="1" x14ac:dyDescent="0.3">
      <c r="A44" s="378"/>
      <c r="B44" s="397"/>
      <c r="C44" s="393"/>
      <c r="D44" s="393"/>
      <c r="E44" s="393"/>
      <c r="F44" s="393"/>
      <c r="G44" s="393"/>
      <c r="H44" s="393"/>
      <c r="I44" s="392"/>
      <c r="J44" s="392"/>
      <c r="K44" s="392"/>
      <c r="L44" s="383"/>
      <c r="M44" s="383"/>
      <c r="N44" s="397"/>
      <c r="O44" s="394"/>
      <c r="P44" s="394"/>
      <c r="Q44" s="394"/>
      <c r="R44" s="378"/>
      <c r="S44" s="378"/>
      <c r="T44" s="383"/>
      <c r="U44" s="392"/>
      <c r="V44" s="392"/>
    </row>
    <row r="45" spans="1:22" ht="15.75" thickBot="1" x14ac:dyDescent="0.3">
      <c r="A45" s="395" t="s">
        <v>179</v>
      </c>
      <c r="B45" s="396">
        <f t="shared" ref="B45:E45" si="27">B39+B43</f>
        <v>42418837</v>
      </c>
      <c r="C45" s="396">
        <f t="shared" si="27"/>
        <v>3540650</v>
      </c>
      <c r="D45" s="396">
        <f t="shared" si="27"/>
        <v>45959487</v>
      </c>
      <c r="E45" s="396">
        <f t="shared" si="27"/>
        <v>7502248</v>
      </c>
      <c r="F45" s="396">
        <f t="shared" ref="F45:G45" si="28">F39+F43</f>
        <v>121093</v>
      </c>
      <c r="G45" s="396">
        <f t="shared" si="28"/>
        <v>7623341</v>
      </c>
      <c r="H45" s="396">
        <f>H39+H43</f>
        <v>24289349</v>
      </c>
      <c r="I45" s="396">
        <f t="shared" ref="I45:J45" si="29">I39+I43</f>
        <v>-2537218</v>
      </c>
      <c r="J45" s="396">
        <f t="shared" si="29"/>
        <v>21752131</v>
      </c>
      <c r="K45" s="396"/>
      <c r="L45" s="395"/>
      <c r="M45" s="395"/>
      <c r="N45" s="396">
        <f>N39+N43</f>
        <v>2281600</v>
      </c>
      <c r="O45" s="396">
        <f t="shared" ref="O45:P45" si="30">O39+O43</f>
        <v>-1730629</v>
      </c>
      <c r="P45" s="396">
        <f t="shared" si="30"/>
        <v>550971</v>
      </c>
      <c r="Q45" s="396"/>
      <c r="R45" s="395"/>
      <c r="S45" s="395"/>
      <c r="T45" s="396">
        <f>T39+T43</f>
        <v>76492034</v>
      </c>
      <c r="U45" s="396">
        <f>U39+U43</f>
        <v>-606104</v>
      </c>
      <c r="V45" s="396">
        <f>V39+V43</f>
        <v>75885930</v>
      </c>
    </row>
    <row r="46" spans="1:22" x14ac:dyDescent="0.25">
      <c r="A46" s="2"/>
      <c r="B46" s="2"/>
      <c r="C46" s="2"/>
      <c r="D46" s="2"/>
      <c r="E46" s="2"/>
      <c r="F46" s="2"/>
      <c r="G46" s="2"/>
      <c r="H46" s="325"/>
      <c r="I46" s="2"/>
      <c r="J46" s="2"/>
      <c r="K46" s="2"/>
      <c r="L46" s="2"/>
      <c r="M46" s="2"/>
      <c r="N46" s="2"/>
      <c r="O46" s="2"/>
      <c r="P46" s="2"/>
      <c r="Q46" s="325"/>
      <c r="R46" s="2"/>
      <c r="S46" s="2"/>
      <c r="T46" s="2"/>
      <c r="U46" s="2"/>
      <c r="V46" s="2"/>
    </row>
  </sheetData>
  <mergeCells count="26">
    <mergeCell ref="H29:J29"/>
    <mergeCell ref="K29:M29"/>
    <mergeCell ref="N29:P29"/>
    <mergeCell ref="Q29:S29"/>
    <mergeCell ref="T29:V29"/>
    <mergeCell ref="B7:D7"/>
    <mergeCell ref="E7:G7"/>
    <mergeCell ref="H7:J7"/>
    <mergeCell ref="K7:M7"/>
    <mergeCell ref="N7:P7"/>
    <mergeCell ref="A27:V27"/>
    <mergeCell ref="B29:D29"/>
    <mergeCell ref="E29:G29"/>
    <mergeCell ref="A15:V15"/>
    <mergeCell ref="A1:V1"/>
    <mergeCell ref="A3:V3"/>
    <mergeCell ref="I5:M5"/>
    <mergeCell ref="Q7:S7"/>
    <mergeCell ref="T7:V7"/>
    <mergeCell ref="B17:D17"/>
    <mergeCell ref="E17:G17"/>
    <mergeCell ref="H17:J17"/>
    <mergeCell ref="K17:M17"/>
    <mergeCell ref="N17:P17"/>
    <mergeCell ref="Q17:S17"/>
    <mergeCell ref="T17:V17"/>
  </mergeCells>
  <pageMargins left="0.7" right="0.7" top="0.75" bottom="0.75" header="0.3" footer="0.3"/>
  <pageSetup paperSize="8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63F7A-F9DD-43BD-AAF4-87E450C7EFD7}">
  <sheetPr>
    <tabColor rgb="FF99FFCC"/>
  </sheetPr>
  <dimension ref="A1:M40"/>
  <sheetViews>
    <sheetView topLeftCell="A10" workbookViewId="0">
      <selection activeCell="A5" sqref="A5"/>
    </sheetView>
  </sheetViews>
  <sheetFormatPr defaultRowHeight="12.75" x14ac:dyDescent="0.2"/>
  <cols>
    <col min="1" max="3" width="9.140625" style="2"/>
    <col min="4" max="4" width="4.28515625" style="2" customWidth="1"/>
    <col min="5" max="5" width="1" style="2" hidden="1" customWidth="1"/>
    <col min="6" max="6" width="12.28515625" style="2" customWidth="1"/>
    <col min="7" max="7" width="13.5703125" style="2" customWidth="1"/>
    <col min="8" max="9" width="9.140625" style="2"/>
    <col min="10" max="10" width="6.42578125" style="2" customWidth="1"/>
    <col min="11" max="11" width="1.7109375" style="2" customWidth="1"/>
    <col min="12" max="12" width="12.42578125" style="2" customWidth="1"/>
    <col min="13" max="13" width="13.7109375" style="2" customWidth="1"/>
    <col min="14" max="257" width="9.140625" style="2"/>
    <col min="258" max="258" width="6" style="2" customWidth="1"/>
    <col min="259" max="259" width="0" style="2" hidden="1" customWidth="1"/>
    <col min="260" max="260" width="12.5703125" style="2" customWidth="1"/>
    <col min="261" max="261" width="14" style="2" customWidth="1"/>
    <col min="262" max="262" width="14.42578125" style="2" customWidth="1"/>
    <col min="263" max="264" width="9.140625" style="2"/>
    <col min="265" max="265" width="8.5703125" style="2" customWidth="1"/>
    <col min="266" max="266" width="1.7109375" style="2" customWidth="1"/>
    <col min="267" max="267" width="12.5703125" style="2" bestFit="1" customWidth="1"/>
    <col min="268" max="268" width="13.7109375" style="2" customWidth="1"/>
    <col min="269" max="269" width="12.7109375" style="2" customWidth="1"/>
    <col min="270" max="513" width="9.140625" style="2"/>
    <col min="514" max="514" width="6" style="2" customWidth="1"/>
    <col min="515" max="515" width="0" style="2" hidden="1" customWidth="1"/>
    <col min="516" max="516" width="12.5703125" style="2" customWidth="1"/>
    <col min="517" max="517" width="14" style="2" customWidth="1"/>
    <col min="518" max="518" width="14.42578125" style="2" customWidth="1"/>
    <col min="519" max="520" width="9.140625" style="2"/>
    <col min="521" max="521" width="8.5703125" style="2" customWidth="1"/>
    <col min="522" max="522" width="1.7109375" style="2" customWidth="1"/>
    <col min="523" max="523" width="12.5703125" style="2" bestFit="1" customWidth="1"/>
    <col min="524" max="524" width="13.7109375" style="2" customWidth="1"/>
    <col min="525" max="525" width="12.7109375" style="2" customWidth="1"/>
    <col min="526" max="769" width="9.140625" style="2"/>
    <col min="770" max="770" width="6" style="2" customWidth="1"/>
    <col min="771" max="771" width="0" style="2" hidden="1" customWidth="1"/>
    <col min="772" max="772" width="12.5703125" style="2" customWidth="1"/>
    <col min="773" max="773" width="14" style="2" customWidth="1"/>
    <col min="774" max="774" width="14.42578125" style="2" customWidth="1"/>
    <col min="775" max="776" width="9.140625" style="2"/>
    <col min="777" max="777" width="8.5703125" style="2" customWidth="1"/>
    <col min="778" max="778" width="1.7109375" style="2" customWidth="1"/>
    <col min="779" max="779" width="12.5703125" style="2" bestFit="1" customWidth="1"/>
    <col min="780" max="780" width="13.7109375" style="2" customWidth="1"/>
    <col min="781" max="781" width="12.7109375" style="2" customWidth="1"/>
    <col min="782" max="1025" width="9.140625" style="2"/>
    <col min="1026" max="1026" width="6" style="2" customWidth="1"/>
    <col min="1027" max="1027" width="0" style="2" hidden="1" customWidth="1"/>
    <col min="1028" max="1028" width="12.5703125" style="2" customWidth="1"/>
    <col min="1029" max="1029" width="14" style="2" customWidth="1"/>
    <col min="1030" max="1030" width="14.42578125" style="2" customWidth="1"/>
    <col min="1031" max="1032" width="9.140625" style="2"/>
    <col min="1033" max="1033" width="8.5703125" style="2" customWidth="1"/>
    <col min="1034" max="1034" width="1.7109375" style="2" customWidth="1"/>
    <col min="1035" max="1035" width="12.5703125" style="2" bestFit="1" customWidth="1"/>
    <col min="1036" max="1036" width="13.7109375" style="2" customWidth="1"/>
    <col min="1037" max="1037" width="12.7109375" style="2" customWidth="1"/>
    <col min="1038" max="1281" width="9.140625" style="2"/>
    <col min="1282" max="1282" width="6" style="2" customWidth="1"/>
    <col min="1283" max="1283" width="0" style="2" hidden="1" customWidth="1"/>
    <col min="1284" max="1284" width="12.5703125" style="2" customWidth="1"/>
    <col min="1285" max="1285" width="14" style="2" customWidth="1"/>
    <col min="1286" max="1286" width="14.42578125" style="2" customWidth="1"/>
    <col min="1287" max="1288" width="9.140625" style="2"/>
    <col min="1289" max="1289" width="8.5703125" style="2" customWidth="1"/>
    <col min="1290" max="1290" width="1.7109375" style="2" customWidth="1"/>
    <col min="1291" max="1291" width="12.5703125" style="2" bestFit="1" customWidth="1"/>
    <col min="1292" max="1292" width="13.7109375" style="2" customWidth="1"/>
    <col min="1293" max="1293" width="12.7109375" style="2" customWidth="1"/>
    <col min="1294" max="1537" width="9.140625" style="2"/>
    <col min="1538" max="1538" width="6" style="2" customWidth="1"/>
    <col min="1539" max="1539" width="0" style="2" hidden="1" customWidth="1"/>
    <col min="1540" max="1540" width="12.5703125" style="2" customWidth="1"/>
    <col min="1541" max="1541" width="14" style="2" customWidth="1"/>
    <col min="1542" max="1542" width="14.42578125" style="2" customWidth="1"/>
    <col min="1543" max="1544" width="9.140625" style="2"/>
    <col min="1545" max="1545" width="8.5703125" style="2" customWidth="1"/>
    <col min="1546" max="1546" width="1.7109375" style="2" customWidth="1"/>
    <col min="1547" max="1547" width="12.5703125" style="2" bestFit="1" customWidth="1"/>
    <col min="1548" max="1548" width="13.7109375" style="2" customWidth="1"/>
    <col min="1549" max="1549" width="12.7109375" style="2" customWidth="1"/>
    <col min="1550" max="1793" width="9.140625" style="2"/>
    <col min="1794" max="1794" width="6" style="2" customWidth="1"/>
    <col min="1795" max="1795" width="0" style="2" hidden="1" customWidth="1"/>
    <col min="1796" max="1796" width="12.5703125" style="2" customWidth="1"/>
    <col min="1797" max="1797" width="14" style="2" customWidth="1"/>
    <col min="1798" max="1798" width="14.42578125" style="2" customWidth="1"/>
    <col min="1799" max="1800" width="9.140625" style="2"/>
    <col min="1801" max="1801" width="8.5703125" style="2" customWidth="1"/>
    <col min="1802" max="1802" width="1.7109375" style="2" customWidth="1"/>
    <col min="1803" max="1803" width="12.5703125" style="2" bestFit="1" customWidth="1"/>
    <col min="1804" max="1804" width="13.7109375" style="2" customWidth="1"/>
    <col min="1805" max="1805" width="12.7109375" style="2" customWidth="1"/>
    <col min="1806" max="2049" width="9.140625" style="2"/>
    <col min="2050" max="2050" width="6" style="2" customWidth="1"/>
    <col min="2051" max="2051" width="0" style="2" hidden="1" customWidth="1"/>
    <col min="2052" max="2052" width="12.5703125" style="2" customWidth="1"/>
    <col min="2053" max="2053" width="14" style="2" customWidth="1"/>
    <col min="2054" max="2054" width="14.42578125" style="2" customWidth="1"/>
    <col min="2055" max="2056" width="9.140625" style="2"/>
    <col min="2057" max="2057" width="8.5703125" style="2" customWidth="1"/>
    <col min="2058" max="2058" width="1.7109375" style="2" customWidth="1"/>
    <col min="2059" max="2059" width="12.5703125" style="2" bestFit="1" customWidth="1"/>
    <col min="2060" max="2060" width="13.7109375" style="2" customWidth="1"/>
    <col min="2061" max="2061" width="12.7109375" style="2" customWidth="1"/>
    <col min="2062" max="2305" width="9.140625" style="2"/>
    <col min="2306" max="2306" width="6" style="2" customWidth="1"/>
    <col min="2307" max="2307" width="0" style="2" hidden="1" customWidth="1"/>
    <col min="2308" max="2308" width="12.5703125" style="2" customWidth="1"/>
    <col min="2309" max="2309" width="14" style="2" customWidth="1"/>
    <col min="2310" max="2310" width="14.42578125" style="2" customWidth="1"/>
    <col min="2311" max="2312" width="9.140625" style="2"/>
    <col min="2313" max="2313" width="8.5703125" style="2" customWidth="1"/>
    <col min="2314" max="2314" width="1.7109375" style="2" customWidth="1"/>
    <col min="2315" max="2315" width="12.5703125" style="2" bestFit="1" customWidth="1"/>
    <col min="2316" max="2316" width="13.7109375" style="2" customWidth="1"/>
    <col min="2317" max="2317" width="12.7109375" style="2" customWidth="1"/>
    <col min="2318" max="2561" width="9.140625" style="2"/>
    <col min="2562" max="2562" width="6" style="2" customWidth="1"/>
    <col min="2563" max="2563" width="0" style="2" hidden="1" customWidth="1"/>
    <col min="2564" max="2564" width="12.5703125" style="2" customWidth="1"/>
    <col min="2565" max="2565" width="14" style="2" customWidth="1"/>
    <col min="2566" max="2566" width="14.42578125" style="2" customWidth="1"/>
    <col min="2567" max="2568" width="9.140625" style="2"/>
    <col min="2569" max="2569" width="8.5703125" style="2" customWidth="1"/>
    <col min="2570" max="2570" width="1.7109375" style="2" customWidth="1"/>
    <col min="2571" max="2571" width="12.5703125" style="2" bestFit="1" customWidth="1"/>
    <col min="2572" max="2572" width="13.7109375" style="2" customWidth="1"/>
    <col min="2573" max="2573" width="12.7109375" style="2" customWidth="1"/>
    <col min="2574" max="2817" width="9.140625" style="2"/>
    <col min="2818" max="2818" width="6" style="2" customWidth="1"/>
    <col min="2819" max="2819" width="0" style="2" hidden="1" customWidth="1"/>
    <col min="2820" max="2820" width="12.5703125" style="2" customWidth="1"/>
    <col min="2821" max="2821" width="14" style="2" customWidth="1"/>
    <col min="2822" max="2822" width="14.42578125" style="2" customWidth="1"/>
    <col min="2823" max="2824" width="9.140625" style="2"/>
    <col min="2825" max="2825" width="8.5703125" style="2" customWidth="1"/>
    <col min="2826" max="2826" width="1.7109375" style="2" customWidth="1"/>
    <col min="2827" max="2827" width="12.5703125" style="2" bestFit="1" customWidth="1"/>
    <col min="2828" max="2828" width="13.7109375" style="2" customWidth="1"/>
    <col min="2829" max="2829" width="12.7109375" style="2" customWidth="1"/>
    <col min="2830" max="3073" width="9.140625" style="2"/>
    <col min="3074" max="3074" width="6" style="2" customWidth="1"/>
    <col min="3075" max="3075" width="0" style="2" hidden="1" customWidth="1"/>
    <col min="3076" max="3076" width="12.5703125" style="2" customWidth="1"/>
    <col min="3077" max="3077" width="14" style="2" customWidth="1"/>
    <col min="3078" max="3078" width="14.42578125" style="2" customWidth="1"/>
    <col min="3079" max="3080" width="9.140625" style="2"/>
    <col min="3081" max="3081" width="8.5703125" style="2" customWidth="1"/>
    <col min="3082" max="3082" width="1.7109375" style="2" customWidth="1"/>
    <col min="3083" max="3083" width="12.5703125" style="2" bestFit="1" customWidth="1"/>
    <col min="3084" max="3084" width="13.7109375" style="2" customWidth="1"/>
    <col min="3085" max="3085" width="12.7109375" style="2" customWidth="1"/>
    <col min="3086" max="3329" width="9.140625" style="2"/>
    <col min="3330" max="3330" width="6" style="2" customWidth="1"/>
    <col min="3331" max="3331" width="0" style="2" hidden="1" customWidth="1"/>
    <col min="3332" max="3332" width="12.5703125" style="2" customWidth="1"/>
    <col min="3333" max="3333" width="14" style="2" customWidth="1"/>
    <col min="3334" max="3334" width="14.42578125" style="2" customWidth="1"/>
    <col min="3335" max="3336" width="9.140625" style="2"/>
    <col min="3337" max="3337" width="8.5703125" style="2" customWidth="1"/>
    <col min="3338" max="3338" width="1.7109375" style="2" customWidth="1"/>
    <col min="3339" max="3339" width="12.5703125" style="2" bestFit="1" customWidth="1"/>
    <col min="3340" max="3340" width="13.7109375" style="2" customWidth="1"/>
    <col min="3341" max="3341" width="12.7109375" style="2" customWidth="1"/>
    <col min="3342" max="3585" width="9.140625" style="2"/>
    <col min="3586" max="3586" width="6" style="2" customWidth="1"/>
    <col min="3587" max="3587" width="0" style="2" hidden="1" customWidth="1"/>
    <col min="3588" max="3588" width="12.5703125" style="2" customWidth="1"/>
    <col min="3589" max="3589" width="14" style="2" customWidth="1"/>
    <col min="3590" max="3590" width="14.42578125" style="2" customWidth="1"/>
    <col min="3591" max="3592" width="9.140625" style="2"/>
    <col min="3593" max="3593" width="8.5703125" style="2" customWidth="1"/>
    <col min="3594" max="3594" width="1.7109375" style="2" customWidth="1"/>
    <col min="3595" max="3595" width="12.5703125" style="2" bestFit="1" customWidth="1"/>
    <col min="3596" max="3596" width="13.7109375" style="2" customWidth="1"/>
    <col min="3597" max="3597" width="12.7109375" style="2" customWidth="1"/>
    <col min="3598" max="3841" width="9.140625" style="2"/>
    <col min="3842" max="3842" width="6" style="2" customWidth="1"/>
    <col min="3843" max="3843" width="0" style="2" hidden="1" customWidth="1"/>
    <col min="3844" max="3844" width="12.5703125" style="2" customWidth="1"/>
    <col min="3845" max="3845" width="14" style="2" customWidth="1"/>
    <col min="3846" max="3846" width="14.42578125" style="2" customWidth="1"/>
    <col min="3847" max="3848" width="9.140625" style="2"/>
    <col min="3849" max="3849" width="8.5703125" style="2" customWidth="1"/>
    <col min="3850" max="3850" width="1.7109375" style="2" customWidth="1"/>
    <col min="3851" max="3851" width="12.5703125" style="2" bestFit="1" customWidth="1"/>
    <col min="3852" max="3852" width="13.7109375" style="2" customWidth="1"/>
    <col min="3853" max="3853" width="12.7109375" style="2" customWidth="1"/>
    <col min="3854" max="4097" width="9.140625" style="2"/>
    <col min="4098" max="4098" width="6" style="2" customWidth="1"/>
    <col min="4099" max="4099" width="0" style="2" hidden="1" customWidth="1"/>
    <col min="4100" max="4100" width="12.5703125" style="2" customWidth="1"/>
    <col min="4101" max="4101" width="14" style="2" customWidth="1"/>
    <col min="4102" max="4102" width="14.42578125" style="2" customWidth="1"/>
    <col min="4103" max="4104" width="9.140625" style="2"/>
    <col min="4105" max="4105" width="8.5703125" style="2" customWidth="1"/>
    <col min="4106" max="4106" width="1.7109375" style="2" customWidth="1"/>
    <col min="4107" max="4107" width="12.5703125" style="2" bestFit="1" customWidth="1"/>
    <col min="4108" max="4108" width="13.7109375" style="2" customWidth="1"/>
    <col min="4109" max="4109" width="12.7109375" style="2" customWidth="1"/>
    <col min="4110" max="4353" width="9.140625" style="2"/>
    <col min="4354" max="4354" width="6" style="2" customWidth="1"/>
    <col min="4355" max="4355" width="0" style="2" hidden="1" customWidth="1"/>
    <col min="4356" max="4356" width="12.5703125" style="2" customWidth="1"/>
    <col min="4357" max="4357" width="14" style="2" customWidth="1"/>
    <col min="4358" max="4358" width="14.42578125" style="2" customWidth="1"/>
    <col min="4359" max="4360" width="9.140625" style="2"/>
    <col min="4361" max="4361" width="8.5703125" style="2" customWidth="1"/>
    <col min="4362" max="4362" width="1.7109375" style="2" customWidth="1"/>
    <col min="4363" max="4363" width="12.5703125" style="2" bestFit="1" customWidth="1"/>
    <col min="4364" max="4364" width="13.7109375" style="2" customWidth="1"/>
    <col min="4365" max="4365" width="12.7109375" style="2" customWidth="1"/>
    <col min="4366" max="4609" width="9.140625" style="2"/>
    <col min="4610" max="4610" width="6" style="2" customWidth="1"/>
    <col min="4611" max="4611" width="0" style="2" hidden="1" customWidth="1"/>
    <col min="4612" max="4612" width="12.5703125" style="2" customWidth="1"/>
    <col min="4613" max="4613" width="14" style="2" customWidth="1"/>
    <col min="4614" max="4614" width="14.42578125" style="2" customWidth="1"/>
    <col min="4615" max="4616" width="9.140625" style="2"/>
    <col min="4617" max="4617" width="8.5703125" style="2" customWidth="1"/>
    <col min="4618" max="4618" width="1.7109375" style="2" customWidth="1"/>
    <col min="4619" max="4619" width="12.5703125" style="2" bestFit="1" customWidth="1"/>
    <col min="4620" max="4620" width="13.7109375" style="2" customWidth="1"/>
    <col min="4621" max="4621" width="12.7109375" style="2" customWidth="1"/>
    <col min="4622" max="4865" width="9.140625" style="2"/>
    <col min="4866" max="4866" width="6" style="2" customWidth="1"/>
    <col min="4867" max="4867" width="0" style="2" hidden="1" customWidth="1"/>
    <col min="4868" max="4868" width="12.5703125" style="2" customWidth="1"/>
    <col min="4869" max="4869" width="14" style="2" customWidth="1"/>
    <col min="4870" max="4870" width="14.42578125" style="2" customWidth="1"/>
    <col min="4871" max="4872" width="9.140625" style="2"/>
    <col min="4873" max="4873" width="8.5703125" style="2" customWidth="1"/>
    <col min="4874" max="4874" width="1.7109375" style="2" customWidth="1"/>
    <col min="4875" max="4875" width="12.5703125" style="2" bestFit="1" customWidth="1"/>
    <col min="4876" max="4876" width="13.7109375" style="2" customWidth="1"/>
    <col min="4877" max="4877" width="12.7109375" style="2" customWidth="1"/>
    <col min="4878" max="5121" width="9.140625" style="2"/>
    <col min="5122" max="5122" width="6" style="2" customWidth="1"/>
    <col min="5123" max="5123" width="0" style="2" hidden="1" customWidth="1"/>
    <col min="5124" max="5124" width="12.5703125" style="2" customWidth="1"/>
    <col min="5125" max="5125" width="14" style="2" customWidth="1"/>
    <col min="5126" max="5126" width="14.42578125" style="2" customWidth="1"/>
    <col min="5127" max="5128" width="9.140625" style="2"/>
    <col min="5129" max="5129" width="8.5703125" style="2" customWidth="1"/>
    <col min="5130" max="5130" width="1.7109375" style="2" customWidth="1"/>
    <col min="5131" max="5131" width="12.5703125" style="2" bestFit="1" customWidth="1"/>
    <col min="5132" max="5132" width="13.7109375" style="2" customWidth="1"/>
    <col min="5133" max="5133" width="12.7109375" style="2" customWidth="1"/>
    <col min="5134" max="5377" width="9.140625" style="2"/>
    <col min="5378" max="5378" width="6" style="2" customWidth="1"/>
    <col min="5379" max="5379" width="0" style="2" hidden="1" customWidth="1"/>
    <col min="5380" max="5380" width="12.5703125" style="2" customWidth="1"/>
    <col min="5381" max="5381" width="14" style="2" customWidth="1"/>
    <col min="5382" max="5382" width="14.42578125" style="2" customWidth="1"/>
    <col min="5383" max="5384" width="9.140625" style="2"/>
    <col min="5385" max="5385" width="8.5703125" style="2" customWidth="1"/>
    <col min="5386" max="5386" width="1.7109375" style="2" customWidth="1"/>
    <col min="5387" max="5387" width="12.5703125" style="2" bestFit="1" customWidth="1"/>
    <col min="5388" max="5388" width="13.7109375" style="2" customWidth="1"/>
    <col min="5389" max="5389" width="12.7109375" style="2" customWidth="1"/>
    <col min="5390" max="5633" width="9.140625" style="2"/>
    <col min="5634" max="5634" width="6" style="2" customWidth="1"/>
    <col min="5635" max="5635" width="0" style="2" hidden="1" customWidth="1"/>
    <col min="5636" max="5636" width="12.5703125" style="2" customWidth="1"/>
    <col min="5637" max="5637" width="14" style="2" customWidth="1"/>
    <col min="5638" max="5638" width="14.42578125" style="2" customWidth="1"/>
    <col min="5639" max="5640" width="9.140625" style="2"/>
    <col min="5641" max="5641" width="8.5703125" style="2" customWidth="1"/>
    <col min="5642" max="5642" width="1.7109375" style="2" customWidth="1"/>
    <col min="5643" max="5643" width="12.5703125" style="2" bestFit="1" customWidth="1"/>
    <col min="5644" max="5644" width="13.7109375" style="2" customWidth="1"/>
    <col min="5645" max="5645" width="12.7109375" style="2" customWidth="1"/>
    <col min="5646" max="5889" width="9.140625" style="2"/>
    <col min="5890" max="5890" width="6" style="2" customWidth="1"/>
    <col min="5891" max="5891" width="0" style="2" hidden="1" customWidth="1"/>
    <col min="5892" max="5892" width="12.5703125" style="2" customWidth="1"/>
    <col min="5893" max="5893" width="14" style="2" customWidth="1"/>
    <col min="5894" max="5894" width="14.42578125" style="2" customWidth="1"/>
    <col min="5895" max="5896" width="9.140625" style="2"/>
    <col min="5897" max="5897" width="8.5703125" style="2" customWidth="1"/>
    <col min="5898" max="5898" width="1.7109375" style="2" customWidth="1"/>
    <col min="5899" max="5899" width="12.5703125" style="2" bestFit="1" customWidth="1"/>
    <col min="5900" max="5900" width="13.7109375" style="2" customWidth="1"/>
    <col min="5901" max="5901" width="12.7109375" style="2" customWidth="1"/>
    <col min="5902" max="6145" width="9.140625" style="2"/>
    <col min="6146" max="6146" width="6" style="2" customWidth="1"/>
    <col min="6147" max="6147" width="0" style="2" hidden="1" customWidth="1"/>
    <col min="6148" max="6148" width="12.5703125" style="2" customWidth="1"/>
    <col min="6149" max="6149" width="14" style="2" customWidth="1"/>
    <col min="6150" max="6150" width="14.42578125" style="2" customWidth="1"/>
    <col min="6151" max="6152" width="9.140625" style="2"/>
    <col min="6153" max="6153" width="8.5703125" style="2" customWidth="1"/>
    <col min="6154" max="6154" width="1.7109375" style="2" customWidth="1"/>
    <col min="6155" max="6155" width="12.5703125" style="2" bestFit="1" customWidth="1"/>
    <col min="6156" max="6156" width="13.7109375" style="2" customWidth="1"/>
    <col min="6157" max="6157" width="12.7109375" style="2" customWidth="1"/>
    <col min="6158" max="6401" width="9.140625" style="2"/>
    <col min="6402" max="6402" width="6" style="2" customWidth="1"/>
    <col min="6403" max="6403" width="0" style="2" hidden="1" customWidth="1"/>
    <col min="6404" max="6404" width="12.5703125" style="2" customWidth="1"/>
    <col min="6405" max="6405" width="14" style="2" customWidth="1"/>
    <col min="6406" max="6406" width="14.42578125" style="2" customWidth="1"/>
    <col min="6407" max="6408" width="9.140625" style="2"/>
    <col min="6409" max="6409" width="8.5703125" style="2" customWidth="1"/>
    <col min="6410" max="6410" width="1.7109375" style="2" customWidth="1"/>
    <col min="6411" max="6411" width="12.5703125" style="2" bestFit="1" customWidth="1"/>
    <col min="6412" max="6412" width="13.7109375" style="2" customWidth="1"/>
    <col min="6413" max="6413" width="12.7109375" style="2" customWidth="1"/>
    <col min="6414" max="6657" width="9.140625" style="2"/>
    <col min="6658" max="6658" width="6" style="2" customWidth="1"/>
    <col min="6659" max="6659" width="0" style="2" hidden="1" customWidth="1"/>
    <col min="6660" max="6660" width="12.5703125" style="2" customWidth="1"/>
    <col min="6661" max="6661" width="14" style="2" customWidth="1"/>
    <col min="6662" max="6662" width="14.42578125" style="2" customWidth="1"/>
    <col min="6663" max="6664" width="9.140625" style="2"/>
    <col min="6665" max="6665" width="8.5703125" style="2" customWidth="1"/>
    <col min="6666" max="6666" width="1.7109375" style="2" customWidth="1"/>
    <col min="6667" max="6667" width="12.5703125" style="2" bestFit="1" customWidth="1"/>
    <col min="6668" max="6668" width="13.7109375" style="2" customWidth="1"/>
    <col min="6669" max="6669" width="12.7109375" style="2" customWidth="1"/>
    <col min="6670" max="6913" width="9.140625" style="2"/>
    <col min="6914" max="6914" width="6" style="2" customWidth="1"/>
    <col min="6915" max="6915" width="0" style="2" hidden="1" customWidth="1"/>
    <col min="6916" max="6916" width="12.5703125" style="2" customWidth="1"/>
    <col min="6917" max="6917" width="14" style="2" customWidth="1"/>
    <col min="6918" max="6918" width="14.42578125" style="2" customWidth="1"/>
    <col min="6919" max="6920" width="9.140625" style="2"/>
    <col min="6921" max="6921" width="8.5703125" style="2" customWidth="1"/>
    <col min="6922" max="6922" width="1.7109375" style="2" customWidth="1"/>
    <col min="6923" max="6923" width="12.5703125" style="2" bestFit="1" customWidth="1"/>
    <col min="6924" max="6924" width="13.7109375" style="2" customWidth="1"/>
    <col min="6925" max="6925" width="12.7109375" style="2" customWidth="1"/>
    <col min="6926" max="7169" width="9.140625" style="2"/>
    <col min="7170" max="7170" width="6" style="2" customWidth="1"/>
    <col min="7171" max="7171" width="0" style="2" hidden="1" customWidth="1"/>
    <col min="7172" max="7172" width="12.5703125" style="2" customWidth="1"/>
    <col min="7173" max="7173" width="14" style="2" customWidth="1"/>
    <col min="7174" max="7174" width="14.42578125" style="2" customWidth="1"/>
    <col min="7175" max="7176" width="9.140625" style="2"/>
    <col min="7177" max="7177" width="8.5703125" style="2" customWidth="1"/>
    <col min="7178" max="7178" width="1.7109375" style="2" customWidth="1"/>
    <col min="7179" max="7179" width="12.5703125" style="2" bestFit="1" customWidth="1"/>
    <col min="7180" max="7180" width="13.7109375" style="2" customWidth="1"/>
    <col min="7181" max="7181" width="12.7109375" style="2" customWidth="1"/>
    <col min="7182" max="7425" width="9.140625" style="2"/>
    <col min="7426" max="7426" width="6" style="2" customWidth="1"/>
    <col min="7427" max="7427" width="0" style="2" hidden="1" customWidth="1"/>
    <col min="7428" max="7428" width="12.5703125" style="2" customWidth="1"/>
    <col min="7429" max="7429" width="14" style="2" customWidth="1"/>
    <col min="7430" max="7430" width="14.42578125" style="2" customWidth="1"/>
    <col min="7431" max="7432" width="9.140625" style="2"/>
    <col min="7433" max="7433" width="8.5703125" style="2" customWidth="1"/>
    <col min="7434" max="7434" width="1.7109375" style="2" customWidth="1"/>
    <col min="7435" max="7435" width="12.5703125" style="2" bestFit="1" customWidth="1"/>
    <col min="7436" max="7436" width="13.7109375" style="2" customWidth="1"/>
    <col min="7437" max="7437" width="12.7109375" style="2" customWidth="1"/>
    <col min="7438" max="7681" width="9.140625" style="2"/>
    <col min="7682" max="7682" width="6" style="2" customWidth="1"/>
    <col min="7683" max="7683" width="0" style="2" hidden="1" customWidth="1"/>
    <col min="7684" max="7684" width="12.5703125" style="2" customWidth="1"/>
    <col min="7685" max="7685" width="14" style="2" customWidth="1"/>
    <col min="7686" max="7686" width="14.42578125" style="2" customWidth="1"/>
    <col min="7687" max="7688" width="9.140625" style="2"/>
    <col min="7689" max="7689" width="8.5703125" style="2" customWidth="1"/>
    <col min="7690" max="7690" width="1.7109375" style="2" customWidth="1"/>
    <col min="7691" max="7691" width="12.5703125" style="2" bestFit="1" customWidth="1"/>
    <col min="7692" max="7692" width="13.7109375" style="2" customWidth="1"/>
    <col min="7693" max="7693" width="12.7109375" style="2" customWidth="1"/>
    <col min="7694" max="7937" width="9.140625" style="2"/>
    <col min="7938" max="7938" width="6" style="2" customWidth="1"/>
    <col min="7939" max="7939" width="0" style="2" hidden="1" customWidth="1"/>
    <col min="7940" max="7940" width="12.5703125" style="2" customWidth="1"/>
    <col min="7941" max="7941" width="14" style="2" customWidth="1"/>
    <col min="7942" max="7942" width="14.42578125" style="2" customWidth="1"/>
    <col min="7943" max="7944" width="9.140625" style="2"/>
    <col min="7945" max="7945" width="8.5703125" style="2" customWidth="1"/>
    <col min="7946" max="7946" width="1.7109375" style="2" customWidth="1"/>
    <col min="7947" max="7947" width="12.5703125" style="2" bestFit="1" customWidth="1"/>
    <col min="7948" max="7948" width="13.7109375" style="2" customWidth="1"/>
    <col min="7949" max="7949" width="12.7109375" style="2" customWidth="1"/>
    <col min="7950" max="8193" width="9.140625" style="2"/>
    <col min="8194" max="8194" width="6" style="2" customWidth="1"/>
    <col min="8195" max="8195" width="0" style="2" hidden="1" customWidth="1"/>
    <col min="8196" max="8196" width="12.5703125" style="2" customWidth="1"/>
    <col min="8197" max="8197" width="14" style="2" customWidth="1"/>
    <col min="8198" max="8198" width="14.42578125" style="2" customWidth="1"/>
    <col min="8199" max="8200" width="9.140625" style="2"/>
    <col min="8201" max="8201" width="8.5703125" style="2" customWidth="1"/>
    <col min="8202" max="8202" width="1.7109375" style="2" customWidth="1"/>
    <col min="8203" max="8203" width="12.5703125" style="2" bestFit="1" customWidth="1"/>
    <col min="8204" max="8204" width="13.7109375" style="2" customWidth="1"/>
    <col min="8205" max="8205" width="12.7109375" style="2" customWidth="1"/>
    <col min="8206" max="8449" width="9.140625" style="2"/>
    <col min="8450" max="8450" width="6" style="2" customWidth="1"/>
    <col min="8451" max="8451" width="0" style="2" hidden="1" customWidth="1"/>
    <col min="8452" max="8452" width="12.5703125" style="2" customWidth="1"/>
    <col min="8453" max="8453" width="14" style="2" customWidth="1"/>
    <col min="8454" max="8454" width="14.42578125" style="2" customWidth="1"/>
    <col min="8455" max="8456" width="9.140625" style="2"/>
    <col min="8457" max="8457" width="8.5703125" style="2" customWidth="1"/>
    <col min="8458" max="8458" width="1.7109375" style="2" customWidth="1"/>
    <col min="8459" max="8459" width="12.5703125" style="2" bestFit="1" customWidth="1"/>
    <col min="8460" max="8460" width="13.7109375" style="2" customWidth="1"/>
    <col min="8461" max="8461" width="12.7109375" style="2" customWidth="1"/>
    <col min="8462" max="8705" width="9.140625" style="2"/>
    <col min="8706" max="8706" width="6" style="2" customWidth="1"/>
    <col min="8707" max="8707" width="0" style="2" hidden="1" customWidth="1"/>
    <col min="8708" max="8708" width="12.5703125" style="2" customWidth="1"/>
    <col min="8709" max="8709" width="14" style="2" customWidth="1"/>
    <col min="8710" max="8710" width="14.42578125" style="2" customWidth="1"/>
    <col min="8711" max="8712" width="9.140625" style="2"/>
    <col min="8713" max="8713" width="8.5703125" style="2" customWidth="1"/>
    <col min="8714" max="8714" width="1.7109375" style="2" customWidth="1"/>
    <col min="8715" max="8715" width="12.5703125" style="2" bestFit="1" customWidth="1"/>
    <col min="8716" max="8716" width="13.7109375" style="2" customWidth="1"/>
    <col min="8717" max="8717" width="12.7109375" style="2" customWidth="1"/>
    <col min="8718" max="8961" width="9.140625" style="2"/>
    <col min="8962" max="8962" width="6" style="2" customWidth="1"/>
    <col min="8963" max="8963" width="0" style="2" hidden="1" customWidth="1"/>
    <col min="8964" max="8964" width="12.5703125" style="2" customWidth="1"/>
    <col min="8965" max="8965" width="14" style="2" customWidth="1"/>
    <col min="8966" max="8966" width="14.42578125" style="2" customWidth="1"/>
    <col min="8967" max="8968" width="9.140625" style="2"/>
    <col min="8969" max="8969" width="8.5703125" style="2" customWidth="1"/>
    <col min="8970" max="8970" width="1.7109375" style="2" customWidth="1"/>
    <col min="8971" max="8971" width="12.5703125" style="2" bestFit="1" customWidth="1"/>
    <col min="8972" max="8972" width="13.7109375" style="2" customWidth="1"/>
    <col min="8973" max="8973" width="12.7109375" style="2" customWidth="1"/>
    <col min="8974" max="9217" width="9.140625" style="2"/>
    <col min="9218" max="9218" width="6" style="2" customWidth="1"/>
    <col min="9219" max="9219" width="0" style="2" hidden="1" customWidth="1"/>
    <col min="9220" max="9220" width="12.5703125" style="2" customWidth="1"/>
    <col min="9221" max="9221" width="14" style="2" customWidth="1"/>
    <col min="9222" max="9222" width="14.42578125" style="2" customWidth="1"/>
    <col min="9223" max="9224" width="9.140625" style="2"/>
    <col min="9225" max="9225" width="8.5703125" style="2" customWidth="1"/>
    <col min="9226" max="9226" width="1.7109375" style="2" customWidth="1"/>
    <col min="9227" max="9227" width="12.5703125" style="2" bestFit="1" customWidth="1"/>
    <col min="9228" max="9228" width="13.7109375" style="2" customWidth="1"/>
    <col min="9229" max="9229" width="12.7109375" style="2" customWidth="1"/>
    <col min="9230" max="9473" width="9.140625" style="2"/>
    <col min="9474" max="9474" width="6" style="2" customWidth="1"/>
    <col min="9475" max="9475" width="0" style="2" hidden="1" customWidth="1"/>
    <col min="9476" max="9476" width="12.5703125" style="2" customWidth="1"/>
    <col min="9477" max="9477" width="14" style="2" customWidth="1"/>
    <col min="9478" max="9478" width="14.42578125" style="2" customWidth="1"/>
    <col min="9479" max="9480" width="9.140625" style="2"/>
    <col min="9481" max="9481" width="8.5703125" style="2" customWidth="1"/>
    <col min="9482" max="9482" width="1.7109375" style="2" customWidth="1"/>
    <col min="9483" max="9483" width="12.5703125" style="2" bestFit="1" customWidth="1"/>
    <col min="9484" max="9484" width="13.7109375" style="2" customWidth="1"/>
    <col min="9485" max="9485" width="12.7109375" style="2" customWidth="1"/>
    <col min="9486" max="9729" width="9.140625" style="2"/>
    <col min="9730" max="9730" width="6" style="2" customWidth="1"/>
    <col min="9731" max="9731" width="0" style="2" hidden="1" customWidth="1"/>
    <col min="9732" max="9732" width="12.5703125" style="2" customWidth="1"/>
    <col min="9733" max="9733" width="14" style="2" customWidth="1"/>
    <col min="9734" max="9734" width="14.42578125" style="2" customWidth="1"/>
    <col min="9735" max="9736" width="9.140625" style="2"/>
    <col min="9737" max="9737" width="8.5703125" style="2" customWidth="1"/>
    <col min="9738" max="9738" width="1.7109375" style="2" customWidth="1"/>
    <col min="9739" max="9739" width="12.5703125" style="2" bestFit="1" customWidth="1"/>
    <col min="9740" max="9740" width="13.7109375" style="2" customWidth="1"/>
    <col min="9741" max="9741" width="12.7109375" style="2" customWidth="1"/>
    <col min="9742" max="9985" width="9.140625" style="2"/>
    <col min="9986" max="9986" width="6" style="2" customWidth="1"/>
    <col min="9987" max="9987" width="0" style="2" hidden="1" customWidth="1"/>
    <col min="9988" max="9988" width="12.5703125" style="2" customWidth="1"/>
    <col min="9989" max="9989" width="14" style="2" customWidth="1"/>
    <col min="9990" max="9990" width="14.42578125" style="2" customWidth="1"/>
    <col min="9991" max="9992" width="9.140625" style="2"/>
    <col min="9993" max="9993" width="8.5703125" style="2" customWidth="1"/>
    <col min="9994" max="9994" width="1.7109375" style="2" customWidth="1"/>
    <col min="9995" max="9995" width="12.5703125" style="2" bestFit="1" customWidth="1"/>
    <col min="9996" max="9996" width="13.7109375" style="2" customWidth="1"/>
    <col min="9997" max="9997" width="12.7109375" style="2" customWidth="1"/>
    <col min="9998" max="10241" width="9.140625" style="2"/>
    <col min="10242" max="10242" width="6" style="2" customWidth="1"/>
    <col min="10243" max="10243" width="0" style="2" hidden="1" customWidth="1"/>
    <col min="10244" max="10244" width="12.5703125" style="2" customWidth="1"/>
    <col min="10245" max="10245" width="14" style="2" customWidth="1"/>
    <col min="10246" max="10246" width="14.42578125" style="2" customWidth="1"/>
    <col min="10247" max="10248" width="9.140625" style="2"/>
    <col min="10249" max="10249" width="8.5703125" style="2" customWidth="1"/>
    <col min="10250" max="10250" width="1.7109375" style="2" customWidth="1"/>
    <col min="10251" max="10251" width="12.5703125" style="2" bestFit="1" customWidth="1"/>
    <col min="10252" max="10252" width="13.7109375" style="2" customWidth="1"/>
    <col min="10253" max="10253" width="12.7109375" style="2" customWidth="1"/>
    <col min="10254" max="10497" width="9.140625" style="2"/>
    <col min="10498" max="10498" width="6" style="2" customWidth="1"/>
    <col min="10499" max="10499" width="0" style="2" hidden="1" customWidth="1"/>
    <col min="10500" max="10500" width="12.5703125" style="2" customWidth="1"/>
    <col min="10501" max="10501" width="14" style="2" customWidth="1"/>
    <col min="10502" max="10502" width="14.42578125" style="2" customWidth="1"/>
    <col min="10503" max="10504" width="9.140625" style="2"/>
    <col min="10505" max="10505" width="8.5703125" style="2" customWidth="1"/>
    <col min="10506" max="10506" width="1.7109375" style="2" customWidth="1"/>
    <col min="10507" max="10507" width="12.5703125" style="2" bestFit="1" customWidth="1"/>
    <col min="10508" max="10508" width="13.7109375" style="2" customWidth="1"/>
    <col min="10509" max="10509" width="12.7109375" style="2" customWidth="1"/>
    <col min="10510" max="10753" width="9.140625" style="2"/>
    <col min="10754" max="10754" width="6" style="2" customWidth="1"/>
    <col min="10755" max="10755" width="0" style="2" hidden="1" customWidth="1"/>
    <col min="10756" max="10756" width="12.5703125" style="2" customWidth="1"/>
    <col min="10757" max="10757" width="14" style="2" customWidth="1"/>
    <col min="10758" max="10758" width="14.42578125" style="2" customWidth="1"/>
    <col min="10759" max="10760" width="9.140625" style="2"/>
    <col min="10761" max="10761" width="8.5703125" style="2" customWidth="1"/>
    <col min="10762" max="10762" width="1.7109375" style="2" customWidth="1"/>
    <col min="10763" max="10763" width="12.5703125" style="2" bestFit="1" customWidth="1"/>
    <col min="10764" max="10764" width="13.7109375" style="2" customWidth="1"/>
    <col min="10765" max="10765" width="12.7109375" style="2" customWidth="1"/>
    <col min="10766" max="11009" width="9.140625" style="2"/>
    <col min="11010" max="11010" width="6" style="2" customWidth="1"/>
    <col min="11011" max="11011" width="0" style="2" hidden="1" customWidth="1"/>
    <col min="11012" max="11012" width="12.5703125" style="2" customWidth="1"/>
    <col min="11013" max="11013" width="14" style="2" customWidth="1"/>
    <col min="11014" max="11014" width="14.42578125" style="2" customWidth="1"/>
    <col min="11015" max="11016" width="9.140625" style="2"/>
    <col min="11017" max="11017" width="8.5703125" style="2" customWidth="1"/>
    <col min="11018" max="11018" width="1.7109375" style="2" customWidth="1"/>
    <col min="11019" max="11019" width="12.5703125" style="2" bestFit="1" customWidth="1"/>
    <col min="11020" max="11020" width="13.7109375" style="2" customWidth="1"/>
    <col min="11021" max="11021" width="12.7109375" style="2" customWidth="1"/>
    <col min="11022" max="11265" width="9.140625" style="2"/>
    <col min="11266" max="11266" width="6" style="2" customWidth="1"/>
    <col min="11267" max="11267" width="0" style="2" hidden="1" customWidth="1"/>
    <col min="11268" max="11268" width="12.5703125" style="2" customWidth="1"/>
    <col min="11269" max="11269" width="14" style="2" customWidth="1"/>
    <col min="11270" max="11270" width="14.42578125" style="2" customWidth="1"/>
    <col min="11271" max="11272" width="9.140625" style="2"/>
    <col min="11273" max="11273" width="8.5703125" style="2" customWidth="1"/>
    <col min="11274" max="11274" width="1.7109375" style="2" customWidth="1"/>
    <col min="11275" max="11275" width="12.5703125" style="2" bestFit="1" customWidth="1"/>
    <col min="11276" max="11276" width="13.7109375" style="2" customWidth="1"/>
    <col min="11277" max="11277" width="12.7109375" style="2" customWidth="1"/>
    <col min="11278" max="11521" width="9.140625" style="2"/>
    <col min="11522" max="11522" width="6" style="2" customWidth="1"/>
    <col min="11523" max="11523" width="0" style="2" hidden="1" customWidth="1"/>
    <col min="11524" max="11524" width="12.5703125" style="2" customWidth="1"/>
    <col min="11525" max="11525" width="14" style="2" customWidth="1"/>
    <col min="11526" max="11526" width="14.42578125" style="2" customWidth="1"/>
    <col min="11527" max="11528" width="9.140625" style="2"/>
    <col min="11529" max="11529" width="8.5703125" style="2" customWidth="1"/>
    <col min="11530" max="11530" width="1.7109375" style="2" customWidth="1"/>
    <col min="11531" max="11531" width="12.5703125" style="2" bestFit="1" customWidth="1"/>
    <col min="11532" max="11532" width="13.7109375" style="2" customWidth="1"/>
    <col min="11533" max="11533" width="12.7109375" style="2" customWidth="1"/>
    <col min="11534" max="11777" width="9.140625" style="2"/>
    <col min="11778" max="11778" width="6" style="2" customWidth="1"/>
    <col min="11779" max="11779" width="0" style="2" hidden="1" customWidth="1"/>
    <col min="11780" max="11780" width="12.5703125" style="2" customWidth="1"/>
    <col min="11781" max="11781" width="14" style="2" customWidth="1"/>
    <col min="11782" max="11782" width="14.42578125" style="2" customWidth="1"/>
    <col min="11783" max="11784" width="9.140625" style="2"/>
    <col min="11785" max="11785" width="8.5703125" style="2" customWidth="1"/>
    <col min="11786" max="11786" width="1.7109375" style="2" customWidth="1"/>
    <col min="11787" max="11787" width="12.5703125" style="2" bestFit="1" customWidth="1"/>
    <col min="11788" max="11788" width="13.7109375" style="2" customWidth="1"/>
    <col min="11789" max="11789" width="12.7109375" style="2" customWidth="1"/>
    <col min="11790" max="12033" width="9.140625" style="2"/>
    <col min="12034" max="12034" width="6" style="2" customWidth="1"/>
    <col min="12035" max="12035" width="0" style="2" hidden="1" customWidth="1"/>
    <col min="12036" max="12036" width="12.5703125" style="2" customWidth="1"/>
    <col min="12037" max="12037" width="14" style="2" customWidth="1"/>
    <col min="12038" max="12038" width="14.42578125" style="2" customWidth="1"/>
    <col min="12039" max="12040" width="9.140625" style="2"/>
    <col min="12041" max="12041" width="8.5703125" style="2" customWidth="1"/>
    <col min="12042" max="12042" width="1.7109375" style="2" customWidth="1"/>
    <col min="12043" max="12043" width="12.5703125" style="2" bestFit="1" customWidth="1"/>
    <col min="12044" max="12044" width="13.7109375" style="2" customWidth="1"/>
    <col min="12045" max="12045" width="12.7109375" style="2" customWidth="1"/>
    <col min="12046" max="12289" width="9.140625" style="2"/>
    <col min="12290" max="12290" width="6" style="2" customWidth="1"/>
    <col min="12291" max="12291" width="0" style="2" hidden="1" customWidth="1"/>
    <col min="12292" max="12292" width="12.5703125" style="2" customWidth="1"/>
    <col min="12293" max="12293" width="14" style="2" customWidth="1"/>
    <col min="12294" max="12294" width="14.42578125" style="2" customWidth="1"/>
    <col min="12295" max="12296" width="9.140625" style="2"/>
    <col min="12297" max="12297" width="8.5703125" style="2" customWidth="1"/>
    <col min="12298" max="12298" width="1.7109375" style="2" customWidth="1"/>
    <col min="12299" max="12299" width="12.5703125" style="2" bestFit="1" customWidth="1"/>
    <col min="12300" max="12300" width="13.7109375" style="2" customWidth="1"/>
    <col min="12301" max="12301" width="12.7109375" style="2" customWidth="1"/>
    <col min="12302" max="12545" width="9.140625" style="2"/>
    <col min="12546" max="12546" width="6" style="2" customWidth="1"/>
    <col min="12547" max="12547" width="0" style="2" hidden="1" customWidth="1"/>
    <col min="12548" max="12548" width="12.5703125" style="2" customWidth="1"/>
    <col min="12549" max="12549" width="14" style="2" customWidth="1"/>
    <col min="12550" max="12550" width="14.42578125" style="2" customWidth="1"/>
    <col min="12551" max="12552" width="9.140625" style="2"/>
    <col min="12553" max="12553" width="8.5703125" style="2" customWidth="1"/>
    <col min="12554" max="12554" width="1.7109375" style="2" customWidth="1"/>
    <col min="12555" max="12555" width="12.5703125" style="2" bestFit="1" customWidth="1"/>
    <col min="12556" max="12556" width="13.7109375" style="2" customWidth="1"/>
    <col min="12557" max="12557" width="12.7109375" style="2" customWidth="1"/>
    <col min="12558" max="12801" width="9.140625" style="2"/>
    <col min="12802" max="12802" width="6" style="2" customWidth="1"/>
    <col min="12803" max="12803" width="0" style="2" hidden="1" customWidth="1"/>
    <col min="12804" max="12804" width="12.5703125" style="2" customWidth="1"/>
    <col min="12805" max="12805" width="14" style="2" customWidth="1"/>
    <col min="12806" max="12806" width="14.42578125" style="2" customWidth="1"/>
    <col min="12807" max="12808" width="9.140625" style="2"/>
    <col min="12809" max="12809" width="8.5703125" style="2" customWidth="1"/>
    <col min="12810" max="12810" width="1.7109375" style="2" customWidth="1"/>
    <col min="12811" max="12811" width="12.5703125" style="2" bestFit="1" customWidth="1"/>
    <col min="12812" max="12812" width="13.7109375" style="2" customWidth="1"/>
    <col min="12813" max="12813" width="12.7109375" style="2" customWidth="1"/>
    <col min="12814" max="13057" width="9.140625" style="2"/>
    <col min="13058" max="13058" width="6" style="2" customWidth="1"/>
    <col min="13059" max="13059" width="0" style="2" hidden="1" customWidth="1"/>
    <col min="13060" max="13060" width="12.5703125" style="2" customWidth="1"/>
    <col min="13061" max="13061" width="14" style="2" customWidth="1"/>
    <col min="13062" max="13062" width="14.42578125" style="2" customWidth="1"/>
    <col min="13063" max="13064" width="9.140625" style="2"/>
    <col min="13065" max="13065" width="8.5703125" style="2" customWidth="1"/>
    <col min="13066" max="13066" width="1.7109375" style="2" customWidth="1"/>
    <col min="13067" max="13067" width="12.5703125" style="2" bestFit="1" customWidth="1"/>
    <col min="13068" max="13068" width="13.7109375" style="2" customWidth="1"/>
    <col min="13069" max="13069" width="12.7109375" style="2" customWidth="1"/>
    <col min="13070" max="13313" width="9.140625" style="2"/>
    <col min="13314" max="13314" width="6" style="2" customWidth="1"/>
    <col min="13315" max="13315" width="0" style="2" hidden="1" customWidth="1"/>
    <col min="13316" max="13316" width="12.5703125" style="2" customWidth="1"/>
    <col min="13317" max="13317" width="14" style="2" customWidth="1"/>
    <col min="13318" max="13318" width="14.42578125" style="2" customWidth="1"/>
    <col min="13319" max="13320" width="9.140625" style="2"/>
    <col min="13321" max="13321" width="8.5703125" style="2" customWidth="1"/>
    <col min="13322" max="13322" width="1.7109375" style="2" customWidth="1"/>
    <col min="13323" max="13323" width="12.5703125" style="2" bestFit="1" customWidth="1"/>
    <col min="13324" max="13324" width="13.7109375" style="2" customWidth="1"/>
    <col min="13325" max="13325" width="12.7109375" style="2" customWidth="1"/>
    <col min="13326" max="13569" width="9.140625" style="2"/>
    <col min="13570" max="13570" width="6" style="2" customWidth="1"/>
    <col min="13571" max="13571" width="0" style="2" hidden="1" customWidth="1"/>
    <col min="13572" max="13572" width="12.5703125" style="2" customWidth="1"/>
    <col min="13573" max="13573" width="14" style="2" customWidth="1"/>
    <col min="13574" max="13574" width="14.42578125" style="2" customWidth="1"/>
    <col min="13575" max="13576" width="9.140625" style="2"/>
    <col min="13577" max="13577" width="8.5703125" style="2" customWidth="1"/>
    <col min="13578" max="13578" width="1.7109375" style="2" customWidth="1"/>
    <col min="13579" max="13579" width="12.5703125" style="2" bestFit="1" customWidth="1"/>
    <col min="13580" max="13580" width="13.7109375" style="2" customWidth="1"/>
    <col min="13581" max="13581" width="12.7109375" style="2" customWidth="1"/>
    <col min="13582" max="13825" width="9.140625" style="2"/>
    <col min="13826" max="13826" width="6" style="2" customWidth="1"/>
    <col min="13827" max="13827" width="0" style="2" hidden="1" customWidth="1"/>
    <col min="13828" max="13828" width="12.5703125" style="2" customWidth="1"/>
    <col min="13829" max="13829" width="14" style="2" customWidth="1"/>
    <col min="13830" max="13830" width="14.42578125" style="2" customWidth="1"/>
    <col min="13831" max="13832" width="9.140625" style="2"/>
    <col min="13833" max="13833" width="8.5703125" style="2" customWidth="1"/>
    <col min="13834" max="13834" width="1.7109375" style="2" customWidth="1"/>
    <col min="13835" max="13835" width="12.5703125" style="2" bestFit="1" customWidth="1"/>
    <col min="13836" max="13836" width="13.7109375" style="2" customWidth="1"/>
    <col min="13837" max="13837" width="12.7109375" style="2" customWidth="1"/>
    <col min="13838" max="14081" width="9.140625" style="2"/>
    <col min="14082" max="14082" width="6" style="2" customWidth="1"/>
    <col min="14083" max="14083" width="0" style="2" hidden="1" customWidth="1"/>
    <col min="14084" max="14084" width="12.5703125" style="2" customWidth="1"/>
    <col min="14085" max="14085" width="14" style="2" customWidth="1"/>
    <col min="14086" max="14086" width="14.42578125" style="2" customWidth="1"/>
    <col min="14087" max="14088" width="9.140625" style="2"/>
    <col min="14089" max="14089" width="8.5703125" style="2" customWidth="1"/>
    <col min="14090" max="14090" width="1.7109375" style="2" customWidth="1"/>
    <col min="14091" max="14091" width="12.5703125" style="2" bestFit="1" customWidth="1"/>
    <col min="14092" max="14092" width="13.7109375" style="2" customWidth="1"/>
    <col min="14093" max="14093" width="12.7109375" style="2" customWidth="1"/>
    <col min="14094" max="14337" width="9.140625" style="2"/>
    <col min="14338" max="14338" width="6" style="2" customWidth="1"/>
    <col min="14339" max="14339" width="0" style="2" hidden="1" customWidth="1"/>
    <col min="14340" max="14340" width="12.5703125" style="2" customWidth="1"/>
    <col min="14341" max="14341" width="14" style="2" customWidth="1"/>
    <col min="14342" max="14342" width="14.42578125" style="2" customWidth="1"/>
    <col min="14343" max="14344" width="9.140625" style="2"/>
    <col min="14345" max="14345" width="8.5703125" style="2" customWidth="1"/>
    <col min="14346" max="14346" width="1.7109375" style="2" customWidth="1"/>
    <col min="14347" max="14347" width="12.5703125" style="2" bestFit="1" customWidth="1"/>
    <col min="14348" max="14348" width="13.7109375" style="2" customWidth="1"/>
    <col min="14349" max="14349" width="12.7109375" style="2" customWidth="1"/>
    <col min="14350" max="14593" width="9.140625" style="2"/>
    <col min="14594" max="14594" width="6" style="2" customWidth="1"/>
    <col min="14595" max="14595" width="0" style="2" hidden="1" customWidth="1"/>
    <col min="14596" max="14596" width="12.5703125" style="2" customWidth="1"/>
    <col min="14597" max="14597" width="14" style="2" customWidth="1"/>
    <col min="14598" max="14598" width="14.42578125" style="2" customWidth="1"/>
    <col min="14599" max="14600" width="9.140625" style="2"/>
    <col min="14601" max="14601" width="8.5703125" style="2" customWidth="1"/>
    <col min="14602" max="14602" width="1.7109375" style="2" customWidth="1"/>
    <col min="14603" max="14603" width="12.5703125" style="2" bestFit="1" customWidth="1"/>
    <col min="14604" max="14604" width="13.7109375" style="2" customWidth="1"/>
    <col min="14605" max="14605" width="12.7109375" style="2" customWidth="1"/>
    <col min="14606" max="14849" width="9.140625" style="2"/>
    <col min="14850" max="14850" width="6" style="2" customWidth="1"/>
    <col min="14851" max="14851" width="0" style="2" hidden="1" customWidth="1"/>
    <col min="14852" max="14852" width="12.5703125" style="2" customWidth="1"/>
    <col min="14853" max="14853" width="14" style="2" customWidth="1"/>
    <col min="14854" max="14854" width="14.42578125" style="2" customWidth="1"/>
    <col min="14855" max="14856" width="9.140625" style="2"/>
    <col min="14857" max="14857" width="8.5703125" style="2" customWidth="1"/>
    <col min="14858" max="14858" width="1.7109375" style="2" customWidth="1"/>
    <col min="14859" max="14859" width="12.5703125" style="2" bestFit="1" customWidth="1"/>
    <col min="14860" max="14860" width="13.7109375" style="2" customWidth="1"/>
    <col min="14861" max="14861" width="12.7109375" style="2" customWidth="1"/>
    <col min="14862" max="15105" width="9.140625" style="2"/>
    <col min="15106" max="15106" width="6" style="2" customWidth="1"/>
    <col min="15107" max="15107" width="0" style="2" hidden="1" customWidth="1"/>
    <col min="15108" max="15108" width="12.5703125" style="2" customWidth="1"/>
    <col min="15109" max="15109" width="14" style="2" customWidth="1"/>
    <col min="15110" max="15110" width="14.42578125" style="2" customWidth="1"/>
    <col min="15111" max="15112" width="9.140625" style="2"/>
    <col min="15113" max="15113" width="8.5703125" style="2" customWidth="1"/>
    <col min="15114" max="15114" width="1.7109375" style="2" customWidth="1"/>
    <col min="15115" max="15115" width="12.5703125" style="2" bestFit="1" customWidth="1"/>
    <col min="15116" max="15116" width="13.7109375" style="2" customWidth="1"/>
    <col min="15117" max="15117" width="12.7109375" style="2" customWidth="1"/>
    <col min="15118" max="15361" width="9.140625" style="2"/>
    <col min="15362" max="15362" width="6" style="2" customWidth="1"/>
    <col min="15363" max="15363" width="0" style="2" hidden="1" customWidth="1"/>
    <col min="15364" max="15364" width="12.5703125" style="2" customWidth="1"/>
    <col min="15365" max="15365" width="14" style="2" customWidth="1"/>
    <col min="15366" max="15366" width="14.42578125" style="2" customWidth="1"/>
    <col min="15367" max="15368" width="9.140625" style="2"/>
    <col min="15369" max="15369" width="8.5703125" style="2" customWidth="1"/>
    <col min="15370" max="15370" width="1.7109375" style="2" customWidth="1"/>
    <col min="15371" max="15371" width="12.5703125" style="2" bestFit="1" customWidth="1"/>
    <col min="15372" max="15372" width="13.7109375" style="2" customWidth="1"/>
    <col min="15373" max="15373" width="12.7109375" style="2" customWidth="1"/>
    <col min="15374" max="15617" width="9.140625" style="2"/>
    <col min="15618" max="15618" width="6" style="2" customWidth="1"/>
    <col min="15619" max="15619" width="0" style="2" hidden="1" customWidth="1"/>
    <col min="15620" max="15620" width="12.5703125" style="2" customWidth="1"/>
    <col min="15621" max="15621" width="14" style="2" customWidth="1"/>
    <col min="15622" max="15622" width="14.42578125" style="2" customWidth="1"/>
    <col min="15623" max="15624" width="9.140625" style="2"/>
    <col min="15625" max="15625" width="8.5703125" style="2" customWidth="1"/>
    <col min="15626" max="15626" width="1.7109375" style="2" customWidth="1"/>
    <col min="15627" max="15627" width="12.5703125" style="2" bestFit="1" customWidth="1"/>
    <col min="15628" max="15628" width="13.7109375" style="2" customWidth="1"/>
    <col min="15629" max="15629" width="12.7109375" style="2" customWidth="1"/>
    <col min="15630" max="15873" width="9.140625" style="2"/>
    <col min="15874" max="15874" width="6" style="2" customWidth="1"/>
    <col min="15875" max="15875" width="0" style="2" hidden="1" customWidth="1"/>
    <col min="15876" max="15876" width="12.5703125" style="2" customWidth="1"/>
    <col min="15877" max="15877" width="14" style="2" customWidth="1"/>
    <col min="15878" max="15878" width="14.42578125" style="2" customWidth="1"/>
    <col min="15879" max="15880" width="9.140625" style="2"/>
    <col min="15881" max="15881" width="8.5703125" style="2" customWidth="1"/>
    <col min="15882" max="15882" width="1.7109375" style="2" customWidth="1"/>
    <col min="15883" max="15883" width="12.5703125" style="2" bestFit="1" customWidth="1"/>
    <col min="15884" max="15884" width="13.7109375" style="2" customWidth="1"/>
    <col min="15885" max="15885" width="12.7109375" style="2" customWidth="1"/>
    <col min="15886" max="16129" width="9.140625" style="2"/>
    <col min="16130" max="16130" width="6" style="2" customWidth="1"/>
    <col min="16131" max="16131" width="0" style="2" hidden="1" customWidth="1"/>
    <col min="16132" max="16132" width="12.5703125" style="2" customWidth="1"/>
    <col min="16133" max="16133" width="14" style="2" customWidth="1"/>
    <col min="16134" max="16134" width="14.42578125" style="2" customWidth="1"/>
    <col min="16135" max="16136" width="9.140625" style="2"/>
    <col min="16137" max="16137" width="8.5703125" style="2" customWidth="1"/>
    <col min="16138" max="16138" width="1.7109375" style="2" customWidth="1"/>
    <col min="16139" max="16139" width="12.5703125" style="2" bestFit="1" customWidth="1"/>
    <col min="16140" max="16140" width="13.7109375" style="2" customWidth="1"/>
    <col min="16141" max="16141" width="12.7109375" style="2" customWidth="1"/>
    <col min="16142" max="16384" width="9.140625" style="2"/>
  </cols>
  <sheetData>
    <row r="1" spans="1:13" hidden="1" x14ac:dyDescent="0.2"/>
    <row r="2" spans="1:13" hidden="1" x14ac:dyDescent="0.2"/>
    <row r="3" spans="1:13" hidden="1" x14ac:dyDescent="0.2"/>
    <row r="5" spans="1:13" ht="15.75" x14ac:dyDescent="0.25">
      <c r="A5" s="2" t="s">
        <v>510</v>
      </c>
      <c r="E5" s="407"/>
      <c r="F5" s="407"/>
      <c r="H5" s="357"/>
      <c r="I5" s="407"/>
      <c r="J5" s="407"/>
      <c r="K5" s="407"/>
    </row>
    <row r="6" spans="1:13" ht="15.75" x14ac:dyDescent="0.25">
      <c r="E6" s="407"/>
      <c r="F6" s="407"/>
      <c r="H6" s="673"/>
      <c r="I6" s="407"/>
      <c r="J6" s="407"/>
      <c r="K6" s="407"/>
    </row>
    <row r="7" spans="1:13" ht="15" x14ac:dyDescent="0.2">
      <c r="D7" s="445" t="s">
        <v>222</v>
      </c>
      <c r="E7" s="445"/>
      <c r="F7" s="445"/>
      <c r="G7" s="445"/>
      <c r="H7" s="445"/>
      <c r="I7" s="445"/>
      <c r="J7" s="445"/>
      <c r="K7" s="445"/>
    </row>
    <row r="8" spans="1:13" ht="7.5" customHeight="1" x14ac:dyDescent="0.2"/>
    <row r="9" spans="1:13" ht="13.5" thickBot="1" x14ac:dyDescent="0.25">
      <c r="F9" s="754" t="s">
        <v>331</v>
      </c>
      <c r="G9" s="754"/>
      <c r="H9" s="359"/>
    </row>
    <row r="10" spans="1:13" ht="15" x14ac:dyDescent="0.2">
      <c r="A10" s="408"/>
      <c r="B10" s="409"/>
      <c r="C10" s="409"/>
      <c r="D10" s="409"/>
      <c r="E10" s="409"/>
      <c r="F10" s="747" t="s">
        <v>61</v>
      </c>
      <c r="G10" s="748"/>
      <c r="H10" s="409"/>
      <c r="I10" s="409"/>
      <c r="J10" s="409"/>
      <c r="K10" s="409"/>
      <c r="L10" s="747" t="s">
        <v>61</v>
      </c>
      <c r="M10" s="748"/>
    </row>
    <row r="11" spans="1:13" ht="16.5" thickBot="1" x14ac:dyDescent="0.25">
      <c r="A11" s="751" t="s">
        <v>180</v>
      </c>
      <c r="B11" s="752"/>
      <c r="C11" s="752"/>
      <c r="D11" s="752"/>
      <c r="E11" s="410"/>
      <c r="F11" s="749"/>
      <c r="G11" s="750"/>
      <c r="H11" s="752" t="s">
        <v>181</v>
      </c>
      <c r="I11" s="752"/>
      <c r="J11" s="752"/>
      <c r="K11" s="753"/>
      <c r="L11" s="749"/>
      <c r="M11" s="750"/>
    </row>
    <row r="12" spans="1:13" ht="42" customHeight="1" thickBot="1" x14ac:dyDescent="0.25">
      <c r="A12" s="411" t="s">
        <v>182</v>
      </c>
      <c r="B12" s="412"/>
      <c r="C12" s="412"/>
      <c r="D12" s="412"/>
      <c r="E12" s="412"/>
      <c r="F12" s="448" t="s">
        <v>345</v>
      </c>
      <c r="G12" s="449" t="s">
        <v>346</v>
      </c>
      <c r="H12" s="412" t="s">
        <v>183</v>
      </c>
      <c r="I12" s="412"/>
      <c r="J12" s="412"/>
      <c r="K12" s="412"/>
      <c r="L12" s="448" t="s">
        <v>345</v>
      </c>
      <c r="M12" s="449" t="s">
        <v>346</v>
      </c>
    </row>
    <row r="13" spans="1:13" x14ac:dyDescent="0.2">
      <c r="A13" s="413"/>
      <c r="B13" s="675"/>
      <c r="C13" s="675"/>
      <c r="D13" s="675"/>
      <c r="E13" s="675"/>
      <c r="F13" s="186"/>
      <c r="G13" s="414"/>
      <c r="H13" s="675"/>
      <c r="I13" s="675"/>
      <c r="J13" s="675"/>
      <c r="K13" s="675"/>
      <c r="L13" s="415"/>
      <c r="M13" s="416"/>
    </row>
    <row r="14" spans="1:13" x14ac:dyDescent="0.2">
      <c r="A14" s="413" t="s">
        <v>184</v>
      </c>
      <c r="B14" s="675"/>
      <c r="C14" s="675"/>
      <c r="D14" s="675"/>
      <c r="E14" s="675"/>
      <c r="F14" s="417">
        <v>128043407</v>
      </c>
      <c r="G14" s="417">
        <v>123350310</v>
      </c>
      <c r="H14" s="675" t="s">
        <v>185</v>
      </c>
      <c r="I14" s="675"/>
      <c r="J14" s="675"/>
      <c r="K14" s="675"/>
      <c r="L14" s="417">
        <v>173477079</v>
      </c>
      <c r="M14" s="417">
        <v>185357657</v>
      </c>
    </row>
    <row r="15" spans="1:13" x14ac:dyDescent="0.2">
      <c r="A15" s="413" t="s">
        <v>186</v>
      </c>
      <c r="B15" s="675"/>
      <c r="C15" s="675"/>
      <c r="D15" s="675"/>
      <c r="E15" s="675"/>
      <c r="F15" s="417">
        <v>123494492</v>
      </c>
      <c r="G15" s="417">
        <v>135014038</v>
      </c>
      <c r="H15" s="675" t="s">
        <v>133</v>
      </c>
      <c r="I15" s="675"/>
      <c r="J15" s="675"/>
      <c r="K15" s="675"/>
      <c r="L15" s="417">
        <v>31854596</v>
      </c>
      <c r="M15" s="417">
        <v>31908128</v>
      </c>
    </row>
    <row r="16" spans="1:13" x14ac:dyDescent="0.2">
      <c r="A16" s="413" t="s">
        <v>187</v>
      </c>
      <c r="B16" s="675"/>
      <c r="C16" s="675"/>
      <c r="D16" s="675"/>
      <c r="E16" s="675"/>
      <c r="F16" s="417">
        <v>11817253</v>
      </c>
      <c r="G16" s="417">
        <v>47175961</v>
      </c>
      <c r="H16" s="675" t="s">
        <v>188</v>
      </c>
      <c r="I16" s="675"/>
      <c r="J16" s="675"/>
      <c r="K16" s="675"/>
      <c r="L16" s="417">
        <v>183088636</v>
      </c>
      <c r="M16" s="417">
        <v>235266712</v>
      </c>
    </row>
    <row r="17" spans="1:13" x14ac:dyDescent="0.2">
      <c r="A17" s="413" t="s">
        <v>189</v>
      </c>
      <c r="B17" s="675"/>
      <c r="C17" s="675"/>
      <c r="D17" s="675"/>
      <c r="E17" s="675"/>
      <c r="F17" s="417">
        <v>300000</v>
      </c>
      <c r="G17" s="417">
        <v>30000</v>
      </c>
      <c r="H17" s="675" t="s">
        <v>190</v>
      </c>
      <c r="I17" s="675"/>
      <c r="J17" s="675"/>
      <c r="K17" s="675"/>
      <c r="L17" s="417">
        <v>4400000</v>
      </c>
      <c r="M17" s="417">
        <v>3800000</v>
      </c>
    </row>
    <row r="18" spans="1:13" ht="14.25" customHeight="1" x14ac:dyDescent="0.2">
      <c r="A18" s="413" t="s">
        <v>191</v>
      </c>
      <c r="B18" s="675"/>
      <c r="C18" s="675"/>
      <c r="D18" s="675"/>
      <c r="E18" s="675"/>
      <c r="F18" s="418">
        <v>32445031</v>
      </c>
      <c r="G18" s="418">
        <v>28634829</v>
      </c>
      <c r="H18" s="675" t="s">
        <v>186</v>
      </c>
      <c r="I18" s="675"/>
      <c r="J18" s="675"/>
      <c r="K18" s="675"/>
      <c r="L18" s="418">
        <v>3440800</v>
      </c>
      <c r="M18" s="417">
        <v>6930480</v>
      </c>
    </row>
    <row r="19" spans="1:13" ht="14.25" customHeight="1" thickBot="1" x14ac:dyDescent="0.25">
      <c r="A19" s="419"/>
      <c r="B19" s="420"/>
      <c r="C19" s="420"/>
      <c r="D19" s="420"/>
      <c r="E19" s="420"/>
      <c r="F19" s="421"/>
      <c r="G19" s="421"/>
      <c r="H19" s="420" t="s">
        <v>192</v>
      </c>
      <c r="I19" s="420"/>
      <c r="J19" s="420"/>
      <c r="K19" s="420"/>
      <c r="L19" s="421">
        <v>9770840</v>
      </c>
      <c r="M19" s="422">
        <v>32731818</v>
      </c>
    </row>
    <row r="20" spans="1:13" ht="13.5" thickBot="1" x14ac:dyDescent="0.25">
      <c r="A20" s="423" t="s">
        <v>193</v>
      </c>
      <c r="B20" s="424"/>
      <c r="C20" s="424"/>
      <c r="D20" s="424"/>
      <c r="E20" s="424"/>
      <c r="F20" s="425">
        <f>SUM(F14:F18)</f>
        <v>296100183</v>
      </c>
      <c r="G20" s="425">
        <f>SUM(G14:G18)</f>
        <v>334205138</v>
      </c>
      <c r="H20" s="424" t="s">
        <v>194</v>
      </c>
      <c r="I20" s="424"/>
      <c r="J20" s="424"/>
      <c r="K20" s="424"/>
      <c r="L20" s="425">
        <f>SUM(L14:L19)</f>
        <v>406031951</v>
      </c>
      <c r="M20" s="425">
        <f>SUM(M14:M19)</f>
        <v>495994795</v>
      </c>
    </row>
    <row r="21" spans="1:13" x14ac:dyDescent="0.2">
      <c r="A21" s="413" t="s">
        <v>195</v>
      </c>
      <c r="B21" s="675"/>
      <c r="C21" s="675"/>
      <c r="D21" s="675"/>
      <c r="E21" s="675"/>
      <c r="F21" s="417"/>
      <c r="G21" s="417">
        <v>78239509</v>
      </c>
      <c r="H21" s="675" t="s">
        <v>196</v>
      </c>
      <c r="I21" s="675"/>
      <c r="J21" s="675"/>
      <c r="K21" s="675"/>
      <c r="L21" s="426">
        <v>291579462</v>
      </c>
      <c r="M21" s="426">
        <v>176092076</v>
      </c>
    </row>
    <row r="22" spans="1:13" x14ac:dyDescent="0.2">
      <c r="A22" s="676" t="s">
        <v>197</v>
      </c>
      <c r="B22" s="675"/>
      <c r="C22" s="675"/>
      <c r="D22" s="675"/>
      <c r="E22" s="675"/>
      <c r="F22" s="417"/>
      <c r="G22" s="417">
        <v>55267140</v>
      </c>
      <c r="H22" s="675" t="s">
        <v>198</v>
      </c>
      <c r="I22" s="675"/>
      <c r="J22" s="675"/>
      <c r="K22" s="675"/>
      <c r="L22" s="426">
        <v>15522910</v>
      </c>
      <c r="M22" s="417">
        <v>216200864</v>
      </c>
    </row>
    <row r="23" spans="1:13" x14ac:dyDescent="0.2">
      <c r="A23" s="413" t="s">
        <v>199</v>
      </c>
      <c r="B23" s="675"/>
      <c r="C23" s="675"/>
      <c r="D23" s="675"/>
      <c r="E23" s="675"/>
      <c r="F23" s="417"/>
      <c r="G23" s="417"/>
      <c r="H23" s="675" t="s">
        <v>200</v>
      </c>
      <c r="I23" s="675"/>
      <c r="J23" s="675"/>
      <c r="K23" s="675"/>
      <c r="L23" s="417">
        <v>784479</v>
      </c>
      <c r="M23" s="417">
        <v>784479</v>
      </c>
    </row>
    <row r="24" spans="1:13" ht="13.5" thickBot="1" x14ac:dyDescent="0.25">
      <c r="A24" s="413" t="s">
        <v>201</v>
      </c>
      <c r="B24" s="675"/>
      <c r="C24" s="675"/>
      <c r="D24" s="675"/>
      <c r="E24" s="675"/>
      <c r="F24" s="417"/>
      <c r="G24" s="417"/>
      <c r="H24" s="675"/>
      <c r="I24" s="675"/>
      <c r="J24" s="675"/>
      <c r="K24" s="675"/>
      <c r="L24" s="417"/>
      <c r="M24" s="417"/>
    </row>
    <row r="25" spans="1:13" ht="13.5" thickBot="1" x14ac:dyDescent="0.25">
      <c r="A25" s="427" t="s">
        <v>202</v>
      </c>
      <c r="B25" s="428"/>
      <c r="C25" s="428"/>
      <c r="D25" s="428"/>
      <c r="E25" s="428"/>
      <c r="F25" s="429">
        <f>SUM(F21:F23)</f>
        <v>0</v>
      </c>
      <c r="G25" s="429">
        <f>SUM(G21:G23)</f>
        <v>133506649</v>
      </c>
      <c r="H25" s="428" t="s">
        <v>203</v>
      </c>
      <c r="I25" s="428"/>
      <c r="J25" s="428"/>
      <c r="K25" s="428"/>
      <c r="L25" s="430">
        <f>SUM(L21:L24)</f>
        <v>307886851</v>
      </c>
      <c r="M25" s="430">
        <f>SUM(M21:M24)</f>
        <v>393077419</v>
      </c>
    </row>
    <row r="26" spans="1:13" x14ac:dyDescent="0.2">
      <c r="A26" s="391" t="s">
        <v>204</v>
      </c>
      <c r="B26" s="675"/>
      <c r="C26" s="675"/>
      <c r="D26" s="675"/>
      <c r="E26" s="675"/>
      <c r="F26" s="417"/>
      <c r="G26" s="417"/>
      <c r="H26" s="677" t="s">
        <v>205</v>
      </c>
      <c r="I26" s="675"/>
      <c r="J26" s="675"/>
      <c r="K26" s="675"/>
      <c r="L26" s="417"/>
      <c r="M26" s="417"/>
    </row>
    <row r="27" spans="1:13" x14ac:dyDescent="0.2">
      <c r="A27" s="413" t="s">
        <v>206</v>
      </c>
      <c r="B27" s="675"/>
      <c r="C27" s="675"/>
      <c r="D27" s="675"/>
      <c r="E27" s="675"/>
      <c r="F27" s="417"/>
      <c r="G27" s="417"/>
      <c r="H27" s="675" t="s">
        <v>207</v>
      </c>
      <c r="I27" s="675"/>
      <c r="J27" s="675"/>
      <c r="K27" s="675"/>
      <c r="L27" s="417"/>
      <c r="M27" s="417"/>
    </row>
    <row r="28" spans="1:13" x14ac:dyDescent="0.2">
      <c r="A28" s="413" t="s">
        <v>208</v>
      </c>
      <c r="B28" s="675"/>
      <c r="C28" s="675"/>
      <c r="D28" s="675"/>
      <c r="E28" s="675"/>
      <c r="F28" s="417"/>
      <c r="G28" s="417"/>
      <c r="H28" s="675" t="s">
        <v>209</v>
      </c>
      <c r="I28" s="675"/>
      <c r="J28" s="675"/>
      <c r="K28" s="675"/>
      <c r="L28" s="417"/>
      <c r="M28" s="417"/>
    </row>
    <row r="29" spans="1:13" x14ac:dyDescent="0.2">
      <c r="A29" s="413" t="s">
        <v>453</v>
      </c>
      <c r="B29" s="675"/>
      <c r="C29" s="675"/>
      <c r="D29" s="675"/>
      <c r="E29" s="675"/>
      <c r="F29" s="417">
        <v>422278687</v>
      </c>
      <c r="G29" s="417">
        <v>419450098</v>
      </c>
      <c r="H29" s="675"/>
      <c r="I29" s="675"/>
      <c r="J29" s="675"/>
      <c r="K29" s="675"/>
      <c r="L29" s="417"/>
      <c r="M29" s="417"/>
    </row>
    <row r="30" spans="1:13" x14ac:dyDescent="0.2">
      <c r="A30" s="413" t="s">
        <v>211</v>
      </c>
      <c r="B30" s="675"/>
      <c r="C30" s="675"/>
      <c r="D30" s="675"/>
      <c r="E30" s="675"/>
      <c r="F30" s="417"/>
      <c r="G30" s="417">
        <v>6370397</v>
      </c>
      <c r="H30" s="675" t="s">
        <v>212</v>
      </c>
      <c r="I30" s="675"/>
      <c r="J30" s="675"/>
      <c r="K30" s="675"/>
      <c r="L30" s="417">
        <v>4460068</v>
      </c>
      <c r="M30" s="417">
        <v>4460068</v>
      </c>
    </row>
    <row r="31" spans="1:13" x14ac:dyDescent="0.2">
      <c r="A31" s="431" t="s">
        <v>213</v>
      </c>
      <c r="B31" s="678"/>
      <c r="C31" s="678"/>
      <c r="D31" s="678"/>
      <c r="E31" s="678"/>
      <c r="F31" s="432">
        <v>160770680</v>
      </c>
      <c r="G31" s="432">
        <v>158234302</v>
      </c>
      <c r="H31" s="678" t="s">
        <v>213</v>
      </c>
      <c r="I31" s="678"/>
      <c r="J31" s="678"/>
      <c r="K31" s="678"/>
      <c r="L31" s="432">
        <v>160770680</v>
      </c>
      <c r="M31" s="432">
        <v>158234302</v>
      </c>
    </row>
    <row r="32" spans="1:13" x14ac:dyDescent="0.2">
      <c r="A32" s="413" t="s">
        <v>214</v>
      </c>
      <c r="B32" s="675"/>
      <c r="C32" s="675"/>
      <c r="D32" s="675"/>
      <c r="E32" s="675"/>
      <c r="F32" s="417"/>
      <c r="G32" s="417"/>
      <c r="H32" s="675" t="s">
        <v>215</v>
      </c>
      <c r="I32" s="675"/>
      <c r="J32" s="675"/>
      <c r="K32" s="675"/>
      <c r="L32" s="417"/>
      <c r="M32" s="417"/>
    </row>
    <row r="33" spans="1:13" ht="13.5" thickBot="1" x14ac:dyDescent="0.25">
      <c r="A33" s="413"/>
      <c r="B33" s="675"/>
      <c r="C33" s="675"/>
      <c r="D33" s="675"/>
      <c r="E33" s="675"/>
      <c r="F33" s="417"/>
      <c r="G33" s="417"/>
      <c r="H33" s="420"/>
      <c r="I33" s="420"/>
      <c r="J33" s="420"/>
      <c r="K33" s="420"/>
      <c r="L33" s="422"/>
      <c r="M33" s="422"/>
    </row>
    <row r="34" spans="1:13" ht="13.5" thickBot="1" x14ac:dyDescent="0.25">
      <c r="A34" s="427" t="s">
        <v>216</v>
      </c>
      <c r="B34" s="428"/>
      <c r="C34" s="428"/>
      <c r="D34" s="428"/>
      <c r="E34" s="428"/>
      <c r="F34" s="430">
        <f>SUM(F26:F33)</f>
        <v>583049367</v>
      </c>
      <c r="G34" s="430">
        <f>SUM(G26:G33)</f>
        <v>584054797</v>
      </c>
      <c r="H34" s="424" t="s">
        <v>217</v>
      </c>
      <c r="I34" s="424"/>
      <c r="J34" s="424"/>
      <c r="K34" s="424"/>
      <c r="L34" s="425">
        <f>SUM(L27:L33)</f>
        <v>165230748</v>
      </c>
      <c r="M34" s="425">
        <f>SUM(M27:M33)</f>
        <v>162694370</v>
      </c>
    </row>
    <row r="35" spans="1:13" hidden="1" x14ac:dyDescent="0.2">
      <c r="A35" s="413"/>
      <c r="B35" s="675"/>
      <c r="C35" s="675"/>
      <c r="D35" s="675"/>
      <c r="E35" s="675"/>
      <c r="F35" s="417"/>
      <c r="G35" s="417"/>
      <c r="H35" s="675"/>
      <c r="I35" s="675"/>
      <c r="J35" s="675"/>
      <c r="K35" s="675"/>
      <c r="L35" s="417"/>
      <c r="M35" s="417"/>
    </row>
    <row r="36" spans="1:13" ht="10.5" hidden="1" customHeight="1" x14ac:dyDescent="0.2">
      <c r="A36" s="363"/>
      <c r="B36" s="679"/>
      <c r="C36" s="679"/>
      <c r="D36" s="679"/>
      <c r="E36" s="679"/>
      <c r="F36" s="433"/>
      <c r="G36" s="433"/>
      <c r="H36" s="675"/>
      <c r="I36" s="675"/>
      <c r="J36" s="675"/>
      <c r="K36" s="675"/>
      <c r="L36" s="417"/>
      <c r="M36" s="417"/>
    </row>
    <row r="37" spans="1:13" ht="13.5" thickBot="1" x14ac:dyDescent="0.25">
      <c r="A37" s="434"/>
      <c r="B37" s="420"/>
      <c r="C37" s="420"/>
      <c r="D37" s="420"/>
      <c r="E37" s="420"/>
      <c r="F37" s="435"/>
      <c r="G37" s="435"/>
      <c r="H37" s="420"/>
      <c r="I37" s="420"/>
      <c r="J37" s="420"/>
      <c r="K37" s="420"/>
      <c r="L37" s="422"/>
      <c r="M37" s="422"/>
    </row>
    <row r="38" spans="1:13" ht="13.5" thickBot="1" x14ac:dyDescent="0.25">
      <c r="A38" s="423" t="s">
        <v>54</v>
      </c>
      <c r="B38" s="424"/>
      <c r="C38" s="424"/>
      <c r="D38" s="424"/>
      <c r="E38" s="424"/>
      <c r="F38" s="425">
        <f>F20+F25+F34</f>
        <v>879149550</v>
      </c>
      <c r="G38" s="425">
        <f>G20+G25+G34</f>
        <v>1051766584</v>
      </c>
      <c r="H38" s="424" t="s">
        <v>137</v>
      </c>
      <c r="I38" s="424"/>
      <c r="J38" s="424"/>
      <c r="K38" s="424"/>
      <c r="L38" s="425">
        <f>L20+L25+L34</f>
        <v>879149550</v>
      </c>
      <c r="M38" s="425">
        <f>M20+M25+M34</f>
        <v>1051766584</v>
      </c>
    </row>
    <row r="39" spans="1:13" ht="13.5" thickBot="1" x14ac:dyDescent="0.25">
      <c r="A39" s="436" t="s">
        <v>218</v>
      </c>
      <c r="B39" s="437"/>
      <c r="C39" s="437"/>
      <c r="D39" s="437"/>
      <c r="E39" s="437"/>
      <c r="F39" s="438">
        <v>-160770680</v>
      </c>
      <c r="G39" s="438">
        <v>-158234302</v>
      </c>
      <c r="H39" s="437" t="s">
        <v>219</v>
      </c>
      <c r="I39" s="437"/>
      <c r="J39" s="437"/>
      <c r="K39" s="437"/>
      <c r="L39" s="439">
        <v>-160770680</v>
      </c>
      <c r="M39" s="438">
        <v>-158234302</v>
      </c>
    </row>
    <row r="40" spans="1:13" ht="13.5" thickBot="1" x14ac:dyDescent="0.25">
      <c r="A40" s="440" t="s">
        <v>220</v>
      </c>
      <c r="B40" s="441"/>
      <c r="C40" s="441"/>
      <c r="D40" s="441"/>
      <c r="E40" s="441"/>
      <c r="F40" s="442">
        <f>F38+F39</f>
        <v>718378870</v>
      </c>
      <c r="G40" s="442">
        <f>G38+G39</f>
        <v>893532282</v>
      </c>
      <c r="H40" s="441" t="s">
        <v>221</v>
      </c>
      <c r="I40" s="441"/>
      <c r="J40" s="441"/>
      <c r="K40" s="441"/>
      <c r="L40" s="443">
        <f>L38+L39</f>
        <v>718378870</v>
      </c>
      <c r="M40" s="444">
        <f>M38+M39</f>
        <v>893532282</v>
      </c>
    </row>
  </sheetData>
  <mergeCells count="5">
    <mergeCell ref="F10:G11"/>
    <mergeCell ref="L10:M11"/>
    <mergeCell ref="A11:D11"/>
    <mergeCell ref="H11:K11"/>
    <mergeCell ref="F9:G9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A959-8E5B-4C6B-B3C3-F15EB7333ADD}">
  <sheetPr>
    <tabColor rgb="FF99FFCC"/>
  </sheetPr>
  <dimension ref="A1:M38"/>
  <sheetViews>
    <sheetView topLeftCell="A16" workbookViewId="0">
      <selection activeCell="A5" sqref="A5"/>
    </sheetView>
  </sheetViews>
  <sheetFormatPr defaultRowHeight="12.75" x14ac:dyDescent="0.2"/>
  <cols>
    <col min="1" max="4" width="9.140625" style="2"/>
    <col min="5" max="5" width="1.7109375" style="2" customWidth="1"/>
    <col min="6" max="6" width="11.7109375" style="2" bestFit="1" customWidth="1"/>
    <col min="7" max="7" width="11.42578125" style="2" customWidth="1"/>
    <col min="8" max="10" width="9.140625" style="2"/>
    <col min="11" max="11" width="4.140625" style="2" customWidth="1"/>
    <col min="12" max="12" width="11.5703125" style="2" customWidth="1"/>
    <col min="13" max="13" width="11.7109375" style="2" bestFit="1" customWidth="1"/>
    <col min="14" max="258" width="9.140625" style="2"/>
    <col min="259" max="259" width="1.7109375" style="2" customWidth="1"/>
    <col min="260" max="260" width="11.7109375" style="2" bestFit="1" customWidth="1"/>
    <col min="261" max="261" width="11.42578125" style="2" customWidth="1"/>
    <col min="262" max="262" width="11.85546875" style="2" customWidth="1"/>
    <col min="263" max="265" width="9.140625" style="2"/>
    <col min="266" max="266" width="4.140625" style="2" customWidth="1"/>
    <col min="267" max="267" width="11.5703125" style="2" customWidth="1"/>
    <col min="268" max="268" width="11.7109375" style="2" bestFit="1" customWidth="1"/>
    <col min="269" max="269" width="11.42578125" style="2" customWidth="1"/>
    <col min="270" max="514" width="9.140625" style="2"/>
    <col min="515" max="515" width="1.7109375" style="2" customWidth="1"/>
    <col min="516" max="516" width="11.7109375" style="2" bestFit="1" customWidth="1"/>
    <col min="517" max="517" width="11.42578125" style="2" customWidth="1"/>
    <col min="518" max="518" width="11.85546875" style="2" customWidth="1"/>
    <col min="519" max="521" width="9.140625" style="2"/>
    <col min="522" max="522" width="4.140625" style="2" customWidth="1"/>
    <col min="523" max="523" width="11.5703125" style="2" customWidth="1"/>
    <col min="524" max="524" width="11.7109375" style="2" bestFit="1" customWidth="1"/>
    <col min="525" max="525" width="11.42578125" style="2" customWidth="1"/>
    <col min="526" max="770" width="9.140625" style="2"/>
    <col min="771" max="771" width="1.7109375" style="2" customWidth="1"/>
    <col min="772" max="772" width="11.7109375" style="2" bestFit="1" customWidth="1"/>
    <col min="773" max="773" width="11.42578125" style="2" customWidth="1"/>
    <col min="774" max="774" width="11.85546875" style="2" customWidth="1"/>
    <col min="775" max="777" width="9.140625" style="2"/>
    <col min="778" max="778" width="4.140625" style="2" customWidth="1"/>
    <col min="779" max="779" width="11.5703125" style="2" customWidth="1"/>
    <col min="780" max="780" width="11.7109375" style="2" bestFit="1" customWidth="1"/>
    <col min="781" max="781" width="11.42578125" style="2" customWidth="1"/>
    <col min="782" max="1026" width="9.140625" style="2"/>
    <col min="1027" max="1027" width="1.7109375" style="2" customWidth="1"/>
    <col min="1028" max="1028" width="11.7109375" style="2" bestFit="1" customWidth="1"/>
    <col min="1029" max="1029" width="11.42578125" style="2" customWidth="1"/>
    <col min="1030" max="1030" width="11.85546875" style="2" customWidth="1"/>
    <col min="1031" max="1033" width="9.140625" style="2"/>
    <col min="1034" max="1034" width="4.140625" style="2" customWidth="1"/>
    <col min="1035" max="1035" width="11.5703125" style="2" customWidth="1"/>
    <col min="1036" max="1036" width="11.7109375" style="2" bestFit="1" customWidth="1"/>
    <col min="1037" max="1037" width="11.42578125" style="2" customWidth="1"/>
    <col min="1038" max="1282" width="9.140625" style="2"/>
    <col min="1283" max="1283" width="1.7109375" style="2" customWidth="1"/>
    <col min="1284" max="1284" width="11.7109375" style="2" bestFit="1" customWidth="1"/>
    <col min="1285" max="1285" width="11.42578125" style="2" customWidth="1"/>
    <col min="1286" max="1286" width="11.85546875" style="2" customWidth="1"/>
    <col min="1287" max="1289" width="9.140625" style="2"/>
    <col min="1290" max="1290" width="4.140625" style="2" customWidth="1"/>
    <col min="1291" max="1291" width="11.5703125" style="2" customWidth="1"/>
    <col min="1292" max="1292" width="11.7109375" style="2" bestFit="1" customWidth="1"/>
    <col min="1293" max="1293" width="11.42578125" style="2" customWidth="1"/>
    <col min="1294" max="1538" width="9.140625" style="2"/>
    <col min="1539" max="1539" width="1.7109375" style="2" customWidth="1"/>
    <col min="1540" max="1540" width="11.7109375" style="2" bestFit="1" customWidth="1"/>
    <col min="1541" max="1541" width="11.42578125" style="2" customWidth="1"/>
    <col min="1542" max="1542" width="11.85546875" style="2" customWidth="1"/>
    <col min="1543" max="1545" width="9.140625" style="2"/>
    <col min="1546" max="1546" width="4.140625" style="2" customWidth="1"/>
    <col min="1547" max="1547" width="11.5703125" style="2" customWidth="1"/>
    <col min="1548" max="1548" width="11.7109375" style="2" bestFit="1" customWidth="1"/>
    <col min="1549" max="1549" width="11.42578125" style="2" customWidth="1"/>
    <col min="1550" max="1794" width="9.140625" style="2"/>
    <col min="1795" max="1795" width="1.7109375" style="2" customWidth="1"/>
    <col min="1796" max="1796" width="11.7109375" style="2" bestFit="1" customWidth="1"/>
    <col min="1797" max="1797" width="11.42578125" style="2" customWidth="1"/>
    <col min="1798" max="1798" width="11.85546875" style="2" customWidth="1"/>
    <col min="1799" max="1801" width="9.140625" style="2"/>
    <col min="1802" max="1802" width="4.140625" style="2" customWidth="1"/>
    <col min="1803" max="1803" width="11.5703125" style="2" customWidth="1"/>
    <col min="1804" max="1804" width="11.7109375" style="2" bestFit="1" customWidth="1"/>
    <col min="1805" max="1805" width="11.42578125" style="2" customWidth="1"/>
    <col min="1806" max="2050" width="9.140625" style="2"/>
    <col min="2051" max="2051" width="1.7109375" style="2" customWidth="1"/>
    <col min="2052" max="2052" width="11.7109375" style="2" bestFit="1" customWidth="1"/>
    <col min="2053" max="2053" width="11.42578125" style="2" customWidth="1"/>
    <col min="2054" max="2054" width="11.85546875" style="2" customWidth="1"/>
    <col min="2055" max="2057" width="9.140625" style="2"/>
    <col min="2058" max="2058" width="4.140625" style="2" customWidth="1"/>
    <col min="2059" max="2059" width="11.5703125" style="2" customWidth="1"/>
    <col min="2060" max="2060" width="11.7109375" style="2" bestFit="1" customWidth="1"/>
    <col min="2061" max="2061" width="11.42578125" style="2" customWidth="1"/>
    <col min="2062" max="2306" width="9.140625" style="2"/>
    <col min="2307" max="2307" width="1.7109375" style="2" customWidth="1"/>
    <col min="2308" max="2308" width="11.7109375" style="2" bestFit="1" customWidth="1"/>
    <col min="2309" max="2309" width="11.42578125" style="2" customWidth="1"/>
    <col min="2310" max="2310" width="11.85546875" style="2" customWidth="1"/>
    <col min="2311" max="2313" width="9.140625" style="2"/>
    <col min="2314" max="2314" width="4.140625" style="2" customWidth="1"/>
    <col min="2315" max="2315" width="11.5703125" style="2" customWidth="1"/>
    <col min="2316" max="2316" width="11.7109375" style="2" bestFit="1" customWidth="1"/>
    <col min="2317" max="2317" width="11.42578125" style="2" customWidth="1"/>
    <col min="2318" max="2562" width="9.140625" style="2"/>
    <col min="2563" max="2563" width="1.7109375" style="2" customWidth="1"/>
    <col min="2564" max="2564" width="11.7109375" style="2" bestFit="1" customWidth="1"/>
    <col min="2565" max="2565" width="11.42578125" style="2" customWidth="1"/>
    <col min="2566" max="2566" width="11.85546875" style="2" customWidth="1"/>
    <col min="2567" max="2569" width="9.140625" style="2"/>
    <col min="2570" max="2570" width="4.140625" style="2" customWidth="1"/>
    <col min="2571" max="2571" width="11.5703125" style="2" customWidth="1"/>
    <col min="2572" max="2572" width="11.7109375" style="2" bestFit="1" customWidth="1"/>
    <col min="2573" max="2573" width="11.42578125" style="2" customWidth="1"/>
    <col min="2574" max="2818" width="9.140625" style="2"/>
    <col min="2819" max="2819" width="1.7109375" style="2" customWidth="1"/>
    <col min="2820" max="2820" width="11.7109375" style="2" bestFit="1" customWidth="1"/>
    <col min="2821" max="2821" width="11.42578125" style="2" customWidth="1"/>
    <col min="2822" max="2822" width="11.85546875" style="2" customWidth="1"/>
    <col min="2823" max="2825" width="9.140625" style="2"/>
    <col min="2826" max="2826" width="4.140625" style="2" customWidth="1"/>
    <col min="2827" max="2827" width="11.5703125" style="2" customWidth="1"/>
    <col min="2828" max="2828" width="11.7109375" style="2" bestFit="1" customWidth="1"/>
    <col min="2829" max="2829" width="11.42578125" style="2" customWidth="1"/>
    <col min="2830" max="3074" width="9.140625" style="2"/>
    <col min="3075" max="3075" width="1.7109375" style="2" customWidth="1"/>
    <col min="3076" max="3076" width="11.7109375" style="2" bestFit="1" customWidth="1"/>
    <col min="3077" max="3077" width="11.42578125" style="2" customWidth="1"/>
    <col min="3078" max="3078" width="11.85546875" style="2" customWidth="1"/>
    <col min="3079" max="3081" width="9.140625" style="2"/>
    <col min="3082" max="3082" width="4.140625" style="2" customWidth="1"/>
    <col min="3083" max="3083" width="11.5703125" style="2" customWidth="1"/>
    <col min="3084" max="3084" width="11.7109375" style="2" bestFit="1" customWidth="1"/>
    <col min="3085" max="3085" width="11.42578125" style="2" customWidth="1"/>
    <col min="3086" max="3330" width="9.140625" style="2"/>
    <col min="3331" max="3331" width="1.7109375" style="2" customWidth="1"/>
    <col min="3332" max="3332" width="11.7109375" style="2" bestFit="1" customWidth="1"/>
    <col min="3333" max="3333" width="11.42578125" style="2" customWidth="1"/>
    <col min="3334" max="3334" width="11.85546875" style="2" customWidth="1"/>
    <col min="3335" max="3337" width="9.140625" style="2"/>
    <col min="3338" max="3338" width="4.140625" style="2" customWidth="1"/>
    <col min="3339" max="3339" width="11.5703125" style="2" customWidth="1"/>
    <col min="3340" max="3340" width="11.7109375" style="2" bestFit="1" customWidth="1"/>
    <col min="3341" max="3341" width="11.42578125" style="2" customWidth="1"/>
    <col min="3342" max="3586" width="9.140625" style="2"/>
    <col min="3587" max="3587" width="1.7109375" style="2" customWidth="1"/>
    <col min="3588" max="3588" width="11.7109375" style="2" bestFit="1" customWidth="1"/>
    <col min="3589" max="3589" width="11.42578125" style="2" customWidth="1"/>
    <col min="3590" max="3590" width="11.85546875" style="2" customWidth="1"/>
    <col min="3591" max="3593" width="9.140625" style="2"/>
    <col min="3594" max="3594" width="4.140625" style="2" customWidth="1"/>
    <col min="3595" max="3595" width="11.5703125" style="2" customWidth="1"/>
    <col min="3596" max="3596" width="11.7109375" style="2" bestFit="1" customWidth="1"/>
    <col min="3597" max="3597" width="11.42578125" style="2" customWidth="1"/>
    <col min="3598" max="3842" width="9.140625" style="2"/>
    <col min="3843" max="3843" width="1.7109375" style="2" customWidth="1"/>
    <col min="3844" max="3844" width="11.7109375" style="2" bestFit="1" customWidth="1"/>
    <col min="3845" max="3845" width="11.42578125" style="2" customWidth="1"/>
    <col min="3846" max="3846" width="11.85546875" style="2" customWidth="1"/>
    <col min="3847" max="3849" width="9.140625" style="2"/>
    <col min="3850" max="3850" width="4.140625" style="2" customWidth="1"/>
    <col min="3851" max="3851" width="11.5703125" style="2" customWidth="1"/>
    <col min="3852" max="3852" width="11.7109375" style="2" bestFit="1" customWidth="1"/>
    <col min="3853" max="3853" width="11.42578125" style="2" customWidth="1"/>
    <col min="3854" max="4098" width="9.140625" style="2"/>
    <col min="4099" max="4099" width="1.7109375" style="2" customWidth="1"/>
    <col min="4100" max="4100" width="11.7109375" style="2" bestFit="1" customWidth="1"/>
    <col min="4101" max="4101" width="11.42578125" style="2" customWidth="1"/>
    <col min="4102" max="4102" width="11.85546875" style="2" customWidth="1"/>
    <col min="4103" max="4105" width="9.140625" style="2"/>
    <col min="4106" max="4106" width="4.140625" style="2" customWidth="1"/>
    <col min="4107" max="4107" width="11.5703125" style="2" customWidth="1"/>
    <col min="4108" max="4108" width="11.7109375" style="2" bestFit="1" customWidth="1"/>
    <col min="4109" max="4109" width="11.42578125" style="2" customWidth="1"/>
    <col min="4110" max="4354" width="9.140625" style="2"/>
    <col min="4355" max="4355" width="1.7109375" style="2" customWidth="1"/>
    <col min="4356" max="4356" width="11.7109375" style="2" bestFit="1" customWidth="1"/>
    <col min="4357" max="4357" width="11.42578125" style="2" customWidth="1"/>
    <col min="4358" max="4358" width="11.85546875" style="2" customWidth="1"/>
    <col min="4359" max="4361" width="9.140625" style="2"/>
    <col min="4362" max="4362" width="4.140625" style="2" customWidth="1"/>
    <col min="4363" max="4363" width="11.5703125" style="2" customWidth="1"/>
    <col min="4364" max="4364" width="11.7109375" style="2" bestFit="1" customWidth="1"/>
    <col min="4365" max="4365" width="11.42578125" style="2" customWidth="1"/>
    <col min="4366" max="4610" width="9.140625" style="2"/>
    <col min="4611" max="4611" width="1.7109375" style="2" customWidth="1"/>
    <col min="4612" max="4612" width="11.7109375" style="2" bestFit="1" customWidth="1"/>
    <col min="4613" max="4613" width="11.42578125" style="2" customWidth="1"/>
    <col min="4614" max="4614" width="11.85546875" style="2" customWidth="1"/>
    <col min="4615" max="4617" width="9.140625" style="2"/>
    <col min="4618" max="4618" width="4.140625" style="2" customWidth="1"/>
    <col min="4619" max="4619" width="11.5703125" style="2" customWidth="1"/>
    <col min="4620" max="4620" width="11.7109375" style="2" bestFit="1" customWidth="1"/>
    <col min="4621" max="4621" width="11.42578125" style="2" customWidth="1"/>
    <col min="4622" max="4866" width="9.140625" style="2"/>
    <col min="4867" max="4867" width="1.7109375" style="2" customWidth="1"/>
    <col min="4868" max="4868" width="11.7109375" style="2" bestFit="1" customWidth="1"/>
    <col min="4869" max="4869" width="11.42578125" style="2" customWidth="1"/>
    <col min="4870" max="4870" width="11.85546875" style="2" customWidth="1"/>
    <col min="4871" max="4873" width="9.140625" style="2"/>
    <col min="4874" max="4874" width="4.140625" style="2" customWidth="1"/>
    <col min="4875" max="4875" width="11.5703125" style="2" customWidth="1"/>
    <col min="4876" max="4876" width="11.7109375" style="2" bestFit="1" customWidth="1"/>
    <col min="4877" max="4877" width="11.42578125" style="2" customWidth="1"/>
    <col min="4878" max="5122" width="9.140625" style="2"/>
    <col min="5123" max="5123" width="1.7109375" style="2" customWidth="1"/>
    <col min="5124" max="5124" width="11.7109375" style="2" bestFit="1" customWidth="1"/>
    <col min="5125" max="5125" width="11.42578125" style="2" customWidth="1"/>
    <col min="5126" max="5126" width="11.85546875" style="2" customWidth="1"/>
    <col min="5127" max="5129" width="9.140625" style="2"/>
    <col min="5130" max="5130" width="4.140625" style="2" customWidth="1"/>
    <col min="5131" max="5131" width="11.5703125" style="2" customWidth="1"/>
    <col min="5132" max="5132" width="11.7109375" style="2" bestFit="1" customWidth="1"/>
    <col min="5133" max="5133" width="11.42578125" style="2" customWidth="1"/>
    <col min="5134" max="5378" width="9.140625" style="2"/>
    <col min="5379" max="5379" width="1.7109375" style="2" customWidth="1"/>
    <col min="5380" max="5380" width="11.7109375" style="2" bestFit="1" customWidth="1"/>
    <col min="5381" max="5381" width="11.42578125" style="2" customWidth="1"/>
    <col min="5382" max="5382" width="11.85546875" style="2" customWidth="1"/>
    <col min="5383" max="5385" width="9.140625" style="2"/>
    <col min="5386" max="5386" width="4.140625" style="2" customWidth="1"/>
    <col min="5387" max="5387" width="11.5703125" style="2" customWidth="1"/>
    <col min="5388" max="5388" width="11.7109375" style="2" bestFit="1" customWidth="1"/>
    <col min="5389" max="5389" width="11.42578125" style="2" customWidth="1"/>
    <col min="5390" max="5634" width="9.140625" style="2"/>
    <col min="5635" max="5635" width="1.7109375" style="2" customWidth="1"/>
    <col min="5636" max="5636" width="11.7109375" style="2" bestFit="1" customWidth="1"/>
    <col min="5637" max="5637" width="11.42578125" style="2" customWidth="1"/>
    <col min="5638" max="5638" width="11.85546875" style="2" customWidth="1"/>
    <col min="5639" max="5641" width="9.140625" style="2"/>
    <col min="5642" max="5642" width="4.140625" style="2" customWidth="1"/>
    <col min="5643" max="5643" width="11.5703125" style="2" customWidth="1"/>
    <col min="5644" max="5644" width="11.7109375" style="2" bestFit="1" customWidth="1"/>
    <col min="5645" max="5645" width="11.42578125" style="2" customWidth="1"/>
    <col min="5646" max="5890" width="9.140625" style="2"/>
    <col min="5891" max="5891" width="1.7109375" style="2" customWidth="1"/>
    <col min="5892" max="5892" width="11.7109375" style="2" bestFit="1" customWidth="1"/>
    <col min="5893" max="5893" width="11.42578125" style="2" customWidth="1"/>
    <col min="5894" max="5894" width="11.85546875" style="2" customWidth="1"/>
    <col min="5895" max="5897" width="9.140625" style="2"/>
    <col min="5898" max="5898" width="4.140625" style="2" customWidth="1"/>
    <col min="5899" max="5899" width="11.5703125" style="2" customWidth="1"/>
    <col min="5900" max="5900" width="11.7109375" style="2" bestFit="1" customWidth="1"/>
    <col min="5901" max="5901" width="11.42578125" style="2" customWidth="1"/>
    <col min="5902" max="6146" width="9.140625" style="2"/>
    <col min="6147" max="6147" width="1.7109375" style="2" customWidth="1"/>
    <col min="6148" max="6148" width="11.7109375" style="2" bestFit="1" customWidth="1"/>
    <col min="6149" max="6149" width="11.42578125" style="2" customWidth="1"/>
    <col min="6150" max="6150" width="11.85546875" style="2" customWidth="1"/>
    <col min="6151" max="6153" width="9.140625" style="2"/>
    <col min="6154" max="6154" width="4.140625" style="2" customWidth="1"/>
    <col min="6155" max="6155" width="11.5703125" style="2" customWidth="1"/>
    <col min="6156" max="6156" width="11.7109375" style="2" bestFit="1" customWidth="1"/>
    <col min="6157" max="6157" width="11.42578125" style="2" customWidth="1"/>
    <col min="6158" max="6402" width="9.140625" style="2"/>
    <col min="6403" max="6403" width="1.7109375" style="2" customWidth="1"/>
    <col min="6404" max="6404" width="11.7109375" style="2" bestFit="1" customWidth="1"/>
    <col min="6405" max="6405" width="11.42578125" style="2" customWidth="1"/>
    <col min="6406" max="6406" width="11.85546875" style="2" customWidth="1"/>
    <col min="6407" max="6409" width="9.140625" style="2"/>
    <col min="6410" max="6410" width="4.140625" style="2" customWidth="1"/>
    <col min="6411" max="6411" width="11.5703125" style="2" customWidth="1"/>
    <col min="6412" max="6412" width="11.7109375" style="2" bestFit="1" customWidth="1"/>
    <col min="6413" max="6413" width="11.42578125" style="2" customWidth="1"/>
    <col min="6414" max="6658" width="9.140625" style="2"/>
    <col min="6659" max="6659" width="1.7109375" style="2" customWidth="1"/>
    <col min="6660" max="6660" width="11.7109375" style="2" bestFit="1" customWidth="1"/>
    <col min="6661" max="6661" width="11.42578125" style="2" customWidth="1"/>
    <col min="6662" max="6662" width="11.85546875" style="2" customWidth="1"/>
    <col min="6663" max="6665" width="9.140625" style="2"/>
    <col min="6666" max="6666" width="4.140625" style="2" customWidth="1"/>
    <col min="6667" max="6667" width="11.5703125" style="2" customWidth="1"/>
    <col min="6668" max="6668" width="11.7109375" style="2" bestFit="1" customWidth="1"/>
    <col min="6669" max="6669" width="11.42578125" style="2" customWidth="1"/>
    <col min="6670" max="6914" width="9.140625" style="2"/>
    <col min="6915" max="6915" width="1.7109375" style="2" customWidth="1"/>
    <col min="6916" max="6916" width="11.7109375" style="2" bestFit="1" customWidth="1"/>
    <col min="6917" max="6917" width="11.42578125" style="2" customWidth="1"/>
    <col min="6918" max="6918" width="11.85546875" style="2" customWidth="1"/>
    <col min="6919" max="6921" width="9.140625" style="2"/>
    <col min="6922" max="6922" width="4.140625" style="2" customWidth="1"/>
    <col min="6923" max="6923" width="11.5703125" style="2" customWidth="1"/>
    <col min="6924" max="6924" width="11.7109375" style="2" bestFit="1" customWidth="1"/>
    <col min="6925" max="6925" width="11.42578125" style="2" customWidth="1"/>
    <col min="6926" max="7170" width="9.140625" style="2"/>
    <col min="7171" max="7171" width="1.7109375" style="2" customWidth="1"/>
    <col min="7172" max="7172" width="11.7109375" style="2" bestFit="1" customWidth="1"/>
    <col min="7173" max="7173" width="11.42578125" style="2" customWidth="1"/>
    <col min="7174" max="7174" width="11.85546875" style="2" customWidth="1"/>
    <col min="7175" max="7177" width="9.140625" style="2"/>
    <col min="7178" max="7178" width="4.140625" style="2" customWidth="1"/>
    <col min="7179" max="7179" width="11.5703125" style="2" customWidth="1"/>
    <col min="7180" max="7180" width="11.7109375" style="2" bestFit="1" customWidth="1"/>
    <col min="7181" max="7181" width="11.42578125" style="2" customWidth="1"/>
    <col min="7182" max="7426" width="9.140625" style="2"/>
    <col min="7427" max="7427" width="1.7109375" style="2" customWidth="1"/>
    <col min="7428" max="7428" width="11.7109375" style="2" bestFit="1" customWidth="1"/>
    <col min="7429" max="7429" width="11.42578125" style="2" customWidth="1"/>
    <col min="7430" max="7430" width="11.85546875" style="2" customWidth="1"/>
    <col min="7431" max="7433" width="9.140625" style="2"/>
    <col min="7434" max="7434" width="4.140625" style="2" customWidth="1"/>
    <col min="7435" max="7435" width="11.5703125" style="2" customWidth="1"/>
    <col min="7436" max="7436" width="11.7109375" style="2" bestFit="1" customWidth="1"/>
    <col min="7437" max="7437" width="11.42578125" style="2" customWidth="1"/>
    <col min="7438" max="7682" width="9.140625" style="2"/>
    <col min="7683" max="7683" width="1.7109375" style="2" customWidth="1"/>
    <col min="7684" max="7684" width="11.7109375" style="2" bestFit="1" customWidth="1"/>
    <col min="7685" max="7685" width="11.42578125" style="2" customWidth="1"/>
    <col min="7686" max="7686" width="11.85546875" style="2" customWidth="1"/>
    <col min="7687" max="7689" width="9.140625" style="2"/>
    <col min="7690" max="7690" width="4.140625" style="2" customWidth="1"/>
    <col min="7691" max="7691" width="11.5703125" style="2" customWidth="1"/>
    <col min="7692" max="7692" width="11.7109375" style="2" bestFit="1" customWidth="1"/>
    <col min="7693" max="7693" width="11.42578125" style="2" customWidth="1"/>
    <col min="7694" max="7938" width="9.140625" style="2"/>
    <col min="7939" max="7939" width="1.7109375" style="2" customWidth="1"/>
    <col min="7940" max="7940" width="11.7109375" style="2" bestFit="1" customWidth="1"/>
    <col min="7941" max="7941" width="11.42578125" style="2" customWidth="1"/>
    <col min="7942" max="7942" width="11.85546875" style="2" customWidth="1"/>
    <col min="7943" max="7945" width="9.140625" style="2"/>
    <col min="7946" max="7946" width="4.140625" style="2" customWidth="1"/>
    <col min="7947" max="7947" width="11.5703125" style="2" customWidth="1"/>
    <col min="7948" max="7948" width="11.7109375" style="2" bestFit="1" customWidth="1"/>
    <col min="7949" max="7949" width="11.42578125" style="2" customWidth="1"/>
    <col min="7950" max="8194" width="9.140625" style="2"/>
    <col min="8195" max="8195" width="1.7109375" style="2" customWidth="1"/>
    <col min="8196" max="8196" width="11.7109375" style="2" bestFit="1" customWidth="1"/>
    <col min="8197" max="8197" width="11.42578125" style="2" customWidth="1"/>
    <col min="8198" max="8198" width="11.85546875" style="2" customWidth="1"/>
    <col min="8199" max="8201" width="9.140625" style="2"/>
    <col min="8202" max="8202" width="4.140625" style="2" customWidth="1"/>
    <col min="8203" max="8203" width="11.5703125" style="2" customWidth="1"/>
    <col min="8204" max="8204" width="11.7109375" style="2" bestFit="1" customWidth="1"/>
    <col min="8205" max="8205" width="11.42578125" style="2" customWidth="1"/>
    <col min="8206" max="8450" width="9.140625" style="2"/>
    <col min="8451" max="8451" width="1.7109375" style="2" customWidth="1"/>
    <col min="8452" max="8452" width="11.7109375" style="2" bestFit="1" customWidth="1"/>
    <col min="8453" max="8453" width="11.42578125" style="2" customWidth="1"/>
    <col min="8454" max="8454" width="11.85546875" style="2" customWidth="1"/>
    <col min="8455" max="8457" width="9.140625" style="2"/>
    <col min="8458" max="8458" width="4.140625" style="2" customWidth="1"/>
    <col min="8459" max="8459" width="11.5703125" style="2" customWidth="1"/>
    <col min="8460" max="8460" width="11.7109375" style="2" bestFit="1" customWidth="1"/>
    <col min="8461" max="8461" width="11.42578125" style="2" customWidth="1"/>
    <col min="8462" max="8706" width="9.140625" style="2"/>
    <col min="8707" max="8707" width="1.7109375" style="2" customWidth="1"/>
    <col min="8708" max="8708" width="11.7109375" style="2" bestFit="1" customWidth="1"/>
    <col min="8709" max="8709" width="11.42578125" style="2" customWidth="1"/>
    <col min="8710" max="8710" width="11.85546875" style="2" customWidth="1"/>
    <col min="8711" max="8713" width="9.140625" style="2"/>
    <col min="8714" max="8714" width="4.140625" style="2" customWidth="1"/>
    <col min="8715" max="8715" width="11.5703125" style="2" customWidth="1"/>
    <col min="8716" max="8716" width="11.7109375" style="2" bestFit="1" customWidth="1"/>
    <col min="8717" max="8717" width="11.42578125" style="2" customWidth="1"/>
    <col min="8718" max="8962" width="9.140625" style="2"/>
    <col min="8963" max="8963" width="1.7109375" style="2" customWidth="1"/>
    <col min="8964" max="8964" width="11.7109375" style="2" bestFit="1" customWidth="1"/>
    <col min="8965" max="8965" width="11.42578125" style="2" customWidth="1"/>
    <col min="8966" max="8966" width="11.85546875" style="2" customWidth="1"/>
    <col min="8967" max="8969" width="9.140625" style="2"/>
    <col min="8970" max="8970" width="4.140625" style="2" customWidth="1"/>
    <col min="8971" max="8971" width="11.5703125" style="2" customWidth="1"/>
    <col min="8972" max="8972" width="11.7109375" style="2" bestFit="1" customWidth="1"/>
    <col min="8973" max="8973" width="11.42578125" style="2" customWidth="1"/>
    <col min="8974" max="9218" width="9.140625" style="2"/>
    <col min="9219" max="9219" width="1.7109375" style="2" customWidth="1"/>
    <col min="9220" max="9220" width="11.7109375" style="2" bestFit="1" customWidth="1"/>
    <col min="9221" max="9221" width="11.42578125" style="2" customWidth="1"/>
    <col min="9222" max="9222" width="11.85546875" style="2" customWidth="1"/>
    <col min="9223" max="9225" width="9.140625" style="2"/>
    <col min="9226" max="9226" width="4.140625" style="2" customWidth="1"/>
    <col min="9227" max="9227" width="11.5703125" style="2" customWidth="1"/>
    <col min="9228" max="9228" width="11.7109375" style="2" bestFit="1" customWidth="1"/>
    <col min="9229" max="9229" width="11.42578125" style="2" customWidth="1"/>
    <col min="9230" max="9474" width="9.140625" style="2"/>
    <col min="9475" max="9475" width="1.7109375" style="2" customWidth="1"/>
    <col min="9476" max="9476" width="11.7109375" style="2" bestFit="1" customWidth="1"/>
    <col min="9477" max="9477" width="11.42578125" style="2" customWidth="1"/>
    <col min="9478" max="9478" width="11.85546875" style="2" customWidth="1"/>
    <col min="9479" max="9481" width="9.140625" style="2"/>
    <col min="9482" max="9482" width="4.140625" style="2" customWidth="1"/>
    <col min="9483" max="9483" width="11.5703125" style="2" customWidth="1"/>
    <col min="9484" max="9484" width="11.7109375" style="2" bestFit="1" customWidth="1"/>
    <col min="9485" max="9485" width="11.42578125" style="2" customWidth="1"/>
    <col min="9486" max="9730" width="9.140625" style="2"/>
    <col min="9731" max="9731" width="1.7109375" style="2" customWidth="1"/>
    <col min="9732" max="9732" width="11.7109375" style="2" bestFit="1" customWidth="1"/>
    <col min="9733" max="9733" width="11.42578125" style="2" customWidth="1"/>
    <col min="9734" max="9734" width="11.85546875" style="2" customWidth="1"/>
    <col min="9735" max="9737" width="9.140625" style="2"/>
    <col min="9738" max="9738" width="4.140625" style="2" customWidth="1"/>
    <col min="9739" max="9739" width="11.5703125" style="2" customWidth="1"/>
    <col min="9740" max="9740" width="11.7109375" style="2" bestFit="1" customWidth="1"/>
    <col min="9741" max="9741" width="11.42578125" style="2" customWidth="1"/>
    <col min="9742" max="9986" width="9.140625" style="2"/>
    <col min="9987" max="9987" width="1.7109375" style="2" customWidth="1"/>
    <col min="9988" max="9988" width="11.7109375" style="2" bestFit="1" customWidth="1"/>
    <col min="9989" max="9989" width="11.42578125" style="2" customWidth="1"/>
    <col min="9990" max="9990" width="11.85546875" style="2" customWidth="1"/>
    <col min="9991" max="9993" width="9.140625" style="2"/>
    <col min="9994" max="9994" width="4.140625" style="2" customWidth="1"/>
    <col min="9995" max="9995" width="11.5703125" style="2" customWidth="1"/>
    <col min="9996" max="9996" width="11.7109375" style="2" bestFit="1" customWidth="1"/>
    <col min="9997" max="9997" width="11.42578125" style="2" customWidth="1"/>
    <col min="9998" max="10242" width="9.140625" style="2"/>
    <col min="10243" max="10243" width="1.7109375" style="2" customWidth="1"/>
    <col min="10244" max="10244" width="11.7109375" style="2" bestFit="1" customWidth="1"/>
    <col min="10245" max="10245" width="11.42578125" style="2" customWidth="1"/>
    <col min="10246" max="10246" width="11.85546875" style="2" customWidth="1"/>
    <col min="10247" max="10249" width="9.140625" style="2"/>
    <col min="10250" max="10250" width="4.140625" style="2" customWidth="1"/>
    <col min="10251" max="10251" width="11.5703125" style="2" customWidth="1"/>
    <col min="10252" max="10252" width="11.7109375" style="2" bestFit="1" customWidth="1"/>
    <col min="10253" max="10253" width="11.42578125" style="2" customWidth="1"/>
    <col min="10254" max="10498" width="9.140625" style="2"/>
    <col min="10499" max="10499" width="1.7109375" style="2" customWidth="1"/>
    <col min="10500" max="10500" width="11.7109375" style="2" bestFit="1" customWidth="1"/>
    <col min="10501" max="10501" width="11.42578125" style="2" customWidth="1"/>
    <col min="10502" max="10502" width="11.85546875" style="2" customWidth="1"/>
    <col min="10503" max="10505" width="9.140625" style="2"/>
    <col min="10506" max="10506" width="4.140625" style="2" customWidth="1"/>
    <col min="10507" max="10507" width="11.5703125" style="2" customWidth="1"/>
    <col min="10508" max="10508" width="11.7109375" style="2" bestFit="1" customWidth="1"/>
    <col min="10509" max="10509" width="11.42578125" style="2" customWidth="1"/>
    <col min="10510" max="10754" width="9.140625" style="2"/>
    <col min="10755" max="10755" width="1.7109375" style="2" customWidth="1"/>
    <col min="10756" max="10756" width="11.7109375" style="2" bestFit="1" customWidth="1"/>
    <col min="10757" max="10757" width="11.42578125" style="2" customWidth="1"/>
    <col min="10758" max="10758" width="11.85546875" style="2" customWidth="1"/>
    <col min="10759" max="10761" width="9.140625" style="2"/>
    <col min="10762" max="10762" width="4.140625" style="2" customWidth="1"/>
    <col min="10763" max="10763" width="11.5703125" style="2" customWidth="1"/>
    <col min="10764" max="10764" width="11.7109375" style="2" bestFit="1" customWidth="1"/>
    <col min="10765" max="10765" width="11.42578125" style="2" customWidth="1"/>
    <col min="10766" max="11010" width="9.140625" style="2"/>
    <col min="11011" max="11011" width="1.7109375" style="2" customWidth="1"/>
    <col min="11012" max="11012" width="11.7109375" style="2" bestFit="1" customWidth="1"/>
    <col min="11013" max="11013" width="11.42578125" style="2" customWidth="1"/>
    <col min="11014" max="11014" width="11.85546875" style="2" customWidth="1"/>
    <col min="11015" max="11017" width="9.140625" style="2"/>
    <col min="11018" max="11018" width="4.140625" style="2" customWidth="1"/>
    <col min="11019" max="11019" width="11.5703125" style="2" customWidth="1"/>
    <col min="11020" max="11020" width="11.7109375" style="2" bestFit="1" customWidth="1"/>
    <col min="11021" max="11021" width="11.42578125" style="2" customWidth="1"/>
    <col min="11022" max="11266" width="9.140625" style="2"/>
    <col min="11267" max="11267" width="1.7109375" style="2" customWidth="1"/>
    <col min="11268" max="11268" width="11.7109375" style="2" bestFit="1" customWidth="1"/>
    <col min="11269" max="11269" width="11.42578125" style="2" customWidth="1"/>
    <col min="11270" max="11270" width="11.85546875" style="2" customWidth="1"/>
    <col min="11271" max="11273" width="9.140625" style="2"/>
    <col min="11274" max="11274" width="4.140625" style="2" customWidth="1"/>
    <col min="11275" max="11275" width="11.5703125" style="2" customWidth="1"/>
    <col min="11276" max="11276" width="11.7109375" style="2" bestFit="1" customWidth="1"/>
    <col min="11277" max="11277" width="11.42578125" style="2" customWidth="1"/>
    <col min="11278" max="11522" width="9.140625" style="2"/>
    <col min="11523" max="11523" width="1.7109375" style="2" customWidth="1"/>
    <col min="11524" max="11524" width="11.7109375" style="2" bestFit="1" customWidth="1"/>
    <col min="11525" max="11525" width="11.42578125" style="2" customWidth="1"/>
    <col min="11526" max="11526" width="11.85546875" style="2" customWidth="1"/>
    <col min="11527" max="11529" width="9.140625" style="2"/>
    <col min="11530" max="11530" width="4.140625" style="2" customWidth="1"/>
    <col min="11531" max="11531" width="11.5703125" style="2" customWidth="1"/>
    <col min="11532" max="11532" width="11.7109375" style="2" bestFit="1" customWidth="1"/>
    <col min="11533" max="11533" width="11.42578125" style="2" customWidth="1"/>
    <col min="11534" max="11778" width="9.140625" style="2"/>
    <col min="11779" max="11779" width="1.7109375" style="2" customWidth="1"/>
    <col min="11780" max="11780" width="11.7109375" style="2" bestFit="1" customWidth="1"/>
    <col min="11781" max="11781" width="11.42578125" style="2" customWidth="1"/>
    <col min="11782" max="11782" width="11.85546875" style="2" customWidth="1"/>
    <col min="11783" max="11785" width="9.140625" style="2"/>
    <col min="11786" max="11786" width="4.140625" style="2" customWidth="1"/>
    <col min="11787" max="11787" width="11.5703125" style="2" customWidth="1"/>
    <col min="11788" max="11788" width="11.7109375" style="2" bestFit="1" customWidth="1"/>
    <col min="11789" max="11789" width="11.42578125" style="2" customWidth="1"/>
    <col min="11790" max="12034" width="9.140625" style="2"/>
    <col min="12035" max="12035" width="1.7109375" style="2" customWidth="1"/>
    <col min="12036" max="12036" width="11.7109375" style="2" bestFit="1" customWidth="1"/>
    <col min="12037" max="12037" width="11.42578125" style="2" customWidth="1"/>
    <col min="12038" max="12038" width="11.85546875" style="2" customWidth="1"/>
    <col min="12039" max="12041" width="9.140625" style="2"/>
    <col min="12042" max="12042" width="4.140625" style="2" customWidth="1"/>
    <col min="12043" max="12043" width="11.5703125" style="2" customWidth="1"/>
    <col min="12044" max="12044" width="11.7109375" style="2" bestFit="1" customWidth="1"/>
    <col min="12045" max="12045" width="11.42578125" style="2" customWidth="1"/>
    <col min="12046" max="12290" width="9.140625" style="2"/>
    <col min="12291" max="12291" width="1.7109375" style="2" customWidth="1"/>
    <col min="12292" max="12292" width="11.7109375" style="2" bestFit="1" customWidth="1"/>
    <col min="12293" max="12293" width="11.42578125" style="2" customWidth="1"/>
    <col min="12294" max="12294" width="11.85546875" style="2" customWidth="1"/>
    <col min="12295" max="12297" width="9.140625" style="2"/>
    <col min="12298" max="12298" width="4.140625" style="2" customWidth="1"/>
    <col min="12299" max="12299" width="11.5703125" style="2" customWidth="1"/>
    <col min="12300" max="12300" width="11.7109375" style="2" bestFit="1" customWidth="1"/>
    <col min="12301" max="12301" width="11.42578125" style="2" customWidth="1"/>
    <col min="12302" max="12546" width="9.140625" style="2"/>
    <col min="12547" max="12547" width="1.7109375" style="2" customWidth="1"/>
    <col min="12548" max="12548" width="11.7109375" style="2" bestFit="1" customWidth="1"/>
    <col min="12549" max="12549" width="11.42578125" style="2" customWidth="1"/>
    <col min="12550" max="12550" width="11.85546875" style="2" customWidth="1"/>
    <col min="12551" max="12553" width="9.140625" style="2"/>
    <col min="12554" max="12554" width="4.140625" style="2" customWidth="1"/>
    <col min="12555" max="12555" width="11.5703125" style="2" customWidth="1"/>
    <col min="12556" max="12556" width="11.7109375" style="2" bestFit="1" customWidth="1"/>
    <col min="12557" max="12557" width="11.42578125" style="2" customWidth="1"/>
    <col min="12558" max="12802" width="9.140625" style="2"/>
    <col min="12803" max="12803" width="1.7109375" style="2" customWidth="1"/>
    <col min="12804" max="12804" width="11.7109375" style="2" bestFit="1" customWidth="1"/>
    <col min="12805" max="12805" width="11.42578125" style="2" customWidth="1"/>
    <col min="12806" max="12806" width="11.85546875" style="2" customWidth="1"/>
    <col min="12807" max="12809" width="9.140625" style="2"/>
    <col min="12810" max="12810" width="4.140625" style="2" customWidth="1"/>
    <col min="12811" max="12811" width="11.5703125" style="2" customWidth="1"/>
    <col min="12812" max="12812" width="11.7109375" style="2" bestFit="1" customWidth="1"/>
    <col min="12813" max="12813" width="11.42578125" style="2" customWidth="1"/>
    <col min="12814" max="13058" width="9.140625" style="2"/>
    <col min="13059" max="13059" width="1.7109375" style="2" customWidth="1"/>
    <col min="13060" max="13060" width="11.7109375" style="2" bestFit="1" customWidth="1"/>
    <col min="13061" max="13061" width="11.42578125" style="2" customWidth="1"/>
    <col min="13062" max="13062" width="11.85546875" style="2" customWidth="1"/>
    <col min="13063" max="13065" width="9.140625" style="2"/>
    <col min="13066" max="13066" width="4.140625" style="2" customWidth="1"/>
    <col min="13067" max="13067" width="11.5703125" style="2" customWidth="1"/>
    <col min="13068" max="13068" width="11.7109375" style="2" bestFit="1" customWidth="1"/>
    <col min="13069" max="13069" width="11.42578125" style="2" customWidth="1"/>
    <col min="13070" max="13314" width="9.140625" style="2"/>
    <col min="13315" max="13315" width="1.7109375" style="2" customWidth="1"/>
    <col min="13316" max="13316" width="11.7109375" style="2" bestFit="1" customWidth="1"/>
    <col min="13317" max="13317" width="11.42578125" style="2" customWidth="1"/>
    <col min="13318" max="13318" width="11.85546875" style="2" customWidth="1"/>
    <col min="13319" max="13321" width="9.140625" style="2"/>
    <col min="13322" max="13322" width="4.140625" style="2" customWidth="1"/>
    <col min="13323" max="13323" width="11.5703125" style="2" customWidth="1"/>
    <col min="13324" max="13324" width="11.7109375" style="2" bestFit="1" customWidth="1"/>
    <col min="13325" max="13325" width="11.42578125" style="2" customWidth="1"/>
    <col min="13326" max="13570" width="9.140625" style="2"/>
    <col min="13571" max="13571" width="1.7109375" style="2" customWidth="1"/>
    <col min="13572" max="13572" width="11.7109375" style="2" bestFit="1" customWidth="1"/>
    <col min="13573" max="13573" width="11.42578125" style="2" customWidth="1"/>
    <col min="13574" max="13574" width="11.85546875" style="2" customWidth="1"/>
    <col min="13575" max="13577" width="9.140625" style="2"/>
    <col min="13578" max="13578" width="4.140625" style="2" customWidth="1"/>
    <col min="13579" max="13579" width="11.5703125" style="2" customWidth="1"/>
    <col min="13580" max="13580" width="11.7109375" style="2" bestFit="1" customWidth="1"/>
    <col min="13581" max="13581" width="11.42578125" style="2" customWidth="1"/>
    <col min="13582" max="13826" width="9.140625" style="2"/>
    <col min="13827" max="13827" width="1.7109375" style="2" customWidth="1"/>
    <col min="13828" max="13828" width="11.7109375" style="2" bestFit="1" customWidth="1"/>
    <col min="13829" max="13829" width="11.42578125" style="2" customWidth="1"/>
    <col min="13830" max="13830" width="11.85546875" style="2" customWidth="1"/>
    <col min="13831" max="13833" width="9.140625" style="2"/>
    <col min="13834" max="13834" width="4.140625" style="2" customWidth="1"/>
    <col min="13835" max="13835" width="11.5703125" style="2" customWidth="1"/>
    <col min="13836" max="13836" width="11.7109375" style="2" bestFit="1" customWidth="1"/>
    <col min="13837" max="13837" width="11.42578125" style="2" customWidth="1"/>
    <col min="13838" max="14082" width="9.140625" style="2"/>
    <col min="14083" max="14083" width="1.7109375" style="2" customWidth="1"/>
    <col min="14084" max="14084" width="11.7109375" style="2" bestFit="1" customWidth="1"/>
    <col min="14085" max="14085" width="11.42578125" style="2" customWidth="1"/>
    <col min="14086" max="14086" width="11.85546875" style="2" customWidth="1"/>
    <col min="14087" max="14089" width="9.140625" style="2"/>
    <col min="14090" max="14090" width="4.140625" style="2" customWidth="1"/>
    <col min="14091" max="14091" width="11.5703125" style="2" customWidth="1"/>
    <col min="14092" max="14092" width="11.7109375" style="2" bestFit="1" customWidth="1"/>
    <col min="14093" max="14093" width="11.42578125" style="2" customWidth="1"/>
    <col min="14094" max="14338" width="9.140625" style="2"/>
    <col min="14339" max="14339" width="1.7109375" style="2" customWidth="1"/>
    <col min="14340" max="14340" width="11.7109375" style="2" bestFit="1" customWidth="1"/>
    <col min="14341" max="14341" width="11.42578125" style="2" customWidth="1"/>
    <col min="14342" max="14342" width="11.85546875" style="2" customWidth="1"/>
    <col min="14343" max="14345" width="9.140625" style="2"/>
    <col min="14346" max="14346" width="4.140625" style="2" customWidth="1"/>
    <col min="14347" max="14347" width="11.5703125" style="2" customWidth="1"/>
    <col min="14348" max="14348" width="11.7109375" style="2" bestFit="1" customWidth="1"/>
    <col min="14349" max="14349" width="11.42578125" style="2" customWidth="1"/>
    <col min="14350" max="14594" width="9.140625" style="2"/>
    <col min="14595" max="14595" width="1.7109375" style="2" customWidth="1"/>
    <col min="14596" max="14596" width="11.7109375" style="2" bestFit="1" customWidth="1"/>
    <col min="14597" max="14597" width="11.42578125" style="2" customWidth="1"/>
    <col min="14598" max="14598" width="11.85546875" style="2" customWidth="1"/>
    <col min="14599" max="14601" width="9.140625" style="2"/>
    <col min="14602" max="14602" width="4.140625" style="2" customWidth="1"/>
    <col min="14603" max="14603" width="11.5703125" style="2" customWidth="1"/>
    <col min="14604" max="14604" width="11.7109375" style="2" bestFit="1" customWidth="1"/>
    <col min="14605" max="14605" width="11.42578125" style="2" customWidth="1"/>
    <col min="14606" max="14850" width="9.140625" style="2"/>
    <col min="14851" max="14851" width="1.7109375" style="2" customWidth="1"/>
    <col min="14852" max="14852" width="11.7109375" style="2" bestFit="1" customWidth="1"/>
    <col min="14853" max="14853" width="11.42578125" style="2" customWidth="1"/>
    <col min="14854" max="14854" width="11.85546875" style="2" customWidth="1"/>
    <col min="14855" max="14857" width="9.140625" style="2"/>
    <col min="14858" max="14858" width="4.140625" style="2" customWidth="1"/>
    <col min="14859" max="14859" width="11.5703125" style="2" customWidth="1"/>
    <col min="14860" max="14860" width="11.7109375" style="2" bestFit="1" customWidth="1"/>
    <col min="14861" max="14861" width="11.42578125" style="2" customWidth="1"/>
    <col min="14862" max="15106" width="9.140625" style="2"/>
    <col min="15107" max="15107" width="1.7109375" style="2" customWidth="1"/>
    <col min="15108" max="15108" width="11.7109375" style="2" bestFit="1" customWidth="1"/>
    <col min="15109" max="15109" width="11.42578125" style="2" customWidth="1"/>
    <col min="15110" max="15110" width="11.85546875" style="2" customWidth="1"/>
    <col min="15111" max="15113" width="9.140625" style="2"/>
    <col min="15114" max="15114" width="4.140625" style="2" customWidth="1"/>
    <col min="15115" max="15115" width="11.5703125" style="2" customWidth="1"/>
    <col min="15116" max="15116" width="11.7109375" style="2" bestFit="1" customWidth="1"/>
    <col min="15117" max="15117" width="11.42578125" style="2" customWidth="1"/>
    <col min="15118" max="15362" width="9.140625" style="2"/>
    <col min="15363" max="15363" width="1.7109375" style="2" customWidth="1"/>
    <col min="15364" max="15364" width="11.7109375" style="2" bestFit="1" customWidth="1"/>
    <col min="15365" max="15365" width="11.42578125" style="2" customWidth="1"/>
    <col min="15366" max="15366" width="11.85546875" style="2" customWidth="1"/>
    <col min="15367" max="15369" width="9.140625" style="2"/>
    <col min="15370" max="15370" width="4.140625" style="2" customWidth="1"/>
    <col min="15371" max="15371" width="11.5703125" style="2" customWidth="1"/>
    <col min="15372" max="15372" width="11.7109375" style="2" bestFit="1" customWidth="1"/>
    <col min="15373" max="15373" width="11.42578125" style="2" customWidth="1"/>
    <col min="15374" max="15618" width="9.140625" style="2"/>
    <col min="15619" max="15619" width="1.7109375" style="2" customWidth="1"/>
    <col min="15620" max="15620" width="11.7109375" style="2" bestFit="1" customWidth="1"/>
    <col min="15621" max="15621" width="11.42578125" style="2" customWidth="1"/>
    <col min="15622" max="15622" width="11.85546875" style="2" customWidth="1"/>
    <col min="15623" max="15625" width="9.140625" style="2"/>
    <col min="15626" max="15626" width="4.140625" style="2" customWidth="1"/>
    <col min="15627" max="15627" width="11.5703125" style="2" customWidth="1"/>
    <col min="15628" max="15628" width="11.7109375" style="2" bestFit="1" customWidth="1"/>
    <col min="15629" max="15629" width="11.42578125" style="2" customWidth="1"/>
    <col min="15630" max="15874" width="9.140625" style="2"/>
    <col min="15875" max="15875" width="1.7109375" style="2" customWidth="1"/>
    <col min="15876" max="15876" width="11.7109375" style="2" bestFit="1" customWidth="1"/>
    <col min="15877" max="15877" width="11.42578125" style="2" customWidth="1"/>
    <col min="15878" max="15878" width="11.85546875" style="2" customWidth="1"/>
    <col min="15879" max="15881" width="9.140625" style="2"/>
    <col min="15882" max="15882" width="4.140625" style="2" customWidth="1"/>
    <col min="15883" max="15883" width="11.5703125" style="2" customWidth="1"/>
    <col min="15884" max="15884" width="11.7109375" style="2" bestFit="1" customWidth="1"/>
    <col min="15885" max="15885" width="11.42578125" style="2" customWidth="1"/>
    <col min="15886" max="16130" width="9.140625" style="2"/>
    <col min="16131" max="16131" width="1.7109375" style="2" customWidth="1"/>
    <col min="16132" max="16132" width="11.7109375" style="2" bestFit="1" customWidth="1"/>
    <col min="16133" max="16133" width="11.42578125" style="2" customWidth="1"/>
    <col min="16134" max="16134" width="11.85546875" style="2" customWidth="1"/>
    <col min="16135" max="16137" width="9.140625" style="2"/>
    <col min="16138" max="16138" width="4.140625" style="2" customWidth="1"/>
    <col min="16139" max="16139" width="11.5703125" style="2" customWidth="1"/>
    <col min="16140" max="16140" width="11.7109375" style="2" bestFit="1" customWidth="1"/>
    <col min="16141" max="16141" width="11.42578125" style="2" customWidth="1"/>
    <col min="16142" max="16384" width="9.140625" style="2"/>
  </cols>
  <sheetData>
    <row r="1" spans="1:13" hidden="1" x14ac:dyDescent="0.2"/>
    <row r="2" spans="1:13" hidden="1" x14ac:dyDescent="0.2"/>
    <row r="3" spans="1:13" hidden="1" x14ac:dyDescent="0.2"/>
    <row r="5" spans="1:13" ht="15.75" x14ac:dyDescent="0.25">
      <c r="A5" s="2" t="s">
        <v>511</v>
      </c>
      <c r="D5" s="489"/>
      <c r="E5" s="489"/>
      <c r="F5" s="489"/>
      <c r="G5" s="489"/>
      <c r="H5" s="489"/>
      <c r="I5" s="489"/>
      <c r="J5" s="489"/>
      <c r="K5" s="489"/>
    </row>
    <row r="6" spans="1:13" ht="15.75" x14ac:dyDescent="0.25">
      <c r="D6" s="489"/>
      <c r="E6" s="489"/>
      <c r="F6" s="489"/>
      <c r="G6" s="489"/>
      <c r="H6" s="489"/>
      <c r="I6" s="489"/>
      <c r="J6" s="489"/>
      <c r="K6" s="489"/>
    </row>
    <row r="7" spans="1:13" ht="15.75" customHeight="1" x14ac:dyDescent="0.2">
      <c r="A7" s="755" t="s">
        <v>330</v>
      </c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</row>
    <row r="8" spans="1:13" ht="7.5" customHeight="1" x14ac:dyDescent="0.2"/>
    <row r="9" spans="1:13" ht="13.5" thickBot="1" x14ac:dyDescent="0.25">
      <c r="G9" s="754" t="s">
        <v>331</v>
      </c>
      <c r="H9" s="754"/>
    </row>
    <row r="10" spans="1:13" ht="15" x14ac:dyDescent="0.2">
      <c r="A10" s="408"/>
      <c r="B10" s="409"/>
      <c r="C10" s="409"/>
      <c r="D10" s="409"/>
      <c r="E10" s="409"/>
      <c r="F10" s="747" t="s">
        <v>61</v>
      </c>
      <c r="G10" s="748"/>
      <c r="H10" s="409"/>
      <c r="I10" s="409"/>
      <c r="J10" s="409"/>
      <c r="K10" s="409"/>
      <c r="L10" s="747" t="s">
        <v>223</v>
      </c>
      <c r="M10" s="748"/>
    </row>
    <row r="11" spans="1:13" ht="16.5" thickBot="1" x14ac:dyDescent="0.3">
      <c r="A11" s="446" t="s">
        <v>180</v>
      </c>
      <c r="B11" s="410"/>
      <c r="C11" s="410"/>
      <c r="D11" s="410"/>
      <c r="E11" s="410"/>
      <c r="F11" s="749"/>
      <c r="G11" s="750"/>
      <c r="H11" s="447" t="s">
        <v>181</v>
      </c>
      <c r="I11" s="410"/>
      <c r="J11" s="410"/>
      <c r="K11" s="410"/>
      <c r="L11" s="749"/>
      <c r="M11" s="750"/>
    </row>
    <row r="12" spans="1:13" ht="39.75" customHeight="1" thickBot="1" x14ac:dyDescent="0.25">
      <c r="A12" s="411" t="s">
        <v>182</v>
      </c>
      <c r="B12" s="412"/>
      <c r="C12" s="412"/>
      <c r="D12" s="412"/>
      <c r="E12" s="412"/>
      <c r="F12" s="448" t="s">
        <v>345</v>
      </c>
      <c r="G12" s="449" t="s">
        <v>346</v>
      </c>
      <c r="H12" s="412" t="s">
        <v>183</v>
      </c>
      <c r="I12" s="412"/>
      <c r="J12" s="412"/>
      <c r="K12" s="412"/>
      <c r="L12" s="448" t="s">
        <v>345</v>
      </c>
      <c r="M12" s="449" t="s">
        <v>346</v>
      </c>
    </row>
    <row r="13" spans="1:13" x14ac:dyDescent="0.2">
      <c r="A13" s="138"/>
      <c r="B13" s="680"/>
      <c r="C13" s="680"/>
      <c r="D13" s="680"/>
      <c r="E13" s="680"/>
      <c r="F13" s="415"/>
      <c r="G13" s="414"/>
      <c r="H13" s="680"/>
      <c r="I13" s="680"/>
      <c r="J13" s="680"/>
      <c r="K13" s="680"/>
      <c r="L13" s="415"/>
      <c r="M13" s="416"/>
    </row>
    <row r="14" spans="1:13" x14ac:dyDescent="0.2">
      <c r="A14" s="138" t="s">
        <v>184</v>
      </c>
      <c r="B14" s="680"/>
      <c r="C14" s="680"/>
      <c r="D14" s="680"/>
      <c r="E14" s="680"/>
      <c r="F14" s="450"/>
      <c r="G14" s="450"/>
      <c r="H14" s="680" t="s">
        <v>185</v>
      </c>
      <c r="I14" s="680"/>
      <c r="J14" s="680"/>
      <c r="K14" s="680"/>
      <c r="L14" s="450">
        <v>25487000</v>
      </c>
      <c r="M14" s="450">
        <v>25561757</v>
      </c>
    </row>
    <row r="15" spans="1:13" x14ac:dyDescent="0.2">
      <c r="A15" s="138" t="s">
        <v>186</v>
      </c>
      <c r="B15" s="680"/>
      <c r="C15" s="680"/>
      <c r="D15" s="680"/>
      <c r="E15" s="680"/>
      <c r="F15" s="450"/>
      <c r="G15" s="450"/>
      <c r="H15" s="680" t="s">
        <v>133</v>
      </c>
      <c r="I15" s="680"/>
      <c r="J15" s="680"/>
      <c r="K15" s="680"/>
      <c r="L15" s="450">
        <v>4518000</v>
      </c>
      <c r="M15" s="450">
        <v>4268059</v>
      </c>
    </row>
    <row r="16" spans="1:13" x14ac:dyDescent="0.2">
      <c r="A16" s="138" t="s">
        <v>187</v>
      </c>
      <c r="B16" s="680"/>
      <c r="C16" s="680"/>
      <c r="D16" s="680"/>
      <c r="E16" s="680"/>
      <c r="F16" s="450"/>
      <c r="G16" s="450"/>
      <c r="H16" s="680" t="s">
        <v>188</v>
      </c>
      <c r="I16" s="680"/>
      <c r="J16" s="680"/>
      <c r="K16" s="680"/>
      <c r="L16" s="450">
        <v>5044000</v>
      </c>
      <c r="M16" s="450">
        <v>3405514</v>
      </c>
    </row>
    <row r="17" spans="1:13" x14ac:dyDescent="0.2">
      <c r="A17" s="138" t="s">
        <v>189</v>
      </c>
      <c r="B17" s="680"/>
      <c r="C17" s="680"/>
      <c r="D17" s="680"/>
      <c r="E17" s="680"/>
      <c r="F17" s="450"/>
      <c r="G17" s="450"/>
      <c r="H17" s="680" t="s">
        <v>190</v>
      </c>
      <c r="I17" s="680"/>
      <c r="J17" s="680"/>
      <c r="K17" s="680"/>
      <c r="L17" s="450"/>
      <c r="M17" s="450"/>
    </row>
    <row r="18" spans="1:13" ht="14.25" customHeight="1" x14ac:dyDescent="0.2">
      <c r="A18" s="138" t="s">
        <v>191</v>
      </c>
      <c r="B18" s="680"/>
      <c r="C18" s="680"/>
      <c r="D18" s="680"/>
      <c r="E18" s="680"/>
      <c r="F18" s="451">
        <v>28</v>
      </c>
      <c r="G18" s="451">
        <v>28</v>
      </c>
      <c r="H18" s="680" t="s">
        <v>186</v>
      </c>
      <c r="I18" s="680"/>
      <c r="J18" s="680"/>
      <c r="K18" s="680"/>
      <c r="L18" s="450"/>
      <c r="M18" s="450"/>
    </row>
    <row r="19" spans="1:13" ht="14.25" customHeight="1" thickBot="1" x14ac:dyDescent="0.25">
      <c r="A19" s="452"/>
      <c r="B19" s="453"/>
      <c r="C19" s="453"/>
      <c r="D19" s="453"/>
      <c r="E19" s="453"/>
      <c r="F19" s="454"/>
      <c r="G19" s="454"/>
      <c r="H19" s="453" t="s">
        <v>192</v>
      </c>
      <c r="I19" s="453"/>
      <c r="J19" s="453"/>
      <c r="K19" s="453"/>
      <c r="L19" s="455"/>
      <c r="M19" s="455"/>
    </row>
    <row r="20" spans="1:13" ht="13.5" thickBot="1" x14ac:dyDescent="0.25">
      <c r="A20" s="456" t="s">
        <v>193</v>
      </c>
      <c r="B20" s="457"/>
      <c r="C20" s="457"/>
      <c r="D20" s="457"/>
      <c r="E20" s="457"/>
      <c r="F20" s="458">
        <f>SUM(F14:F18)</f>
        <v>28</v>
      </c>
      <c r="G20" s="458">
        <f>SUM(G14:G18)</f>
        <v>28</v>
      </c>
      <c r="H20" s="457" t="s">
        <v>194</v>
      </c>
      <c r="I20" s="457"/>
      <c r="J20" s="457"/>
      <c r="K20" s="457"/>
      <c r="L20" s="458">
        <f>SUM(L14:L18)</f>
        <v>35049000</v>
      </c>
      <c r="M20" s="458">
        <f>SUM(M14:M18)</f>
        <v>33235330</v>
      </c>
    </row>
    <row r="21" spans="1:13" x14ac:dyDescent="0.2">
      <c r="A21" s="138" t="s">
        <v>195</v>
      </c>
      <c r="B21" s="680"/>
      <c r="C21" s="680"/>
      <c r="D21" s="680"/>
      <c r="E21" s="680"/>
      <c r="F21" s="450"/>
      <c r="G21" s="450"/>
      <c r="H21" s="680" t="s">
        <v>196</v>
      </c>
      <c r="I21" s="680"/>
      <c r="J21" s="680"/>
      <c r="K21" s="680"/>
      <c r="L21" s="416">
        <v>260000</v>
      </c>
      <c r="M21" s="416">
        <v>361442</v>
      </c>
    </row>
    <row r="22" spans="1:13" x14ac:dyDescent="0.2">
      <c r="A22" s="138" t="s">
        <v>199</v>
      </c>
      <c r="B22" s="680"/>
      <c r="C22" s="680"/>
      <c r="D22" s="680"/>
      <c r="E22" s="680"/>
      <c r="F22" s="450"/>
      <c r="G22" s="450"/>
      <c r="H22" s="680" t="s">
        <v>198</v>
      </c>
      <c r="I22" s="680"/>
      <c r="J22" s="680"/>
      <c r="K22" s="680"/>
      <c r="L22" s="450"/>
      <c r="M22" s="450"/>
    </row>
    <row r="23" spans="1:13" x14ac:dyDescent="0.2">
      <c r="A23" s="138" t="s">
        <v>201</v>
      </c>
      <c r="B23" s="680"/>
      <c r="C23" s="680"/>
      <c r="D23" s="680"/>
      <c r="E23" s="680"/>
      <c r="F23" s="450"/>
      <c r="G23" s="450"/>
      <c r="H23" s="680" t="s">
        <v>200</v>
      </c>
      <c r="I23" s="680"/>
      <c r="J23" s="680"/>
      <c r="K23" s="680"/>
      <c r="L23" s="450"/>
      <c r="M23" s="450"/>
    </row>
    <row r="24" spans="1:13" ht="13.5" thickBot="1" x14ac:dyDescent="0.25">
      <c r="A24" s="138"/>
      <c r="B24" s="680"/>
      <c r="C24" s="680"/>
      <c r="D24" s="680"/>
      <c r="E24" s="680"/>
      <c r="F24" s="450"/>
      <c r="G24" s="450"/>
      <c r="H24" s="680" t="s">
        <v>224</v>
      </c>
      <c r="I24" s="680"/>
      <c r="J24" s="680"/>
      <c r="K24" s="680"/>
      <c r="L24" s="450"/>
      <c r="M24" s="450"/>
    </row>
    <row r="25" spans="1:13" ht="13.5" thickBot="1" x14ac:dyDescent="0.25">
      <c r="A25" s="459" t="s">
        <v>202</v>
      </c>
      <c r="B25" s="460"/>
      <c r="C25" s="460"/>
      <c r="D25" s="460"/>
      <c r="E25" s="460"/>
      <c r="F25" s="461">
        <f>SUM(F21:F23)</f>
        <v>0</v>
      </c>
      <c r="G25" s="461">
        <f>SUM(G21:G23)</f>
        <v>0</v>
      </c>
      <c r="H25" s="460" t="s">
        <v>203</v>
      </c>
      <c r="I25" s="460"/>
      <c r="J25" s="460"/>
      <c r="K25" s="460"/>
      <c r="L25" s="462">
        <f>SUM(L21:L23)</f>
        <v>260000</v>
      </c>
      <c r="M25" s="462">
        <f>SUM(M21:M23)</f>
        <v>361442</v>
      </c>
    </row>
    <row r="26" spans="1:13" x14ac:dyDescent="0.2">
      <c r="A26" s="188" t="s">
        <v>204</v>
      </c>
      <c r="B26" s="680"/>
      <c r="C26" s="680"/>
      <c r="D26" s="680"/>
      <c r="E26" s="680"/>
      <c r="F26" s="450"/>
      <c r="G26" s="450"/>
      <c r="H26" s="681" t="s">
        <v>205</v>
      </c>
      <c r="I26" s="680"/>
      <c r="J26" s="680"/>
      <c r="K26" s="680"/>
      <c r="L26" s="450"/>
      <c r="M26" s="450"/>
    </row>
    <row r="27" spans="1:13" x14ac:dyDescent="0.2">
      <c r="A27" s="138" t="s">
        <v>206</v>
      </c>
      <c r="B27" s="680"/>
      <c r="C27" s="680"/>
      <c r="D27" s="680"/>
      <c r="E27" s="680"/>
      <c r="F27" s="450"/>
      <c r="G27" s="450"/>
      <c r="H27" s="680" t="s">
        <v>207</v>
      </c>
      <c r="I27" s="680"/>
      <c r="J27" s="680"/>
      <c r="K27" s="680"/>
      <c r="L27" s="450"/>
      <c r="M27" s="450"/>
    </row>
    <row r="28" spans="1:13" x14ac:dyDescent="0.2">
      <c r="A28" s="138" t="s">
        <v>208</v>
      </c>
      <c r="B28" s="680"/>
      <c r="C28" s="680"/>
      <c r="D28" s="680"/>
      <c r="E28" s="680"/>
      <c r="F28" s="450"/>
      <c r="G28" s="450"/>
      <c r="H28" s="680" t="s">
        <v>209</v>
      </c>
      <c r="I28" s="680"/>
      <c r="J28" s="680"/>
      <c r="K28" s="680"/>
      <c r="L28" s="450"/>
      <c r="M28" s="450"/>
    </row>
    <row r="29" spans="1:13" x14ac:dyDescent="0.2">
      <c r="A29" s="138" t="s">
        <v>210</v>
      </c>
      <c r="B29" s="680"/>
      <c r="C29" s="680"/>
      <c r="D29" s="680"/>
      <c r="E29" s="680"/>
      <c r="F29" s="450">
        <v>86082</v>
      </c>
      <c r="G29" s="450">
        <v>86082</v>
      </c>
      <c r="H29" s="680"/>
      <c r="I29" s="680"/>
      <c r="J29" s="680"/>
      <c r="K29" s="680"/>
      <c r="L29" s="450"/>
      <c r="M29" s="450"/>
    </row>
    <row r="30" spans="1:13" x14ac:dyDescent="0.2">
      <c r="A30" s="138" t="s">
        <v>211</v>
      </c>
      <c r="B30" s="680"/>
      <c r="C30" s="680"/>
      <c r="D30" s="680"/>
      <c r="E30" s="680"/>
      <c r="F30" s="450"/>
      <c r="G30" s="450"/>
      <c r="H30" s="680" t="s">
        <v>212</v>
      </c>
      <c r="I30" s="680"/>
      <c r="J30" s="680"/>
      <c r="K30" s="680"/>
      <c r="L30" s="450"/>
      <c r="M30" s="450"/>
    </row>
    <row r="31" spans="1:13" x14ac:dyDescent="0.2">
      <c r="A31" s="138" t="s">
        <v>213</v>
      </c>
      <c r="B31" s="680"/>
      <c r="C31" s="680"/>
      <c r="D31" s="680"/>
      <c r="E31" s="680"/>
      <c r="F31" s="450">
        <v>35222890</v>
      </c>
      <c r="G31" s="450">
        <v>33510662</v>
      </c>
      <c r="H31" s="680" t="s">
        <v>213</v>
      </c>
      <c r="I31" s="680"/>
      <c r="J31" s="680"/>
      <c r="K31" s="680"/>
      <c r="L31" s="450"/>
      <c r="M31" s="450"/>
    </row>
    <row r="32" spans="1:13" x14ac:dyDescent="0.2">
      <c r="A32" s="138" t="s">
        <v>225</v>
      </c>
      <c r="B32" s="680"/>
      <c r="C32" s="680"/>
      <c r="D32" s="680"/>
      <c r="E32" s="680"/>
      <c r="F32" s="450"/>
      <c r="G32" s="450"/>
      <c r="H32" s="680" t="s">
        <v>215</v>
      </c>
      <c r="I32" s="680"/>
      <c r="J32" s="680"/>
      <c r="K32" s="680"/>
      <c r="L32" s="450"/>
      <c r="M32" s="450"/>
    </row>
    <row r="33" spans="1:13" ht="13.5" thickBot="1" x14ac:dyDescent="0.25">
      <c r="A33" s="138"/>
      <c r="B33" s="680"/>
      <c r="C33" s="680"/>
      <c r="D33" s="680"/>
      <c r="E33" s="680"/>
      <c r="F33" s="450"/>
      <c r="G33" s="450"/>
      <c r="H33" s="453"/>
      <c r="I33" s="453"/>
      <c r="J33" s="453"/>
      <c r="K33" s="453"/>
      <c r="L33" s="455"/>
      <c r="M33" s="455"/>
    </row>
    <row r="34" spans="1:13" ht="13.5" thickBot="1" x14ac:dyDescent="0.25">
      <c r="A34" s="459" t="s">
        <v>216</v>
      </c>
      <c r="B34" s="460"/>
      <c r="C34" s="460"/>
      <c r="D34" s="460"/>
      <c r="E34" s="460"/>
      <c r="F34" s="462">
        <f>SUM(F26:F33)</f>
        <v>35308972</v>
      </c>
      <c r="G34" s="462">
        <f>SUM(G26:G33)</f>
        <v>33596744</v>
      </c>
      <c r="H34" s="457" t="s">
        <v>217</v>
      </c>
      <c r="I34" s="457"/>
      <c r="J34" s="457"/>
      <c r="K34" s="457"/>
      <c r="L34" s="458">
        <f>SUM(L33:L33)</f>
        <v>0</v>
      </c>
      <c r="M34" s="458">
        <f>SUM(M33:M33)</f>
        <v>0</v>
      </c>
    </row>
    <row r="35" spans="1:13" hidden="1" x14ac:dyDescent="0.2">
      <c r="A35" s="138"/>
      <c r="B35" s="680"/>
      <c r="C35" s="680"/>
      <c r="D35" s="680"/>
      <c r="E35" s="680"/>
      <c r="F35" s="450"/>
      <c r="G35" s="450"/>
      <c r="H35" s="680"/>
      <c r="I35" s="680"/>
      <c r="J35" s="680"/>
      <c r="K35" s="680"/>
      <c r="L35" s="450"/>
      <c r="M35" s="450"/>
    </row>
    <row r="36" spans="1:13" ht="10.5" hidden="1" customHeight="1" x14ac:dyDescent="0.2">
      <c r="A36" s="463"/>
      <c r="B36" s="682"/>
      <c r="C36" s="682"/>
      <c r="D36" s="682"/>
      <c r="E36" s="682"/>
      <c r="F36" s="464"/>
      <c r="G36" s="464"/>
      <c r="H36" s="680"/>
      <c r="I36" s="680"/>
      <c r="J36" s="680"/>
      <c r="K36" s="680"/>
      <c r="L36" s="450"/>
      <c r="M36" s="450"/>
    </row>
    <row r="37" spans="1:13" ht="13.5" thickBot="1" x14ac:dyDescent="0.25">
      <c r="A37" s="465"/>
      <c r="B37" s="453"/>
      <c r="C37" s="453"/>
      <c r="D37" s="453"/>
      <c r="E37" s="453"/>
      <c r="F37" s="466"/>
      <c r="G37" s="466"/>
      <c r="H37" s="453"/>
      <c r="I37" s="453"/>
      <c r="J37" s="453"/>
      <c r="K37" s="453"/>
      <c r="L37" s="455"/>
      <c r="M37" s="455"/>
    </row>
    <row r="38" spans="1:13" ht="13.5" thickBot="1" x14ac:dyDescent="0.25">
      <c r="A38" s="456" t="s">
        <v>54</v>
      </c>
      <c r="B38" s="457"/>
      <c r="C38" s="457"/>
      <c r="D38" s="457"/>
      <c r="E38" s="457"/>
      <c r="F38" s="458">
        <f>F20+F25+F34</f>
        <v>35309000</v>
      </c>
      <c r="G38" s="458">
        <f>G20+G25+G34</f>
        <v>33596772</v>
      </c>
      <c r="H38" s="457" t="s">
        <v>137</v>
      </c>
      <c r="I38" s="457"/>
      <c r="J38" s="457"/>
      <c r="K38" s="457"/>
      <c r="L38" s="458">
        <f>L20+L25+L34</f>
        <v>35309000</v>
      </c>
      <c r="M38" s="458">
        <f>M20+M25+M34</f>
        <v>33596772</v>
      </c>
    </row>
  </sheetData>
  <mergeCells count="4">
    <mergeCell ref="F10:G11"/>
    <mergeCell ref="L10:M11"/>
    <mergeCell ref="G9:H9"/>
    <mergeCell ref="A7:M7"/>
  </mergeCells>
  <printOptions horizontalCentered="1" verticalCentered="1"/>
  <pageMargins left="0.19685039370078741" right="0.19685039370078741" top="0.11811023622047245" bottom="0.11811023622047245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1.m.bevételek</vt:lpstr>
      <vt:lpstr>2020.összevont int.bev1a</vt:lpstr>
      <vt:lpstr>intézményi bev1b.20201231</vt:lpstr>
      <vt:lpstr>Bevételek intézm.(2.m)20201231</vt:lpstr>
      <vt:lpstr>2020.kiadások önk. önként 3.m.</vt:lpstr>
      <vt:lpstr>2020.kiadások önk.kötelező 4.m</vt:lpstr>
      <vt:lpstr>5 melléklet int.kiadásai12.31</vt:lpstr>
      <vt:lpstr>Önk-int 2020.mérleg.6m</vt:lpstr>
      <vt:lpstr>7.m.ovimérleg</vt:lpstr>
      <vt:lpstr>8.mközösmérleg</vt:lpstr>
      <vt:lpstr>9.m.gkpmérleg</vt:lpstr>
      <vt:lpstr>Európai Uniós tám.2020 10.m</vt:lpstr>
      <vt:lpstr>11.m.adósságot kel.bev.al.</vt:lpstr>
      <vt:lpstr>2020.önkorm_likviditás_12.m</vt:lpstr>
      <vt:lpstr>Közös 2020. likviditás_13.m.</vt:lpstr>
      <vt:lpstr>2020.Gkp.likviditás_14.m.</vt:lpstr>
      <vt:lpstr> 2020.Óvoda_likviditás_15.m.</vt:lpstr>
      <vt:lpstr>16.mközvetett_tám</vt:lpstr>
      <vt:lpstr>többév.kihatás ktgv.2020 17m</vt:lpstr>
      <vt:lpstr>18.melléklet beruházások</vt:lpstr>
      <vt:lpstr>2020. 18a.melléklet felhalmozás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HP</cp:lastModifiedBy>
  <cp:lastPrinted>2021-05-26T17:44:31Z</cp:lastPrinted>
  <dcterms:created xsi:type="dcterms:W3CDTF">2020-06-18T11:09:31Z</dcterms:created>
  <dcterms:modified xsi:type="dcterms:W3CDTF">2021-05-28T20:43:54Z</dcterms:modified>
</cp:coreProperties>
</file>