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ják Eszter\Desktop\Zárszámadási rendeletek - 2021\Abaújszántó\"/>
    </mc:Choice>
  </mc:AlternateContent>
  <xr:revisionPtr revIDLastSave="0" documentId="13_ncr:1_{BED5CDEB-BB1E-4048-882D-A07D9B01ED68}" xr6:coauthVersionLast="47" xr6:coauthVersionMax="47" xr10:uidLastSave="{00000000-0000-0000-0000-000000000000}"/>
  <bookViews>
    <workbookView xWindow="-108" yWindow="-108" windowWidth="23256" windowHeight="12576" xr2:uid="{7FA9D208-1EEF-4A2D-A025-3FFFB657DB35}"/>
  </bookViews>
  <sheets>
    <sheet name="Táblázatok" sheetId="1" r:id="rId1"/>
    <sheet name="1. tájékoztató táblázat" sheetId="20" r:id="rId2"/>
    <sheet name="2. tájékoztató táblázat" sheetId="11" r:id="rId3"/>
    <sheet name="3. tájékoztató táblázat" sheetId="21" r:id="rId4"/>
    <sheet name="4. tájékoztató táblázat" sheetId="14" r:id="rId5"/>
    <sheet name="5. tájékoztató táblázat" sheetId="22" r:id="rId6"/>
    <sheet name="6. tájékoztató tábla" sheetId="16" r:id="rId7"/>
    <sheet name="7. tájékoztató táblázat" sheetId="24" r:id="rId8"/>
    <sheet name="8. táblázat" sheetId="23" r:id="rId9"/>
    <sheet name="9. tájékoztató táblázat" sheetId="26" r:id="rId10"/>
  </sheets>
  <externalReferences>
    <externalReference r:id="rId11"/>
  </externalReferences>
  <definedNames>
    <definedName name="_xlnm.Print_Titles" localSheetId="6">'6. tájékoztató tábla'!#REF!</definedName>
    <definedName name="_xlnm.Print_Area" localSheetId="1">'1. tájékoztató táblázat'!$A$1:$E$156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6" l="1"/>
  <c r="G16" i="26"/>
  <c r="F16" i="26"/>
  <c r="E16" i="26"/>
  <c r="H9" i="26"/>
  <c r="H23" i="26" s="1"/>
  <c r="G9" i="26"/>
  <c r="G23" i="26" s="1"/>
  <c r="F9" i="26"/>
  <c r="F23" i="26" s="1"/>
  <c r="E9" i="26"/>
  <c r="E23" i="26" s="1"/>
  <c r="G7" i="26"/>
  <c r="H6" i="26" s="1"/>
  <c r="F7" i="26"/>
  <c r="E6" i="26"/>
  <c r="H5" i="26"/>
  <c r="C13" i="11"/>
  <c r="E24" i="24"/>
  <c r="D24" i="24"/>
  <c r="D124" i="16"/>
  <c r="D120" i="16"/>
  <c r="D115" i="16"/>
  <c r="D144" i="16" s="1"/>
  <c r="C96" i="16"/>
  <c r="C92" i="16"/>
  <c r="C99" i="16" s="1"/>
  <c r="E73" i="16"/>
  <c r="D73" i="16"/>
  <c r="C73" i="16"/>
  <c r="E70" i="16"/>
  <c r="D70" i="16"/>
  <c r="C70" i="16"/>
  <c r="E66" i="16"/>
  <c r="D66" i="16"/>
  <c r="C66" i="16"/>
  <c r="E61" i="16"/>
  <c r="D61" i="16"/>
  <c r="C61" i="16"/>
  <c r="E52" i="16"/>
  <c r="D52" i="16"/>
  <c r="C52" i="16"/>
  <c r="E47" i="16"/>
  <c r="E41" i="16" s="1"/>
  <c r="D47" i="16"/>
  <c r="C47" i="16"/>
  <c r="E42" i="16"/>
  <c r="D42" i="16"/>
  <c r="C42" i="16"/>
  <c r="E36" i="16"/>
  <c r="D36" i="16"/>
  <c r="C36" i="16"/>
  <c r="E31" i="16"/>
  <c r="D31" i="16"/>
  <c r="C31" i="16"/>
  <c r="E26" i="16"/>
  <c r="D26" i="16"/>
  <c r="C26" i="16"/>
  <c r="E21" i="16"/>
  <c r="D21" i="16"/>
  <c r="C21" i="16"/>
  <c r="E16" i="16"/>
  <c r="D16" i="16"/>
  <c r="C16" i="16"/>
  <c r="C15" i="16" s="1"/>
  <c r="E41" i="23"/>
  <c r="D41" i="23"/>
  <c r="E6" i="23"/>
  <c r="F22" i="22"/>
  <c r="G21" i="22"/>
  <c r="F21" i="22"/>
  <c r="E21" i="22"/>
  <c r="D21" i="22"/>
  <c r="C21" i="22"/>
  <c r="H20" i="22"/>
  <c r="I20" i="22" s="1"/>
  <c r="H19" i="22"/>
  <c r="H21" i="22" s="1"/>
  <c r="G17" i="22"/>
  <c r="G22" i="22" s="1"/>
  <c r="F17" i="22"/>
  <c r="E17" i="22"/>
  <c r="E22" i="22" s="1"/>
  <c r="D17" i="22"/>
  <c r="D22" i="22" s="1"/>
  <c r="C17" i="22"/>
  <c r="C22" i="22" s="1"/>
  <c r="H16" i="22"/>
  <c r="I16" i="22" s="1"/>
  <c r="H15" i="22"/>
  <c r="I15" i="22" s="1"/>
  <c r="H14" i="22"/>
  <c r="I14" i="22" s="1"/>
  <c r="H13" i="22"/>
  <c r="I13" i="22" s="1"/>
  <c r="H12" i="22"/>
  <c r="I12" i="22" s="1"/>
  <c r="H11" i="22"/>
  <c r="I11" i="22" s="1"/>
  <c r="H10" i="22"/>
  <c r="I10" i="22" s="1"/>
  <c r="H5" i="22"/>
  <c r="J21" i="21"/>
  <c r="J20" i="21"/>
  <c r="I19" i="21"/>
  <c r="H19" i="21"/>
  <c r="G19" i="21"/>
  <c r="F19" i="21"/>
  <c r="E19" i="21"/>
  <c r="D19" i="21"/>
  <c r="J18" i="21"/>
  <c r="I17" i="21"/>
  <c r="H17" i="21"/>
  <c r="G17" i="21"/>
  <c r="F17" i="21"/>
  <c r="E17" i="21"/>
  <c r="D17" i="21"/>
  <c r="J16" i="21"/>
  <c r="I15" i="21"/>
  <c r="H15" i="21"/>
  <c r="G15" i="21"/>
  <c r="F15" i="21"/>
  <c r="E15" i="21"/>
  <c r="D15" i="21"/>
  <c r="J14" i="21"/>
  <c r="J13" i="21"/>
  <c r="I12" i="21"/>
  <c r="H12" i="21"/>
  <c r="G12" i="21"/>
  <c r="F12" i="21"/>
  <c r="E12" i="21"/>
  <c r="D12" i="21"/>
  <c r="J11" i="21"/>
  <c r="J10" i="21"/>
  <c r="I9" i="21"/>
  <c r="H9" i="21"/>
  <c r="G9" i="21"/>
  <c r="G22" i="21" s="1"/>
  <c r="F9" i="21"/>
  <c r="F22" i="21" s="1"/>
  <c r="E9" i="21"/>
  <c r="D9" i="21"/>
  <c r="I7" i="21"/>
  <c r="H7" i="21"/>
  <c r="G7" i="21"/>
  <c r="F7" i="21"/>
  <c r="E6" i="21"/>
  <c r="J5" i="21"/>
  <c r="E154" i="20"/>
  <c r="D154" i="20"/>
  <c r="E153" i="20"/>
  <c r="D153" i="20"/>
  <c r="E152" i="20"/>
  <c r="D152" i="20"/>
  <c r="E151" i="20"/>
  <c r="D151" i="20"/>
  <c r="E150" i="20"/>
  <c r="D150" i="20"/>
  <c r="E149" i="20"/>
  <c r="D149" i="20"/>
  <c r="E148" i="20"/>
  <c r="E147" i="20" s="1"/>
  <c r="D148" i="20"/>
  <c r="C147" i="20"/>
  <c r="E146" i="20"/>
  <c r="D146" i="20"/>
  <c r="E145" i="20"/>
  <c r="D145" i="20"/>
  <c r="E144" i="20"/>
  <c r="D144" i="20"/>
  <c r="E143" i="20"/>
  <c r="D143" i="20"/>
  <c r="C142" i="20"/>
  <c r="E141" i="20"/>
  <c r="D141" i="20"/>
  <c r="E140" i="20"/>
  <c r="D140" i="20"/>
  <c r="E139" i="20"/>
  <c r="D139" i="20"/>
  <c r="E138" i="20"/>
  <c r="D138" i="20"/>
  <c r="E137" i="20"/>
  <c r="C137" i="20"/>
  <c r="E136" i="20"/>
  <c r="D136" i="20"/>
  <c r="E135" i="20"/>
  <c r="D135" i="20"/>
  <c r="E134" i="20"/>
  <c r="D134" i="20"/>
  <c r="C133" i="20"/>
  <c r="E131" i="20"/>
  <c r="D131" i="20"/>
  <c r="E130" i="20"/>
  <c r="D130" i="20"/>
  <c r="E129" i="20"/>
  <c r="D129" i="20"/>
  <c r="E128" i="20"/>
  <c r="D128" i="20"/>
  <c r="E127" i="20"/>
  <c r="D127" i="20"/>
  <c r="E126" i="20"/>
  <c r="D126" i="20"/>
  <c r="E125" i="20"/>
  <c r="D125" i="20"/>
  <c r="E124" i="20"/>
  <c r="D124" i="20"/>
  <c r="E123" i="20"/>
  <c r="D123" i="20"/>
  <c r="E122" i="20"/>
  <c r="D122" i="20"/>
  <c r="E121" i="20"/>
  <c r="D121" i="20"/>
  <c r="E120" i="20"/>
  <c r="D120" i="20"/>
  <c r="E119" i="20"/>
  <c r="E118" i="20" s="1"/>
  <c r="D119" i="20"/>
  <c r="D118" i="20" s="1"/>
  <c r="C118" i="20"/>
  <c r="E117" i="20"/>
  <c r="D117" i="20"/>
  <c r="E116" i="20"/>
  <c r="D116" i="20"/>
  <c r="E115" i="20"/>
  <c r="D115" i="20"/>
  <c r="E114" i="20"/>
  <c r="D114" i="20"/>
  <c r="E113" i="20"/>
  <c r="D113" i="20"/>
  <c r="E112" i="20"/>
  <c r="D112" i="20"/>
  <c r="E111" i="20"/>
  <c r="D111" i="20"/>
  <c r="E110" i="20"/>
  <c r="D110" i="20"/>
  <c r="E109" i="20"/>
  <c r="D109" i="20"/>
  <c r="E108" i="20"/>
  <c r="D108" i="20"/>
  <c r="E107" i="20"/>
  <c r="D107" i="20"/>
  <c r="E106" i="20"/>
  <c r="D106" i="20"/>
  <c r="E105" i="20"/>
  <c r="D105" i="20"/>
  <c r="E104" i="20"/>
  <c r="D104" i="20"/>
  <c r="E103" i="20"/>
  <c r="D103" i="20"/>
  <c r="E102" i="20"/>
  <c r="D102" i="20"/>
  <c r="E101" i="20"/>
  <c r="D101" i="20"/>
  <c r="E100" i="20"/>
  <c r="D100" i="20"/>
  <c r="E99" i="20"/>
  <c r="D99" i="20"/>
  <c r="E98" i="20"/>
  <c r="D98" i="20"/>
  <c r="E97" i="20"/>
  <c r="C97" i="20"/>
  <c r="C132" i="20" s="1"/>
  <c r="E89" i="20"/>
  <c r="D89" i="20"/>
  <c r="E88" i="20"/>
  <c r="D88" i="20"/>
  <c r="E87" i="20"/>
  <c r="D87" i="20"/>
  <c r="E86" i="20"/>
  <c r="D86" i="20"/>
  <c r="D84" i="20" s="1"/>
  <c r="E85" i="20"/>
  <c r="D85" i="20"/>
  <c r="C84" i="20"/>
  <c r="E83" i="20"/>
  <c r="D83" i="20"/>
  <c r="E82" i="20"/>
  <c r="D82" i="20"/>
  <c r="E81" i="20"/>
  <c r="E80" i="20" s="1"/>
  <c r="D81" i="20"/>
  <c r="D80" i="20" s="1"/>
  <c r="C80" i="20"/>
  <c r="E79" i="20"/>
  <c r="D79" i="20"/>
  <c r="E78" i="20"/>
  <c r="D78" i="20"/>
  <c r="C77" i="20"/>
  <c r="E76" i="20"/>
  <c r="D76" i="20"/>
  <c r="E75" i="20"/>
  <c r="D75" i="20"/>
  <c r="E74" i="20"/>
  <c r="D74" i="20"/>
  <c r="E73" i="20"/>
  <c r="D73" i="20"/>
  <c r="C72" i="20"/>
  <c r="E71" i="20"/>
  <c r="D71" i="20"/>
  <c r="E70" i="20"/>
  <c r="D70" i="20"/>
  <c r="D68" i="20" s="1"/>
  <c r="E69" i="20"/>
  <c r="D69" i="20"/>
  <c r="C68" i="20"/>
  <c r="E66" i="20"/>
  <c r="D66" i="20"/>
  <c r="E65" i="20"/>
  <c r="D65" i="20"/>
  <c r="E64" i="20"/>
  <c r="D64" i="20"/>
  <c r="E63" i="20"/>
  <c r="D63" i="20"/>
  <c r="D62" i="20" s="1"/>
  <c r="E62" i="20"/>
  <c r="C62" i="20"/>
  <c r="E61" i="20"/>
  <c r="D61" i="20"/>
  <c r="E60" i="20"/>
  <c r="D60" i="20"/>
  <c r="E59" i="20"/>
  <c r="D59" i="20"/>
  <c r="D57" i="20" s="1"/>
  <c r="E58" i="20"/>
  <c r="E57" i="20" s="1"/>
  <c r="D58" i="20"/>
  <c r="C57" i="20"/>
  <c r="E56" i="20"/>
  <c r="D56" i="20"/>
  <c r="E55" i="20"/>
  <c r="D55" i="20"/>
  <c r="E54" i="20"/>
  <c r="D54" i="20"/>
  <c r="E53" i="20"/>
  <c r="D53" i="20"/>
  <c r="E52" i="20"/>
  <c r="E51" i="20" s="1"/>
  <c r="D52" i="20"/>
  <c r="C51" i="20"/>
  <c r="E50" i="20"/>
  <c r="D50" i="20"/>
  <c r="E49" i="20"/>
  <c r="D49" i="20"/>
  <c r="E48" i="20"/>
  <c r="D48" i="20"/>
  <c r="E47" i="20"/>
  <c r="D47" i="20"/>
  <c r="E46" i="20"/>
  <c r="D46" i="20"/>
  <c r="E45" i="20"/>
  <c r="D45" i="20"/>
  <c r="E44" i="20"/>
  <c r="D44" i="20"/>
  <c r="E43" i="20"/>
  <c r="D43" i="20"/>
  <c r="E42" i="20"/>
  <c r="D42" i="20"/>
  <c r="E41" i="20"/>
  <c r="D41" i="20"/>
  <c r="E40" i="20"/>
  <c r="D40" i="20"/>
  <c r="C39" i="20"/>
  <c r="E38" i="20"/>
  <c r="D38" i="20"/>
  <c r="B38" i="20"/>
  <c r="E37" i="20"/>
  <c r="D37" i="20"/>
  <c r="B37" i="20"/>
  <c r="E36" i="20"/>
  <c r="D36" i="20"/>
  <c r="B36" i="20"/>
  <c r="E35" i="20"/>
  <c r="D35" i="20"/>
  <c r="B35" i="20"/>
  <c r="E34" i="20"/>
  <c r="D34" i="20"/>
  <c r="B34" i="20"/>
  <c r="E33" i="20"/>
  <c r="D33" i="20"/>
  <c r="B33" i="20"/>
  <c r="E32" i="20"/>
  <c r="D32" i="20"/>
  <c r="B32" i="20"/>
  <c r="C31" i="20"/>
  <c r="E30" i="20"/>
  <c r="D30" i="20"/>
  <c r="E29" i="20"/>
  <c r="D29" i="20"/>
  <c r="E28" i="20"/>
  <c r="D28" i="20"/>
  <c r="E27" i="20"/>
  <c r="D27" i="20"/>
  <c r="E26" i="20"/>
  <c r="D26" i="20"/>
  <c r="E25" i="20"/>
  <c r="D25" i="20"/>
  <c r="C24" i="20"/>
  <c r="E23" i="20"/>
  <c r="D23" i="20"/>
  <c r="E22" i="20"/>
  <c r="D22" i="20"/>
  <c r="E21" i="20"/>
  <c r="D21" i="20"/>
  <c r="E20" i="20"/>
  <c r="D20" i="20"/>
  <c r="E19" i="20"/>
  <c r="D19" i="20"/>
  <c r="E18" i="20"/>
  <c r="D18" i="20"/>
  <c r="D17" i="20"/>
  <c r="C17" i="20"/>
  <c r="E16" i="20"/>
  <c r="D16" i="20"/>
  <c r="E15" i="20"/>
  <c r="D15" i="20"/>
  <c r="E14" i="20"/>
  <c r="D14" i="20"/>
  <c r="E13" i="20"/>
  <c r="D13" i="20"/>
  <c r="E12" i="20"/>
  <c r="D12" i="20"/>
  <c r="E11" i="20"/>
  <c r="E10" i="20" s="1"/>
  <c r="D11" i="20"/>
  <c r="D10" i="20" s="1"/>
  <c r="C10" i="20"/>
  <c r="D7" i="20"/>
  <c r="D94" i="20" s="1"/>
  <c r="C7" i="20"/>
  <c r="C94" i="20" s="1"/>
  <c r="E6" i="20"/>
  <c r="E93" i="20" s="1"/>
  <c r="E68" i="20" l="1"/>
  <c r="E77" i="20"/>
  <c r="D97" i="20"/>
  <c r="D133" i="20"/>
  <c r="D137" i="20"/>
  <c r="E84" i="20"/>
  <c r="D147" i="20"/>
  <c r="E17" i="20"/>
  <c r="D24" i="20"/>
  <c r="E39" i="20"/>
  <c r="D77" i="20"/>
  <c r="C155" i="20"/>
  <c r="C156" i="20" s="1"/>
  <c r="C67" i="20"/>
  <c r="D31" i="20"/>
  <c r="D67" i="20" s="1"/>
  <c r="D91" i="20" s="1"/>
  <c r="E31" i="20"/>
  <c r="D72" i="20"/>
  <c r="E133" i="20"/>
  <c r="D142" i="20"/>
  <c r="D155" i="20" s="1"/>
  <c r="C90" i="20"/>
  <c r="E24" i="20"/>
  <c r="E67" i="20" s="1"/>
  <c r="D39" i="20"/>
  <c r="D51" i="20"/>
  <c r="E72" i="20"/>
  <c r="E90" i="20" s="1"/>
  <c r="E142" i="20"/>
  <c r="D15" i="16"/>
  <c r="E15" i="16"/>
  <c r="D58" i="16"/>
  <c r="D75" i="16" s="1"/>
  <c r="E58" i="16"/>
  <c r="E75" i="16" s="1"/>
  <c r="C41" i="16"/>
  <c r="C58" i="16" s="1"/>
  <c r="C75" i="16" s="1"/>
  <c r="D41" i="16"/>
  <c r="H17" i="22"/>
  <c r="I17" i="22"/>
  <c r="H22" i="22"/>
  <c r="I19" i="22"/>
  <c r="I21" i="22" s="1"/>
  <c r="I22" i="22" s="1"/>
  <c r="D22" i="21"/>
  <c r="H22" i="21"/>
  <c r="J19" i="21"/>
  <c r="E22" i="21"/>
  <c r="I22" i="21"/>
  <c r="J12" i="21"/>
  <c r="J17" i="21"/>
  <c r="J15" i="21"/>
  <c r="J9" i="21"/>
  <c r="D90" i="20"/>
  <c r="E132" i="20"/>
  <c r="D132" i="20"/>
  <c r="E155" i="20" l="1"/>
  <c r="E156" i="20" s="1"/>
  <c r="C91" i="20"/>
  <c r="J22" i="21"/>
  <c r="D156" i="20"/>
  <c r="D157" i="20"/>
  <c r="E91" i="20"/>
</calcChain>
</file>

<file path=xl/sharedStrings.xml><?xml version="1.0" encoding="utf-8"?>
<sst xmlns="http://schemas.openxmlformats.org/spreadsheetml/2006/main" count="858" uniqueCount="553">
  <si>
    <t>Tájékoztató táblák:</t>
  </si>
  <si>
    <t>Áht. 91.§ (2) bekezdés c) pontja szerinti vagyonkimutatás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</si>
  <si>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</si>
  <si>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</si>
  <si>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</si>
  <si>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</si>
  <si>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</si>
  <si>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</si>
  <si>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</si>
  <si>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</si>
  <si>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</si>
  <si>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</si>
  <si>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</si>
  <si>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Áht. 91. § (2) bekezdés a) pontja szerinti tájékoztató adatok - Költségvetési mérleg közgazdasági tagolásban</t>
  </si>
  <si>
    <t xml:space="preserve"> Ezer forintban !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</si>
  <si>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</si>
  <si>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</si>
  <si>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</si>
  <si>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</si>
  <si>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</si>
  <si>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</si>
  <si>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</si>
  <si>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</si>
  <si>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</si>
  <si>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</si>
  <si>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</si>
  <si>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</si>
  <si>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</si>
  <si>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</si>
  <si>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</si>
  <si>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</si>
  <si>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</si>
  <si>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</si>
  <si>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</si>
  <si>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</si>
  <si>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11.</t>
  </si>
  <si>
    <t>Egyéb</t>
  </si>
  <si>
    <t>12.</t>
  </si>
  <si>
    <t>13.</t>
  </si>
  <si>
    <t>14.</t>
  </si>
  <si>
    <t>Összesen (1+4+7+9+11)</t>
  </si>
  <si>
    <t>1. tájékoztató táblázat</t>
  </si>
  <si>
    <t>2. tájékoztató táblázat</t>
  </si>
  <si>
    <t>3. tájékoztató táblázat</t>
  </si>
  <si>
    <t>4. tájékoztató táblázat</t>
  </si>
  <si>
    <t>5. tájékoztató táblázat</t>
  </si>
  <si>
    <t>6. tájékoztató táblázat</t>
  </si>
  <si>
    <t>7. tájékoztató táblázat</t>
  </si>
  <si>
    <t>Áht. 91. § (2) bekezdés a) pontja szerinti tájékoztató adatok - Többéves kihatással járó döntések számszerűsítve évenkénti bontásban és összesítve</t>
  </si>
  <si>
    <t>8. tájékoztató táblázat</t>
  </si>
  <si>
    <t>Áht. 91. § (2) bekezdés a) pontja szerinti tájékoztató adatok - Pénzeszközök változásának bemutatása</t>
  </si>
  <si>
    <t>Megnevezés</t>
  </si>
  <si>
    <t xml:space="preserve"> 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</si>
  <si>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</si>
  <si>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</si>
  <si>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2.tájékoztató táblázat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</si>
  <si>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</si>
  <si>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</si>
  <si>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</si>
  <si>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</si>
  <si>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</si>
  <si>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</si>
  <si>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</si>
  <si>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</si>
  <si>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B</t>
  </si>
  <si>
    <t>H=(D+…+G)</t>
  </si>
  <si>
    <t>I=(C+H)</t>
  </si>
  <si>
    <t>I. Belföldi hitelezők</t>
  </si>
  <si>
    <t>Belföldi összesen:</t>
  </si>
  <si>
    <t>II. Külföldi hitelezők</t>
  </si>
  <si>
    <t>Külföldi összesen:</t>
  </si>
  <si>
    <t>Adósságállomány mindösszesen:</t>
  </si>
  <si>
    <t>Áht. 91.§ (2) bekezdés b) pontja szerinti kimutatás - A helyi önkormányzat adósságának állománya</t>
  </si>
  <si>
    <t>Bevételi jogcím</t>
  </si>
  <si>
    <t>Kedvezmény nélkül elérhető bevétel</t>
  </si>
  <si>
    <t>Kedvezmények, mentességek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</si>
  <si>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</si>
  <si>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</si>
  <si>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</si>
  <si>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</si>
  <si>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</si>
  <si>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</si>
  <si>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</si>
  <si>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</si>
  <si>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</si>
  <si>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</si>
  <si>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</si>
  <si>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</si>
  <si>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</si>
  <si>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</si>
  <si>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</si>
  <si>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</si>
  <si>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</si>
  <si>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</si>
  <si>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</si>
  <si>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</si>
  <si>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</si>
  <si>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</si>
  <si>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</si>
  <si>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</si>
  <si>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</si>
  <si>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</si>
  <si>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</si>
  <si>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</si>
  <si>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</si>
  <si>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</si>
  <si>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</si>
  <si>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VAGYONKIMUTATÁS</t>
  </si>
  <si>
    <t xml:space="preserve"> a könyvviteli mérlegben értékkel szereplő eszközökről</t>
  </si>
  <si>
    <t>2020. év</t>
  </si>
  <si>
    <t>ESZKÖZÖK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</si>
  <si>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</si>
  <si>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</si>
  <si>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</si>
  <si>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</si>
  <si>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</si>
  <si>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</si>
  <si>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</si>
  <si>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</si>
  <si>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</si>
  <si>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</si>
  <si>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</si>
  <si>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</si>
  <si>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</si>
  <si>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</si>
  <si>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</si>
  <si>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</si>
  <si>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</si>
  <si>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</si>
  <si>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</si>
  <si>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</si>
  <si>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</si>
  <si>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</si>
  <si>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</si>
  <si>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</si>
  <si>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</si>
  <si>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</si>
  <si>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</si>
  <si>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</si>
  <si>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</si>
  <si>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</si>
  <si>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</si>
  <si>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</si>
  <si>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</si>
  <si>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</si>
  <si>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</si>
  <si>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</si>
  <si>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</si>
  <si>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</si>
  <si>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</si>
  <si>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</si>
  <si>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</si>
  <si>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</si>
  <si>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</si>
  <si>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</si>
  <si>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</si>
  <si>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</si>
  <si>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</si>
  <si>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</si>
  <si>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</si>
  <si>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</si>
  <si>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</si>
  <si>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</si>
  <si>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</si>
  <si>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</si>
  <si>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</si>
  <si>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</si>
  <si>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</si>
  <si>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</si>
  <si>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</si>
  <si>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</si>
  <si>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</si>
  <si>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</si>
  <si>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</si>
  <si>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</si>
  <si>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</si>
  <si>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</si>
  <si>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</si>
  <si>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</si>
  <si>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</si>
  <si>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</si>
  <si>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</si>
  <si>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</si>
  <si>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</si>
  <si>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</si>
  <si>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</si>
  <si>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</si>
  <si>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</si>
  <si>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</si>
  <si>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</si>
  <si>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</si>
  <si>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</si>
  <si>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</si>
  <si>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</si>
  <si>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</si>
  <si>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</si>
  <si>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</si>
  <si>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</si>
  <si>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</si>
  <si>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</si>
  <si>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</si>
  <si>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</si>
  <si>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</si>
  <si>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</si>
  <si>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</si>
  <si>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</si>
  <si>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</si>
  <si>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</si>
  <si>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</si>
  <si>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</si>
  <si>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</si>
  <si>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</si>
  <si>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</si>
  <si>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</si>
  <si>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</si>
  <si>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</si>
  <si>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</si>
  <si>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</si>
  <si>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</si>
  <si>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</si>
  <si>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</si>
  <si>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</si>
  <si>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</si>
  <si>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</si>
  <si>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</si>
  <si>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</si>
  <si>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</si>
  <si>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</si>
  <si>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</si>
  <si>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</si>
  <si>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</si>
  <si>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</si>
  <si>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</si>
  <si>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A)</t>
  </si>
  <si>
    <t>B)</t>
  </si>
  <si>
    <t xml:space="preserve"> az érték nélkül nyilvántartott eszközökről</t>
  </si>
  <si>
    <t>C)</t>
  </si>
  <si>
    <t xml:space="preserve"> a könyvviteli mérlegben értékkel szereplő forrásokról</t>
  </si>
  <si>
    <t xml:space="preserve">7. </t>
  </si>
  <si>
    <t>11.1.</t>
  </si>
  <si>
    <t>11.2.</t>
  </si>
  <si>
    <t>K I A D Á S O 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</si>
  <si>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</si>
  <si>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</si>
  <si>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</si>
  <si>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</si>
  <si>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</si>
  <si>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</si>
  <si>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</si>
  <si>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</si>
  <si>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</si>
  <si>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</si>
  <si>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2.1.</t>
  </si>
  <si>
    <t>Beruházások</t>
  </si>
  <si>
    <t>2.2.</t>
  </si>
  <si>
    <t>Felújítások</t>
  </si>
  <si>
    <t>2.3.</t>
  </si>
  <si>
    <t>KÖLTSÉGVETÉSI KIADÁSOK ÖSSZESEN (1+2)</t>
  </si>
  <si>
    <t>4.1.</t>
  </si>
  <si>
    <t>4.2.</t>
  </si>
  <si>
    <t>Áht. 91.§ (2) bekezdés d) pontja szerinti tájékoztató adatok - a helyi önkormányzat tulajdonában álló gazdálkodó szervezetek működéséből származó kötelezettségek, részesedések alakulása</t>
  </si>
  <si>
    <t>Áht. 91. § (2) bekezdés a) pontja szerinti tájékoztató adatok  - Közvetett támogatást tartalmazó kimutatás</t>
  </si>
  <si>
    <t>Áht. 91. § (2) bekezdés a) pontja szerinti tájékoztató adatok  - Többéves kihatással járó döntések számszerűsítése</t>
  </si>
  <si>
    <t>Áht. 91.§ (2) bekezdés d) pontja szerinti tájékoztató adatok - A helyi önkormányzat tulajdonában álló gazdálkodó szervezetek működéséből származó kötelezettségek, részesedések alakulása</t>
  </si>
  <si>
    <t>Sor-
szám</t>
  </si>
  <si>
    <t>Módosított előirányzat</t>
  </si>
  <si>
    <t>Teljesítés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</si>
  <si>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</si>
  <si>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</si>
  <si>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</si>
  <si>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</si>
  <si>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</si>
  <si>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</si>
  <si>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</si>
  <si>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</si>
  <si>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</si>
  <si>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</si>
  <si>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</si>
  <si>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</si>
  <si>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</si>
  <si>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</si>
  <si>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</si>
  <si>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</si>
  <si>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</si>
  <si>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</si>
  <si>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</si>
  <si>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</si>
  <si>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</si>
  <si>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</si>
  <si>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</si>
  <si>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</si>
  <si>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</si>
  <si>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</si>
  <si>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</si>
  <si>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</si>
  <si>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</si>
  <si>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</si>
  <si>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</si>
  <si>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</si>
  <si>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</si>
  <si>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</si>
  <si>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4.3.</t>
  </si>
  <si>
    <t>4.4.</t>
  </si>
  <si>
    <t>4.5.</t>
  </si>
  <si>
    <t>4.6.</t>
  </si>
  <si>
    <t>4.7.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</si>
  <si>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</si>
  <si>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</si>
  <si>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</si>
  <si>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</si>
  <si>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</si>
  <si>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</si>
  <si>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</si>
  <si>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</si>
  <si>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</si>
  <si>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</si>
  <si>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</si>
  <si>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</si>
  <si>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</si>
  <si>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</si>
  <si>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</si>
  <si>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</si>
  <si>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</si>
  <si>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</si>
  <si>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</si>
  <si>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</si>
  <si>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</si>
  <si>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</si>
  <si>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</si>
  <si>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</si>
  <si>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</si>
  <si>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</si>
  <si>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</si>
  <si>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</si>
  <si>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</si>
  <si>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</si>
  <si>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</si>
  <si>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</si>
  <si>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</si>
  <si>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</si>
  <si>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</si>
  <si>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</si>
  <si>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</si>
  <si>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</si>
  <si>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</si>
  <si>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</si>
  <si>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</si>
  <si>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</si>
  <si>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</si>
  <si>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</si>
  <si>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</si>
  <si>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</si>
  <si>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</si>
  <si>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</si>
  <si>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</si>
  <si>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</si>
  <si>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</si>
  <si>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</si>
  <si>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</si>
  <si>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</si>
  <si>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</si>
  <si>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</si>
  <si>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</si>
  <si>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</si>
  <si>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</si>
  <si>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</si>
  <si>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</si>
  <si>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</si>
  <si>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</si>
  <si>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</si>
  <si>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</si>
  <si>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</si>
  <si>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</si>
  <si>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</si>
  <si>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</si>
  <si>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</si>
  <si>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</si>
  <si>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</si>
  <si>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</si>
  <si>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</si>
  <si>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</si>
  <si>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</si>
  <si>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</si>
  <si>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</si>
  <si>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</si>
  <si>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</si>
  <si>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</si>
  <si>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</si>
  <si>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</si>
  <si>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</si>
  <si>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</si>
  <si>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</si>
  <si>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</si>
  <si>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</si>
  <si>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</si>
  <si>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</si>
  <si>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</si>
  <si>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</si>
  <si>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</si>
  <si>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</si>
  <si>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</si>
  <si>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</si>
  <si>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</si>
  <si>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</si>
  <si>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</si>
  <si>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Kiadási jogcím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</si>
  <si>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</si>
  <si>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</si>
  <si>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</si>
  <si>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</si>
  <si>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</si>
  <si>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</si>
  <si>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</si>
  <si>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</si>
  <si>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</si>
  <si>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</si>
  <si>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</si>
  <si>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</si>
  <si>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</si>
  <si>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</si>
  <si>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</si>
  <si>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</si>
  <si>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</si>
  <si>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</si>
  <si>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</si>
  <si>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</si>
  <si>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</si>
  <si>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</si>
  <si>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</si>
  <si>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</si>
  <si>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</si>
  <si>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</si>
  <si>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</si>
  <si>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</si>
  <si>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</si>
  <si>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</si>
  <si>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</si>
  <si>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</si>
  <si>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</si>
  <si>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</si>
  <si>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</si>
  <si>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</si>
  <si>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</si>
  <si>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</si>
  <si>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</si>
  <si>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</si>
  <si>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</si>
  <si>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</si>
  <si>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</si>
  <si>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</si>
  <si>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</si>
  <si>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</si>
  <si>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</si>
  <si>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</si>
  <si>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</si>
  <si>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</si>
  <si>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</si>
  <si>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</si>
  <si>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</si>
  <si>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</si>
  <si>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</si>
  <si>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</si>
  <si>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</si>
  <si>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</si>
  <si>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</si>
  <si>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</si>
  <si>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</si>
  <si>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(7.1. + … + 7.4.)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</si>
  <si>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</si>
  <si>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</si>
  <si>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</si>
  <si>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Hitelek, kölcsönök törlesztése külföldi kormányoknak nemz. Szervezeteknek</t>
  </si>
  <si>
    <t>7.5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</si>
  <si>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</si>
  <si>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</si>
  <si>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</si>
  <si>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</si>
  <si>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</si>
  <si>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1. tájékoztató tábla</t>
  </si>
  <si>
    <t>Összes
 tartozás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</si>
  <si>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</si>
  <si>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</si>
  <si>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</si>
  <si>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</si>
  <si>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</si>
  <si>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</si>
  <si>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</si>
  <si>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Külföldi szállítók</t>
  </si>
  <si>
    <t>Támogatott szervezet neve</t>
  </si>
  <si>
    <t>Támogatás célja</t>
  </si>
  <si>
    <t>Tervezett 
(E Ft)</t>
  </si>
  <si>
    <t>Tényleges 
(E Ft)</t>
  </si>
  <si>
    <t>Abaújszántói Városi Sportegyesület</t>
  </si>
  <si>
    <t>működési célú támogatás</t>
  </si>
  <si>
    <t>Birkózás, önvédelem</t>
  </si>
  <si>
    <t>Súlyemelés</t>
  </si>
  <si>
    <t>Egyházak</t>
  </si>
  <si>
    <t>Polgárőrség</t>
  </si>
  <si>
    <t>Abaújszántóért Egyesület</t>
  </si>
  <si>
    <t>Önkéntes Tűzoltó Egyesület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</si>
  <si>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</si>
  <si>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</si>
  <si>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</si>
  <si>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</si>
  <si>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</si>
  <si>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Forintban!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</si>
  <si>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</si>
  <si>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</si>
  <si>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</si>
  <si>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</si>
  <si>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</si>
  <si>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</si>
  <si>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</si>
  <si>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</si>
  <si>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</si>
  <si>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</si>
  <si>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</si>
  <si>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</si>
  <si>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</si>
  <si>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</si>
  <si>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</si>
  <si>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</si>
  <si>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</si>
  <si>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</si>
  <si>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</si>
  <si>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</si>
  <si>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</si>
  <si>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</si>
  <si>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</si>
  <si>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</si>
  <si>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</si>
  <si>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</si>
  <si>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Abaújszántó Városgazda Nonprofit Kft</t>
  </si>
  <si>
    <t xml:space="preserve">       ÖSSZESEN:</t>
  </si>
  <si>
    <t>9. tájékoztató táblázat</t>
  </si>
  <si>
    <t>Kimutatás 2020. évi céljelleggel juttatott támogatások felhasználásáról</t>
  </si>
  <si>
    <t>Összeg  (Ft )</t>
  </si>
  <si>
    <t>Bevételek   ( + )</t>
  </si>
  <si>
    <t>Kiadások    ( - )</t>
  </si>
  <si>
    <t>Egyéb korrekciós tételek (+,-)</t>
  </si>
  <si>
    <t xml:space="preserve">Pénzkészlet 2020. január 1-jén </t>
  </si>
  <si>
    <t>Ebből:</t>
  </si>
  <si>
    <t xml:space="preserve">Pénzkészlet 2020. december 31-én </t>
  </si>
  <si>
    <t>Az önkormányzat által nyújtott hitel és kölcsön alakulása lejárat és eszközök szerinti bontásban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</si>
  <si>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</si>
  <si>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</si>
  <si>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</si>
  <si>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</si>
  <si>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</si>
  <si>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</si>
  <si>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</si>
  <si>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>7. tájékoztató tábla</t>
  </si>
  <si>
    <t>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</si>
</sst>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"/>
    <numFmt numFmtId="165" formatCode="#,###__"/>
    <numFmt numFmtId="166" formatCode="00"/>
    <numFmt numFmtId="167" formatCode="#,###__;\-#,###__"/>
    <numFmt numFmtId="168" formatCode="#,###\ _F_t;\-#,###\ _F_t"/>
    <numFmt numFmtId="169" formatCode="_-* #,##0.00\ _F_t_-;\-* #,##0.00\ _F_t_-;_-* &quot;-&quot;??\ _F_t_-;_-@_-"/>
    <numFmt numFmtId="170" formatCode="_-* #,##0\ _F_t_-;\-* #,##0\ _F_t_-;_-* &quot;-&quot;??\ _F_t_-;_-@_-"/>
    <numFmt numFmtId="171" formatCode="#"/>
  </numFmts>
  <fonts count="5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2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b/>
      <sz val="10"/>
      <name val="Times New Roman"/>
      <family val="1"/>
      <charset val="238"/>
    </font>
    <font>
      <b/>
      <i/>
      <sz val="10"/>
      <name val="Times New Roman CE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9"/>
      <name val="Times New Roman CE"/>
      <family val="1"/>
      <charset val="238"/>
    </font>
    <font>
      <b/>
      <sz val="12"/>
      <color indexed="8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i/>
      <sz val="11"/>
      <name val="Times New Roman CE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i/>
      <sz val="11"/>
      <name val="Times New Roman CE"/>
      <family val="1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9" fillId="0" borderId="0"/>
    <xf numFmtId="0" fontId="19" fillId="0" borderId="0"/>
    <xf numFmtId="0" fontId="5" fillId="0" borderId="0"/>
    <xf numFmtId="0" fontId="33" fillId="0" borderId="0"/>
    <xf numFmtId="0" fontId="19" fillId="0" borderId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</cellStyleXfs>
  <cellXfs count="49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horizontal="left" vertical="center" wrapText="1" indent="1"/>
    </xf>
    <xf numFmtId="0" fontId="11" fillId="0" borderId="10" xfId="1" applyFont="1" applyBorder="1" applyAlignment="1">
      <alignment horizontal="left" vertical="center" wrapText="1" indent="1"/>
    </xf>
    <xf numFmtId="164" fontId="11" fillId="0" borderId="11" xfId="1" applyNumberFormat="1" applyFont="1" applyBorder="1" applyAlignment="1">
      <alignment horizontal="right" vertical="center" wrapText="1" inden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4" xfId="1" applyNumberFormat="1" applyFont="1" applyBorder="1" applyAlignment="1">
      <alignment horizontal="right" vertical="center" wrapText="1" indent="1"/>
    </xf>
    <xf numFmtId="49" fontId="11" fillId="0" borderId="15" xfId="1" applyNumberFormat="1" applyFont="1" applyBorder="1" applyAlignment="1">
      <alignment horizontal="left" vertical="center" wrapText="1" indent="1"/>
    </xf>
    <xf numFmtId="49" fontId="11" fillId="0" borderId="9" xfId="1" applyNumberFormat="1" applyFont="1" applyBorder="1" applyAlignment="1">
      <alignment horizontal="left" vertical="center" wrapText="1" indent="1"/>
    </xf>
    <xf numFmtId="0" fontId="11" fillId="0" borderId="19" xfId="1" applyFont="1" applyBorder="1" applyAlignment="1">
      <alignment horizontal="left" vertical="center" wrapText="1" indent="1"/>
    </xf>
    <xf numFmtId="49" fontId="11" fillId="0" borderId="20" xfId="1" applyNumberFormat="1" applyFont="1" applyBorder="1" applyAlignment="1">
      <alignment horizontal="left" vertical="center" wrapText="1" indent="1"/>
    </xf>
    <xf numFmtId="164" fontId="15" fillId="0" borderId="4" xfId="1" applyNumberFormat="1" applyFont="1" applyBorder="1" applyAlignment="1">
      <alignment horizontal="right" vertical="center" wrapText="1" indent="1"/>
    </xf>
    <xf numFmtId="0" fontId="1" fillId="0" borderId="0" xfId="1"/>
    <xf numFmtId="0" fontId="1" fillId="0" borderId="0" xfId="1" applyAlignment="1">
      <alignment horizontal="right" vertical="center" indent="1"/>
    </xf>
    <xf numFmtId="0" fontId="11" fillId="0" borderId="0" xfId="1" applyFont="1"/>
    <xf numFmtId="0" fontId="21" fillId="0" borderId="0" xfId="1" applyFont="1"/>
    <xf numFmtId="0" fontId="20" fillId="0" borderId="0" xfId="2" applyFont="1" applyAlignment="1">
      <alignment horizontal="right"/>
    </xf>
    <xf numFmtId="0" fontId="19" fillId="0" borderId="0" xfId="2"/>
    <xf numFmtId="0" fontId="19" fillId="0" borderId="0" xfId="2" applyAlignment="1">
      <alignment horizontal="center"/>
    </xf>
    <xf numFmtId="164" fontId="5" fillId="0" borderId="0" xfId="1" applyNumberFormat="1" applyFont="1" applyAlignment="1">
      <alignment vertical="center" wrapText="1"/>
    </xf>
    <xf numFmtId="164" fontId="29" fillId="0" borderId="0" xfId="1" applyNumberFormat="1" applyFont="1" applyAlignment="1">
      <alignment vertical="center" wrapText="1"/>
    </xf>
    <xf numFmtId="164" fontId="29" fillId="0" borderId="0" xfId="1" applyNumberFormat="1" applyFont="1" applyAlignment="1">
      <alignment horizontal="center" vertical="center" wrapText="1"/>
    </xf>
    <xf numFmtId="0" fontId="31" fillId="0" borderId="0" xfId="0" applyFont="1" applyAlignment="1"/>
    <xf numFmtId="0" fontId="5" fillId="0" borderId="0" xfId="4"/>
    <xf numFmtId="0" fontId="34" fillId="0" borderId="0" xfId="4" applyFont="1"/>
    <xf numFmtId="0" fontId="37" fillId="0" borderId="7" xfId="6" applyFont="1" applyBorder="1" applyAlignment="1">
      <alignment horizontal="center" vertical="center" textRotation="90"/>
    </xf>
    <xf numFmtId="0" fontId="5" fillId="0" borderId="0" xfId="4" applyAlignment="1">
      <alignment horizontal="center" vertical="center"/>
    </xf>
    <xf numFmtId="0" fontId="14" fillId="0" borderId="33" xfId="4" applyFont="1" applyBorder="1" applyAlignment="1">
      <alignment vertical="center" wrapText="1"/>
    </xf>
    <xf numFmtId="166" fontId="11" fillId="0" borderId="34" xfId="6" applyNumberFormat="1" applyFont="1" applyBorder="1" applyAlignment="1">
      <alignment horizontal="center" vertical="center"/>
    </xf>
    <xf numFmtId="0" fontId="5" fillId="0" borderId="0" xfId="4" applyAlignment="1">
      <alignment vertical="center"/>
    </xf>
    <xf numFmtId="0" fontId="14" fillId="0" borderId="9" xfId="4" applyFont="1" applyBorder="1" applyAlignment="1">
      <alignment vertical="center" wrapText="1"/>
    </xf>
    <xf numFmtId="166" fontId="11" fillId="0" borderId="10" xfId="6" applyNumberFormat="1" applyFont="1" applyBorder="1" applyAlignment="1">
      <alignment horizontal="center" vertical="center"/>
    </xf>
    <xf numFmtId="0" fontId="16" fillId="0" borderId="9" xfId="4" applyFont="1" applyBorder="1" applyAlignment="1">
      <alignment horizontal="left" vertical="center" wrapText="1" indent="1"/>
    </xf>
    <xf numFmtId="0" fontId="14" fillId="0" borderId="43" xfId="4" applyFont="1" applyBorder="1" applyAlignment="1">
      <alignment vertical="center" wrapText="1"/>
    </xf>
    <xf numFmtId="166" fontId="11" fillId="0" borderId="44" xfId="6" applyNumberFormat="1" applyFont="1" applyBorder="1" applyAlignment="1">
      <alignment horizontal="center" vertical="center"/>
    </xf>
    <xf numFmtId="0" fontId="5" fillId="0" borderId="0" xfId="4" applyAlignment="1">
      <alignment horizontal="center"/>
    </xf>
    <xf numFmtId="0" fontId="19" fillId="0" borderId="0" xfId="6" applyAlignment="1">
      <alignment vertical="center" wrapText="1"/>
    </xf>
    <xf numFmtId="0" fontId="39" fillId="0" borderId="0" xfId="6" applyFont="1" applyAlignment="1">
      <alignment horizontal="center" vertical="center"/>
    </xf>
    <xf numFmtId="0" fontId="19" fillId="0" borderId="0" xfId="6" applyAlignment="1">
      <alignment vertical="center"/>
    </xf>
    <xf numFmtId="166" fontId="11" fillId="0" borderId="16" xfId="6" applyNumberFormat="1" applyFont="1" applyBorder="1" applyAlignment="1">
      <alignment horizontal="center" vertical="center"/>
    </xf>
    <xf numFmtId="168" fontId="11" fillId="0" borderId="17" xfId="6" applyNumberFormat="1" applyFont="1" applyBorder="1" applyAlignment="1" applyProtection="1">
      <alignment vertical="center"/>
      <protection locked="0"/>
    </xf>
    <xf numFmtId="168" fontId="11" fillId="0" borderId="11" xfId="6" applyNumberFormat="1" applyFont="1" applyBorder="1" applyAlignment="1" applyProtection="1">
      <alignment vertical="center"/>
      <protection locked="0"/>
    </xf>
    <xf numFmtId="168" fontId="10" fillId="0" borderId="11" xfId="6" applyNumberFormat="1" applyFont="1" applyBorder="1" applyAlignment="1">
      <alignment vertical="center"/>
    </xf>
    <xf numFmtId="0" fontId="10" fillId="0" borderId="43" xfId="6" applyFont="1" applyBorder="1" applyAlignment="1">
      <alignment horizontal="left" vertical="center" wrapText="1"/>
    </xf>
    <xf numFmtId="168" fontId="10" fillId="0" borderId="28" xfId="6" applyNumberFormat="1" applyFont="1" applyBorder="1" applyAlignment="1">
      <alignment vertical="center"/>
    </xf>
    <xf numFmtId="0" fontId="32" fillId="0" borderId="0" xfId="4" applyFont="1" applyAlignment="1">
      <alignment horizontal="right"/>
    </xf>
    <xf numFmtId="0" fontId="4" fillId="0" borderId="0" xfId="0" applyFont="1" applyAlignment="1"/>
    <xf numFmtId="164" fontId="10" fillId="0" borderId="51" xfId="1" applyNumberFormat="1" applyFont="1" applyBorder="1" applyAlignment="1">
      <alignment horizontal="right" vertical="center" wrapText="1" indent="1"/>
    </xf>
    <xf numFmtId="0" fontId="10" fillId="0" borderId="7" xfId="1" applyFont="1" applyBorder="1" applyAlignment="1">
      <alignment vertical="center" wrapText="1"/>
    </xf>
    <xf numFmtId="49" fontId="11" fillId="0" borderId="33" xfId="1" applyNumberFormat="1" applyFont="1" applyBorder="1" applyAlignment="1">
      <alignment horizontal="left" vertical="center" wrapText="1" indent="1"/>
    </xf>
    <xf numFmtId="164" fontId="7" fillId="0" borderId="1" xfId="1" applyNumberFormat="1" applyFont="1" applyBorder="1" applyAlignment="1" applyProtection="1">
      <alignment vertical="center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>
      <alignment horizontal="left"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1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Border="1" applyAlignment="1">
      <alignment horizontal="right" vertical="center" wrapText="1" indent="1"/>
    </xf>
    <xf numFmtId="164" fontId="11" fillId="0" borderId="42" xfId="1" applyNumberFormat="1" applyFont="1" applyBorder="1" applyAlignment="1">
      <alignment horizontal="right" vertical="center" wrapText="1" indent="1"/>
    </xf>
    <xf numFmtId="164" fontId="11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Border="1" applyAlignment="1">
      <alignment horizontal="right" vertical="center" wrapText="1" indent="1"/>
    </xf>
    <xf numFmtId="164" fontId="11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3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7" xfId="1" applyNumberFormat="1" applyFont="1" applyBorder="1" applyAlignment="1">
      <alignment horizontal="right" vertical="center" wrapText="1" indent="1"/>
    </xf>
    <xf numFmtId="164" fontId="11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3" xfId="1" applyNumberFormat="1" applyFont="1" applyBorder="1" applyAlignment="1">
      <alignment horizontal="right" vertical="center" wrapText="1" indent="1"/>
    </xf>
    <xf numFmtId="49" fontId="11" fillId="0" borderId="15" xfId="1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164" fontId="13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Border="1" applyAlignment="1">
      <alignment horizontal="right" vertical="center" wrapText="1" indent="1"/>
    </xf>
    <xf numFmtId="164" fontId="11" fillId="0" borderId="4" xfId="1" applyNumberFormat="1" applyFont="1" applyBorder="1" applyAlignment="1">
      <alignment horizontal="right" vertical="center" wrapText="1" indent="1"/>
    </xf>
    <xf numFmtId="164" fontId="15" fillId="0" borderId="51" xfId="1" applyNumberFormat="1" applyFont="1" applyBorder="1" applyAlignment="1">
      <alignment horizontal="right" vertical="center" wrapText="1" indent="1"/>
    </xf>
    <xf numFmtId="164" fontId="7" fillId="0" borderId="1" xfId="1" applyNumberFormat="1" applyFont="1" applyBorder="1"/>
    <xf numFmtId="0" fontId="9" fillId="0" borderId="44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0" fillId="0" borderId="51" xfId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right" vertical="center" wrapText="1" indent="1"/>
    </xf>
    <xf numFmtId="164" fontId="10" fillId="0" borderId="8" xfId="1" applyNumberFormat="1" applyFont="1" applyBorder="1" applyAlignment="1">
      <alignment horizontal="right" vertical="center" wrapText="1" indent="1"/>
    </xf>
    <xf numFmtId="0" fontId="11" fillId="0" borderId="34" xfId="1" applyFont="1" applyBorder="1" applyAlignment="1">
      <alignment horizontal="left" vertical="center" wrapText="1"/>
    </xf>
    <xf numFmtId="164" fontId="11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Border="1" applyAlignment="1">
      <alignment horizontal="right" vertical="center" wrapText="1" indent="1"/>
    </xf>
    <xf numFmtId="164" fontId="11" fillId="0" borderId="6" xfId="1" applyNumberFormat="1" applyFont="1" applyBorder="1" applyAlignment="1">
      <alignment horizontal="right" vertical="center" wrapText="1" indent="1"/>
    </xf>
    <xf numFmtId="0" fontId="11" fillId="0" borderId="10" xfId="1" applyFont="1" applyBorder="1" applyAlignment="1">
      <alignment horizontal="left" vertical="center" wrapText="1"/>
    </xf>
    <xf numFmtId="164" fontId="11" fillId="0" borderId="10" xfId="1" applyNumberFormat="1" applyFont="1" applyBorder="1" applyAlignment="1">
      <alignment horizontal="right" vertical="center" wrapText="1" indent="1"/>
    </xf>
    <xf numFmtId="0" fontId="11" fillId="0" borderId="19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 indent="6"/>
    </xf>
    <xf numFmtId="0" fontId="11" fillId="0" borderId="10" xfId="1" applyFont="1" applyBorder="1" applyAlignment="1">
      <alignment horizontal="left" indent="6"/>
    </xf>
    <xf numFmtId="0" fontId="11" fillId="0" borderId="10" xfId="1" applyFont="1" applyBorder="1" applyAlignment="1">
      <alignment horizontal="left" vertical="center" wrapText="1" indent="6"/>
    </xf>
    <xf numFmtId="49" fontId="11" fillId="0" borderId="38" xfId="1" applyNumberFormat="1" applyFont="1" applyBorder="1" applyAlignment="1">
      <alignment horizontal="left" vertical="center" wrapText="1" indent="1"/>
    </xf>
    <xf numFmtId="0" fontId="11" fillId="0" borderId="44" xfId="1" applyFont="1" applyBorder="1" applyAlignment="1">
      <alignment horizontal="left" vertical="center" wrapText="1" indent="7"/>
    </xf>
    <xf numFmtId="164" fontId="11" fillId="0" borderId="13" xfId="1" applyNumberFormat="1" applyFont="1" applyBorder="1" applyAlignment="1" applyProtection="1">
      <alignment horizontal="right" vertical="center" wrapText="1" indent="1"/>
      <protection locked="0"/>
    </xf>
    <xf numFmtId="0" fontId="11" fillId="0" borderId="21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164" fontId="11" fillId="0" borderId="39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21" xfId="1" applyNumberFormat="1" applyFont="1" applyBorder="1" applyAlignment="1">
      <alignment horizontal="right" vertical="center" wrapText="1" indent="1"/>
    </xf>
    <xf numFmtId="164" fontId="11" fillId="0" borderId="18" xfId="1" applyNumberFormat="1" applyFont="1" applyBorder="1" applyAlignment="1">
      <alignment horizontal="right" vertical="center" wrapText="1" indent="1"/>
    </xf>
    <xf numFmtId="164" fontId="11" fillId="0" borderId="3" xfId="1" applyNumberFormat="1" applyFont="1" applyBorder="1" applyAlignment="1" applyProtection="1">
      <alignment horizontal="right" vertical="center" wrapText="1" indent="1"/>
      <protection locked="0"/>
    </xf>
    <xf numFmtId="0" fontId="8" fillId="0" borderId="1" xfId="2" applyFont="1" applyBorder="1" applyAlignment="1" applyProtection="1">
      <alignment horizontal="right" vertical="center"/>
      <protection locked="0"/>
    </xf>
    <xf numFmtId="0" fontId="12" fillId="0" borderId="16" xfId="2" applyFont="1" applyBorder="1" applyAlignment="1">
      <alignment horizontal="left" vertical="center" wrapText="1"/>
    </xf>
    <xf numFmtId="0" fontId="12" fillId="0" borderId="10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left" wrapText="1" indent="1"/>
    </xf>
    <xf numFmtId="0" fontId="14" fillId="0" borderId="2" xfId="2" applyFont="1" applyBorder="1" applyAlignment="1">
      <alignment vertical="center" wrapText="1"/>
    </xf>
    <xf numFmtId="0" fontId="12" fillId="0" borderId="16" xfId="2" applyFont="1" applyBorder="1" applyAlignment="1">
      <alignment horizontal="left" wrapText="1"/>
    </xf>
    <xf numFmtId="0" fontId="12" fillId="0" borderId="39" xfId="2" applyFont="1" applyBorder="1" applyAlignment="1">
      <alignment horizontal="left" vertical="center" wrapText="1"/>
    </xf>
    <xf numFmtId="0" fontId="12" fillId="0" borderId="15" xfId="2" applyFont="1" applyBorder="1" applyAlignment="1">
      <alignment vertical="center" wrapText="1"/>
    </xf>
    <xf numFmtId="0" fontId="12" fillId="0" borderId="9" xfId="2" applyFont="1" applyBorder="1" applyAlignment="1">
      <alignment vertical="center" wrapText="1"/>
    </xf>
    <xf numFmtId="0" fontId="12" fillId="0" borderId="20" xfId="2" applyFont="1" applyBorder="1" applyAlignment="1">
      <alignment vertical="center" wrapText="1"/>
    </xf>
    <xf numFmtId="0" fontId="14" fillId="0" borderId="3" xfId="2" applyFont="1" applyBorder="1" applyAlignment="1">
      <alignment vertical="center" wrapText="1"/>
    </xf>
    <xf numFmtId="0" fontId="14" fillId="0" borderId="26" xfId="2" applyFont="1" applyBorder="1" applyAlignment="1">
      <alignment vertical="center" wrapText="1"/>
    </xf>
    <xf numFmtId="0" fontId="14" fillId="0" borderId="13" xfId="2" applyFont="1" applyBorder="1" applyAlignment="1">
      <alignment vertical="center" wrapText="1"/>
    </xf>
    <xf numFmtId="0" fontId="8" fillId="0" borderId="1" xfId="2" applyFont="1" applyBorder="1" applyAlignment="1">
      <alignment horizontal="right"/>
    </xf>
    <xf numFmtId="0" fontId="1" fillId="0" borderId="0" xfId="1" applyAlignment="1">
      <alignment horizontal="left" vertical="center" indent="1"/>
    </xf>
    <xf numFmtId="164" fontId="14" fillId="0" borderId="3" xfId="2" applyNumberFormat="1" applyFont="1" applyBorder="1" applyAlignment="1">
      <alignment horizontal="right" vertical="center" wrapText="1" indent="1"/>
    </xf>
    <xf numFmtId="164" fontId="14" fillId="0" borderId="4" xfId="2" applyNumberFormat="1" applyFont="1" applyBorder="1" applyAlignment="1">
      <alignment horizontal="right" vertical="center" wrapText="1" indent="1"/>
    </xf>
    <xf numFmtId="0" fontId="43" fillId="0" borderId="0" xfId="1" applyFont="1"/>
    <xf numFmtId="0" fontId="23" fillId="0" borderId="0" xfId="1" applyFont="1"/>
    <xf numFmtId="164" fontId="17" fillId="0" borderId="3" xfId="2" quotePrefix="1" applyNumberFormat="1" applyFont="1" applyBorder="1" applyAlignment="1">
      <alignment horizontal="right" vertical="center" wrapText="1" indent="1"/>
    </xf>
    <xf numFmtId="164" fontId="17" fillId="0" borderId="51" xfId="2" quotePrefix="1" applyNumberFormat="1" applyFont="1" applyBorder="1" applyAlignment="1">
      <alignment horizontal="right" vertical="center" wrapText="1" indent="1"/>
    </xf>
    <xf numFmtId="0" fontId="14" fillId="0" borderId="26" xfId="2" applyFont="1" applyBorder="1" applyAlignment="1">
      <alignment horizontal="left" vertical="center" wrapText="1" indent="1"/>
    </xf>
    <xf numFmtId="0" fontId="17" fillId="0" borderId="13" xfId="2" applyFont="1" applyBorder="1" applyAlignment="1">
      <alignment horizontal="left" vertical="center" wrapText="1"/>
    </xf>
    <xf numFmtId="164" fontId="44" fillId="0" borderId="0" xfId="1" applyNumberFormat="1" applyFont="1"/>
    <xf numFmtId="0" fontId="24" fillId="0" borderId="0" xfId="2" applyFont="1" applyAlignment="1" applyProtection="1">
      <alignment horizontal="center"/>
      <protection locked="0"/>
    </xf>
    <xf numFmtId="164" fontId="19" fillId="0" borderId="0" xfId="2" applyNumberFormat="1" applyAlignment="1">
      <alignment vertical="center" wrapText="1"/>
    </xf>
    <xf numFmtId="164" fontId="19" fillId="0" borderId="0" xfId="2" applyNumberFormat="1" applyAlignment="1" applyProtection="1">
      <alignment horizontal="center" vertical="center" wrapText="1"/>
      <protection locked="0"/>
    </xf>
    <xf numFmtId="164" fontId="19" fillId="0" borderId="0" xfId="2" applyNumberFormat="1" applyAlignment="1" applyProtection="1">
      <alignment vertical="center" wrapText="1"/>
      <protection locked="0"/>
    </xf>
    <xf numFmtId="164" fontId="8" fillId="0" borderId="0" xfId="2" applyNumberFormat="1" applyFont="1" applyAlignment="1" applyProtection="1">
      <alignment horizontal="right" vertical="center"/>
      <protection locked="0"/>
    </xf>
    <xf numFmtId="164" fontId="9" fillId="0" borderId="22" xfId="2" applyNumberFormat="1" applyFont="1" applyBorder="1" applyAlignment="1">
      <alignment horizontal="centerContinuous" vertical="center"/>
    </xf>
    <xf numFmtId="164" fontId="9" fillId="0" borderId="23" xfId="2" applyNumberFormat="1" applyFont="1" applyBorder="1" applyAlignment="1">
      <alignment horizontal="centerContinuous" vertical="center"/>
    </xf>
    <xf numFmtId="164" fontId="9" fillId="0" borderId="24" xfId="2" applyNumberFormat="1" applyFont="1" applyBorder="1" applyAlignment="1">
      <alignment horizontal="centerContinuous" vertical="center"/>
    </xf>
    <xf numFmtId="164" fontId="25" fillId="0" borderId="0" xfId="2" applyNumberFormat="1" applyFont="1" applyAlignment="1">
      <alignment vertical="center"/>
    </xf>
    <xf numFmtId="164" fontId="9" fillId="0" borderId="52" xfId="2" applyNumberFormat="1" applyFont="1" applyBorder="1" applyAlignment="1">
      <alignment horizontal="center" vertical="center"/>
    </xf>
    <xf numFmtId="164" fontId="9" fillId="0" borderId="27" xfId="2" applyNumberFormat="1" applyFont="1" applyBorder="1" applyAlignment="1">
      <alignment horizontal="center" vertical="center"/>
    </xf>
    <xf numFmtId="164" fontId="9" fillId="0" borderId="28" xfId="2" applyNumberFormat="1" applyFont="1" applyBorder="1" applyAlignment="1">
      <alignment horizontal="center" vertical="center" wrapText="1"/>
    </xf>
    <xf numFmtId="164" fontId="25" fillId="0" borderId="0" xfId="2" applyNumberFormat="1" applyFont="1" applyAlignment="1">
      <alignment horizontal="center" vertical="center"/>
    </xf>
    <xf numFmtId="164" fontId="10" fillId="0" borderId="30" xfId="2" applyNumberFormat="1" applyFont="1" applyBorder="1" applyAlignment="1">
      <alignment horizontal="center" vertical="center" wrapText="1"/>
    </xf>
    <xf numFmtId="164" fontId="10" fillId="0" borderId="3" xfId="2" applyNumberFormat="1" applyFont="1" applyBorder="1" applyAlignment="1">
      <alignment horizontal="center" vertical="center" wrapText="1"/>
    </xf>
    <xf numFmtId="164" fontId="10" fillId="0" borderId="31" xfId="2" applyNumberFormat="1" applyFont="1" applyBorder="1" applyAlignment="1">
      <alignment horizontal="center" vertical="center" wrapText="1"/>
    </xf>
    <xf numFmtId="164" fontId="10" fillId="0" borderId="32" xfId="2" applyNumberFormat="1" applyFont="1" applyBorder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 wrapText="1"/>
    </xf>
    <xf numFmtId="164" fontId="10" fillId="0" borderId="33" xfId="2" applyNumberFormat="1" applyFont="1" applyBorder="1" applyAlignment="1">
      <alignment horizontal="right" vertical="center" wrapText="1" indent="1"/>
    </xf>
    <xf numFmtId="164" fontId="15" fillId="0" borderId="34" xfId="2" applyNumberFormat="1" applyFont="1" applyBorder="1" applyAlignment="1">
      <alignment horizontal="left" vertical="center" wrapText="1" indent="1"/>
    </xf>
    <xf numFmtId="1" fontId="24" fillId="2" borderId="34" xfId="2" applyNumberFormat="1" applyFont="1" applyFill="1" applyBorder="1" applyAlignment="1">
      <alignment horizontal="center" vertical="center" wrapText="1"/>
    </xf>
    <xf numFmtId="164" fontId="15" fillId="0" borderId="34" xfId="2" applyNumberFormat="1" applyFont="1" applyBorder="1" applyAlignment="1">
      <alignment vertical="center" wrapText="1"/>
    </xf>
    <xf numFmtId="164" fontId="15" fillId="0" borderId="22" xfId="2" applyNumberFormat="1" applyFont="1" applyBorder="1" applyAlignment="1">
      <alignment vertical="center" wrapText="1"/>
    </xf>
    <xf numFmtId="164" fontId="15" fillId="0" borderId="35" xfId="2" applyNumberFormat="1" applyFont="1" applyBorder="1" applyAlignment="1">
      <alignment vertical="center" wrapText="1"/>
    </xf>
    <xf numFmtId="164" fontId="10" fillId="0" borderId="9" xfId="2" applyNumberFormat="1" applyFont="1" applyBorder="1" applyAlignment="1">
      <alignment horizontal="right" vertical="center" wrapText="1" indent="1"/>
    </xf>
    <xf numFmtId="164" fontId="11" fillId="0" borderId="10" xfId="2" applyNumberFormat="1" applyFont="1" applyBorder="1" applyAlignment="1" applyProtection="1">
      <alignment horizontal="left" vertical="center" wrapText="1" indent="1"/>
      <protection locked="0"/>
    </xf>
    <xf numFmtId="1" fontId="21" fillId="0" borderId="10" xfId="2" applyNumberFormat="1" applyFont="1" applyBorder="1" applyAlignment="1" applyProtection="1">
      <alignment horizontal="center" vertical="center" wrapText="1"/>
      <protection locked="0"/>
    </xf>
    <xf numFmtId="164" fontId="11" fillId="0" borderId="10" xfId="2" applyNumberFormat="1" applyFont="1" applyBorder="1" applyAlignment="1" applyProtection="1">
      <alignment vertical="center" wrapText="1"/>
      <protection locked="0"/>
    </xf>
    <xf numFmtId="164" fontId="11" fillId="0" borderId="36" xfId="2" applyNumberFormat="1" applyFont="1" applyBorder="1" applyAlignment="1" applyProtection="1">
      <alignment vertical="center" wrapText="1"/>
      <protection locked="0"/>
    </xf>
    <xf numFmtId="164" fontId="11" fillId="0" borderId="37" xfId="2" applyNumberFormat="1" applyFont="1" applyBorder="1" applyAlignment="1">
      <alignment vertical="center" wrapText="1"/>
    </xf>
    <xf numFmtId="164" fontId="15" fillId="0" borderId="10" xfId="2" applyNumberFormat="1" applyFont="1" applyBorder="1" applyAlignment="1">
      <alignment horizontal="left" vertical="center" wrapText="1" indent="1"/>
    </xf>
    <xf numFmtId="1" fontId="24" fillId="2" borderId="10" xfId="2" applyNumberFormat="1" applyFont="1" applyFill="1" applyBorder="1" applyAlignment="1">
      <alignment horizontal="center" vertical="center" wrapText="1"/>
    </xf>
    <xf numFmtId="164" fontId="15" fillId="0" borderId="10" xfId="2" applyNumberFormat="1" applyFont="1" applyBorder="1" applyAlignment="1">
      <alignment vertical="center" wrapText="1"/>
    </xf>
    <xf numFmtId="164" fontId="15" fillId="0" borderId="36" xfId="2" applyNumberFormat="1" applyFont="1" applyBorder="1" applyAlignment="1">
      <alignment vertical="center" wrapText="1"/>
    </xf>
    <xf numFmtId="164" fontId="15" fillId="0" borderId="37" xfId="2" applyNumberFormat="1" applyFont="1" applyBorder="1" applyAlignment="1">
      <alignment vertical="center" wrapText="1"/>
    </xf>
    <xf numFmtId="164" fontId="10" fillId="0" borderId="10" xfId="2" applyNumberFormat="1" applyFont="1" applyBorder="1" applyAlignment="1">
      <alignment horizontal="left" vertical="center" wrapText="1" indent="1"/>
    </xf>
    <xf numFmtId="164" fontId="10" fillId="0" borderId="38" xfId="2" applyNumberFormat="1" applyFont="1" applyBorder="1" applyAlignment="1">
      <alignment horizontal="right" vertical="center" wrapText="1" indent="1"/>
    </xf>
    <xf numFmtId="164" fontId="15" fillId="0" borderId="39" xfId="2" applyNumberFormat="1" applyFont="1" applyBorder="1" applyAlignment="1">
      <alignment horizontal="left" vertical="center" wrapText="1" indent="1"/>
    </xf>
    <xf numFmtId="1" fontId="24" fillId="2" borderId="21" xfId="2" applyNumberFormat="1" applyFont="1" applyFill="1" applyBorder="1" applyAlignment="1">
      <alignment horizontal="center" vertical="center" wrapText="1"/>
    </xf>
    <xf numFmtId="164" fontId="15" fillId="0" borderId="39" xfId="2" applyNumberFormat="1" applyFont="1" applyBorder="1" applyAlignment="1">
      <alignment vertical="center" wrapText="1"/>
    </xf>
    <xf numFmtId="164" fontId="15" fillId="0" borderId="40" xfId="2" applyNumberFormat="1" applyFont="1" applyBorder="1" applyAlignment="1">
      <alignment vertical="center" wrapText="1"/>
    </xf>
    <xf numFmtId="1" fontId="21" fillId="0" borderId="40" xfId="2" applyNumberFormat="1" applyFont="1" applyBorder="1" applyAlignment="1" applyProtection="1">
      <alignment horizontal="center" vertical="center" wrapText="1"/>
      <protection locked="0"/>
    </xf>
    <xf numFmtId="164" fontId="11" fillId="0" borderId="39" xfId="2" applyNumberFormat="1" applyFont="1" applyBorder="1" applyAlignment="1" applyProtection="1">
      <alignment vertical="center" wrapText="1"/>
      <protection locked="0"/>
    </xf>
    <xf numFmtId="164" fontId="11" fillId="0" borderId="40" xfId="2" applyNumberFormat="1" applyFont="1" applyBorder="1" applyAlignment="1" applyProtection="1">
      <alignment vertical="center" wrapText="1"/>
      <protection locked="0"/>
    </xf>
    <xf numFmtId="164" fontId="10" fillId="0" borderId="2" xfId="2" applyNumberFormat="1" applyFont="1" applyBorder="1" applyAlignment="1">
      <alignment horizontal="right" vertical="center" wrapText="1" indent="1"/>
    </xf>
    <xf numFmtId="164" fontId="10" fillId="0" borderId="3" xfId="2" applyNumberFormat="1" applyFont="1" applyBorder="1" applyAlignment="1">
      <alignment horizontal="left" vertical="center" wrapText="1" indent="1"/>
    </xf>
    <xf numFmtId="1" fontId="11" fillId="2" borderId="31" xfId="2" applyNumberFormat="1" applyFont="1" applyFill="1" applyBorder="1" applyAlignment="1">
      <alignment vertical="center" wrapText="1"/>
    </xf>
    <xf numFmtId="164" fontId="15" fillId="0" borderId="3" xfId="2" applyNumberFormat="1" applyFont="1" applyBorder="1" applyAlignment="1">
      <alignment vertical="center" wrapText="1"/>
    </xf>
    <xf numFmtId="164" fontId="15" fillId="0" borderId="31" xfId="2" applyNumberFormat="1" applyFont="1" applyBorder="1" applyAlignment="1">
      <alignment vertical="center" wrapText="1"/>
    </xf>
    <xf numFmtId="164" fontId="15" fillId="0" borderId="41" xfId="2" applyNumberFormat="1" applyFont="1" applyBorder="1" applyAlignment="1">
      <alignment vertical="center" wrapText="1"/>
    </xf>
    <xf numFmtId="164" fontId="19" fillId="0" borderId="0" xfId="2" applyNumberFormat="1" applyAlignment="1">
      <alignment horizontal="center" vertical="center" wrapText="1"/>
    </xf>
    <xf numFmtId="0" fontId="19" fillId="0" borderId="0" xfId="2" applyProtection="1">
      <protection locked="0"/>
    </xf>
    <xf numFmtId="0" fontId="9" fillId="0" borderId="3" xfId="2" applyFont="1" applyBorder="1" applyAlignment="1" applyProtection="1">
      <alignment horizontal="center" vertical="center" wrapText="1"/>
      <protection locked="0"/>
    </xf>
    <xf numFmtId="0" fontId="9" fillId="0" borderId="31" xfId="2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center" vertical="center" wrapText="1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10" fillId="0" borderId="3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vertical="center" wrapText="1"/>
    </xf>
    <xf numFmtId="164" fontId="13" fillId="0" borderId="10" xfId="2" applyNumberFormat="1" applyFont="1" applyBorder="1" applyAlignment="1" applyProtection="1">
      <alignment vertical="center"/>
      <protection locked="0"/>
    </xf>
    <xf numFmtId="164" fontId="13" fillId="0" borderId="36" xfId="2" applyNumberFormat="1" applyFont="1" applyBorder="1" applyAlignment="1" applyProtection="1">
      <alignment vertical="center"/>
      <protection locked="0"/>
    </xf>
    <xf numFmtId="164" fontId="15" fillId="0" borderId="36" xfId="2" applyNumberFormat="1" applyFont="1" applyBorder="1" applyAlignment="1">
      <alignment vertical="center"/>
    </xf>
    <xf numFmtId="164" fontId="15" fillId="0" borderId="11" xfId="2" applyNumberFormat="1" applyFont="1" applyBorder="1" applyAlignment="1">
      <alignment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vertical="center" wrapText="1"/>
    </xf>
    <xf numFmtId="164" fontId="13" fillId="0" borderId="21" xfId="2" applyNumberFormat="1" applyFont="1" applyBorder="1" applyAlignment="1" applyProtection="1">
      <alignment vertical="center"/>
      <protection locked="0"/>
    </xf>
    <xf numFmtId="164" fontId="13" fillId="0" borderId="48" xfId="2" applyNumberFormat="1" applyFont="1" applyBorder="1" applyAlignment="1" applyProtection="1">
      <alignment vertical="center"/>
      <protection locked="0"/>
    </xf>
    <xf numFmtId="0" fontId="13" fillId="0" borderId="43" xfId="2" applyFont="1" applyBorder="1" applyAlignment="1">
      <alignment horizontal="center" vertical="center"/>
    </xf>
    <xf numFmtId="0" fontId="13" fillId="0" borderId="44" xfId="2" applyFont="1" applyBorder="1" applyAlignment="1">
      <alignment vertical="center" wrapText="1"/>
    </xf>
    <xf numFmtId="164" fontId="13" fillId="0" borderId="44" xfId="2" applyNumberFormat="1" applyFont="1" applyBorder="1" applyAlignment="1" applyProtection="1">
      <alignment vertical="center"/>
      <protection locked="0"/>
    </xf>
    <xf numFmtId="164" fontId="13" fillId="0" borderId="27" xfId="2" applyNumberFormat="1" applyFont="1" applyBorder="1" applyAlignment="1" applyProtection="1">
      <alignment vertical="center"/>
      <protection locked="0"/>
    </xf>
    <xf numFmtId="164" fontId="15" fillId="0" borderId="3" xfId="2" applyNumberFormat="1" applyFont="1" applyBorder="1" applyAlignment="1">
      <alignment vertical="center"/>
    </xf>
    <xf numFmtId="164" fontId="15" fillId="0" borderId="31" xfId="2" applyNumberFormat="1" applyFont="1" applyBorder="1" applyAlignment="1">
      <alignment vertical="center"/>
    </xf>
    <xf numFmtId="164" fontId="15" fillId="0" borderId="4" xfId="2" applyNumberFormat="1" applyFont="1" applyBorder="1" applyAlignment="1">
      <alignment vertical="center"/>
    </xf>
    <xf numFmtId="0" fontId="22" fillId="0" borderId="0" xfId="2" applyFont="1"/>
    <xf numFmtId="164" fontId="15" fillId="0" borderId="28" xfId="2" applyNumberFormat="1" applyFont="1" applyBorder="1" applyAlignment="1">
      <alignment vertical="center"/>
    </xf>
    <xf numFmtId="164" fontId="27" fillId="0" borderId="3" xfId="2" applyNumberFormat="1" applyFont="1" applyBorder="1" applyAlignment="1">
      <alignment vertical="center"/>
    </xf>
    <xf numFmtId="0" fontId="23" fillId="0" borderId="0" xfId="2" applyFont="1" applyAlignment="1" applyProtection="1">
      <alignment horizontal="center" vertical="center" wrapText="1"/>
      <protection locked="0"/>
    </xf>
    <xf numFmtId="0" fontId="30" fillId="0" borderId="0" xfId="2" applyFont="1" applyAlignment="1" applyProtection="1">
      <alignment horizontal="right"/>
      <protection locked="0"/>
    </xf>
    <xf numFmtId="0" fontId="27" fillId="0" borderId="5" xfId="2" applyFont="1" applyBorder="1" applyAlignment="1" applyProtection="1">
      <alignment horizontal="center" vertical="center" wrapText="1"/>
      <protection locked="0"/>
    </xf>
    <xf numFmtId="0" fontId="27" fillId="0" borderId="7" xfId="2" applyFont="1" applyBorder="1" applyAlignment="1" applyProtection="1">
      <alignment horizontal="center" vertical="center"/>
      <protection locked="0"/>
    </xf>
    <xf numFmtId="0" fontId="27" fillId="0" borderId="54" xfId="2" applyFont="1" applyBorder="1" applyAlignment="1" applyProtection="1">
      <alignment horizontal="center" vertical="center" wrapText="1"/>
      <protection locked="0"/>
    </xf>
    <xf numFmtId="0" fontId="27" fillId="0" borderId="6" xfId="2" applyFont="1" applyBorder="1" applyAlignment="1" applyProtection="1">
      <alignment horizontal="center" vertical="center" wrapText="1"/>
      <protection locked="0"/>
    </xf>
    <xf numFmtId="0" fontId="13" fillId="0" borderId="33" xfId="2" applyFont="1" applyBorder="1" applyAlignment="1">
      <alignment horizontal="right" vertical="center" indent="1"/>
    </xf>
    <xf numFmtId="0" fontId="13" fillId="0" borderId="34" xfId="2" applyFont="1" applyBorder="1" applyAlignment="1" applyProtection="1">
      <alignment horizontal="left" vertical="center" indent="1"/>
      <protection locked="0"/>
    </xf>
    <xf numFmtId="3" fontId="13" fillId="0" borderId="22" xfId="2" applyNumberFormat="1" applyFont="1" applyBorder="1" applyAlignment="1" applyProtection="1">
      <alignment horizontal="right" vertical="center"/>
      <protection locked="0"/>
    </xf>
    <xf numFmtId="3" fontId="13" fillId="0" borderId="42" xfId="2" applyNumberFormat="1" applyFont="1" applyBorder="1" applyAlignment="1" applyProtection="1">
      <alignment horizontal="right" vertical="center"/>
      <protection locked="0"/>
    </xf>
    <xf numFmtId="0" fontId="13" fillId="0" borderId="9" xfId="2" applyFont="1" applyBorder="1" applyAlignment="1">
      <alignment horizontal="right" vertical="center" indent="1"/>
    </xf>
    <xf numFmtId="0" fontId="13" fillId="0" borderId="10" xfId="2" applyFont="1" applyBorder="1" applyAlignment="1" applyProtection="1">
      <alignment horizontal="left" vertical="center" indent="1"/>
      <protection locked="0"/>
    </xf>
    <xf numFmtId="3" fontId="13" fillId="0" borderId="36" xfId="2" applyNumberFormat="1" applyFont="1" applyBorder="1" applyAlignment="1" applyProtection="1">
      <alignment horizontal="right" vertical="center"/>
      <protection locked="0"/>
    </xf>
    <xf numFmtId="3" fontId="13" fillId="0" borderId="11" xfId="2" applyNumberFormat="1" applyFont="1" applyBorder="1" applyAlignment="1" applyProtection="1">
      <alignment horizontal="right" vertical="center"/>
      <protection locked="0"/>
    </xf>
    <xf numFmtId="0" fontId="13" fillId="0" borderId="20" xfId="2" applyFont="1" applyBorder="1" applyAlignment="1">
      <alignment horizontal="right" vertical="center" indent="1"/>
    </xf>
    <xf numFmtId="0" fontId="13" fillId="0" borderId="21" xfId="2" applyFont="1" applyBorder="1" applyAlignment="1" applyProtection="1">
      <alignment horizontal="left" vertical="center" indent="1"/>
      <protection locked="0"/>
    </xf>
    <xf numFmtId="3" fontId="13" fillId="0" borderId="48" xfId="2" applyNumberFormat="1" applyFont="1" applyBorder="1" applyAlignment="1" applyProtection="1">
      <alignment horizontal="right" vertical="center"/>
      <protection locked="0"/>
    </xf>
    <xf numFmtId="3" fontId="13" fillId="0" borderId="18" xfId="2" applyNumberFormat="1" applyFont="1" applyBorder="1" applyAlignment="1" applyProtection="1">
      <alignment horizontal="right" vertical="center"/>
      <protection locked="0"/>
    </xf>
    <xf numFmtId="0" fontId="19" fillId="0" borderId="3" xfId="2" applyBorder="1" applyAlignment="1">
      <alignment vertical="center"/>
    </xf>
    <xf numFmtId="164" fontId="15" fillId="0" borderId="4" xfId="2" applyNumberFormat="1" applyFont="1" applyBorder="1" applyAlignment="1">
      <alignment vertical="center" wrapText="1"/>
    </xf>
    <xf numFmtId="0" fontId="14" fillId="0" borderId="0" xfId="4" applyFont="1" applyBorder="1" applyAlignment="1">
      <alignment vertical="center" wrapText="1"/>
    </xf>
    <xf numFmtId="166" fontId="11" fillId="0" borderId="0" xfId="6" applyNumberFormat="1" applyFont="1" applyBorder="1" applyAlignment="1">
      <alignment horizontal="center" vertical="center"/>
    </xf>
    <xf numFmtId="0" fontId="5" fillId="0" borderId="0" xfId="4" applyProtection="1">
      <protection locked="0"/>
    </xf>
    <xf numFmtId="0" fontId="34" fillId="0" borderId="0" xfId="4" applyFont="1" applyProtection="1">
      <protection locked="0"/>
    </xf>
    <xf numFmtId="0" fontId="38" fillId="0" borderId="43" xfId="4" applyFont="1" applyBorder="1" applyAlignment="1" applyProtection="1">
      <alignment horizontal="center" vertical="center" wrapText="1"/>
      <protection locked="0"/>
    </xf>
    <xf numFmtId="0" fontId="38" fillId="0" borderId="44" xfId="4" applyFont="1" applyBorder="1" applyAlignment="1" applyProtection="1">
      <alignment horizontal="center" vertical="center" wrapText="1"/>
      <protection locked="0"/>
    </xf>
    <xf numFmtId="0" fontId="38" fillId="0" borderId="28" xfId="4" applyFont="1" applyBorder="1" applyAlignment="1" applyProtection="1">
      <alignment horizontal="center" vertical="center" wrapText="1"/>
      <protection locked="0"/>
    </xf>
    <xf numFmtId="167" fontId="46" fillId="0" borderId="34" xfId="4" applyNumberFormat="1" applyFont="1" applyBorder="1" applyAlignment="1" applyProtection="1">
      <alignment horizontal="right" vertical="center" wrapText="1"/>
      <protection locked="0"/>
    </xf>
    <xf numFmtId="167" fontId="46" fillId="0" borderId="42" xfId="4" applyNumberFormat="1" applyFont="1" applyBorder="1" applyAlignment="1" applyProtection="1">
      <alignment horizontal="right" vertical="center" wrapText="1"/>
      <protection locked="0"/>
    </xf>
    <xf numFmtId="167" fontId="46" fillId="0" borderId="10" xfId="4" applyNumberFormat="1" applyFont="1" applyBorder="1" applyAlignment="1">
      <alignment horizontal="right" vertical="center" wrapText="1"/>
    </xf>
    <xf numFmtId="167" fontId="46" fillId="0" borderId="11" xfId="4" applyNumberFormat="1" applyFont="1" applyBorder="1" applyAlignment="1">
      <alignment horizontal="right" vertical="center" wrapText="1"/>
    </xf>
    <xf numFmtId="167" fontId="47" fillId="0" borderId="10" xfId="4" applyNumberFormat="1" applyFont="1" applyBorder="1" applyAlignment="1" applyProtection="1">
      <alignment horizontal="right" vertical="center" wrapText="1"/>
      <protection locked="0"/>
    </xf>
    <xf numFmtId="167" fontId="47" fillId="0" borderId="11" xfId="4" applyNumberFormat="1" applyFont="1" applyBorder="1" applyAlignment="1" applyProtection="1">
      <alignment horizontal="right" vertical="center" wrapText="1"/>
      <protection locked="0"/>
    </xf>
    <xf numFmtId="167" fontId="48" fillId="0" borderId="10" xfId="4" applyNumberFormat="1" applyFont="1" applyBorder="1" applyAlignment="1" applyProtection="1">
      <alignment horizontal="right" vertical="center" wrapText="1"/>
      <protection locked="0"/>
    </xf>
    <xf numFmtId="167" fontId="48" fillId="0" borderId="11" xfId="4" applyNumberFormat="1" applyFont="1" applyBorder="1" applyAlignment="1" applyProtection="1">
      <alignment horizontal="right" vertical="center" wrapText="1"/>
      <protection locked="0"/>
    </xf>
    <xf numFmtId="167" fontId="48" fillId="0" borderId="10" xfId="4" applyNumberFormat="1" applyFont="1" applyBorder="1" applyAlignment="1">
      <alignment horizontal="right" vertical="center" wrapText="1"/>
    </xf>
    <xf numFmtId="167" fontId="48" fillId="0" borderId="11" xfId="4" applyNumberFormat="1" applyFont="1" applyBorder="1" applyAlignment="1">
      <alignment horizontal="right" vertical="center" wrapText="1"/>
    </xf>
    <xf numFmtId="167" fontId="46" fillId="0" borderId="44" xfId="4" applyNumberFormat="1" applyFont="1" applyBorder="1" applyAlignment="1">
      <alignment horizontal="right" vertical="center" wrapText="1"/>
    </xf>
    <xf numFmtId="167" fontId="46" fillId="0" borderId="28" xfId="4" applyNumberFormat="1" applyFont="1" applyBorder="1" applyAlignment="1">
      <alignment horizontal="right" vertical="center" wrapText="1"/>
    </xf>
    <xf numFmtId="167" fontId="46" fillId="0" borderId="0" xfId="4" applyNumberFormat="1" applyFont="1" applyBorder="1" applyAlignment="1">
      <alignment horizontal="right" vertical="center" wrapText="1"/>
    </xf>
    <xf numFmtId="0" fontId="19" fillId="0" borderId="0" xfId="6" applyAlignment="1" applyProtection="1">
      <alignment vertical="center" wrapText="1"/>
      <protection locked="0"/>
    </xf>
    <xf numFmtId="49" fontId="10" fillId="0" borderId="43" xfId="6" applyNumberFormat="1" applyFont="1" applyBorder="1" applyAlignment="1" applyProtection="1">
      <alignment horizontal="center" vertical="center" wrapText="1"/>
      <protection locked="0"/>
    </xf>
    <xf numFmtId="49" fontId="10" fillId="0" borderId="44" xfId="6" applyNumberFormat="1" applyFont="1" applyBorder="1" applyAlignment="1" applyProtection="1">
      <alignment horizontal="center" vertical="center"/>
      <protection locked="0"/>
    </xf>
    <xf numFmtId="49" fontId="10" fillId="0" borderId="28" xfId="6" applyNumberFormat="1" applyFont="1" applyBorder="1" applyAlignment="1" applyProtection="1">
      <alignment horizontal="center" vertical="center"/>
      <protection locked="0"/>
    </xf>
    <xf numFmtId="168" fontId="10" fillId="0" borderId="11" xfId="6" applyNumberFormat="1" applyFont="1" applyBorder="1" applyAlignment="1" applyProtection="1">
      <alignment vertical="center"/>
      <protection locked="0"/>
    </xf>
    <xf numFmtId="0" fontId="17" fillId="0" borderId="5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wrapText="1"/>
    </xf>
    <xf numFmtId="0" fontId="17" fillId="0" borderId="6" xfId="4" applyFont="1" applyBorder="1" applyAlignment="1">
      <alignment horizontal="center" vertical="center" wrapText="1"/>
    </xf>
    <xf numFmtId="0" fontId="17" fillId="0" borderId="2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2" fillId="0" borderId="9" xfId="4" applyFont="1" applyBorder="1" applyProtection="1">
      <protection locked="0"/>
    </xf>
    <xf numFmtId="0" fontId="12" fillId="0" borderId="16" xfId="4" applyFont="1" applyBorder="1" applyAlignment="1">
      <alignment horizontal="right" indent="1"/>
    </xf>
    <xf numFmtId="3" fontId="12" fillId="0" borderId="16" xfId="4" applyNumberFormat="1" applyFont="1" applyBorder="1" applyProtection="1">
      <protection locked="0"/>
    </xf>
    <xf numFmtId="3" fontId="12" fillId="0" borderId="17" xfId="4" applyNumberFormat="1" applyFont="1" applyBorder="1" applyProtection="1">
      <protection locked="0"/>
    </xf>
    <xf numFmtId="0" fontId="12" fillId="0" borderId="10" xfId="4" applyFont="1" applyBorder="1" applyAlignment="1">
      <alignment horizontal="right" indent="1"/>
    </xf>
    <xf numFmtId="3" fontId="12" fillId="0" borderId="10" xfId="4" applyNumberFormat="1" applyFont="1" applyBorder="1" applyProtection="1">
      <protection locked="0"/>
    </xf>
    <xf numFmtId="3" fontId="12" fillId="0" borderId="11" xfId="4" applyNumberFormat="1" applyFont="1" applyBorder="1" applyProtection="1">
      <protection locked="0"/>
    </xf>
    <xf numFmtId="0" fontId="12" fillId="0" borderId="20" xfId="4" applyFont="1" applyBorder="1" applyProtection="1">
      <protection locked="0"/>
    </xf>
    <xf numFmtId="0" fontId="12" fillId="0" borderId="21" xfId="4" applyFont="1" applyBorder="1" applyAlignment="1">
      <alignment horizontal="right" indent="1"/>
    </xf>
    <xf numFmtId="3" fontId="12" fillId="0" borderId="21" xfId="4" applyNumberFormat="1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0" fontId="14" fillId="0" borderId="2" xfId="4" applyFont="1" applyBorder="1" applyProtection="1">
      <protection locked="0"/>
    </xf>
    <xf numFmtId="0" fontId="12" fillId="0" borderId="3" xfId="4" applyFont="1" applyBorder="1" applyAlignment="1">
      <alignment horizontal="right" indent="1"/>
    </xf>
    <xf numFmtId="3" fontId="12" fillId="0" borderId="55" xfId="4" applyNumberFormat="1" applyFont="1" applyBorder="1" applyProtection="1">
      <protection locked="0"/>
    </xf>
    <xf numFmtId="168" fontId="10" fillId="0" borderId="4" xfId="6" applyNumberFormat="1" applyFont="1" applyBorder="1" applyAlignment="1">
      <alignment vertical="center"/>
    </xf>
    <xf numFmtId="0" fontId="12" fillId="0" borderId="15" xfId="4" applyFont="1" applyBorder="1" applyProtection="1">
      <protection locked="0"/>
    </xf>
    <xf numFmtId="3" fontId="12" fillId="0" borderId="55" xfId="4" applyNumberFormat="1" applyFont="1" applyBorder="1"/>
    <xf numFmtId="0" fontId="49" fillId="0" borderId="0" xfId="4" applyFont="1"/>
    <xf numFmtId="0" fontId="42" fillId="0" borderId="0" xfId="2" applyFont="1" applyProtection="1">
      <protection locked="0"/>
    </xf>
    <xf numFmtId="0" fontId="50" fillId="0" borderId="0" xfId="2" applyFont="1" applyAlignment="1" applyProtection="1">
      <alignment horizontal="center"/>
      <protection locked="0"/>
    </xf>
    <xf numFmtId="0" fontId="51" fillId="0" borderId="2" xfId="2" applyFont="1" applyBorder="1" applyAlignment="1" applyProtection="1">
      <alignment horizontal="center" vertical="center" wrapText="1"/>
      <protection locked="0"/>
    </xf>
    <xf numFmtId="0" fontId="50" fillId="0" borderId="3" xfId="2" applyFont="1" applyBorder="1" applyAlignment="1" applyProtection="1">
      <alignment horizontal="center" vertical="center" wrapText="1"/>
      <protection locked="0"/>
    </xf>
    <xf numFmtId="0" fontId="50" fillId="0" borderId="4" xfId="2" applyFont="1" applyBorder="1" applyAlignment="1" applyProtection="1">
      <alignment horizontal="center" vertical="center" wrapText="1"/>
      <protection locked="0"/>
    </xf>
    <xf numFmtId="0" fontId="52" fillId="0" borderId="15" xfId="2" applyFont="1" applyBorder="1" applyAlignment="1">
      <alignment horizontal="center" vertical="top" wrapText="1"/>
    </xf>
    <xf numFmtId="0" fontId="53" fillId="0" borderId="16" xfId="2" applyFont="1" applyBorder="1" applyAlignment="1" applyProtection="1">
      <alignment horizontal="left" vertical="top" wrapText="1"/>
      <protection locked="0"/>
    </xf>
    <xf numFmtId="9" fontId="53" fillId="0" borderId="16" xfId="7" applyFont="1" applyBorder="1" applyAlignment="1" applyProtection="1">
      <alignment horizontal="center" vertical="center" wrapText="1"/>
      <protection locked="0"/>
    </xf>
    <xf numFmtId="170" fontId="53" fillId="0" borderId="16" xfId="8" applyNumberFormat="1" applyFont="1" applyBorder="1" applyAlignment="1" applyProtection="1">
      <alignment horizontal="center" vertical="center" wrapText="1"/>
      <protection locked="0"/>
    </xf>
    <xf numFmtId="170" fontId="53" fillId="0" borderId="17" xfId="8" applyNumberFormat="1" applyFont="1" applyBorder="1" applyAlignment="1" applyProtection="1">
      <alignment horizontal="center" vertical="top" wrapText="1"/>
      <protection locked="0"/>
    </xf>
    <xf numFmtId="0" fontId="52" fillId="0" borderId="9" xfId="2" applyFont="1" applyBorder="1" applyAlignment="1">
      <alignment horizontal="center" vertical="top" wrapText="1"/>
    </xf>
    <xf numFmtId="0" fontId="53" fillId="0" borderId="10" xfId="2" applyFont="1" applyBorder="1" applyAlignment="1" applyProtection="1">
      <alignment horizontal="left" vertical="top" wrapText="1"/>
      <protection locked="0"/>
    </xf>
    <xf numFmtId="9" fontId="53" fillId="0" borderId="10" xfId="7" applyFont="1" applyBorder="1" applyAlignment="1" applyProtection="1">
      <alignment horizontal="center" vertical="center" wrapText="1"/>
      <protection locked="0"/>
    </xf>
    <xf numFmtId="170" fontId="53" fillId="0" borderId="10" xfId="8" applyNumberFormat="1" applyFont="1" applyBorder="1" applyAlignment="1" applyProtection="1">
      <alignment horizontal="center" vertical="center" wrapText="1"/>
      <protection locked="0"/>
    </xf>
    <xf numFmtId="170" fontId="53" fillId="0" borderId="11" xfId="8" applyNumberFormat="1" applyFont="1" applyBorder="1" applyAlignment="1" applyProtection="1">
      <alignment horizontal="center" vertical="top" wrapText="1"/>
      <protection locked="0"/>
    </xf>
    <xf numFmtId="0" fontId="52" fillId="0" borderId="20" xfId="2" applyFont="1" applyBorder="1" applyAlignment="1">
      <alignment horizontal="center" vertical="top" wrapText="1"/>
    </xf>
    <xf numFmtId="0" fontId="53" fillId="0" borderId="21" xfId="2" applyFont="1" applyBorder="1" applyAlignment="1" applyProtection="1">
      <alignment horizontal="left" vertical="top" wrapText="1"/>
      <protection locked="0"/>
    </xf>
    <xf numFmtId="9" fontId="53" fillId="0" borderId="21" xfId="7" applyFont="1" applyBorder="1" applyAlignment="1" applyProtection="1">
      <alignment horizontal="center" vertical="center" wrapText="1"/>
      <protection locked="0"/>
    </xf>
    <xf numFmtId="170" fontId="53" fillId="0" borderId="21" xfId="8" applyNumberFormat="1" applyFont="1" applyBorder="1" applyAlignment="1" applyProtection="1">
      <alignment horizontal="center" vertical="center" wrapText="1"/>
      <protection locked="0"/>
    </xf>
    <xf numFmtId="170" fontId="53" fillId="0" borderId="18" xfId="8" applyNumberFormat="1" applyFont="1" applyBorder="1" applyAlignment="1" applyProtection="1">
      <alignment horizontal="center" vertical="top" wrapText="1"/>
      <protection locked="0"/>
    </xf>
    <xf numFmtId="0" fontId="50" fillId="4" borderId="3" xfId="2" applyFont="1" applyFill="1" applyBorder="1" applyAlignment="1">
      <alignment horizontal="center" vertical="top" wrapText="1"/>
    </xf>
    <xf numFmtId="170" fontId="53" fillId="0" borderId="3" xfId="8" applyNumberFormat="1" applyFont="1" applyBorder="1" applyAlignment="1" applyProtection="1">
      <alignment horizontal="center" vertical="center" wrapText="1"/>
    </xf>
    <xf numFmtId="170" fontId="53" fillId="0" borderId="4" xfId="8" applyNumberFormat="1" applyFont="1" applyBorder="1" applyAlignment="1" applyProtection="1">
      <alignment horizontal="center" vertical="top" wrapText="1"/>
    </xf>
    <xf numFmtId="0" fontId="50" fillId="0" borderId="0" xfId="2" applyFont="1" applyAlignment="1">
      <alignment horizontal="center"/>
    </xf>
    <xf numFmtId="0" fontId="19" fillId="0" borderId="0" xfId="2" applyFill="1"/>
    <xf numFmtId="0" fontId="19" fillId="0" borderId="0" xfId="2" applyFill="1" applyBorder="1"/>
    <xf numFmtId="0" fontId="26" fillId="0" borderId="0" xfId="2" applyFont="1" applyFill="1" applyBorder="1" applyAlignment="1">
      <alignment horizontal="right"/>
    </xf>
    <xf numFmtId="0" fontId="19" fillId="0" borderId="0" xfId="2" applyFill="1" applyBorder="1" applyAlignment="1">
      <alignment horizontal="center"/>
    </xf>
    <xf numFmtId="165" fontId="19" fillId="0" borderId="0" xfId="2" applyNumberFormat="1" applyFill="1" applyBorder="1"/>
    <xf numFmtId="0" fontId="22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 applyProtection="1">
      <alignment horizontal="left" vertical="center" wrapText="1" indent="1"/>
      <protection locked="0"/>
    </xf>
    <xf numFmtId="165" fontId="24" fillId="0" borderId="17" xfId="0" applyNumberFormat="1" applyFon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center" vertical="center"/>
    </xf>
    <xf numFmtId="0" fontId="28" fillId="0" borderId="10" xfId="0" applyFont="1" applyBorder="1" applyAlignment="1">
      <alignment horizontal="left" vertical="center" indent="5"/>
    </xf>
    <xf numFmtId="165" fontId="0" fillId="0" borderId="11" xfId="0" applyNumberFormat="1" applyBorder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0" fillId="0" borderId="20" xfId="0" applyBorder="1" applyAlignment="1">
      <alignment horizontal="center" vertical="center"/>
    </xf>
    <xf numFmtId="0" fontId="19" fillId="0" borderId="21" xfId="0" applyFont="1" applyBorder="1" applyAlignment="1">
      <alignment horizontal="left" vertical="center" indent="1"/>
    </xf>
    <xf numFmtId="165" fontId="0" fillId="0" borderId="18" xfId="0" applyNumberFormat="1" applyBorder="1" applyAlignment="1" applyProtection="1">
      <alignment horizontal="right" vertical="center"/>
      <protection locked="0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left" vertical="center" indent="1"/>
    </xf>
    <xf numFmtId="165" fontId="0" fillId="0" borderId="28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 applyProtection="1">
      <alignment horizontal="left" vertical="center" wrapText="1" indent="1"/>
      <protection locked="0"/>
    </xf>
    <xf numFmtId="165" fontId="24" fillId="0" borderId="42" xfId="0" applyNumberFormat="1" applyFont="1" applyBorder="1" applyAlignment="1">
      <alignment horizontal="right" vertical="center"/>
    </xf>
    <xf numFmtId="0" fontId="28" fillId="0" borderId="44" xfId="0" applyFont="1" applyBorder="1" applyAlignment="1">
      <alignment horizontal="left" vertical="center" indent="5"/>
    </xf>
    <xf numFmtId="165" fontId="24" fillId="0" borderId="17" xfId="0" applyNumberFormat="1" applyFont="1" applyBorder="1" applyAlignment="1">
      <alignment horizontal="right" vertical="center"/>
    </xf>
    <xf numFmtId="164" fontId="45" fillId="0" borderId="0" xfId="2" applyNumberFormat="1" applyFont="1" applyAlignment="1" applyProtection="1">
      <alignment horizontal="center" vertical="center" wrapText="1"/>
      <protection locked="0"/>
    </xf>
    <xf numFmtId="164" fontId="45" fillId="0" borderId="0" xfId="2" applyNumberFormat="1" applyFont="1" applyAlignment="1" applyProtection="1">
      <alignment vertical="center" wrapText="1"/>
      <protection locked="0"/>
    </xf>
    <xf numFmtId="164" fontId="45" fillId="0" borderId="0" xfId="2" applyNumberFormat="1" applyFont="1" applyAlignment="1">
      <alignment vertical="center" wrapText="1"/>
    </xf>
    <xf numFmtId="164" fontId="9" fillId="0" borderId="27" xfId="2" applyNumberFormat="1" applyFont="1" applyBorder="1" applyAlignment="1" applyProtection="1">
      <alignment horizontal="center" vertical="center"/>
      <protection locked="0"/>
    </xf>
    <xf numFmtId="164" fontId="9" fillId="0" borderId="44" xfId="2" applyNumberFormat="1" applyFont="1" applyBorder="1" applyAlignment="1" applyProtection="1">
      <alignment horizontal="center" vertical="center"/>
      <protection locked="0"/>
    </xf>
    <xf numFmtId="164" fontId="9" fillId="0" borderId="30" xfId="2" applyNumberFormat="1" applyFont="1" applyBorder="1" applyAlignment="1" applyProtection="1">
      <alignment horizontal="center" vertical="center" wrapText="1"/>
      <protection locked="0"/>
    </xf>
    <xf numFmtId="164" fontId="9" fillId="0" borderId="41" xfId="2" applyNumberFormat="1" applyFont="1" applyBorder="1" applyAlignment="1" applyProtection="1">
      <alignment horizontal="center" vertical="center" wrapText="1"/>
      <protection locked="0"/>
    </xf>
    <xf numFmtId="164" fontId="9" fillId="0" borderId="31" xfId="2" applyNumberFormat="1" applyFont="1" applyBorder="1" applyAlignment="1" applyProtection="1">
      <alignment horizontal="center" vertical="center" wrapText="1"/>
      <protection locked="0"/>
    </xf>
    <xf numFmtId="164" fontId="9" fillId="0" borderId="4" xfId="2" applyNumberFormat="1" applyFont="1" applyBorder="1" applyAlignment="1" applyProtection="1">
      <alignment horizontal="center" vertical="center" wrapText="1"/>
      <protection locked="0"/>
    </xf>
    <xf numFmtId="164" fontId="25" fillId="0" borderId="0" xfId="2" applyNumberFormat="1" applyFont="1" applyAlignment="1">
      <alignment horizontal="center" vertical="center" wrapText="1"/>
    </xf>
    <xf numFmtId="164" fontId="10" fillId="0" borderId="41" xfId="2" applyNumberFormat="1" applyFont="1" applyBorder="1" applyAlignment="1">
      <alignment horizontal="left" vertical="center" wrapText="1" indent="1"/>
    </xf>
    <xf numFmtId="164" fontId="21" fillId="2" borderId="41" xfId="2" applyNumberFormat="1" applyFont="1" applyFill="1" applyBorder="1" applyAlignment="1">
      <alignment horizontal="left" vertical="center" wrapText="1" indent="2"/>
    </xf>
    <xf numFmtId="164" fontId="21" fillId="2" borderId="49" xfId="2" applyNumberFormat="1" applyFont="1" applyFill="1" applyBorder="1" applyAlignment="1">
      <alignment horizontal="left" vertical="center" wrapText="1" indent="2"/>
    </xf>
    <xf numFmtId="164" fontId="10" fillId="0" borderId="2" xfId="2" applyNumberFormat="1" applyFont="1" applyBorder="1" applyAlignment="1">
      <alignment vertical="center" wrapText="1"/>
    </xf>
    <xf numFmtId="164" fontId="10" fillId="0" borderId="3" xfId="2" applyNumberFormat="1" applyFont="1" applyBorder="1" applyAlignment="1">
      <alignment vertical="center" wrapText="1"/>
    </xf>
    <xf numFmtId="164" fontId="10" fillId="0" borderId="4" xfId="2" applyNumberFormat="1" applyFont="1" applyBorder="1" applyAlignment="1">
      <alignment vertical="center" wrapText="1"/>
    </xf>
    <xf numFmtId="164" fontId="11" fillId="0" borderId="37" xfId="2" applyNumberFormat="1" applyFont="1" applyBorder="1" applyAlignment="1" applyProtection="1">
      <alignment horizontal="left" vertical="center" wrapText="1" indent="1"/>
      <protection locked="0"/>
    </xf>
    <xf numFmtId="171" fontId="21" fillId="0" borderId="37" xfId="2" applyNumberFormat="1" applyFont="1" applyBorder="1" applyAlignment="1" applyProtection="1">
      <alignment horizontal="right" vertical="center" wrapText="1" indent="2"/>
      <protection locked="0"/>
    </xf>
    <xf numFmtId="171" fontId="21" fillId="0" borderId="10" xfId="2" applyNumberFormat="1" applyFont="1" applyBorder="1" applyAlignment="1" applyProtection="1">
      <alignment horizontal="right" vertical="center" wrapText="1" indent="2"/>
      <protection locked="0"/>
    </xf>
    <xf numFmtId="164" fontId="11" fillId="0" borderId="9" xfId="2" applyNumberFormat="1" applyFont="1" applyBorder="1" applyAlignment="1" applyProtection="1">
      <alignment vertical="center" wrapText="1"/>
      <protection locked="0"/>
    </xf>
    <xf numFmtId="164" fontId="11" fillId="0" borderId="11" xfId="2" applyNumberFormat="1" applyFont="1" applyBorder="1" applyAlignment="1" applyProtection="1">
      <alignment vertical="center" wrapText="1"/>
      <protection locked="0"/>
    </xf>
    <xf numFmtId="164" fontId="21" fillId="2" borderId="41" xfId="2" applyNumberFormat="1" applyFont="1" applyFill="1" applyBorder="1" applyAlignment="1">
      <alignment horizontal="right" vertical="center" wrapText="1" indent="2"/>
    </xf>
    <xf numFmtId="164" fontId="21" fillId="2" borderId="49" xfId="2" applyNumberFormat="1" applyFont="1" applyFill="1" applyBorder="1" applyAlignment="1">
      <alignment horizontal="right" vertical="center" wrapText="1" indent="2"/>
    </xf>
    <xf numFmtId="164" fontId="22" fillId="0" borderId="0" xfId="1" applyNumberFormat="1" applyFont="1" applyAlignment="1">
      <alignment horizontal="center" vertical="center" wrapText="1"/>
    </xf>
    <xf numFmtId="164" fontId="45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164" fontId="45" fillId="0" borderId="0" xfId="3" applyNumberFormat="1" applyFont="1" applyAlignment="1">
      <alignment vertical="center" wrapText="1"/>
    </xf>
    <xf numFmtId="164" fontId="8" fillId="0" borderId="0" xfId="3" applyNumberFormat="1" applyFont="1" applyAlignment="1">
      <alignment horizontal="right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2" fillId="0" borderId="50" xfId="3" applyFont="1" applyBorder="1" applyAlignment="1">
      <alignment horizontal="left" vertical="center" wrapText="1" indent="1"/>
    </xf>
    <xf numFmtId="164" fontId="13" fillId="0" borderId="50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3" applyNumberFormat="1" applyFont="1" applyBorder="1" applyAlignment="1" applyProtection="1">
      <alignment horizontal="right" vertical="center" wrapText="1" indent="1"/>
      <protection locked="0"/>
    </xf>
    <xf numFmtId="0" fontId="13" fillId="0" borderId="9" xfId="3" applyFont="1" applyBorder="1" applyAlignment="1">
      <alignment horizontal="center" vertical="center" wrapText="1"/>
    </xf>
    <xf numFmtId="0" fontId="12" fillId="0" borderId="19" xfId="3" applyFont="1" applyBorder="1" applyAlignment="1">
      <alignment horizontal="left" vertical="center" wrapText="1" indent="1"/>
    </xf>
    <xf numFmtId="164" fontId="13" fillId="0" borderId="19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3" applyNumberFormat="1" applyFont="1" applyBorder="1" applyAlignment="1" applyProtection="1">
      <alignment horizontal="right" vertical="center" wrapText="1" indent="1"/>
      <protection locked="0"/>
    </xf>
    <xf numFmtId="0" fontId="12" fillId="0" borderId="19" xfId="3" applyFont="1" applyBorder="1" applyAlignment="1">
      <alignment horizontal="left" vertical="center" wrapText="1" indent="8"/>
    </xf>
    <xf numFmtId="0" fontId="13" fillId="0" borderId="16" xfId="3" applyFont="1" applyBorder="1" applyAlignment="1" applyProtection="1">
      <alignment vertical="center" wrapText="1"/>
      <protection locked="0"/>
    </xf>
    <xf numFmtId="164" fontId="13" fillId="0" borderId="10" xfId="3" applyNumberFormat="1" applyFont="1" applyBorder="1" applyAlignment="1" applyProtection="1">
      <alignment horizontal="right" vertical="center" wrapText="1" indent="1"/>
      <protection locked="0"/>
    </xf>
    <xf numFmtId="0" fontId="13" fillId="0" borderId="10" xfId="3" applyFont="1" applyBorder="1" applyAlignment="1" applyProtection="1">
      <alignment vertical="center" wrapText="1"/>
      <protection locked="0"/>
    </xf>
    <xf numFmtId="0" fontId="13" fillId="0" borderId="20" xfId="3" applyFont="1" applyBorder="1" applyAlignment="1">
      <alignment horizontal="center" vertical="center" wrapText="1"/>
    </xf>
    <xf numFmtId="0" fontId="13" fillId="0" borderId="44" xfId="3" applyFont="1" applyBorder="1" applyAlignment="1" applyProtection="1">
      <alignment vertical="center" wrapText="1"/>
      <protection locked="0"/>
    </xf>
    <xf numFmtId="164" fontId="13" fillId="0" borderId="44" xfId="3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3" applyNumberFormat="1" applyFont="1" applyBorder="1" applyAlignment="1" applyProtection="1">
      <alignment horizontal="right" vertical="center" wrapText="1" indent="1"/>
      <protection locked="0"/>
    </xf>
    <xf numFmtId="0" fontId="15" fillId="0" borderId="2" xfId="3" applyFont="1" applyBorder="1" applyAlignment="1">
      <alignment horizontal="center" vertical="center" wrapText="1"/>
    </xf>
    <xf numFmtId="0" fontId="27" fillId="0" borderId="13" xfId="3" applyFont="1" applyBorder="1" applyAlignment="1">
      <alignment vertical="center" wrapText="1"/>
    </xf>
    <xf numFmtId="164" fontId="15" fillId="0" borderId="13" xfId="3" applyNumberFormat="1" applyFont="1" applyBorder="1" applyAlignment="1">
      <alignment vertical="center" wrapText="1"/>
    </xf>
    <xf numFmtId="164" fontId="15" fillId="0" borderId="47" xfId="3" applyNumberFormat="1" applyFont="1" applyBorder="1" applyAlignment="1">
      <alignment vertical="center" wrapText="1"/>
    </xf>
    <xf numFmtId="164" fontId="5" fillId="0" borderId="0" xfId="1" applyNumberFormat="1" applyFont="1" applyAlignment="1">
      <alignment horizontal="left" vertical="center" wrapText="1"/>
    </xf>
    <xf numFmtId="0" fontId="1" fillId="0" borderId="0" xfId="2" applyFont="1" applyAlignment="1" applyProtection="1">
      <alignment horizontal="left"/>
      <protection locked="0"/>
    </xf>
    <xf numFmtId="164" fontId="1" fillId="0" borderId="0" xfId="2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/>
    </xf>
    <xf numFmtId="0" fontId="42" fillId="0" borderId="0" xfId="1" applyFont="1" applyAlignment="1" applyProtection="1">
      <alignment horizontal="right"/>
      <protection locked="0"/>
    </xf>
    <xf numFmtId="0" fontId="42" fillId="0" borderId="0" xfId="2" applyFont="1" applyAlignment="1" applyProtection="1">
      <alignment horizontal="right"/>
      <protection locked="0"/>
    </xf>
    <xf numFmtId="0" fontId="23" fillId="0" borderId="0" xfId="1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center"/>
      <protection locked="0"/>
    </xf>
    <xf numFmtId="164" fontId="22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 applyProtection="1">
      <alignment horizontal="center" vertical="center"/>
      <protection locked="0"/>
    </xf>
    <xf numFmtId="0" fontId="9" fillId="0" borderId="33" xfId="1" applyFont="1" applyBorder="1" applyAlignment="1" applyProtection="1">
      <alignment horizontal="center" vertical="center" wrapText="1"/>
      <protection locked="0"/>
    </xf>
    <xf numFmtId="0" fontId="9" fillId="0" borderId="43" xfId="1" applyFont="1" applyBorder="1" applyAlignment="1" applyProtection="1">
      <alignment horizontal="center" vertical="center" wrapText="1"/>
      <protection locked="0"/>
    </xf>
    <xf numFmtId="0" fontId="9" fillId="0" borderId="34" xfId="1" applyFont="1" applyBorder="1" applyAlignment="1" applyProtection="1">
      <alignment horizontal="center" vertical="center" wrapText="1"/>
      <protection locked="0"/>
    </xf>
    <xf numFmtId="0" fontId="9" fillId="0" borderId="44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164" fontId="27" fillId="0" borderId="34" xfId="1" applyNumberFormat="1" applyFont="1" applyBorder="1" applyAlignment="1" applyProtection="1">
      <alignment horizontal="center" vertical="center"/>
      <protection locked="0"/>
    </xf>
    <xf numFmtId="164" fontId="27" fillId="0" borderId="42" xfId="1" applyNumberFormat="1" applyFont="1" applyBorder="1" applyAlignment="1" applyProtection="1">
      <alignment horizontal="center" vertical="center"/>
      <protection locked="0"/>
    </xf>
    <xf numFmtId="164" fontId="2" fillId="0" borderId="0" xfId="1" applyNumberFormat="1" applyFont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4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164" fontId="27" fillId="0" borderId="34" xfId="1" applyNumberFormat="1" applyFont="1" applyBorder="1" applyAlignment="1">
      <alignment horizontal="center" vertical="center"/>
    </xf>
    <xf numFmtId="164" fontId="27" fillId="0" borderId="42" xfId="1" applyNumberFormat="1" applyFont="1" applyBorder="1" applyAlignment="1">
      <alignment horizontal="center" vertical="center"/>
    </xf>
    <xf numFmtId="0" fontId="18" fillId="0" borderId="0" xfId="2" applyFont="1" applyAlignment="1">
      <alignment horizontal="right"/>
    </xf>
    <xf numFmtId="0" fontId="19" fillId="0" borderId="0" xfId="2" applyAlignment="1">
      <alignment horizontal="center"/>
    </xf>
    <xf numFmtId="164" fontId="29" fillId="0" borderId="0" xfId="1" applyNumberFormat="1" applyFont="1" applyAlignment="1">
      <alignment horizontal="center" vertical="center" wrapText="1"/>
    </xf>
    <xf numFmtId="164" fontId="18" fillId="0" borderId="0" xfId="2" applyNumberFormat="1" applyFont="1" applyAlignment="1">
      <alignment horizontal="right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9" fillId="0" borderId="26" xfId="2" applyNumberFormat="1" applyFont="1" applyBorder="1" applyAlignment="1">
      <alignment horizontal="center" vertical="center" wrapText="1"/>
    </xf>
    <xf numFmtId="164" fontId="9" fillId="0" borderId="7" xfId="2" applyNumberFormat="1" applyFont="1" applyBorder="1" applyAlignment="1">
      <alignment horizontal="center" vertical="center" wrapText="1"/>
    </xf>
    <xf numFmtId="164" fontId="9" fillId="0" borderId="13" xfId="2" applyNumberFormat="1" applyFont="1" applyBorder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 wrapText="1"/>
    </xf>
    <xf numFmtId="164" fontId="9" fillId="0" borderId="25" xfId="2" applyNumberFormat="1" applyFont="1" applyBorder="1" applyAlignment="1">
      <alignment horizontal="center" vertical="center" wrapText="1"/>
    </xf>
    <xf numFmtId="164" fontId="9" fillId="0" borderId="29" xfId="2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164" fontId="45" fillId="0" borderId="0" xfId="2" applyNumberFormat="1" applyFont="1" applyAlignment="1" applyProtection="1">
      <alignment horizontal="center" textRotation="180" wrapText="1"/>
      <protection locked="0"/>
    </xf>
    <xf numFmtId="0" fontId="30" fillId="0" borderId="1" xfId="2" applyFont="1" applyBorder="1" applyAlignment="1" applyProtection="1">
      <alignment horizontal="right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2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 wrapText="1"/>
      <protection locked="0"/>
    </xf>
    <xf numFmtId="0" fontId="27" fillId="0" borderId="31" xfId="2" applyFont="1" applyBorder="1" applyAlignment="1" applyProtection="1">
      <alignment horizontal="center"/>
      <protection locked="0"/>
    </xf>
    <xf numFmtId="0" fontId="27" fillId="0" borderId="46" xfId="2" applyFont="1" applyBorder="1" applyAlignment="1" applyProtection="1">
      <alignment horizontal="center"/>
      <protection locked="0"/>
    </xf>
    <xf numFmtId="0" fontId="27" fillId="0" borderId="49" xfId="2" applyFont="1" applyBorder="1" applyAlignment="1" applyProtection="1">
      <alignment horizont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47" xfId="2" applyFont="1" applyBorder="1" applyAlignment="1" applyProtection="1">
      <alignment horizontal="center" vertical="center" wrapText="1"/>
      <protection locked="0"/>
    </xf>
    <xf numFmtId="0" fontId="9" fillId="0" borderId="53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15" fillId="0" borderId="30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49" xfId="2" applyFont="1" applyBorder="1" applyAlignment="1">
      <alignment horizontal="left" vertical="center"/>
    </xf>
    <xf numFmtId="0" fontId="37" fillId="0" borderId="34" xfId="6" applyFont="1" applyBorder="1" applyAlignment="1" applyProtection="1">
      <alignment horizontal="center" vertical="center" textRotation="90"/>
      <protection locked="0"/>
    </xf>
    <xf numFmtId="0" fontId="37" fillId="0" borderId="10" xfId="6" applyFont="1" applyBorder="1" applyAlignment="1" applyProtection="1">
      <alignment horizontal="center" vertical="center" textRotation="90"/>
      <protection locked="0"/>
    </xf>
    <xf numFmtId="0" fontId="8" fillId="0" borderId="42" xfId="6" applyFont="1" applyBorder="1" applyAlignment="1" applyProtection="1">
      <alignment horizontal="center" vertical="center" wrapText="1"/>
      <protection locked="0"/>
    </xf>
    <xf numFmtId="0" fontId="8" fillId="0" borderId="11" xfId="6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35" fillId="0" borderId="10" xfId="4" applyFont="1" applyBorder="1" applyAlignment="1" applyProtection="1">
      <alignment horizontal="center" wrapText="1"/>
      <protection locked="0"/>
    </xf>
    <xf numFmtId="0" fontId="35" fillId="0" borderId="11" xfId="4" applyFont="1" applyBorder="1" applyAlignment="1" applyProtection="1">
      <alignment horizontal="center" wrapText="1"/>
      <protection locked="0"/>
    </xf>
    <xf numFmtId="0" fontId="36" fillId="0" borderId="5" xfId="4" applyFont="1" applyBorder="1" applyAlignment="1" applyProtection="1">
      <alignment horizontal="center" vertical="center" wrapText="1"/>
      <protection locked="0"/>
    </xf>
    <xf numFmtId="0" fontId="36" fillId="0" borderId="38" xfId="4" applyFont="1" applyBorder="1" applyAlignment="1" applyProtection="1">
      <alignment horizontal="center" vertical="center" wrapText="1"/>
      <protection locked="0"/>
    </xf>
    <xf numFmtId="0" fontId="36" fillId="0" borderId="15" xfId="4" applyFont="1" applyBorder="1" applyAlignment="1" applyProtection="1">
      <alignment horizontal="center" vertical="center" wrapText="1"/>
      <protection locked="0"/>
    </xf>
    <xf numFmtId="0" fontId="37" fillId="0" borderId="7" xfId="6" applyFont="1" applyBorder="1" applyAlignment="1" applyProtection="1">
      <alignment horizontal="center" vertical="center" textRotation="90"/>
      <protection locked="0"/>
    </xf>
    <xf numFmtId="0" fontId="37" fillId="0" borderId="39" xfId="6" applyFont="1" applyBorder="1" applyAlignment="1" applyProtection="1">
      <alignment horizontal="center" vertical="center" textRotation="90"/>
      <protection locked="0"/>
    </xf>
    <xf numFmtId="0" fontId="37" fillId="0" borderId="16" xfId="6" applyFont="1" applyBorder="1" applyAlignment="1" applyProtection="1">
      <alignment horizontal="center" vertical="center" textRotation="90"/>
      <protection locked="0"/>
    </xf>
    <xf numFmtId="0" fontId="35" fillId="0" borderId="34" xfId="4" applyFont="1" applyBorder="1" applyAlignment="1" applyProtection="1">
      <alignment horizontal="center" vertical="center" wrapText="1"/>
      <protection locked="0"/>
    </xf>
    <xf numFmtId="0" fontId="35" fillId="0" borderId="10" xfId="4" applyFont="1" applyBorder="1" applyAlignment="1" applyProtection="1">
      <alignment horizontal="center" vertical="center" wrapText="1"/>
      <protection locked="0"/>
    </xf>
    <xf numFmtId="0" fontId="35" fillId="0" borderId="6" xfId="4" applyFont="1" applyBorder="1" applyAlignment="1" applyProtection="1">
      <alignment horizontal="center" vertical="center" wrapText="1"/>
      <protection locked="0"/>
    </xf>
    <xf numFmtId="0" fontId="35" fillId="0" borderId="17" xfId="4" applyFont="1" applyBorder="1" applyAlignment="1" applyProtection="1">
      <alignment horizontal="center" vertical="center" wrapText="1"/>
      <protection locked="0"/>
    </xf>
    <xf numFmtId="0" fontId="17" fillId="0" borderId="30" xfId="4" applyFont="1" applyBorder="1" applyAlignment="1">
      <alignment horizontal="left"/>
    </xf>
    <xf numFmtId="0" fontId="17" fillId="0" borderId="49" xfId="4" applyFont="1" applyBorder="1" applyAlignment="1">
      <alignment horizontal="left"/>
    </xf>
    <xf numFmtId="0" fontId="32" fillId="0" borderId="0" xfId="4" applyFont="1" applyAlignment="1">
      <alignment horizontal="right"/>
    </xf>
    <xf numFmtId="0" fontId="20" fillId="0" borderId="0" xfId="2" applyFont="1" applyAlignment="1">
      <alignment horizontal="right"/>
    </xf>
    <xf numFmtId="0" fontId="40" fillId="0" borderId="0" xfId="5" applyFont="1" applyAlignment="1">
      <alignment horizontal="center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5" fillId="0" borderId="0" xfId="4" applyFont="1" applyAlignment="1" applyProtection="1">
      <alignment horizontal="right"/>
      <protection locked="0"/>
    </xf>
    <xf numFmtId="0" fontId="7" fillId="0" borderId="0" xfId="6" applyFont="1" applyAlignment="1" applyProtection="1">
      <alignment horizontal="right" vertical="center"/>
      <protection locked="0"/>
    </xf>
    <xf numFmtId="0" fontId="23" fillId="0" borderId="33" xfId="6" applyFont="1" applyBorder="1" applyAlignment="1" applyProtection="1">
      <alignment horizontal="center" vertical="center" wrapText="1"/>
      <protection locked="0"/>
    </xf>
    <xf numFmtId="0" fontId="23" fillId="0" borderId="9" xfId="6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>
      <alignment horizontal="center" vertical="center" wrapText="1"/>
    </xf>
    <xf numFmtId="0" fontId="50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center"/>
      <protection locked="0"/>
    </xf>
    <xf numFmtId="0" fontId="50" fillId="0" borderId="2" xfId="2" applyFont="1" applyBorder="1" applyAlignment="1">
      <alignment wrapText="1"/>
    </xf>
    <xf numFmtId="0" fontId="50" fillId="0" borderId="3" xfId="2" applyFont="1" applyBorder="1" applyAlignment="1">
      <alignment wrapText="1"/>
    </xf>
    <xf numFmtId="0" fontId="27" fillId="0" borderId="30" xfId="2" applyFont="1" applyBorder="1" applyAlignment="1">
      <alignment horizontal="left" vertical="center" indent="2"/>
    </xf>
    <xf numFmtId="0" fontId="27" fillId="0" borderId="49" xfId="2" applyFont="1" applyBorder="1" applyAlignment="1">
      <alignment horizontal="left" vertical="center" indent="2"/>
    </xf>
    <xf numFmtId="164" fontId="23" fillId="0" borderId="0" xfId="2" applyNumberFormat="1" applyFont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164" fontId="9" fillId="0" borderId="25" xfId="2" applyNumberFormat="1" applyFont="1" applyBorder="1" applyAlignment="1" applyProtection="1">
      <alignment horizontal="center" vertical="center" wrapText="1"/>
      <protection locked="0"/>
    </xf>
    <xf numFmtId="164" fontId="9" fillId="0" borderId="29" xfId="2" applyNumberFormat="1" applyFont="1" applyBorder="1" applyAlignment="1" applyProtection="1">
      <alignment horizontal="center" vertical="center" wrapText="1"/>
      <protection locked="0"/>
    </xf>
    <xf numFmtId="164" fontId="9" fillId="0" borderId="25" xfId="2" applyNumberFormat="1" applyFont="1" applyBorder="1" applyAlignment="1" applyProtection="1">
      <alignment horizontal="center" vertical="center"/>
      <protection locked="0"/>
    </xf>
    <xf numFmtId="164" fontId="9" fillId="0" borderId="29" xfId="2" applyNumberFormat="1" applyFont="1" applyBorder="1" applyAlignment="1" applyProtection="1">
      <alignment horizontal="center" vertical="center"/>
      <protection locked="0"/>
    </xf>
    <xf numFmtId="164" fontId="9" fillId="0" borderId="45" xfId="2" applyNumberFormat="1" applyFont="1" applyBorder="1" applyAlignment="1" applyProtection="1">
      <alignment horizontal="center" vertical="center" wrapText="1"/>
      <protection locked="0"/>
    </xf>
    <xf numFmtId="164" fontId="9" fillId="0" borderId="12" xfId="2" applyNumberFormat="1" applyFont="1" applyBorder="1" applyAlignment="1" applyProtection="1">
      <alignment horizontal="center" vertical="center" wrapText="1"/>
      <protection locked="0"/>
    </xf>
    <xf numFmtId="164" fontId="9" fillId="0" borderId="22" xfId="2" applyNumberFormat="1" applyFont="1" applyBorder="1" applyAlignment="1" applyProtection="1">
      <alignment horizontal="center" vertical="center" wrapText="1"/>
      <protection locked="0"/>
    </xf>
    <xf numFmtId="164" fontId="9" fillId="0" borderId="56" xfId="2" applyNumberFormat="1" applyFont="1" applyBorder="1" applyAlignment="1" applyProtection="1">
      <alignment horizontal="center" vertical="center" wrapText="1"/>
      <protection locked="0"/>
    </xf>
    <xf numFmtId="164" fontId="9" fillId="0" borderId="8" xfId="2" applyNumberFormat="1" applyFont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Border="1" applyAlignment="1" applyProtection="1">
      <alignment horizontal="center" vertical="center" wrapText="1"/>
      <protection locked="0"/>
    </xf>
  </cellXfs>
  <cellStyles count="9">
    <cellStyle name="Ezres 2" xfId="8" xr:uid="{53321C23-BB12-4A2B-B54F-168BE37AA3AF}"/>
    <cellStyle name="Normál" xfId="0" builtinId="0"/>
    <cellStyle name="Normál 2" xfId="2" xr:uid="{D2C37D4D-4F3A-4182-8924-2FAA36F95A79}"/>
    <cellStyle name="Normál 2 2" xfId="3" xr:uid="{132D2C52-E8FE-4DED-AC42-C4C583CBD785}"/>
    <cellStyle name="Normál_KVRENMUNKA" xfId="1" xr:uid="{C41F3CFB-0A22-453A-9C43-4739414E9F5B}"/>
    <cellStyle name="Normál_VAGYONK" xfId="6" xr:uid="{E80EA817-5397-4B54-91DC-D6879F989AA1}"/>
    <cellStyle name="Normál_VAGYONKIM" xfId="4" xr:uid="{E0748E0C-99FC-4F56-8901-96A1D669F1F5}"/>
    <cellStyle name="Normál_Vagyonkimutatás" xfId="5" xr:uid="{D53E8FDA-6912-48A8-9334-2CBA6E526EC6}"/>
    <cellStyle name="Százalék 2" xfId="7" xr:uid="{35DCDC0D-05EF-45F6-A20A-38E2E0DD3BF5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pj&#225;k%20Eszter/Desktop/Z&#225;rsz&#225;mad&#225;s%20-%20Sz&#225;nt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>
        <row r="7">
          <cell r="D7" t="str">
            <v>2021.</v>
          </cell>
        </row>
      </sheetData>
      <sheetData sheetId="323" refreshError="1"/>
      <sheetData sheetId="324">
        <row r="12">
          <cell r="D12">
            <v>152342462</v>
          </cell>
          <cell r="E12">
            <v>152342462</v>
          </cell>
        </row>
        <row r="13">
          <cell r="D13">
            <v>168762505</v>
          </cell>
          <cell r="E13">
            <v>168762505</v>
          </cell>
        </row>
        <row r="14">
          <cell r="D14">
            <v>235952168</v>
          </cell>
          <cell r="E14">
            <v>235952168</v>
          </cell>
        </row>
        <row r="15">
          <cell r="D15">
            <v>5755866</v>
          </cell>
          <cell r="E15">
            <v>5755866</v>
          </cell>
        </row>
        <row r="16">
          <cell r="D16">
            <v>54700435</v>
          </cell>
          <cell r="E16">
            <v>54700435</v>
          </cell>
        </row>
        <row r="17">
          <cell r="D17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405061548</v>
          </cell>
          <cell r="E23">
            <v>299712056</v>
          </cell>
        </row>
        <row r="24">
          <cell r="D24">
            <v>15345</v>
          </cell>
          <cell r="E24">
            <v>41192755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62423908</v>
          </cell>
          <cell r="E30">
            <v>62423908</v>
          </cell>
        </row>
        <row r="31">
          <cell r="D31">
            <v>0</v>
          </cell>
        </row>
        <row r="33">
          <cell r="B33" t="str">
            <v>Építményadó</v>
          </cell>
          <cell r="D33">
            <v>7100000</v>
          </cell>
          <cell r="E33">
            <v>7781544</v>
          </cell>
        </row>
        <row r="34">
          <cell r="B34" t="str">
            <v>Idegenforgalmi adó</v>
          </cell>
          <cell r="D34">
            <v>500000</v>
          </cell>
          <cell r="E34">
            <v>336750</v>
          </cell>
        </row>
        <row r="35">
          <cell r="B35" t="str">
            <v>Iparűzési adó</v>
          </cell>
          <cell r="D35">
            <v>65000000</v>
          </cell>
          <cell r="E35">
            <v>32895778</v>
          </cell>
        </row>
        <row r="36">
          <cell r="B36" t="str">
            <v xml:space="preserve">Talajterhelési díj </v>
          </cell>
          <cell r="D36">
            <v>1500000</v>
          </cell>
          <cell r="E36">
            <v>2686878</v>
          </cell>
        </row>
        <row r="37">
          <cell r="B37" t="str">
            <v>Gépjárműadó</v>
          </cell>
          <cell r="D37">
            <v>8000000</v>
          </cell>
        </row>
        <row r="38">
          <cell r="B38" t="str">
            <v>Telekadó</v>
          </cell>
          <cell r="D38">
            <v>0</v>
          </cell>
        </row>
        <row r="39">
          <cell r="B39" t="str">
            <v>Kommunális adó</v>
          </cell>
          <cell r="D39">
            <v>15000000</v>
          </cell>
          <cell r="E39">
            <v>15284361</v>
          </cell>
        </row>
        <row r="41">
          <cell r="D41">
            <v>2700000</v>
          </cell>
          <cell r="E41">
            <v>2584612</v>
          </cell>
        </row>
        <row r="42">
          <cell r="D42">
            <v>37700000</v>
          </cell>
          <cell r="E42">
            <v>36941358</v>
          </cell>
        </row>
        <row r="43">
          <cell r="D43">
            <v>4400000</v>
          </cell>
          <cell r="E43">
            <v>4332553</v>
          </cell>
        </row>
        <row r="44">
          <cell r="D44">
            <v>0</v>
          </cell>
        </row>
        <row r="45">
          <cell r="D45">
            <v>56920320</v>
          </cell>
          <cell r="E45">
            <v>54572790</v>
          </cell>
        </row>
        <row r="46">
          <cell r="D46">
            <v>6643084</v>
          </cell>
          <cell r="E46">
            <v>3593222</v>
          </cell>
        </row>
        <row r="47">
          <cell r="D47">
            <v>0</v>
          </cell>
        </row>
        <row r="48">
          <cell r="D48">
            <v>0</v>
          </cell>
          <cell r="E48">
            <v>66067</v>
          </cell>
        </row>
        <row r="49">
          <cell r="D49">
            <v>0</v>
          </cell>
        </row>
        <row r="50">
          <cell r="D50">
            <v>0</v>
          </cell>
          <cell r="E50">
            <v>3177275</v>
          </cell>
        </row>
        <row r="51">
          <cell r="D51">
            <v>14564610</v>
          </cell>
          <cell r="E51">
            <v>8985258</v>
          </cell>
        </row>
        <row r="53">
          <cell r="D53">
            <v>0</v>
          </cell>
        </row>
        <row r="54">
          <cell r="D54">
            <v>38000000</v>
          </cell>
          <cell r="E54">
            <v>12415415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  <cell r="E60">
            <v>30000</v>
          </cell>
        </row>
        <row r="61">
          <cell r="D61">
            <v>40525407</v>
          </cell>
          <cell r="E61">
            <v>36200000</v>
          </cell>
        </row>
        <row r="62">
          <cell r="D62">
            <v>0</v>
          </cell>
        </row>
        <row r="64">
          <cell r="D64">
            <v>0</v>
          </cell>
        </row>
        <row r="65">
          <cell r="D65">
            <v>0</v>
          </cell>
        </row>
        <row r="66">
          <cell r="D66">
            <v>0</v>
          </cell>
          <cell r="E66">
            <v>537625</v>
          </cell>
        </row>
        <row r="67">
          <cell r="D67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9">
          <cell r="D79">
            <v>256031954</v>
          </cell>
          <cell r="E79">
            <v>256031954</v>
          </cell>
        </row>
        <row r="80">
          <cell r="D80">
            <v>0</v>
          </cell>
        </row>
        <row r="82">
          <cell r="D82">
            <v>22909408</v>
          </cell>
          <cell r="E82">
            <v>22909408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0</v>
          </cell>
        </row>
        <row r="87">
          <cell r="D87">
            <v>0</v>
          </cell>
        </row>
        <row r="88">
          <cell r="D88">
            <v>0</v>
          </cell>
        </row>
        <row r="89">
          <cell r="D89">
            <v>0</v>
          </cell>
        </row>
        <row r="90">
          <cell r="D90">
            <v>0</v>
          </cell>
        </row>
        <row r="101">
          <cell r="D101">
            <v>383964399</v>
          </cell>
          <cell r="E101">
            <v>382177672</v>
          </cell>
        </row>
        <row r="102">
          <cell r="D102">
            <v>53487157</v>
          </cell>
          <cell r="E102">
            <v>52997541</v>
          </cell>
        </row>
        <row r="103">
          <cell r="D103">
            <v>359864568</v>
          </cell>
          <cell r="E103">
            <v>250941353</v>
          </cell>
        </row>
        <row r="104">
          <cell r="D104">
            <v>4230000</v>
          </cell>
          <cell r="E104">
            <v>3585528</v>
          </cell>
        </row>
        <row r="105">
          <cell r="D105">
            <v>355954390</v>
          </cell>
          <cell r="E105">
            <v>339167955</v>
          </cell>
        </row>
        <row r="106">
          <cell r="D106">
            <v>5033148</v>
          </cell>
          <cell r="E106">
            <v>5033148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337117442</v>
          </cell>
          <cell r="E112">
            <v>321375681</v>
          </cell>
        </row>
        <row r="113">
          <cell r="D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13803800</v>
          </cell>
          <cell r="E117">
            <v>12759126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2">
          <cell r="D122">
            <v>294353558</v>
          </cell>
          <cell r="E122">
            <v>293371358</v>
          </cell>
        </row>
        <row r="123">
          <cell r="D123">
            <v>0</v>
          </cell>
        </row>
        <row r="124">
          <cell r="D124">
            <v>188296934</v>
          </cell>
          <cell r="E124">
            <v>151964967</v>
          </cell>
        </row>
        <row r="125">
          <cell r="D125">
            <v>0</v>
          </cell>
        </row>
        <row r="126">
          <cell r="D126">
            <v>3000000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8">
          <cell r="D148">
            <v>0</v>
          </cell>
        </row>
        <row r="149">
          <cell r="D149">
            <v>19342669</v>
          </cell>
          <cell r="E149">
            <v>19342669</v>
          </cell>
        </row>
        <row r="150">
          <cell r="D150">
            <v>0</v>
          </cell>
        </row>
        <row r="151">
          <cell r="D151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>
        <row r="4">
          <cell r="E4" t="str">
            <v xml:space="preserve"> Forintban!</v>
          </cell>
        </row>
      </sheetData>
      <sheetData sheetId="382" refreshError="1"/>
      <sheetData sheetId="383" refreshError="1"/>
      <sheetData sheetId="384">
        <row r="5">
          <cell r="E5" t="str">
            <v xml:space="preserve"> Forintban!</v>
          </cell>
        </row>
      </sheetData>
      <sheetData sheetId="385">
        <row r="5">
          <cell r="J5" t="str">
            <v xml:space="preserve"> Forintban!</v>
          </cell>
        </row>
        <row r="7">
          <cell r="F7" t="str">
            <v>2021.</v>
          </cell>
          <cell r="G7" t="str">
            <v>2022.</v>
          </cell>
        </row>
      </sheetData>
      <sheetData sheetId="386">
        <row r="5">
          <cell r="H5" t="str">
            <v xml:space="preserve"> Forintban!</v>
          </cell>
        </row>
      </sheetData>
      <sheetData sheetId="387" refreshError="1"/>
      <sheetData sheetId="388">
        <row r="5">
          <cell r="D5" t="str">
            <v xml:space="preserve"> Forintban!</v>
          </cell>
        </row>
      </sheetData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90BE-FB50-4993-87F5-FFB9399FCAB4}">
  <dimension ref="A1:T15"/>
  <sheetViews>
    <sheetView tabSelected="1" workbookViewId="0">
      <selection activeCell="D16" sqref="D16"/>
    </sheetView>
  </sheetViews>
  <sheetFormatPr defaultRowHeight="14.4" x14ac:dyDescent="0.3"/>
  <cols>
    <col min="1" max="1" width="22.21875" customWidth="1"/>
    <col min="19" max="19" width="16.33203125" customWidth="1"/>
  </cols>
  <sheetData>
    <row r="1" spans="1:20" ht="15.6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.6" x14ac:dyDescent="0.3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6" customHeight="1" x14ac:dyDescent="0.3">
      <c r="A3" s="2" t="s">
        <v>41</v>
      </c>
      <c r="B3" s="389" t="s">
        <v>13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2"/>
    </row>
    <row r="4" spans="1:20" ht="15.6" customHeight="1" x14ac:dyDescent="0.3">
      <c r="A4" s="2" t="s">
        <v>42</v>
      </c>
      <c r="B4" s="389" t="s">
        <v>50</v>
      </c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2"/>
    </row>
    <row r="5" spans="1:20" ht="15.6" x14ac:dyDescent="0.3">
      <c r="A5" s="2" t="s">
        <v>43</v>
      </c>
      <c r="B5" s="389" t="s">
        <v>262</v>
      </c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2"/>
    </row>
    <row r="6" spans="1:20" ht="15.6" x14ac:dyDescent="0.3">
      <c r="A6" s="2" t="s">
        <v>44</v>
      </c>
      <c r="B6" s="389" t="s">
        <v>261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2"/>
    </row>
    <row r="7" spans="1:20" ht="42.6" customHeight="1" x14ac:dyDescent="0.3">
      <c r="A7" s="2" t="s">
        <v>45</v>
      </c>
      <c r="B7" s="389" t="s">
        <v>72</v>
      </c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2"/>
    </row>
    <row r="8" spans="1:20" ht="15.6" x14ac:dyDescent="0.3">
      <c r="A8" s="2" t="s">
        <v>46</v>
      </c>
      <c r="B8" s="392" t="s">
        <v>1</v>
      </c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2"/>
    </row>
    <row r="9" spans="1:20" ht="15.6" x14ac:dyDescent="0.3">
      <c r="A9" s="2" t="s">
        <v>47</v>
      </c>
      <c r="B9" s="392" t="s">
        <v>263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2"/>
    </row>
    <row r="10" spans="1:20" ht="15.6" x14ac:dyDescent="0.3">
      <c r="A10" s="2" t="s">
        <v>49</v>
      </c>
      <c r="B10" s="390" t="s">
        <v>535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390"/>
      <c r="O10" s="390"/>
      <c r="P10" s="390"/>
      <c r="Q10" s="390"/>
      <c r="R10" s="390"/>
      <c r="S10" s="390"/>
      <c r="T10" s="2"/>
    </row>
    <row r="11" spans="1:20" ht="15.6" customHeight="1" x14ac:dyDescent="0.3">
      <c r="A11" s="2" t="s">
        <v>534</v>
      </c>
      <c r="B11" s="391" t="s">
        <v>543</v>
      </c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52"/>
      <c r="T11" s="2"/>
    </row>
    <row r="12" spans="1:20" ht="15.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9">
    <mergeCell ref="B3:S3"/>
    <mergeCell ref="B5:S5"/>
    <mergeCell ref="B6:S6"/>
    <mergeCell ref="B10:S10"/>
    <mergeCell ref="B11:R11"/>
    <mergeCell ref="B7:S7"/>
    <mergeCell ref="B4:S4"/>
    <mergeCell ref="B8:S8"/>
    <mergeCell ref="B9:S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6B7B-873E-4202-9F06-5434C221E4E0}">
  <dimension ref="A1:I24"/>
  <sheetViews>
    <sheetView zoomScale="120" zoomScaleNormal="120" workbookViewId="0">
      <selection activeCell="A3" sqref="A3:H3"/>
    </sheetView>
  </sheetViews>
  <sheetFormatPr defaultColWidth="9.33203125" defaultRowHeight="13.2" x14ac:dyDescent="0.3"/>
  <cols>
    <col min="1" max="1" width="6.77734375" style="188" customWidth="1"/>
    <col min="2" max="2" width="50.33203125" style="139" customWidth="1"/>
    <col min="3" max="4" width="12.77734375" style="139" customWidth="1"/>
    <col min="5" max="5" width="14.77734375" style="139" customWidth="1"/>
    <col min="6" max="6" width="13.77734375" style="139" customWidth="1"/>
    <col min="7" max="7" width="15.44140625" style="139" customWidth="1"/>
    <col min="8" max="8" width="16.77734375" style="139" customWidth="1"/>
    <col min="9" max="9" width="5.6640625" style="139" customWidth="1"/>
    <col min="10" max="256" width="9.33203125" style="139"/>
    <col min="257" max="257" width="6.77734375" style="139" customWidth="1"/>
    <col min="258" max="258" width="50.33203125" style="139" customWidth="1"/>
    <col min="259" max="260" width="12.77734375" style="139" customWidth="1"/>
    <col min="261" max="261" width="14.77734375" style="139" customWidth="1"/>
    <col min="262" max="262" width="13.77734375" style="139" customWidth="1"/>
    <col min="263" max="263" width="15.44140625" style="139" customWidth="1"/>
    <col min="264" max="264" width="16.77734375" style="139" customWidth="1"/>
    <col min="265" max="265" width="5.6640625" style="139" customWidth="1"/>
    <col min="266" max="512" width="9.33203125" style="139"/>
    <col min="513" max="513" width="6.77734375" style="139" customWidth="1"/>
    <col min="514" max="514" width="50.33203125" style="139" customWidth="1"/>
    <col min="515" max="516" width="12.77734375" style="139" customWidth="1"/>
    <col min="517" max="517" width="14.77734375" style="139" customWidth="1"/>
    <col min="518" max="518" width="13.77734375" style="139" customWidth="1"/>
    <col min="519" max="519" width="15.44140625" style="139" customWidth="1"/>
    <col min="520" max="520" width="16.77734375" style="139" customWidth="1"/>
    <col min="521" max="521" width="5.6640625" style="139" customWidth="1"/>
    <col min="522" max="768" width="9.33203125" style="139"/>
    <col min="769" max="769" width="6.77734375" style="139" customWidth="1"/>
    <col min="770" max="770" width="50.33203125" style="139" customWidth="1"/>
    <col min="771" max="772" width="12.77734375" style="139" customWidth="1"/>
    <col min="773" max="773" width="14.77734375" style="139" customWidth="1"/>
    <col min="774" max="774" width="13.77734375" style="139" customWidth="1"/>
    <col min="775" max="775" width="15.44140625" style="139" customWidth="1"/>
    <col min="776" max="776" width="16.77734375" style="139" customWidth="1"/>
    <col min="777" max="777" width="5.6640625" style="139" customWidth="1"/>
    <col min="778" max="1024" width="9.33203125" style="139"/>
    <col min="1025" max="1025" width="6.77734375" style="139" customWidth="1"/>
    <col min="1026" max="1026" width="50.33203125" style="139" customWidth="1"/>
    <col min="1027" max="1028" width="12.77734375" style="139" customWidth="1"/>
    <col min="1029" max="1029" width="14.77734375" style="139" customWidth="1"/>
    <col min="1030" max="1030" width="13.77734375" style="139" customWidth="1"/>
    <col min="1031" max="1031" width="15.44140625" style="139" customWidth="1"/>
    <col min="1032" max="1032" width="16.77734375" style="139" customWidth="1"/>
    <col min="1033" max="1033" width="5.6640625" style="139" customWidth="1"/>
    <col min="1034" max="1280" width="9.33203125" style="139"/>
    <col min="1281" max="1281" width="6.77734375" style="139" customWidth="1"/>
    <col min="1282" max="1282" width="50.33203125" style="139" customWidth="1"/>
    <col min="1283" max="1284" width="12.77734375" style="139" customWidth="1"/>
    <col min="1285" max="1285" width="14.77734375" style="139" customWidth="1"/>
    <col min="1286" max="1286" width="13.77734375" style="139" customWidth="1"/>
    <col min="1287" max="1287" width="15.44140625" style="139" customWidth="1"/>
    <col min="1288" max="1288" width="16.77734375" style="139" customWidth="1"/>
    <col min="1289" max="1289" width="5.6640625" style="139" customWidth="1"/>
    <col min="1290" max="1536" width="9.33203125" style="139"/>
    <col min="1537" max="1537" width="6.77734375" style="139" customWidth="1"/>
    <col min="1538" max="1538" width="50.33203125" style="139" customWidth="1"/>
    <col min="1539" max="1540" width="12.77734375" style="139" customWidth="1"/>
    <col min="1541" max="1541" width="14.77734375" style="139" customWidth="1"/>
    <col min="1542" max="1542" width="13.77734375" style="139" customWidth="1"/>
    <col min="1543" max="1543" width="15.44140625" style="139" customWidth="1"/>
    <col min="1544" max="1544" width="16.77734375" style="139" customWidth="1"/>
    <col min="1545" max="1545" width="5.6640625" style="139" customWidth="1"/>
    <col min="1546" max="1792" width="9.33203125" style="139"/>
    <col min="1793" max="1793" width="6.77734375" style="139" customWidth="1"/>
    <col min="1794" max="1794" width="50.33203125" style="139" customWidth="1"/>
    <col min="1795" max="1796" width="12.77734375" style="139" customWidth="1"/>
    <col min="1797" max="1797" width="14.77734375" style="139" customWidth="1"/>
    <col min="1798" max="1798" width="13.77734375" style="139" customWidth="1"/>
    <col min="1799" max="1799" width="15.44140625" style="139" customWidth="1"/>
    <col min="1800" max="1800" width="16.77734375" style="139" customWidth="1"/>
    <col min="1801" max="1801" width="5.6640625" style="139" customWidth="1"/>
    <col min="1802" max="2048" width="9.33203125" style="139"/>
    <col min="2049" max="2049" width="6.77734375" style="139" customWidth="1"/>
    <col min="2050" max="2050" width="50.33203125" style="139" customWidth="1"/>
    <col min="2051" max="2052" width="12.77734375" style="139" customWidth="1"/>
    <col min="2053" max="2053" width="14.77734375" style="139" customWidth="1"/>
    <col min="2054" max="2054" width="13.77734375" style="139" customWidth="1"/>
    <col min="2055" max="2055" width="15.44140625" style="139" customWidth="1"/>
    <col min="2056" max="2056" width="16.77734375" style="139" customWidth="1"/>
    <col min="2057" max="2057" width="5.6640625" style="139" customWidth="1"/>
    <col min="2058" max="2304" width="9.33203125" style="139"/>
    <col min="2305" max="2305" width="6.77734375" style="139" customWidth="1"/>
    <col min="2306" max="2306" width="50.33203125" style="139" customWidth="1"/>
    <col min="2307" max="2308" width="12.77734375" style="139" customWidth="1"/>
    <col min="2309" max="2309" width="14.77734375" style="139" customWidth="1"/>
    <col min="2310" max="2310" width="13.77734375" style="139" customWidth="1"/>
    <col min="2311" max="2311" width="15.44140625" style="139" customWidth="1"/>
    <col min="2312" max="2312" width="16.77734375" style="139" customWidth="1"/>
    <col min="2313" max="2313" width="5.6640625" style="139" customWidth="1"/>
    <col min="2314" max="2560" width="9.33203125" style="139"/>
    <col min="2561" max="2561" width="6.77734375" style="139" customWidth="1"/>
    <col min="2562" max="2562" width="50.33203125" style="139" customWidth="1"/>
    <col min="2563" max="2564" width="12.77734375" style="139" customWidth="1"/>
    <col min="2565" max="2565" width="14.77734375" style="139" customWidth="1"/>
    <col min="2566" max="2566" width="13.77734375" style="139" customWidth="1"/>
    <col min="2567" max="2567" width="15.44140625" style="139" customWidth="1"/>
    <col min="2568" max="2568" width="16.77734375" style="139" customWidth="1"/>
    <col min="2569" max="2569" width="5.6640625" style="139" customWidth="1"/>
    <col min="2570" max="2816" width="9.33203125" style="139"/>
    <col min="2817" max="2817" width="6.77734375" style="139" customWidth="1"/>
    <col min="2818" max="2818" width="50.33203125" style="139" customWidth="1"/>
    <col min="2819" max="2820" width="12.77734375" style="139" customWidth="1"/>
    <col min="2821" max="2821" width="14.77734375" style="139" customWidth="1"/>
    <col min="2822" max="2822" width="13.77734375" style="139" customWidth="1"/>
    <col min="2823" max="2823" width="15.44140625" style="139" customWidth="1"/>
    <col min="2824" max="2824" width="16.77734375" style="139" customWidth="1"/>
    <col min="2825" max="2825" width="5.6640625" style="139" customWidth="1"/>
    <col min="2826" max="3072" width="9.33203125" style="139"/>
    <col min="3073" max="3073" width="6.77734375" style="139" customWidth="1"/>
    <col min="3074" max="3074" width="50.33203125" style="139" customWidth="1"/>
    <col min="3075" max="3076" width="12.77734375" style="139" customWidth="1"/>
    <col min="3077" max="3077" width="14.77734375" style="139" customWidth="1"/>
    <col min="3078" max="3078" width="13.77734375" style="139" customWidth="1"/>
    <col min="3079" max="3079" width="15.44140625" style="139" customWidth="1"/>
    <col min="3080" max="3080" width="16.77734375" style="139" customWidth="1"/>
    <col min="3081" max="3081" width="5.6640625" style="139" customWidth="1"/>
    <col min="3082" max="3328" width="9.33203125" style="139"/>
    <col min="3329" max="3329" width="6.77734375" style="139" customWidth="1"/>
    <col min="3330" max="3330" width="50.33203125" style="139" customWidth="1"/>
    <col min="3331" max="3332" width="12.77734375" style="139" customWidth="1"/>
    <col min="3333" max="3333" width="14.77734375" style="139" customWidth="1"/>
    <col min="3334" max="3334" width="13.77734375" style="139" customWidth="1"/>
    <col min="3335" max="3335" width="15.44140625" style="139" customWidth="1"/>
    <col min="3336" max="3336" width="16.77734375" style="139" customWidth="1"/>
    <col min="3337" max="3337" width="5.6640625" style="139" customWidth="1"/>
    <col min="3338" max="3584" width="9.33203125" style="139"/>
    <col min="3585" max="3585" width="6.77734375" style="139" customWidth="1"/>
    <col min="3586" max="3586" width="50.33203125" style="139" customWidth="1"/>
    <col min="3587" max="3588" width="12.77734375" style="139" customWidth="1"/>
    <col min="3589" max="3589" width="14.77734375" style="139" customWidth="1"/>
    <col min="3590" max="3590" width="13.77734375" style="139" customWidth="1"/>
    <col min="3591" max="3591" width="15.44140625" style="139" customWidth="1"/>
    <col min="3592" max="3592" width="16.77734375" style="139" customWidth="1"/>
    <col min="3593" max="3593" width="5.6640625" style="139" customWidth="1"/>
    <col min="3594" max="3840" width="9.33203125" style="139"/>
    <col min="3841" max="3841" width="6.77734375" style="139" customWidth="1"/>
    <col min="3842" max="3842" width="50.33203125" style="139" customWidth="1"/>
    <col min="3843" max="3844" width="12.77734375" style="139" customWidth="1"/>
    <col min="3845" max="3845" width="14.77734375" style="139" customWidth="1"/>
    <col min="3846" max="3846" width="13.77734375" style="139" customWidth="1"/>
    <col min="3847" max="3847" width="15.44140625" style="139" customWidth="1"/>
    <col min="3848" max="3848" width="16.77734375" style="139" customWidth="1"/>
    <col min="3849" max="3849" width="5.6640625" style="139" customWidth="1"/>
    <col min="3850" max="4096" width="9.33203125" style="139"/>
    <col min="4097" max="4097" width="6.77734375" style="139" customWidth="1"/>
    <col min="4098" max="4098" width="50.33203125" style="139" customWidth="1"/>
    <col min="4099" max="4100" width="12.77734375" style="139" customWidth="1"/>
    <col min="4101" max="4101" width="14.77734375" style="139" customWidth="1"/>
    <col min="4102" max="4102" width="13.77734375" style="139" customWidth="1"/>
    <col min="4103" max="4103" width="15.44140625" style="139" customWidth="1"/>
    <col min="4104" max="4104" width="16.77734375" style="139" customWidth="1"/>
    <col min="4105" max="4105" width="5.6640625" style="139" customWidth="1"/>
    <col min="4106" max="4352" width="9.33203125" style="139"/>
    <col min="4353" max="4353" width="6.77734375" style="139" customWidth="1"/>
    <col min="4354" max="4354" width="50.33203125" style="139" customWidth="1"/>
    <col min="4355" max="4356" width="12.77734375" style="139" customWidth="1"/>
    <col min="4357" max="4357" width="14.77734375" style="139" customWidth="1"/>
    <col min="4358" max="4358" width="13.77734375" style="139" customWidth="1"/>
    <col min="4359" max="4359" width="15.44140625" style="139" customWidth="1"/>
    <col min="4360" max="4360" width="16.77734375" style="139" customWidth="1"/>
    <col min="4361" max="4361" width="5.6640625" style="139" customWidth="1"/>
    <col min="4362" max="4608" width="9.33203125" style="139"/>
    <col min="4609" max="4609" width="6.77734375" style="139" customWidth="1"/>
    <col min="4610" max="4610" width="50.33203125" style="139" customWidth="1"/>
    <col min="4611" max="4612" width="12.77734375" style="139" customWidth="1"/>
    <col min="4613" max="4613" width="14.77734375" style="139" customWidth="1"/>
    <col min="4614" max="4614" width="13.77734375" style="139" customWidth="1"/>
    <col min="4615" max="4615" width="15.44140625" style="139" customWidth="1"/>
    <col min="4616" max="4616" width="16.77734375" style="139" customWidth="1"/>
    <col min="4617" max="4617" width="5.6640625" style="139" customWidth="1"/>
    <col min="4618" max="4864" width="9.33203125" style="139"/>
    <col min="4865" max="4865" width="6.77734375" style="139" customWidth="1"/>
    <col min="4866" max="4866" width="50.33203125" style="139" customWidth="1"/>
    <col min="4867" max="4868" width="12.77734375" style="139" customWidth="1"/>
    <col min="4869" max="4869" width="14.77734375" style="139" customWidth="1"/>
    <col min="4870" max="4870" width="13.77734375" style="139" customWidth="1"/>
    <col min="4871" max="4871" width="15.44140625" style="139" customWidth="1"/>
    <col min="4872" max="4872" width="16.77734375" style="139" customWidth="1"/>
    <col min="4873" max="4873" width="5.6640625" style="139" customWidth="1"/>
    <col min="4874" max="5120" width="9.33203125" style="139"/>
    <col min="5121" max="5121" width="6.77734375" style="139" customWidth="1"/>
    <col min="5122" max="5122" width="50.33203125" style="139" customWidth="1"/>
    <col min="5123" max="5124" width="12.77734375" style="139" customWidth="1"/>
    <col min="5125" max="5125" width="14.77734375" style="139" customWidth="1"/>
    <col min="5126" max="5126" width="13.77734375" style="139" customWidth="1"/>
    <col min="5127" max="5127" width="15.44140625" style="139" customWidth="1"/>
    <col min="5128" max="5128" width="16.77734375" style="139" customWidth="1"/>
    <col min="5129" max="5129" width="5.6640625" style="139" customWidth="1"/>
    <col min="5130" max="5376" width="9.33203125" style="139"/>
    <col min="5377" max="5377" width="6.77734375" style="139" customWidth="1"/>
    <col min="5378" max="5378" width="50.33203125" style="139" customWidth="1"/>
    <col min="5379" max="5380" width="12.77734375" style="139" customWidth="1"/>
    <col min="5381" max="5381" width="14.77734375" style="139" customWidth="1"/>
    <col min="5382" max="5382" width="13.77734375" style="139" customWidth="1"/>
    <col min="5383" max="5383" width="15.44140625" style="139" customWidth="1"/>
    <col min="5384" max="5384" width="16.77734375" style="139" customWidth="1"/>
    <col min="5385" max="5385" width="5.6640625" style="139" customWidth="1"/>
    <col min="5386" max="5632" width="9.33203125" style="139"/>
    <col min="5633" max="5633" width="6.77734375" style="139" customWidth="1"/>
    <col min="5634" max="5634" width="50.33203125" style="139" customWidth="1"/>
    <col min="5635" max="5636" width="12.77734375" style="139" customWidth="1"/>
    <col min="5637" max="5637" width="14.77734375" style="139" customWidth="1"/>
    <col min="5638" max="5638" width="13.77734375" style="139" customWidth="1"/>
    <col min="5639" max="5639" width="15.44140625" style="139" customWidth="1"/>
    <col min="5640" max="5640" width="16.77734375" style="139" customWidth="1"/>
    <col min="5641" max="5641" width="5.6640625" style="139" customWidth="1"/>
    <col min="5642" max="5888" width="9.33203125" style="139"/>
    <col min="5889" max="5889" width="6.77734375" style="139" customWidth="1"/>
    <col min="5890" max="5890" width="50.33203125" style="139" customWidth="1"/>
    <col min="5891" max="5892" width="12.77734375" style="139" customWidth="1"/>
    <col min="5893" max="5893" width="14.77734375" style="139" customWidth="1"/>
    <col min="5894" max="5894" width="13.77734375" style="139" customWidth="1"/>
    <col min="5895" max="5895" width="15.44140625" style="139" customWidth="1"/>
    <col min="5896" max="5896" width="16.77734375" style="139" customWidth="1"/>
    <col min="5897" max="5897" width="5.6640625" style="139" customWidth="1"/>
    <col min="5898" max="6144" width="9.33203125" style="139"/>
    <col min="6145" max="6145" width="6.77734375" style="139" customWidth="1"/>
    <col min="6146" max="6146" width="50.33203125" style="139" customWidth="1"/>
    <col min="6147" max="6148" width="12.77734375" style="139" customWidth="1"/>
    <col min="6149" max="6149" width="14.77734375" style="139" customWidth="1"/>
    <col min="6150" max="6150" width="13.77734375" style="139" customWidth="1"/>
    <col min="6151" max="6151" width="15.44140625" style="139" customWidth="1"/>
    <col min="6152" max="6152" width="16.77734375" style="139" customWidth="1"/>
    <col min="6153" max="6153" width="5.6640625" style="139" customWidth="1"/>
    <col min="6154" max="6400" width="9.33203125" style="139"/>
    <col min="6401" max="6401" width="6.77734375" style="139" customWidth="1"/>
    <col min="6402" max="6402" width="50.33203125" style="139" customWidth="1"/>
    <col min="6403" max="6404" width="12.77734375" style="139" customWidth="1"/>
    <col min="6405" max="6405" width="14.77734375" style="139" customWidth="1"/>
    <col min="6406" max="6406" width="13.77734375" style="139" customWidth="1"/>
    <col min="6407" max="6407" width="15.44140625" style="139" customWidth="1"/>
    <col min="6408" max="6408" width="16.77734375" style="139" customWidth="1"/>
    <col min="6409" max="6409" width="5.6640625" style="139" customWidth="1"/>
    <col min="6410" max="6656" width="9.33203125" style="139"/>
    <col min="6657" max="6657" width="6.77734375" style="139" customWidth="1"/>
    <col min="6658" max="6658" width="50.33203125" style="139" customWidth="1"/>
    <col min="6659" max="6660" width="12.77734375" style="139" customWidth="1"/>
    <col min="6661" max="6661" width="14.77734375" style="139" customWidth="1"/>
    <col min="6662" max="6662" width="13.77734375" style="139" customWidth="1"/>
    <col min="6663" max="6663" width="15.44140625" style="139" customWidth="1"/>
    <col min="6664" max="6664" width="16.77734375" style="139" customWidth="1"/>
    <col min="6665" max="6665" width="5.6640625" style="139" customWidth="1"/>
    <col min="6666" max="6912" width="9.33203125" style="139"/>
    <col min="6913" max="6913" width="6.77734375" style="139" customWidth="1"/>
    <col min="6914" max="6914" width="50.33203125" style="139" customWidth="1"/>
    <col min="6915" max="6916" width="12.77734375" style="139" customWidth="1"/>
    <col min="6917" max="6917" width="14.77734375" style="139" customWidth="1"/>
    <col min="6918" max="6918" width="13.77734375" style="139" customWidth="1"/>
    <col min="6919" max="6919" width="15.44140625" style="139" customWidth="1"/>
    <col min="6920" max="6920" width="16.77734375" style="139" customWidth="1"/>
    <col min="6921" max="6921" width="5.6640625" style="139" customWidth="1"/>
    <col min="6922" max="7168" width="9.33203125" style="139"/>
    <col min="7169" max="7169" width="6.77734375" style="139" customWidth="1"/>
    <col min="7170" max="7170" width="50.33203125" style="139" customWidth="1"/>
    <col min="7171" max="7172" width="12.77734375" style="139" customWidth="1"/>
    <col min="7173" max="7173" width="14.77734375" style="139" customWidth="1"/>
    <col min="7174" max="7174" width="13.77734375" style="139" customWidth="1"/>
    <col min="7175" max="7175" width="15.44140625" style="139" customWidth="1"/>
    <col min="7176" max="7176" width="16.77734375" style="139" customWidth="1"/>
    <col min="7177" max="7177" width="5.6640625" style="139" customWidth="1"/>
    <col min="7178" max="7424" width="9.33203125" style="139"/>
    <col min="7425" max="7425" width="6.77734375" style="139" customWidth="1"/>
    <col min="7426" max="7426" width="50.33203125" style="139" customWidth="1"/>
    <col min="7427" max="7428" width="12.77734375" style="139" customWidth="1"/>
    <col min="7429" max="7429" width="14.77734375" style="139" customWidth="1"/>
    <col min="7430" max="7430" width="13.77734375" style="139" customWidth="1"/>
    <col min="7431" max="7431" width="15.44140625" style="139" customWidth="1"/>
    <col min="7432" max="7432" width="16.77734375" style="139" customWidth="1"/>
    <col min="7433" max="7433" width="5.6640625" style="139" customWidth="1"/>
    <col min="7434" max="7680" width="9.33203125" style="139"/>
    <col min="7681" max="7681" width="6.77734375" style="139" customWidth="1"/>
    <col min="7682" max="7682" width="50.33203125" style="139" customWidth="1"/>
    <col min="7683" max="7684" width="12.77734375" style="139" customWidth="1"/>
    <col min="7685" max="7685" width="14.77734375" style="139" customWidth="1"/>
    <col min="7686" max="7686" width="13.77734375" style="139" customWidth="1"/>
    <col min="7687" max="7687" width="15.44140625" style="139" customWidth="1"/>
    <col min="7688" max="7688" width="16.77734375" style="139" customWidth="1"/>
    <col min="7689" max="7689" width="5.6640625" style="139" customWidth="1"/>
    <col min="7690" max="7936" width="9.33203125" style="139"/>
    <col min="7937" max="7937" width="6.77734375" style="139" customWidth="1"/>
    <col min="7938" max="7938" width="50.33203125" style="139" customWidth="1"/>
    <col min="7939" max="7940" width="12.77734375" style="139" customWidth="1"/>
    <col min="7941" max="7941" width="14.77734375" style="139" customWidth="1"/>
    <col min="7942" max="7942" width="13.77734375" style="139" customWidth="1"/>
    <col min="7943" max="7943" width="15.44140625" style="139" customWidth="1"/>
    <col min="7944" max="7944" width="16.77734375" style="139" customWidth="1"/>
    <col min="7945" max="7945" width="5.6640625" style="139" customWidth="1"/>
    <col min="7946" max="8192" width="9.33203125" style="139"/>
    <col min="8193" max="8193" width="6.77734375" style="139" customWidth="1"/>
    <col min="8194" max="8194" width="50.33203125" style="139" customWidth="1"/>
    <col min="8195" max="8196" width="12.77734375" style="139" customWidth="1"/>
    <col min="8197" max="8197" width="14.77734375" style="139" customWidth="1"/>
    <col min="8198" max="8198" width="13.77734375" style="139" customWidth="1"/>
    <col min="8199" max="8199" width="15.44140625" style="139" customWidth="1"/>
    <col min="8200" max="8200" width="16.77734375" style="139" customWidth="1"/>
    <col min="8201" max="8201" width="5.6640625" style="139" customWidth="1"/>
    <col min="8202" max="8448" width="9.33203125" style="139"/>
    <col min="8449" max="8449" width="6.77734375" style="139" customWidth="1"/>
    <col min="8450" max="8450" width="50.33203125" style="139" customWidth="1"/>
    <col min="8451" max="8452" width="12.77734375" style="139" customWidth="1"/>
    <col min="8453" max="8453" width="14.77734375" style="139" customWidth="1"/>
    <col min="8454" max="8454" width="13.77734375" style="139" customWidth="1"/>
    <col min="8455" max="8455" width="15.44140625" style="139" customWidth="1"/>
    <col min="8456" max="8456" width="16.77734375" style="139" customWidth="1"/>
    <col min="8457" max="8457" width="5.6640625" style="139" customWidth="1"/>
    <col min="8458" max="8704" width="9.33203125" style="139"/>
    <col min="8705" max="8705" width="6.77734375" style="139" customWidth="1"/>
    <col min="8706" max="8706" width="50.33203125" style="139" customWidth="1"/>
    <col min="8707" max="8708" width="12.77734375" style="139" customWidth="1"/>
    <col min="8709" max="8709" width="14.77734375" style="139" customWidth="1"/>
    <col min="8710" max="8710" width="13.77734375" style="139" customWidth="1"/>
    <col min="8711" max="8711" width="15.44140625" style="139" customWidth="1"/>
    <col min="8712" max="8712" width="16.77734375" style="139" customWidth="1"/>
    <col min="8713" max="8713" width="5.6640625" style="139" customWidth="1"/>
    <col min="8714" max="8960" width="9.33203125" style="139"/>
    <col min="8961" max="8961" width="6.77734375" style="139" customWidth="1"/>
    <col min="8962" max="8962" width="50.33203125" style="139" customWidth="1"/>
    <col min="8963" max="8964" width="12.77734375" style="139" customWidth="1"/>
    <col min="8965" max="8965" width="14.77734375" style="139" customWidth="1"/>
    <col min="8966" max="8966" width="13.77734375" style="139" customWidth="1"/>
    <col min="8967" max="8967" width="15.44140625" style="139" customWidth="1"/>
    <col min="8968" max="8968" width="16.77734375" style="139" customWidth="1"/>
    <col min="8969" max="8969" width="5.6640625" style="139" customWidth="1"/>
    <col min="8970" max="9216" width="9.33203125" style="139"/>
    <col min="9217" max="9217" width="6.77734375" style="139" customWidth="1"/>
    <col min="9218" max="9218" width="50.33203125" style="139" customWidth="1"/>
    <col min="9219" max="9220" width="12.77734375" style="139" customWidth="1"/>
    <col min="9221" max="9221" width="14.77734375" style="139" customWidth="1"/>
    <col min="9222" max="9222" width="13.77734375" style="139" customWidth="1"/>
    <col min="9223" max="9223" width="15.44140625" style="139" customWidth="1"/>
    <col min="9224" max="9224" width="16.77734375" style="139" customWidth="1"/>
    <col min="9225" max="9225" width="5.6640625" style="139" customWidth="1"/>
    <col min="9226" max="9472" width="9.33203125" style="139"/>
    <col min="9473" max="9473" width="6.77734375" style="139" customWidth="1"/>
    <col min="9474" max="9474" width="50.33203125" style="139" customWidth="1"/>
    <col min="9475" max="9476" width="12.77734375" style="139" customWidth="1"/>
    <col min="9477" max="9477" width="14.77734375" style="139" customWidth="1"/>
    <col min="9478" max="9478" width="13.77734375" style="139" customWidth="1"/>
    <col min="9479" max="9479" width="15.44140625" style="139" customWidth="1"/>
    <col min="9480" max="9480" width="16.77734375" style="139" customWidth="1"/>
    <col min="9481" max="9481" width="5.6640625" style="139" customWidth="1"/>
    <col min="9482" max="9728" width="9.33203125" style="139"/>
    <col min="9729" max="9729" width="6.77734375" style="139" customWidth="1"/>
    <col min="9730" max="9730" width="50.33203125" style="139" customWidth="1"/>
    <col min="9731" max="9732" width="12.77734375" style="139" customWidth="1"/>
    <col min="9733" max="9733" width="14.77734375" style="139" customWidth="1"/>
    <col min="9734" max="9734" width="13.77734375" style="139" customWidth="1"/>
    <col min="9735" max="9735" width="15.44140625" style="139" customWidth="1"/>
    <col min="9736" max="9736" width="16.77734375" style="139" customWidth="1"/>
    <col min="9737" max="9737" width="5.6640625" style="139" customWidth="1"/>
    <col min="9738" max="9984" width="9.33203125" style="139"/>
    <col min="9985" max="9985" width="6.77734375" style="139" customWidth="1"/>
    <col min="9986" max="9986" width="50.33203125" style="139" customWidth="1"/>
    <col min="9987" max="9988" width="12.77734375" style="139" customWidth="1"/>
    <col min="9989" max="9989" width="14.77734375" style="139" customWidth="1"/>
    <col min="9990" max="9990" width="13.77734375" style="139" customWidth="1"/>
    <col min="9991" max="9991" width="15.44140625" style="139" customWidth="1"/>
    <col min="9992" max="9992" width="16.77734375" style="139" customWidth="1"/>
    <col min="9993" max="9993" width="5.6640625" style="139" customWidth="1"/>
    <col min="9994" max="10240" width="9.33203125" style="139"/>
    <col min="10241" max="10241" width="6.77734375" style="139" customWidth="1"/>
    <col min="10242" max="10242" width="50.33203125" style="139" customWidth="1"/>
    <col min="10243" max="10244" width="12.77734375" style="139" customWidth="1"/>
    <col min="10245" max="10245" width="14.77734375" style="139" customWidth="1"/>
    <col min="10246" max="10246" width="13.77734375" style="139" customWidth="1"/>
    <col min="10247" max="10247" width="15.44140625" style="139" customWidth="1"/>
    <col min="10248" max="10248" width="16.77734375" style="139" customWidth="1"/>
    <col min="10249" max="10249" width="5.6640625" style="139" customWidth="1"/>
    <col min="10250" max="10496" width="9.33203125" style="139"/>
    <col min="10497" max="10497" width="6.77734375" style="139" customWidth="1"/>
    <col min="10498" max="10498" width="50.33203125" style="139" customWidth="1"/>
    <col min="10499" max="10500" width="12.77734375" style="139" customWidth="1"/>
    <col min="10501" max="10501" width="14.77734375" style="139" customWidth="1"/>
    <col min="10502" max="10502" width="13.77734375" style="139" customWidth="1"/>
    <col min="10503" max="10503" width="15.44140625" style="139" customWidth="1"/>
    <col min="10504" max="10504" width="16.77734375" style="139" customWidth="1"/>
    <col min="10505" max="10505" width="5.6640625" style="139" customWidth="1"/>
    <col min="10506" max="10752" width="9.33203125" style="139"/>
    <col min="10753" max="10753" width="6.77734375" style="139" customWidth="1"/>
    <col min="10754" max="10754" width="50.33203125" style="139" customWidth="1"/>
    <col min="10755" max="10756" width="12.77734375" style="139" customWidth="1"/>
    <col min="10757" max="10757" width="14.77734375" style="139" customWidth="1"/>
    <col min="10758" max="10758" width="13.77734375" style="139" customWidth="1"/>
    <col min="10759" max="10759" width="15.44140625" style="139" customWidth="1"/>
    <col min="10760" max="10760" width="16.77734375" style="139" customWidth="1"/>
    <col min="10761" max="10761" width="5.6640625" style="139" customWidth="1"/>
    <col min="10762" max="11008" width="9.33203125" style="139"/>
    <col min="11009" max="11009" width="6.77734375" style="139" customWidth="1"/>
    <col min="11010" max="11010" width="50.33203125" style="139" customWidth="1"/>
    <col min="11011" max="11012" width="12.77734375" style="139" customWidth="1"/>
    <col min="11013" max="11013" width="14.77734375" style="139" customWidth="1"/>
    <col min="11014" max="11014" width="13.77734375" style="139" customWidth="1"/>
    <col min="11015" max="11015" width="15.44140625" style="139" customWidth="1"/>
    <col min="11016" max="11016" width="16.77734375" style="139" customWidth="1"/>
    <col min="11017" max="11017" width="5.6640625" style="139" customWidth="1"/>
    <col min="11018" max="11264" width="9.33203125" style="139"/>
    <col min="11265" max="11265" width="6.77734375" style="139" customWidth="1"/>
    <col min="11266" max="11266" width="50.33203125" style="139" customWidth="1"/>
    <col min="11267" max="11268" width="12.77734375" style="139" customWidth="1"/>
    <col min="11269" max="11269" width="14.77734375" style="139" customWidth="1"/>
    <col min="11270" max="11270" width="13.77734375" style="139" customWidth="1"/>
    <col min="11271" max="11271" width="15.44140625" style="139" customWidth="1"/>
    <col min="11272" max="11272" width="16.77734375" style="139" customWidth="1"/>
    <col min="11273" max="11273" width="5.6640625" style="139" customWidth="1"/>
    <col min="11274" max="11520" width="9.33203125" style="139"/>
    <col min="11521" max="11521" width="6.77734375" style="139" customWidth="1"/>
    <col min="11522" max="11522" width="50.33203125" style="139" customWidth="1"/>
    <col min="11523" max="11524" width="12.77734375" style="139" customWidth="1"/>
    <col min="11525" max="11525" width="14.77734375" style="139" customWidth="1"/>
    <col min="11526" max="11526" width="13.77734375" style="139" customWidth="1"/>
    <col min="11527" max="11527" width="15.44140625" style="139" customWidth="1"/>
    <col min="11528" max="11528" width="16.77734375" style="139" customWidth="1"/>
    <col min="11529" max="11529" width="5.6640625" style="139" customWidth="1"/>
    <col min="11530" max="11776" width="9.33203125" style="139"/>
    <col min="11777" max="11777" width="6.77734375" style="139" customWidth="1"/>
    <col min="11778" max="11778" width="50.33203125" style="139" customWidth="1"/>
    <col min="11779" max="11780" width="12.77734375" style="139" customWidth="1"/>
    <col min="11781" max="11781" width="14.77734375" style="139" customWidth="1"/>
    <col min="11782" max="11782" width="13.77734375" style="139" customWidth="1"/>
    <col min="11783" max="11783" width="15.44140625" style="139" customWidth="1"/>
    <col min="11784" max="11784" width="16.77734375" style="139" customWidth="1"/>
    <col min="11785" max="11785" width="5.6640625" style="139" customWidth="1"/>
    <col min="11786" max="12032" width="9.33203125" style="139"/>
    <col min="12033" max="12033" width="6.77734375" style="139" customWidth="1"/>
    <col min="12034" max="12034" width="50.33203125" style="139" customWidth="1"/>
    <col min="12035" max="12036" width="12.77734375" style="139" customWidth="1"/>
    <col min="12037" max="12037" width="14.77734375" style="139" customWidth="1"/>
    <col min="12038" max="12038" width="13.77734375" style="139" customWidth="1"/>
    <col min="12039" max="12039" width="15.44140625" style="139" customWidth="1"/>
    <col min="12040" max="12040" width="16.77734375" style="139" customWidth="1"/>
    <col min="12041" max="12041" width="5.6640625" style="139" customWidth="1"/>
    <col min="12042" max="12288" width="9.33203125" style="139"/>
    <col min="12289" max="12289" width="6.77734375" style="139" customWidth="1"/>
    <col min="12290" max="12290" width="50.33203125" style="139" customWidth="1"/>
    <col min="12291" max="12292" width="12.77734375" style="139" customWidth="1"/>
    <col min="12293" max="12293" width="14.77734375" style="139" customWidth="1"/>
    <col min="12294" max="12294" width="13.77734375" style="139" customWidth="1"/>
    <col min="12295" max="12295" width="15.44140625" style="139" customWidth="1"/>
    <col min="12296" max="12296" width="16.77734375" style="139" customWidth="1"/>
    <col min="12297" max="12297" width="5.6640625" style="139" customWidth="1"/>
    <col min="12298" max="12544" width="9.33203125" style="139"/>
    <col min="12545" max="12545" width="6.77734375" style="139" customWidth="1"/>
    <col min="12546" max="12546" width="50.33203125" style="139" customWidth="1"/>
    <col min="12547" max="12548" width="12.77734375" style="139" customWidth="1"/>
    <col min="12549" max="12549" width="14.77734375" style="139" customWidth="1"/>
    <col min="12550" max="12550" width="13.77734375" style="139" customWidth="1"/>
    <col min="12551" max="12551" width="15.44140625" style="139" customWidth="1"/>
    <col min="12552" max="12552" width="16.77734375" style="139" customWidth="1"/>
    <col min="12553" max="12553" width="5.6640625" style="139" customWidth="1"/>
    <col min="12554" max="12800" width="9.33203125" style="139"/>
    <col min="12801" max="12801" width="6.77734375" style="139" customWidth="1"/>
    <col min="12802" max="12802" width="50.33203125" style="139" customWidth="1"/>
    <col min="12803" max="12804" width="12.77734375" style="139" customWidth="1"/>
    <col min="12805" max="12805" width="14.77734375" style="139" customWidth="1"/>
    <col min="12806" max="12806" width="13.77734375" style="139" customWidth="1"/>
    <col min="12807" max="12807" width="15.44140625" style="139" customWidth="1"/>
    <col min="12808" max="12808" width="16.77734375" style="139" customWidth="1"/>
    <col min="12809" max="12809" width="5.6640625" style="139" customWidth="1"/>
    <col min="12810" max="13056" width="9.33203125" style="139"/>
    <col min="13057" max="13057" width="6.77734375" style="139" customWidth="1"/>
    <col min="13058" max="13058" width="50.33203125" style="139" customWidth="1"/>
    <col min="13059" max="13060" width="12.77734375" style="139" customWidth="1"/>
    <col min="13061" max="13061" width="14.77734375" style="139" customWidth="1"/>
    <col min="13062" max="13062" width="13.77734375" style="139" customWidth="1"/>
    <col min="13063" max="13063" width="15.44140625" style="139" customWidth="1"/>
    <col min="13064" max="13064" width="16.77734375" style="139" customWidth="1"/>
    <col min="13065" max="13065" width="5.6640625" style="139" customWidth="1"/>
    <col min="13066" max="13312" width="9.33203125" style="139"/>
    <col min="13313" max="13313" width="6.77734375" style="139" customWidth="1"/>
    <col min="13314" max="13314" width="50.33203125" style="139" customWidth="1"/>
    <col min="13315" max="13316" width="12.77734375" style="139" customWidth="1"/>
    <col min="13317" max="13317" width="14.77734375" style="139" customWidth="1"/>
    <col min="13318" max="13318" width="13.77734375" style="139" customWidth="1"/>
    <col min="13319" max="13319" width="15.44140625" style="139" customWidth="1"/>
    <col min="13320" max="13320" width="16.77734375" style="139" customWidth="1"/>
    <col min="13321" max="13321" width="5.6640625" style="139" customWidth="1"/>
    <col min="13322" max="13568" width="9.33203125" style="139"/>
    <col min="13569" max="13569" width="6.77734375" style="139" customWidth="1"/>
    <col min="13570" max="13570" width="50.33203125" style="139" customWidth="1"/>
    <col min="13571" max="13572" width="12.77734375" style="139" customWidth="1"/>
    <col min="13573" max="13573" width="14.77734375" style="139" customWidth="1"/>
    <col min="13574" max="13574" width="13.77734375" style="139" customWidth="1"/>
    <col min="13575" max="13575" width="15.44140625" style="139" customWidth="1"/>
    <col min="13576" max="13576" width="16.77734375" style="139" customWidth="1"/>
    <col min="13577" max="13577" width="5.6640625" style="139" customWidth="1"/>
    <col min="13578" max="13824" width="9.33203125" style="139"/>
    <col min="13825" max="13825" width="6.77734375" style="139" customWidth="1"/>
    <col min="13826" max="13826" width="50.33203125" style="139" customWidth="1"/>
    <col min="13827" max="13828" width="12.77734375" style="139" customWidth="1"/>
    <col min="13829" max="13829" width="14.77734375" style="139" customWidth="1"/>
    <col min="13830" max="13830" width="13.77734375" style="139" customWidth="1"/>
    <col min="13831" max="13831" width="15.44140625" style="139" customWidth="1"/>
    <col min="13832" max="13832" width="16.77734375" style="139" customWidth="1"/>
    <col min="13833" max="13833" width="5.6640625" style="139" customWidth="1"/>
    <col min="13834" max="14080" width="9.33203125" style="139"/>
    <col min="14081" max="14081" width="6.77734375" style="139" customWidth="1"/>
    <col min="14082" max="14082" width="50.33203125" style="139" customWidth="1"/>
    <col min="14083" max="14084" width="12.77734375" style="139" customWidth="1"/>
    <col min="14085" max="14085" width="14.77734375" style="139" customWidth="1"/>
    <col min="14086" max="14086" width="13.77734375" style="139" customWidth="1"/>
    <col min="14087" max="14087" width="15.44140625" style="139" customWidth="1"/>
    <col min="14088" max="14088" width="16.77734375" style="139" customWidth="1"/>
    <col min="14089" max="14089" width="5.6640625" style="139" customWidth="1"/>
    <col min="14090" max="14336" width="9.33203125" style="139"/>
    <col min="14337" max="14337" width="6.77734375" style="139" customWidth="1"/>
    <col min="14338" max="14338" width="50.33203125" style="139" customWidth="1"/>
    <col min="14339" max="14340" width="12.77734375" style="139" customWidth="1"/>
    <col min="14341" max="14341" width="14.77734375" style="139" customWidth="1"/>
    <col min="14342" max="14342" width="13.77734375" style="139" customWidth="1"/>
    <col min="14343" max="14343" width="15.44140625" style="139" customWidth="1"/>
    <col min="14344" max="14344" width="16.77734375" style="139" customWidth="1"/>
    <col min="14345" max="14345" width="5.6640625" style="139" customWidth="1"/>
    <col min="14346" max="14592" width="9.33203125" style="139"/>
    <col min="14593" max="14593" width="6.77734375" style="139" customWidth="1"/>
    <col min="14594" max="14594" width="50.33203125" style="139" customWidth="1"/>
    <col min="14595" max="14596" width="12.77734375" style="139" customWidth="1"/>
    <col min="14597" max="14597" width="14.77734375" style="139" customWidth="1"/>
    <col min="14598" max="14598" width="13.77734375" style="139" customWidth="1"/>
    <col min="14599" max="14599" width="15.44140625" style="139" customWidth="1"/>
    <col min="14600" max="14600" width="16.77734375" style="139" customWidth="1"/>
    <col min="14601" max="14601" width="5.6640625" style="139" customWidth="1"/>
    <col min="14602" max="14848" width="9.33203125" style="139"/>
    <col min="14849" max="14849" width="6.77734375" style="139" customWidth="1"/>
    <col min="14850" max="14850" width="50.33203125" style="139" customWidth="1"/>
    <col min="14851" max="14852" width="12.77734375" style="139" customWidth="1"/>
    <col min="14853" max="14853" width="14.77734375" style="139" customWidth="1"/>
    <col min="14854" max="14854" width="13.77734375" style="139" customWidth="1"/>
    <col min="14855" max="14855" width="15.44140625" style="139" customWidth="1"/>
    <col min="14856" max="14856" width="16.77734375" style="139" customWidth="1"/>
    <col min="14857" max="14857" width="5.6640625" style="139" customWidth="1"/>
    <col min="14858" max="15104" width="9.33203125" style="139"/>
    <col min="15105" max="15105" width="6.77734375" style="139" customWidth="1"/>
    <col min="15106" max="15106" width="50.33203125" style="139" customWidth="1"/>
    <col min="15107" max="15108" width="12.77734375" style="139" customWidth="1"/>
    <col min="15109" max="15109" width="14.77734375" style="139" customWidth="1"/>
    <col min="15110" max="15110" width="13.77734375" style="139" customWidth="1"/>
    <col min="15111" max="15111" width="15.44140625" style="139" customWidth="1"/>
    <col min="15112" max="15112" width="16.77734375" style="139" customWidth="1"/>
    <col min="15113" max="15113" width="5.6640625" style="139" customWidth="1"/>
    <col min="15114" max="15360" width="9.33203125" style="139"/>
    <col min="15361" max="15361" width="6.77734375" style="139" customWidth="1"/>
    <col min="15362" max="15362" width="50.33203125" style="139" customWidth="1"/>
    <col min="15363" max="15364" width="12.77734375" style="139" customWidth="1"/>
    <col min="15365" max="15365" width="14.77734375" style="139" customWidth="1"/>
    <col min="15366" max="15366" width="13.77734375" style="139" customWidth="1"/>
    <col min="15367" max="15367" width="15.44140625" style="139" customWidth="1"/>
    <col min="15368" max="15368" width="16.77734375" style="139" customWidth="1"/>
    <col min="15369" max="15369" width="5.6640625" style="139" customWidth="1"/>
    <col min="15370" max="15616" width="9.33203125" style="139"/>
    <col min="15617" max="15617" width="6.77734375" style="139" customWidth="1"/>
    <col min="15618" max="15618" width="50.33203125" style="139" customWidth="1"/>
    <col min="15619" max="15620" width="12.77734375" style="139" customWidth="1"/>
    <col min="15621" max="15621" width="14.77734375" style="139" customWidth="1"/>
    <col min="15622" max="15622" width="13.77734375" style="139" customWidth="1"/>
    <col min="15623" max="15623" width="15.44140625" style="139" customWidth="1"/>
    <col min="15624" max="15624" width="16.77734375" style="139" customWidth="1"/>
    <col min="15625" max="15625" width="5.6640625" style="139" customWidth="1"/>
    <col min="15626" max="15872" width="9.33203125" style="139"/>
    <col min="15873" max="15873" width="6.77734375" style="139" customWidth="1"/>
    <col min="15874" max="15874" width="50.33203125" style="139" customWidth="1"/>
    <col min="15875" max="15876" width="12.77734375" style="139" customWidth="1"/>
    <col min="15877" max="15877" width="14.77734375" style="139" customWidth="1"/>
    <col min="15878" max="15878" width="13.77734375" style="139" customWidth="1"/>
    <col min="15879" max="15879" width="15.44140625" style="139" customWidth="1"/>
    <col min="15880" max="15880" width="16.77734375" style="139" customWidth="1"/>
    <col min="15881" max="15881" width="5.6640625" style="139" customWidth="1"/>
    <col min="15882" max="16128" width="9.33203125" style="139"/>
    <col min="16129" max="16129" width="6.77734375" style="139" customWidth="1"/>
    <col min="16130" max="16130" width="50.33203125" style="139" customWidth="1"/>
    <col min="16131" max="16132" width="12.77734375" style="139" customWidth="1"/>
    <col min="16133" max="16133" width="14.77734375" style="139" customWidth="1"/>
    <col min="16134" max="16134" width="13.77734375" style="139" customWidth="1"/>
    <col min="16135" max="16135" width="15.44140625" style="139" customWidth="1"/>
    <col min="16136" max="16136" width="16.77734375" style="139" customWidth="1"/>
    <col min="16137" max="16137" width="5.6640625" style="139" customWidth="1"/>
    <col min="16138" max="16384" width="9.33203125" style="139"/>
  </cols>
  <sheetData>
    <row r="1" spans="1:9" ht="15.6" x14ac:dyDescent="0.3">
      <c r="A1" s="419" t="s">
        <v>534</v>
      </c>
      <c r="B1" s="419"/>
      <c r="C1" s="419"/>
      <c r="D1" s="419"/>
      <c r="E1" s="419"/>
      <c r="F1" s="419"/>
      <c r="G1" s="419"/>
      <c r="H1" s="419"/>
    </row>
    <row r="3" spans="1:9" ht="17.25" customHeight="1" x14ac:dyDescent="0.3">
      <c r="A3" s="482" t="s">
        <v>543</v>
      </c>
      <c r="B3" s="483"/>
      <c r="C3" s="483"/>
      <c r="D3" s="483"/>
      <c r="E3" s="483"/>
      <c r="F3" s="483"/>
      <c r="G3" s="483"/>
      <c r="H3" s="483"/>
    </row>
    <row r="4" spans="1:9" x14ac:dyDescent="0.3">
      <c r="A4" s="140"/>
      <c r="B4" s="141"/>
      <c r="C4" s="141"/>
      <c r="D4" s="141"/>
      <c r="E4" s="141"/>
      <c r="F4" s="141"/>
      <c r="G4" s="141"/>
      <c r="H4" s="141"/>
    </row>
    <row r="5" spans="1:9" s="337" customFormat="1" ht="14.4" thickBot="1" x14ac:dyDescent="0.35">
      <c r="A5" s="335"/>
      <c r="B5" s="336"/>
      <c r="C5" s="336"/>
      <c r="D5" s="336"/>
      <c r="E5" s="336"/>
      <c r="F5" s="336"/>
      <c r="G5" s="336"/>
      <c r="H5" s="142" t="str">
        <f>'[1]Z_2.tájékoztató_t.'!J5</f>
        <v xml:space="preserve"> Forintban!</v>
      </c>
      <c r="I5" s="428"/>
    </row>
    <row r="6" spans="1:9" s="146" customFormat="1" ht="26.4" customHeight="1" x14ac:dyDescent="0.3">
      <c r="A6" s="484" t="s">
        <v>264</v>
      </c>
      <c r="B6" s="486" t="s">
        <v>544</v>
      </c>
      <c r="C6" s="484" t="s">
        <v>545</v>
      </c>
      <c r="D6" s="484" t="s">
        <v>546</v>
      </c>
      <c r="E6" s="488" t="str">
        <f>CONCATENATE("Hitel, kölcsön állomány ",LEFT([1]Z_ALAPADATOK!D7,4)-1,". dec.31-én")</f>
        <v>Hitel, kölcsön állomány 2020. dec.31-én</v>
      </c>
      <c r="F6" s="490" t="s">
        <v>547</v>
      </c>
      <c r="G6" s="491"/>
      <c r="H6" s="492" t="str">
        <f>CONCATENATE(G7," után")</f>
        <v>2022. után</v>
      </c>
      <c r="I6" s="428"/>
    </row>
    <row r="7" spans="1:9" s="150" customFormat="1" ht="40.5" customHeight="1" thickBot="1" x14ac:dyDescent="0.35">
      <c r="A7" s="485"/>
      <c r="B7" s="487"/>
      <c r="C7" s="487"/>
      <c r="D7" s="485"/>
      <c r="E7" s="489"/>
      <c r="F7" s="338" t="str">
        <f>'[1]Z_2.tájékoztató_t.'!F7</f>
        <v>2021.</v>
      </c>
      <c r="G7" s="339" t="str">
        <f>'[1]Z_2.tájékoztató_t.'!G7</f>
        <v>2022.</v>
      </c>
      <c r="H7" s="493"/>
      <c r="I7" s="428"/>
    </row>
    <row r="8" spans="1:9" s="344" customFormat="1" ht="12.9" customHeight="1" thickBot="1" x14ac:dyDescent="0.35">
      <c r="A8" s="340" t="s">
        <v>20</v>
      </c>
      <c r="B8" s="341" t="s">
        <v>64</v>
      </c>
      <c r="C8" s="341" t="s">
        <v>22</v>
      </c>
      <c r="D8" s="342" t="s">
        <v>23</v>
      </c>
      <c r="E8" s="340" t="s">
        <v>24</v>
      </c>
      <c r="F8" s="342" t="s">
        <v>25</v>
      </c>
      <c r="G8" s="342" t="s">
        <v>26</v>
      </c>
      <c r="H8" s="343" t="s">
        <v>27</v>
      </c>
      <c r="I8" s="428"/>
    </row>
    <row r="9" spans="1:9" ht="22.5" customHeight="1" thickBot="1" x14ac:dyDescent="0.35">
      <c r="A9" s="182" t="s">
        <v>3</v>
      </c>
      <c r="B9" s="345" t="s">
        <v>548</v>
      </c>
      <c r="C9" s="346"/>
      <c r="D9" s="347"/>
      <c r="E9" s="348">
        <f>SUM(E10:E15)</f>
        <v>0</v>
      </c>
      <c r="F9" s="349">
        <f>SUM(F10:F15)</f>
        <v>0</v>
      </c>
      <c r="G9" s="349">
        <f>SUM(G10:G15)</f>
        <v>0</v>
      </c>
      <c r="H9" s="350">
        <f>SUM(H10:H15)</f>
        <v>0</v>
      </c>
      <c r="I9" s="428"/>
    </row>
    <row r="10" spans="1:9" ht="22.5" customHeight="1" x14ac:dyDescent="0.3">
      <c r="A10" s="162" t="s">
        <v>4</v>
      </c>
      <c r="B10" s="351" t="s">
        <v>31</v>
      </c>
      <c r="C10" s="352"/>
      <c r="D10" s="353"/>
      <c r="E10" s="354"/>
      <c r="F10" s="165"/>
      <c r="G10" s="165"/>
      <c r="H10" s="355"/>
      <c r="I10" s="428"/>
    </row>
    <row r="11" spans="1:9" ht="22.5" customHeight="1" x14ac:dyDescent="0.3">
      <c r="A11" s="162" t="s">
        <v>5</v>
      </c>
      <c r="B11" s="351" t="s">
        <v>31</v>
      </c>
      <c r="C11" s="352"/>
      <c r="D11" s="353"/>
      <c r="E11" s="354"/>
      <c r="F11" s="165"/>
      <c r="G11" s="165"/>
      <c r="H11" s="355"/>
      <c r="I11" s="428"/>
    </row>
    <row r="12" spans="1:9" ht="22.5" customHeight="1" x14ac:dyDescent="0.3">
      <c r="A12" s="162" t="s">
        <v>6</v>
      </c>
      <c r="B12" s="351" t="s">
        <v>31</v>
      </c>
      <c r="C12" s="352"/>
      <c r="D12" s="353"/>
      <c r="E12" s="354"/>
      <c r="F12" s="165"/>
      <c r="G12" s="165"/>
      <c r="H12" s="355"/>
      <c r="I12" s="428"/>
    </row>
    <row r="13" spans="1:9" ht="22.5" customHeight="1" x14ac:dyDescent="0.3">
      <c r="A13" s="162" t="s">
        <v>7</v>
      </c>
      <c r="B13" s="351" t="s">
        <v>31</v>
      </c>
      <c r="C13" s="352"/>
      <c r="D13" s="353"/>
      <c r="E13" s="354"/>
      <c r="F13" s="165"/>
      <c r="G13" s="165"/>
      <c r="H13" s="355"/>
      <c r="I13" s="428"/>
    </row>
    <row r="14" spans="1:9" ht="22.5" customHeight="1" x14ac:dyDescent="0.3">
      <c r="A14" s="162" t="s">
        <v>8</v>
      </c>
      <c r="B14" s="351" t="s">
        <v>31</v>
      </c>
      <c r="C14" s="352"/>
      <c r="D14" s="353"/>
      <c r="E14" s="354"/>
      <c r="F14" s="165"/>
      <c r="G14" s="165"/>
      <c r="H14" s="355"/>
      <c r="I14" s="428"/>
    </row>
    <row r="15" spans="1:9" ht="22.5" customHeight="1" thickBot="1" x14ac:dyDescent="0.35">
      <c r="A15" s="162" t="s">
        <v>9</v>
      </c>
      <c r="B15" s="351" t="s">
        <v>31</v>
      </c>
      <c r="C15" s="352"/>
      <c r="D15" s="353"/>
      <c r="E15" s="354"/>
      <c r="F15" s="165"/>
      <c r="G15" s="165"/>
      <c r="H15" s="355"/>
      <c r="I15" s="428"/>
    </row>
    <row r="16" spans="1:9" ht="22.5" customHeight="1" thickBot="1" x14ac:dyDescent="0.35">
      <c r="A16" s="182" t="s">
        <v>10</v>
      </c>
      <c r="B16" s="345" t="s">
        <v>549</v>
      </c>
      <c r="C16" s="356"/>
      <c r="D16" s="357"/>
      <c r="E16" s="348">
        <f>SUM(E17:E22)</f>
        <v>0</v>
      </c>
      <c r="F16" s="349">
        <f>SUM(F17:F22)</f>
        <v>0</v>
      </c>
      <c r="G16" s="349">
        <f>SUM(G17:G22)</f>
        <v>0</v>
      </c>
      <c r="H16" s="350">
        <f>SUM(H17:H22)</f>
        <v>0</v>
      </c>
      <c r="I16" s="428"/>
    </row>
    <row r="17" spans="1:9" ht="22.5" customHeight="1" x14ac:dyDescent="0.3">
      <c r="A17" s="162" t="s">
        <v>11</v>
      </c>
      <c r="B17" s="351" t="s">
        <v>31</v>
      </c>
      <c r="C17" s="352"/>
      <c r="D17" s="353"/>
      <c r="E17" s="354"/>
      <c r="F17" s="165"/>
      <c r="G17" s="165"/>
      <c r="H17" s="355"/>
      <c r="I17" s="428"/>
    </row>
    <row r="18" spans="1:9" ht="22.5" customHeight="1" x14ac:dyDescent="0.3">
      <c r="A18" s="162" t="s">
        <v>12</v>
      </c>
      <c r="B18" s="351" t="s">
        <v>31</v>
      </c>
      <c r="C18" s="352"/>
      <c r="D18" s="353"/>
      <c r="E18" s="354"/>
      <c r="F18" s="165"/>
      <c r="G18" s="165"/>
      <c r="H18" s="355"/>
      <c r="I18" s="428"/>
    </row>
    <row r="19" spans="1:9" ht="22.5" customHeight="1" x14ac:dyDescent="0.3">
      <c r="A19" s="162" t="s">
        <v>35</v>
      </c>
      <c r="B19" s="351" t="s">
        <v>31</v>
      </c>
      <c r="C19" s="352"/>
      <c r="D19" s="353"/>
      <c r="E19" s="354"/>
      <c r="F19" s="165"/>
      <c r="G19" s="165"/>
      <c r="H19" s="355"/>
      <c r="I19" s="428"/>
    </row>
    <row r="20" spans="1:9" ht="22.5" customHeight="1" x14ac:dyDescent="0.3">
      <c r="A20" s="162" t="s">
        <v>37</v>
      </c>
      <c r="B20" s="351" t="s">
        <v>31</v>
      </c>
      <c r="C20" s="352"/>
      <c r="D20" s="353"/>
      <c r="E20" s="354"/>
      <c r="F20" s="165"/>
      <c r="G20" s="165"/>
      <c r="H20" s="355"/>
      <c r="I20" s="428"/>
    </row>
    <row r="21" spans="1:9" ht="22.5" customHeight="1" x14ac:dyDescent="0.3">
      <c r="A21" s="162" t="s">
        <v>38</v>
      </c>
      <c r="B21" s="351" t="s">
        <v>31</v>
      </c>
      <c r="C21" s="352"/>
      <c r="D21" s="353"/>
      <c r="E21" s="354"/>
      <c r="F21" s="165"/>
      <c r="G21" s="165"/>
      <c r="H21" s="355"/>
      <c r="I21" s="428"/>
    </row>
    <row r="22" spans="1:9" ht="22.5" customHeight="1" thickBot="1" x14ac:dyDescent="0.35">
      <c r="A22" s="162" t="s">
        <v>39</v>
      </c>
      <c r="B22" s="351" t="s">
        <v>31</v>
      </c>
      <c r="C22" s="352"/>
      <c r="D22" s="353"/>
      <c r="E22" s="354"/>
      <c r="F22" s="165"/>
      <c r="G22" s="165"/>
      <c r="H22" s="355"/>
      <c r="I22" s="428"/>
    </row>
    <row r="23" spans="1:9" ht="22.5" customHeight="1" thickBot="1" x14ac:dyDescent="0.35">
      <c r="A23" s="182" t="s">
        <v>90</v>
      </c>
      <c r="B23" s="345" t="s">
        <v>550</v>
      </c>
      <c r="C23" s="346"/>
      <c r="D23" s="347"/>
      <c r="E23" s="348">
        <f>E9+E16</f>
        <v>0</v>
      </c>
      <c r="F23" s="349">
        <f>F9+F16</f>
        <v>0</v>
      </c>
      <c r="G23" s="349">
        <f>G9+G16</f>
        <v>0</v>
      </c>
      <c r="H23" s="350">
        <f>H9+H16</f>
        <v>0</v>
      </c>
      <c r="I23" s="428"/>
    </row>
    <row r="24" spans="1:9" ht="20.100000000000001" customHeight="1" x14ac:dyDescent="0.3"/>
  </sheetData>
  <mergeCells count="10">
    <mergeCell ref="A1:H1"/>
    <mergeCell ref="A3:H3"/>
    <mergeCell ref="I5:I23"/>
    <mergeCell ref="A6:A7"/>
    <mergeCell ref="B6:B7"/>
    <mergeCell ref="C6:C7"/>
    <mergeCell ref="D6:D7"/>
    <mergeCell ref="E6:E7"/>
    <mergeCell ref="F6:G6"/>
    <mergeCell ref="H6:H7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D354-0D6D-42B0-85BB-435F836CC1C9}">
  <dimension ref="A1:I168"/>
  <sheetViews>
    <sheetView topLeftCell="A142" zoomScale="120" zoomScaleNormal="120" zoomScaleSheetLayoutView="100" workbookViewId="0">
      <selection activeCell="A6" sqref="A6"/>
    </sheetView>
  </sheetViews>
  <sheetFormatPr defaultColWidth="9.33203125" defaultRowHeight="15.6" x14ac:dyDescent="0.3"/>
  <cols>
    <col min="1" max="1" width="9" style="18" customWidth="1"/>
    <col min="2" max="2" width="68.77734375" style="18" customWidth="1"/>
    <col min="3" max="3" width="18.77734375" style="18" customWidth="1"/>
    <col min="4" max="5" width="18.77734375" style="19" customWidth="1"/>
    <col min="6" max="256" width="9.33203125" style="18"/>
    <col min="257" max="257" width="9" style="18" customWidth="1"/>
    <col min="258" max="258" width="68.77734375" style="18" customWidth="1"/>
    <col min="259" max="261" width="18.77734375" style="18" customWidth="1"/>
    <col min="262" max="512" width="9.33203125" style="18"/>
    <col min="513" max="513" width="9" style="18" customWidth="1"/>
    <col min="514" max="514" width="68.77734375" style="18" customWidth="1"/>
    <col min="515" max="517" width="18.77734375" style="18" customWidth="1"/>
    <col min="518" max="768" width="9.33203125" style="18"/>
    <col min="769" max="769" width="9" style="18" customWidth="1"/>
    <col min="770" max="770" width="68.77734375" style="18" customWidth="1"/>
    <col min="771" max="773" width="18.77734375" style="18" customWidth="1"/>
    <col min="774" max="1024" width="9.33203125" style="18"/>
    <col min="1025" max="1025" width="9" style="18" customWidth="1"/>
    <col min="1026" max="1026" width="68.77734375" style="18" customWidth="1"/>
    <col min="1027" max="1029" width="18.77734375" style="18" customWidth="1"/>
    <col min="1030" max="1280" width="9.33203125" style="18"/>
    <col min="1281" max="1281" width="9" style="18" customWidth="1"/>
    <col min="1282" max="1282" width="68.77734375" style="18" customWidth="1"/>
    <col min="1283" max="1285" width="18.77734375" style="18" customWidth="1"/>
    <col min="1286" max="1536" width="9.33203125" style="18"/>
    <col min="1537" max="1537" width="9" style="18" customWidth="1"/>
    <col min="1538" max="1538" width="68.77734375" style="18" customWidth="1"/>
    <col min="1539" max="1541" width="18.77734375" style="18" customWidth="1"/>
    <col min="1542" max="1792" width="9.33203125" style="18"/>
    <col min="1793" max="1793" width="9" style="18" customWidth="1"/>
    <col min="1794" max="1794" width="68.77734375" style="18" customWidth="1"/>
    <col min="1795" max="1797" width="18.77734375" style="18" customWidth="1"/>
    <col min="1798" max="2048" width="9.33203125" style="18"/>
    <col min="2049" max="2049" width="9" style="18" customWidth="1"/>
    <col min="2050" max="2050" width="68.77734375" style="18" customWidth="1"/>
    <col min="2051" max="2053" width="18.77734375" style="18" customWidth="1"/>
    <col min="2054" max="2304" width="9.33203125" style="18"/>
    <col min="2305" max="2305" width="9" style="18" customWidth="1"/>
    <col min="2306" max="2306" width="68.77734375" style="18" customWidth="1"/>
    <col min="2307" max="2309" width="18.77734375" style="18" customWidth="1"/>
    <col min="2310" max="2560" width="9.33203125" style="18"/>
    <col min="2561" max="2561" width="9" style="18" customWidth="1"/>
    <col min="2562" max="2562" width="68.77734375" style="18" customWidth="1"/>
    <col min="2563" max="2565" width="18.77734375" style="18" customWidth="1"/>
    <col min="2566" max="2816" width="9.33203125" style="18"/>
    <col min="2817" max="2817" width="9" style="18" customWidth="1"/>
    <col min="2818" max="2818" width="68.77734375" style="18" customWidth="1"/>
    <col min="2819" max="2821" width="18.77734375" style="18" customWidth="1"/>
    <col min="2822" max="3072" width="9.33203125" style="18"/>
    <col min="3073" max="3073" width="9" style="18" customWidth="1"/>
    <col min="3074" max="3074" width="68.77734375" style="18" customWidth="1"/>
    <col min="3075" max="3077" width="18.77734375" style="18" customWidth="1"/>
    <col min="3078" max="3328" width="9.33203125" style="18"/>
    <col min="3329" max="3329" width="9" style="18" customWidth="1"/>
    <col min="3330" max="3330" width="68.77734375" style="18" customWidth="1"/>
    <col min="3331" max="3333" width="18.77734375" style="18" customWidth="1"/>
    <col min="3334" max="3584" width="9.33203125" style="18"/>
    <col min="3585" max="3585" width="9" style="18" customWidth="1"/>
    <col min="3586" max="3586" width="68.77734375" style="18" customWidth="1"/>
    <col min="3587" max="3589" width="18.77734375" style="18" customWidth="1"/>
    <col min="3590" max="3840" width="9.33203125" style="18"/>
    <col min="3841" max="3841" width="9" style="18" customWidth="1"/>
    <col min="3842" max="3842" width="68.77734375" style="18" customWidth="1"/>
    <col min="3843" max="3845" width="18.77734375" style="18" customWidth="1"/>
    <col min="3846" max="4096" width="9.33203125" style="18"/>
    <col min="4097" max="4097" width="9" style="18" customWidth="1"/>
    <col min="4098" max="4098" width="68.77734375" style="18" customWidth="1"/>
    <col min="4099" max="4101" width="18.77734375" style="18" customWidth="1"/>
    <col min="4102" max="4352" width="9.33203125" style="18"/>
    <col min="4353" max="4353" width="9" style="18" customWidth="1"/>
    <col min="4354" max="4354" width="68.77734375" style="18" customWidth="1"/>
    <col min="4355" max="4357" width="18.77734375" style="18" customWidth="1"/>
    <col min="4358" max="4608" width="9.33203125" style="18"/>
    <col min="4609" max="4609" width="9" style="18" customWidth="1"/>
    <col min="4610" max="4610" width="68.77734375" style="18" customWidth="1"/>
    <col min="4611" max="4613" width="18.77734375" style="18" customWidth="1"/>
    <col min="4614" max="4864" width="9.33203125" style="18"/>
    <col min="4865" max="4865" width="9" style="18" customWidth="1"/>
    <col min="4866" max="4866" width="68.77734375" style="18" customWidth="1"/>
    <col min="4867" max="4869" width="18.77734375" style="18" customWidth="1"/>
    <col min="4870" max="5120" width="9.33203125" style="18"/>
    <col min="5121" max="5121" width="9" style="18" customWidth="1"/>
    <col min="5122" max="5122" width="68.77734375" style="18" customWidth="1"/>
    <col min="5123" max="5125" width="18.77734375" style="18" customWidth="1"/>
    <col min="5126" max="5376" width="9.33203125" style="18"/>
    <col min="5377" max="5377" width="9" style="18" customWidth="1"/>
    <col min="5378" max="5378" width="68.77734375" style="18" customWidth="1"/>
    <col min="5379" max="5381" width="18.77734375" style="18" customWidth="1"/>
    <col min="5382" max="5632" width="9.33203125" style="18"/>
    <col min="5633" max="5633" width="9" style="18" customWidth="1"/>
    <col min="5634" max="5634" width="68.77734375" style="18" customWidth="1"/>
    <col min="5635" max="5637" width="18.77734375" style="18" customWidth="1"/>
    <col min="5638" max="5888" width="9.33203125" style="18"/>
    <col min="5889" max="5889" width="9" style="18" customWidth="1"/>
    <col min="5890" max="5890" width="68.77734375" style="18" customWidth="1"/>
    <col min="5891" max="5893" width="18.77734375" style="18" customWidth="1"/>
    <col min="5894" max="6144" width="9.33203125" style="18"/>
    <col min="6145" max="6145" width="9" style="18" customWidth="1"/>
    <col min="6146" max="6146" width="68.77734375" style="18" customWidth="1"/>
    <col min="6147" max="6149" width="18.77734375" style="18" customWidth="1"/>
    <col min="6150" max="6400" width="9.33203125" style="18"/>
    <col min="6401" max="6401" width="9" style="18" customWidth="1"/>
    <col min="6402" max="6402" width="68.77734375" style="18" customWidth="1"/>
    <col min="6403" max="6405" width="18.77734375" style="18" customWidth="1"/>
    <col min="6406" max="6656" width="9.33203125" style="18"/>
    <col min="6657" max="6657" width="9" style="18" customWidth="1"/>
    <col min="6658" max="6658" width="68.77734375" style="18" customWidth="1"/>
    <col min="6659" max="6661" width="18.77734375" style="18" customWidth="1"/>
    <col min="6662" max="6912" width="9.33203125" style="18"/>
    <col min="6913" max="6913" width="9" style="18" customWidth="1"/>
    <col min="6914" max="6914" width="68.77734375" style="18" customWidth="1"/>
    <col min="6915" max="6917" width="18.77734375" style="18" customWidth="1"/>
    <col min="6918" max="7168" width="9.33203125" style="18"/>
    <col min="7169" max="7169" width="9" style="18" customWidth="1"/>
    <col min="7170" max="7170" width="68.77734375" style="18" customWidth="1"/>
    <col min="7171" max="7173" width="18.77734375" style="18" customWidth="1"/>
    <col min="7174" max="7424" width="9.33203125" style="18"/>
    <col min="7425" max="7425" width="9" style="18" customWidth="1"/>
    <col min="7426" max="7426" width="68.77734375" style="18" customWidth="1"/>
    <col min="7427" max="7429" width="18.77734375" style="18" customWidth="1"/>
    <col min="7430" max="7680" width="9.33203125" style="18"/>
    <col min="7681" max="7681" width="9" style="18" customWidth="1"/>
    <col min="7682" max="7682" width="68.77734375" style="18" customWidth="1"/>
    <col min="7683" max="7685" width="18.77734375" style="18" customWidth="1"/>
    <col min="7686" max="7936" width="9.33203125" style="18"/>
    <col min="7937" max="7937" width="9" style="18" customWidth="1"/>
    <col min="7938" max="7938" width="68.77734375" style="18" customWidth="1"/>
    <col min="7939" max="7941" width="18.77734375" style="18" customWidth="1"/>
    <col min="7942" max="8192" width="9.33203125" style="18"/>
    <col min="8193" max="8193" width="9" style="18" customWidth="1"/>
    <col min="8194" max="8194" width="68.77734375" style="18" customWidth="1"/>
    <col min="8195" max="8197" width="18.77734375" style="18" customWidth="1"/>
    <col min="8198" max="8448" width="9.33203125" style="18"/>
    <col min="8449" max="8449" width="9" style="18" customWidth="1"/>
    <col min="8450" max="8450" width="68.77734375" style="18" customWidth="1"/>
    <col min="8451" max="8453" width="18.77734375" style="18" customWidth="1"/>
    <col min="8454" max="8704" width="9.33203125" style="18"/>
    <col min="8705" max="8705" width="9" style="18" customWidth="1"/>
    <col min="8706" max="8706" width="68.77734375" style="18" customWidth="1"/>
    <col min="8707" max="8709" width="18.77734375" style="18" customWidth="1"/>
    <col min="8710" max="8960" width="9.33203125" style="18"/>
    <col min="8961" max="8961" width="9" style="18" customWidth="1"/>
    <col min="8962" max="8962" width="68.77734375" style="18" customWidth="1"/>
    <col min="8963" max="8965" width="18.77734375" style="18" customWidth="1"/>
    <col min="8966" max="9216" width="9.33203125" style="18"/>
    <col min="9217" max="9217" width="9" style="18" customWidth="1"/>
    <col min="9218" max="9218" width="68.77734375" style="18" customWidth="1"/>
    <col min="9219" max="9221" width="18.77734375" style="18" customWidth="1"/>
    <col min="9222" max="9472" width="9.33203125" style="18"/>
    <col min="9473" max="9473" width="9" style="18" customWidth="1"/>
    <col min="9474" max="9474" width="68.77734375" style="18" customWidth="1"/>
    <col min="9475" max="9477" width="18.77734375" style="18" customWidth="1"/>
    <col min="9478" max="9728" width="9.33203125" style="18"/>
    <col min="9729" max="9729" width="9" style="18" customWidth="1"/>
    <col min="9730" max="9730" width="68.77734375" style="18" customWidth="1"/>
    <col min="9731" max="9733" width="18.77734375" style="18" customWidth="1"/>
    <col min="9734" max="9984" width="9.33203125" style="18"/>
    <col min="9985" max="9985" width="9" style="18" customWidth="1"/>
    <col min="9986" max="9986" width="68.77734375" style="18" customWidth="1"/>
    <col min="9987" max="9989" width="18.77734375" style="18" customWidth="1"/>
    <col min="9990" max="10240" width="9.33203125" style="18"/>
    <col min="10241" max="10241" width="9" style="18" customWidth="1"/>
    <col min="10242" max="10242" width="68.77734375" style="18" customWidth="1"/>
    <col min="10243" max="10245" width="18.77734375" style="18" customWidth="1"/>
    <col min="10246" max="10496" width="9.33203125" style="18"/>
    <col min="10497" max="10497" width="9" style="18" customWidth="1"/>
    <col min="10498" max="10498" width="68.77734375" style="18" customWidth="1"/>
    <col min="10499" max="10501" width="18.77734375" style="18" customWidth="1"/>
    <col min="10502" max="10752" width="9.33203125" style="18"/>
    <col min="10753" max="10753" width="9" style="18" customWidth="1"/>
    <col min="10754" max="10754" width="68.77734375" style="18" customWidth="1"/>
    <col min="10755" max="10757" width="18.77734375" style="18" customWidth="1"/>
    <col min="10758" max="11008" width="9.33203125" style="18"/>
    <col min="11009" max="11009" width="9" style="18" customWidth="1"/>
    <col min="11010" max="11010" width="68.77734375" style="18" customWidth="1"/>
    <col min="11011" max="11013" width="18.77734375" style="18" customWidth="1"/>
    <col min="11014" max="11264" width="9.33203125" style="18"/>
    <col min="11265" max="11265" width="9" style="18" customWidth="1"/>
    <col min="11266" max="11266" width="68.77734375" style="18" customWidth="1"/>
    <col min="11267" max="11269" width="18.77734375" style="18" customWidth="1"/>
    <col min="11270" max="11520" width="9.33203125" style="18"/>
    <col min="11521" max="11521" width="9" style="18" customWidth="1"/>
    <col min="11522" max="11522" width="68.77734375" style="18" customWidth="1"/>
    <col min="11523" max="11525" width="18.77734375" style="18" customWidth="1"/>
    <col min="11526" max="11776" width="9.33203125" style="18"/>
    <col min="11777" max="11777" width="9" style="18" customWidth="1"/>
    <col min="11778" max="11778" width="68.77734375" style="18" customWidth="1"/>
    <col min="11779" max="11781" width="18.77734375" style="18" customWidth="1"/>
    <col min="11782" max="12032" width="9.33203125" style="18"/>
    <col min="12033" max="12033" width="9" style="18" customWidth="1"/>
    <col min="12034" max="12034" width="68.77734375" style="18" customWidth="1"/>
    <col min="12035" max="12037" width="18.77734375" style="18" customWidth="1"/>
    <col min="12038" max="12288" width="9.33203125" style="18"/>
    <col min="12289" max="12289" width="9" style="18" customWidth="1"/>
    <col min="12290" max="12290" width="68.77734375" style="18" customWidth="1"/>
    <col min="12291" max="12293" width="18.77734375" style="18" customWidth="1"/>
    <col min="12294" max="12544" width="9.33203125" style="18"/>
    <col min="12545" max="12545" width="9" style="18" customWidth="1"/>
    <col min="12546" max="12546" width="68.77734375" style="18" customWidth="1"/>
    <col min="12547" max="12549" width="18.77734375" style="18" customWidth="1"/>
    <col min="12550" max="12800" width="9.33203125" style="18"/>
    <col min="12801" max="12801" width="9" style="18" customWidth="1"/>
    <col min="12802" max="12802" width="68.77734375" style="18" customWidth="1"/>
    <col min="12803" max="12805" width="18.77734375" style="18" customWidth="1"/>
    <col min="12806" max="13056" width="9.33203125" style="18"/>
    <col min="13057" max="13057" width="9" style="18" customWidth="1"/>
    <col min="13058" max="13058" width="68.77734375" style="18" customWidth="1"/>
    <col min="13059" max="13061" width="18.77734375" style="18" customWidth="1"/>
    <col min="13062" max="13312" width="9.33203125" style="18"/>
    <col min="13313" max="13313" width="9" style="18" customWidth="1"/>
    <col min="13314" max="13314" width="68.77734375" style="18" customWidth="1"/>
    <col min="13315" max="13317" width="18.77734375" style="18" customWidth="1"/>
    <col min="13318" max="13568" width="9.33203125" style="18"/>
    <col min="13569" max="13569" width="9" style="18" customWidth="1"/>
    <col min="13570" max="13570" width="68.77734375" style="18" customWidth="1"/>
    <col min="13571" max="13573" width="18.77734375" style="18" customWidth="1"/>
    <col min="13574" max="13824" width="9.33203125" style="18"/>
    <col min="13825" max="13825" width="9" style="18" customWidth="1"/>
    <col min="13826" max="13826" width="68.77734375" style="18" customWidth="1"/>
    <col min="13827" max="13829" width="18.77734375" style="18" customWidth="1"/>
    <col min="13830" max="14080" width="9.33203125" style="18"/>
    <col min="14081" max="14081" width="9" style="18" customWidth="1"/>
    <col min="14082" max="14082" width="68.77734375" style="18" customWidth="1"/>
    <col min="14083" max="14085" width="18.77734375" style="18" customWidth="1"/>
    <col min="14086" max="14336" width="9.33203125" style="18"/>
    <col min="14337" max="14337" width="9" style="18" customWidth="1"/>
    <col min="14338" max="14338" width="68.77734375" style="18" customWidth="1"/>
    <col min="14339" max="14341" width="18.77734375" style="18" customWidth="1"/>
    <col min="14342" max="14592" width="9.33203125" style="18"/>
    <col min="14593" max="14593" width="9" style="18" customWidth="1"/>
    <col min="14594" max="14594" width="68.77734375" style="18" customWidth="1"/>
    <col min="14595" max="14597" width="18.77734375" style="18" customWidth="1"/>
    <col min="14598" max="14848" width="9.33203125" style="18"/>
    <col min="14849" max="14849" width="9" style="18" customWidth="1"/>
    <col min="14850" max="14850" width="68.77734375" style="18" customWidth="1"/>
    <col min="14851" max="14853" width="18.77734375" style="18" customWidth="1"/>
    <col min="14854" max="15104" width="9.33203125" style="18"/>
    <col min="15105" max="15105" width="9" style="18" customWidth="1"/>
    <col min="15106" max="15106" width="68.77734375" style="18" customWidth="1"/>
    <col min="15107" max="15109" width="18.77734375" style="18" customWidth="1"/>
    <col min="15110" max="15360" width="9.33203125" style="18"/>
    <col min="15361" max="15361" width="9" style="18" customWidth="1"/>
    <col min="15362" max="15362" width="68.77734375" style="18" customWidth="1"/>
    <col min="15363" max="15365" width="18.77734375" style="18" customWidth="1"/>
    <col min="15366" max="15616" width="9.33203125" style="18"/>
    <col min="15617" max="15617" width="9" style="18" customWidth="1"/>
    <col min="15618" max="15618" width="68.77734375" style="18" customWidth="1"/>
    <col min="15619" max="15621" width="18.77734375" style="18" customWidth="1"/>
    <col min="15622" max="15872" width="9.33203125" style="18"/>
    <col min="15873" max="15873" width="9" style="18" customWidth="1"/>
    <col min="15874" max="15874" width="68.77734375" style="18" customWidth="1"/>
    <col min="15875" max="15877" width="18.77734375" style="18" customWidth="1"/>
    <col min="15878" max="16128" width="9.33203125" style="18"/>
    <col min="16129" max="16129" width="9" style="18" customWidth="1"/>
    <col min="16130" max="16130" width="68.77734375" style="18" customWidth="1"/>
    <col min="16131" max="16133" width="18.77734375" style="18" customWidth="1"/>
    <col min="16134" max="16384" width="9.33203125" style="18"/>
  </cols>
  <sheetData>
    <row r="1" spans="1:5" x14ac:dyDescent="0.3">
      <c r="A1" s="393" t="s">
        <v>478</v>
      </c>
      <c r="B1" s="394"/>
      <c r="C1" s="394"/>
      <c r="D1" s="394"/>
      <c r="E1" s="394"/>
    </row>
    <row r="2" spans="1:5" x14ac:dyDescent="0.3">
      <c r="A2" s="395"/>
      <c r="B2" s="396"/>
      <c r="C2" s="396"/>
      <c r="D2" s="396"/>
      <c r="E2" s="396"/>
    </row>
    <row r="3" spans="1:5" ht="15.6" customHeight="1" x14ac:dyDescent="0.3">
      <c r="A3" s="397" t="s">
        <v>13</v>
      </c>
      <c r="B3" s="397"/>
      <c r="C3" s="397"/>
      <c r="D3" s="397"/>
      <c r="E3" s="397"/>
    </row>
    <row r="4" spans="1:5" ht="15.6" customHeight="1" x14ac:dyDescent="0.3">
      <c r="A4" s="358"/>
      <c r="B4" s="358"/>
      <c r="C4" s="358"/>
      <c r="D4" s="358"/>
      <c r="E4" s="358"/>
    </row>
    <row r="5" spans="1:5" ht="15.9" customHeight="1" x14ac:dyDescent="0.3">
      <c r="A5" s="398" t="s">
        <v>552</v>
      </c>
      <c r="B5" s="398"/>
      <c r="C5" s="398"/>
      <c r="D5" s="398"/>
      <c r="E5" s="398"/>
    </row>
    <row r="6" spans="1:5" ht="15.9" customHeight="1" thickBot="1" x14ac:dyDescent="0.35">
      <c r="A6" s="56"/>
      <c r="B6" s="56"/>
      <c r="C6" s="56"/>
      <c r="D6" s="112"/>
      <c r="E6" s="112" t="str">
        <f>CONCATENATE('[1]Z_6.12.3.sz.mell'!E4)</f>
        <v xml:space="preserve"> Forintban!</v>
      </c>
    </row>
    <row r="7" spans="1:5" ht="15.9" customHeight="1" x14ac:dyDescent="0.3">
      <c r="A7" s="399" t="s">
        <v>2</v>
      </c>
      <c r="B7" s="401" t="s">
        <v>73</v>
      </c>
      <c r="C7" s="403" t="str">
        <f>CONCATENATE(LEFT([1]Z_ALAPADATOK!D7,4)-2,". évi tény")</f>
        <v>2019. évi tény</v>
      </c>
      <c r="D7" s="405" t="str">
        <f>CONCATENATE(LEFT([1]Z_ALAPADATOK!D7,4)-1,". évi")</f>
        <v>2020. évi</v>
      </c>
      <c r="E7" s="406"/>
    </row>
    <row r="8" spans="1:5" ht="38.1" customHeight="1" thickBot="1" x14ac:dyDescent="0.35">
      <c r="A8" s="400"/>
      <c r="B8" s="402"/>
      <c r="C8" s="404"/>
      <c r="D8" s="57" t="s">
        <v>265</v>
      </c>
      <c r="E8" s="58" t="s">
        <v>266</v>
      </c>
    </row>
    <row r="9" spans="1:5" s="20" customFormat="1" ht="12" customHeight="1" thickBot="1" x14ac:dyDescent="0.25">
      <c r="A9" s="59" t="s">
        <v>20</v>
      </c>
      <c r="B9" s="60" t="s">
        <v>64</v>
      </c>
      <c r="C9" s="60" t="s">
        <v>22</v>
      </c>
      <c r="D9" s="60" t="s">
        <v>24</v>
      </c>
      <c r="E9" s="61" t="s">
        <v>25</v>
      </c>
    </row>
    <row r="10" spans="1:5" s="21" customFormat="1" ht="12" customHeight="1" thickBot="1" x14ac:dyDescent="0.3">
      <c r="A10" s="10" t="s">
        <v>3</v>
      </c>
      <c r="B10" s="62" t="s">
        <v>267</v>
      </c>
      <c r="C10" s="63">
        <f>+C11+C12+C13+C14+C15+C16</f>
        <v>549931568</v>
      </c>
      <c r="D10" s="63">
        <f>+D11+D12+D13+D14+D15+D16</f>
        <v>617513436</v>
      </c>
      <c r="E10" s="53">
        <f>+E11+E12+E13+E14+E15+E16</f>
        <v>617513436</v>
      </c>
    </row>
    <row r="11" spans="1:5" s="21" customFormat="1" ht="12" customHeight="1" x14ac:dyDescent="0.25">
      <c r="A11" s="13" t="s">
        <v>242</v>
      </c>
      <c r="B11" s="113" t="s">
        <v>268</v>
      </c>
      <c r="C11" s="64">
        <v>111599287</v>
      </c>
      <c r="D11" s="65">
        <f>'[1]Z_1.1.sz.mell.'!D12</f>
        <v>152342462</v>
      </c>
      <c r="E11" s="66">
        <f>'[1]Z_1.1.sz.mell.'!E12</f>
        <v>152342462</v>
      </c>
    </row>
    <row r="12" spans="1:5" s="21" customFormat="1" ht="12" customHeight="1" x14ac:dyDescent="0.25">
      <c r="A12" s="14" t="s">
        <v>244</v>
      </c>
      <c r="B12" s="114" t="s">
        <v>269</v>
      </c>
      <c r="C12" s="67">
        <v>161342034</v>
      </c>
      <c r="D12" s="65">
        <f>'[1]Z_1.1.sz.mell.'!D13</f>
        <v>168762505</v>
      </c>
      <c r="E12" s="68">
        <f>'[1]Z_1.1.sz.mell.'!E13</f>
        <v>168762505</v>
      </c>
    </row>
    <row r="13" spans="1:5" s="21" customFormat="1" ht="12" customHeight="1" x14ac:dyDescent="0.25">
      <c r="A13" s="14" t="s">
        <v>246</v>
      </c>
      <c r="B13" s="114" t="s">
        <v>270</v>
      </c>
      <c r="C13" s="67">
        <v>223231090</v>
      </c>
      <c r="D13" s="65">
        <f>'[1]Z_1.1.sz.mell.'!D14</f>
        <v>235952168</v>
      </c>
      <c r="E13" s="68">
        <f>'[1]Z_1.1.sz.mell.'!E14</f>
        <v>235952168</v>
      </c>
    </row>
    <row r="14" spans="1:5" s="21" customFormat="1" ht="12" customHeight="1" x14ac:dyDescent="0.25">
      <c r="A14" s="14" t="s">
        <v>248</v>
      </c>
      <c r="B14" s="114" t="s">
        <v>271</v>
      </c>
      <c r="C14" s="67">
        <v>4403931</v>
      </c>
      <c r="D14" s="65">
        <f>'[1]Z_1.1.sz.mell.'!D15</f>
        <v>5755866</v>
      </c>
      <c r="E14" s="68">
        <f>'[1]Z_1.1.sz.mell.'!E15</f>
        <v>5755866</v>
      </c>
    </row>
    <row r="15" spans="1:5" s="21" customFormat="1" ht="12" customHeight="1" x14ac:dyDescent="0.25">
      <c r="A15" s="14" t="s">
        <v>272</v>
      </c>
      <c r="B15" s="114" t="s">
        <v>273</v>
      </c>
      <c r="C15" s="69">
        <v>49355226</v>
      </c>
      <c r="D15" s="65">
        <f>'[1]Z_1.1.sz.mell.'!D16</f>
        <v>54700435</v>
      </c>
      <c r="E15" s="68">
        <f>'[1]Z_1.1.sz.mell.'!E16</f>
        <v>54700435</v>
      </c>
    </row>
    <row r="16" spans="1:5" s="21" customFormat="1" ht="12" customHeight="1" thickBot="1" x14ac:dyDescent="0.3">
      <c r="A16" s="16" t="s">
        <v>274</v>
      </c>
      <c r="B16" s="115" t="s">
        <v>275</v>
      </c>
      <c r="C16" s="70"/>
      <c r="D16" s="65">
        <f>'[1]Z_1.1.sz.mell.'!D17</f>
        <v>0</v>
      </c>
      <c r="E16" s="71">
        <f>'[1]Z_1.1.sz.mell.'!E17</f>
        <v>0</v>
      </c>
    </row>
    <row r="17" spans="1:5" s="21" customFormat="1" ht="12" customHeight="1" thickBot="1" x14ac:dyDescent="0.3">
      <c r="A17" s="10" t="s">
        <v>4</v>
      </c>
      <c r="B17" s="116" t="s">
        <v>276</v>
      </c>
      <c r="C17" s="63">
        <f>+C18+C19+C20+C21+C22</f>
        <v>552080461</v>
      </c>
      <c r="D17" s="63">
        <f>+D18+D19+D20+D21+D22</f>
        <v>405061548</v>
      </c>
      <c r="E17" s="12">
        <f>+E18+E19+E20+E21+E22</f>
        <v>299712056</v>
      </c>
    </row>
    <row r="18" spans="1:5" s="21" customFormat="1" ht="12" customHeight="1" x14ac:dyDescent="0.25">
      <c r="A18" s="13" t="s">
        <v>252</v>
      </c>
      <c r="B18" s="113" t="s">
        <v>277</v>
      </c>
      <c r="C18" s="64"/>
      <c r="D18" s="65">
        <f>'[1]Z_1.1.sz.mell.'!D19</f>
        <v>0</v>
      </c>
      <c r="E18" s="68">
        <f>'[1]Z_1.1.sz.mell.'!E19</f>
        <v>0</v>
      </c>
    </row>
    <row r="19" spans="1:5" s="21" customFormat="1" ht="12" customHeight="1" x14ac:dyDescent="0.25">
      <c r="A19" s="14" t="s">
        <v>254</v>
      </c>
      <c r="B19" s="114" t="s">
        <v>278</v>
      </c>
      <c r="C19" s="67"/>
      <c r="D19" s="65">
        <f>'[1]Z_1.1.sz.mell.'!D20</f>
        <v>0</v>
      </c>
      <c r="E19" s="68">
        <f>'[1]Z_1.1.sz.mell.'!E20</f>
        <v>0</v>
      </c>
    </row>
    <row r="20" spans="1:5" s="21" customFormat="1" ht="12" customHeight="1" x14ac:dyDescent="0.25">
      <c r="A20" s="14" t="s">
        <v>256</v>
      </c>
      <c r="B20" s="114" t="s">
        <v>279</v>
      </c>
      <c r="C20" s="67"/>
      <c r="D20" s="65">
        <f>'[1]Z_1.1.sz.mell.'!D21</f>
        <v>0</v>
      </c>
      <c r="E20" s="68">
        <f>'[1]Z_1.1.sz.mell.'!E21</f>
        <v>0</v>
      </c>
    </row>
    <row r="21" spans="1:5" s="21" customFormat="1" ht="12" customHeight="1" x14ac:dyDescent="0.25">
      <c r="A21" s="14" t="s">
        <v>280</v>
      </c>
      <c r="B21" s="114" t="s">
        <v>281</v>
      </c>
      <c r="C21" s="67"/>
      <c r="D21" s="65">
        <f>'[1]Z_1.1.sz.mell.'!D22</f>
        <v>0</v>
      </c>
      <c r="E21" s="68">
        <f>'[1]Z_1.1.sz.mell.'!E22</f>
        <v>0</v>
      </c>
    </row>
    <row r="22" spans="1:5" s="21" customFormat="1" ht="12" customHeight="1" x14ac:dyDescent="0.25">
      <c r="A22" s="14" t="s">
        <v>282</v>
      </c>
      <c r="B22" s="114" t="s">
        <v>283</v>
      </c>
      <c r="C22" s="67">
        <v>552080461</v>
      </c>
      <c r="D22" s="65">
        <f>'[1]Z_1.1.sz.mell.'!D23</f>
        <v>405061548</v>
      </c>
      <c r="E22" s="68">
        <f>'[1]Z_1.1.sz.mell.'!E23</f>
        <v>299712056</v>
      </c>
    </row>
    <row r="23" spans="1:5" s="21" customFormat="1" ht="12" customHeight="1" thickBot="1" x14ac:dyDescent="0.3">
      <c r="A23" s="16" t="s">
        <v>284</v>
      </c>
      <c r="B23" s="115" t="s">
        <v>285</v>
      </c>
      <c r="C23" s="72"/>
      <c r="D23" s="65">
        <f>'[1]Z_1.1.sz.mell.'!D24</f>
        <v>15345</v>
      </c>
      <c r="E23" s="68">
        <f>'[1]Z_1.1.sz.mell.'!E24</f>
        <v>41192755</v>
      </c>
    </row>
    <row r="24" spans="1:5" s="21" customFormat="1" ht="12" customHeight="1" thickBot="1" x14ac:dyDescent="0.3">
      <c r="A24" s="10" t="s">
        <v>5</v>
      </c>
      <c r="B24" s="62" t="s">
        <v>286</v>
      </c>
      <c r="C24" s="63">
        <f>+C25+C26+C27+C28+C29</f>
        <v>304429964</v>
      </c>
      <c r="D24" s="63">
        <f>+D25+D26+D27+D28+D29</f>
        <v>62423908</v>
      </c>
      <c r="E24" s="12">
        <f>+E25+E26+E27+E28+E29</f>
        <v>62423908</v>
      </c>
    </row>
    <row r="25" spans="1:5" s="21" customFormat="1" ht="12" customHeight="1" x14ac:dyDescent="0.25">
      <c r="A25" s="13" t="s">
        <v>287</v>
      </c>
      <c r="B25" s="113" t="s">
        <v>288</v>
      </c>
      <c r="C25" s="64">
        <v>40000000</v>
      </c>
      <c r="D25" s="65">
        <f>'[1]Z_1.1.sz.mell.'!D26</f>
        <v>0</v>
      </c>
      <c r="E25" s="68">
        <f>'[1]Z_1.1.sz.mell.'!E26</f>
        <v>0</v>
      </c>
    </row>
    <row r="26" spans="1:5" s="21" customFormat="1" ht="12" customHeight="1" x14ac:dyDescent="0.25">
      <c r="A26" s="14" t="s">
        <v>289</v>
      </c>
      <c r="B26" s="114" t="s">
        <v>290</v>
      </c>
      <c r="C26" s="67"/>
      <c r="D26" s="65">
        <f>'[1]Z_1.1.sz.mell.'!D27</f>
        <v>0</v>
      </c>
      <c r="E26" s="68">
        <f>'[1]Z_1.1.sz.mell.'!E27</f>
        <v>0</v>
      </c>
    </row>
    <row r="27" spans="1:5" s="21" customFormat="1" ht="12" customHeight="1" x14ac:dyDescent="0.25">
      <c r="A27" s="14" t="s">
        <v>291</v>
      </c>
      <c r="B27" s="114" t="s">
        <v>292</v>
      </c>
      <c r="C27" s="67"/>
      <c r="D27" s="65">
        <f>'[1]Z_1.1.sz.mell.'!D28</f>
        <v>0</v>
      </c>
      <c r="E27" s="68">
        <f>'[1]Z_1.1.sz.mell.'!E28</f>
        <v>0</v>
      </c>
    </row>
    <row r="28" spans="1:5" s="21" customFormat="1" ht="12" customHeight="1" x14ac:dyDescent="0.25">
      <c r="A28" s="14" t="s">
        <v>293</v>
      </c>
      <c r="B28" s="114" t="s">
        <v>294</v>
      </c>
      <c r="C28" s="67"/>
      <c r="D28" s="65">
        <f>'[1]Z_1.1.sz.mell.'!D29</f>
        <v>0</v>
      </c>
      <c r="E28" s="68">
        <f>'[1]Z_1.1.sz.mell.'!E29</f>
        <v>0</v>
      </c>
    </row>
    <row r="29" spans="1:5" s="21" customFormat="1" ht="12" customHeight="1" x14ac:dyDescent="0.25">
      <c r="A29" s="14" t="s">
        <v>295</v>
      </c>
      <c r="B29" s="114" t="s">
        <v>296</v>
      </c>
      <c r="C29" s="67">
        <v>264429964</v>
      </c>
      <c r="D29" s="65">
        <f>'[1]Z_1.1.sz.mell.'!D30</f>
        <v>62423908</v>
      </c>
      <c r="E29" s="68">
        <f>'[1]Z_1.1.sz.mell.'!E30</f>
        <v>62423908</v>
      </c>
    </row>
    <row r="30" spans="1:5" s="21" customFormat="1" ht="12" customHeight="1" thickBot="1" x14ac:dyDescent="0.3">
      <c r="A30" s="16" t="s">
        <v>297</v>
      </c>
      <c r="B30" s="115" t="s">
        <v>298</v>
      </c>
      <c r="C30" s="72"/>
      <c r="D30" s="65">
        <f>'[1]Z_1.1.sz.mell.'!D31</f>
        <v>0</v>
      </c>
      <c r="E30" s="68">
        <f>'[1]Z_1.1.sz.mell.'!E31</f>
        <v>0</v>
      </c>
    </row>
    <row r="31" spans="1:5" s="21" customFormat="1" ht="12" customHeight="1" thickBot="1" x14ac:dyDescent="0.3">
      <c r="A31" s="4" t="s">
        <v>299</v>
      </c>
      <c r="B31" s="7" t="s">
        <v>300</v>
      </c>
      <c r="C31" s="73">
        <f>SUM(C32:C38)</f>
        <v>112826958</v>
      </c>
      <c r="D31" s="73">
        <f>SUM(D32:D38)</f>
        <v>97100000</v>
      </c>
      <c r="E31" s="17">
        <f>SUM(E32:E38)</f>
        <v>58985311</v>
      </c>
    </row>
    <row r="32" spans="1:5" s="21" customFormat="1" ht="12" customHeight="1" x14ac:dyDescent="0.25">
      <c r="A32" s="74" t="s">
        <v>258</v>
      </c>
      <c r="B32" s="117" t="str">
        <f>'[1]Z_1.1.sz.mell.'!B33</f>
        <v>Építményadó</v>
      </c>
      <c r="C32" s="64">
        <v>6915457</v>
      </c>
      <c r="D32" s="65">
        <f>'[1]Z_1.1.sz.mell.'!D33</f>
        <v>7100000</v>
      </c>
      <c r="E32" s="68">
        <f>'[1]Z_1.1.sz.mell.'!E33</f>
        <v>7781544</v>
      </c>
    </row>
    <row r="33" spans="1:5" s="21" customFormat="1" ht="12" customHeight="1" x14ac:dyDescent="0.25">
      <c r="A33" s="75" t="s">
        <v>259</v>
      </c>
      <c r="B33" s="117" t="str">
        <f>'[1]Z_1.1.sz.mell.'!B34</f>
        <v>Idegenforgalmi adó</v>
      </c>
      <c r="C33" s="67">
        <v>1579850</v>
      </c>
      <c r="D33" s="65">
        <f>'[1]Z_1.1.sz.mell.'!D34</f>
        <v>500000</v>
      </c>
      <c r="E33" s="68">
        <f>'[1]Z_1.1.sz.mell.'!E34</f>
        <v>336750</v>
      </c>
    </row>
    <row r="34" spans="1:5" s="21" customFormat="1" ht="12" customHeight="1" x14ac:dyDescent="0.25">
      <c r="A34" s="75" t="s">
        <v>301</v>
      </c>
      <c r="B34" s="117" t="str">
        <f>'[1]Z_1.1.sz.mell.'!B35</f>
        <v>Iparűzési adó</v>
      </c>
      <c r="C34" s="67">
        <v>76871377</v>
      </c>
      <c r="D34" s="65">
        <f>'[1]Z_1.1.sz.mell.'!D35</f>
        <v>65000000</v>
      </c>
      <c r="E34" s="68">
        <f>'[1]Z_1.1.sz.mell.'!E35</f>
        <v>32895778</v>
      </c>
    </row>
    <row r="35" spans="1:5" s="21" customFormat="1" ht="12" customHeight="1" x14ac:dyDescent="0.25">
      <c r="A35" s="75" t="s">
        <v>302</v>
      </c>
      <c r="B35" s="117" t="str">
        <f>'[1]Z_1.1.sz.mell.'!B36</f>
        <v xml:space="preserve">Talajterhelési díj </v>
      </c>
      <c r="C35" s="67"/>
      <c r="D35" s="65">
        <f>'[1]Z_1.1.sz.mell.'!D36</f>
        <v>1500000</v>
      </c>
      <c r="E35" s="68">
        <f>'[1]Z_1.1.sz.mell.'!E36</f>
        <v>2686878</v>
      </c>
    </row>
    <row r="36" spans="1:5" s="21" customFormat="1" ht="12" customHeight="1" x14ac:dyDescent="0.25">
      <c r="A36" s="75" t="s">
        <v>303</v>
      </c>
      <c r="B36" s="117" t="str">
        <f>'[1]Z_1.1.sz.mell.'!B37</f>
        <v>Gépjárműadó</v>
      </c>
      <c r="C36" s="67">
        <v>8760005</v>
      </c>
      <c r="D36" s="65">
        <f>'[1]Z_1.1.sz.mell.'!D37</f>
        <v>8000000</v>
      </c>
      <c r="E36" s="68">
        <f>'[1]Z_1.1.sz.mell.'!E37</f>
        <v>0</v>
      </c>
    </row>
    <row r="37" spans="1:5" s="21" customFormat="1" ht="12" customHeight="1" x14ac:dyDescent="0.25">
      <c r="A37" s="75" t="s">
        <v>304</v>
      </c>
      <c r="B37" s="117" t="str">
        <f>'[1]Z_1.1.sz.mell.'!B38</f>
        <v>Telekadó</v>
      </c>
      <c r="C37" s="67"/>
      <c r="D37" s="65">
        <f>'[1]Z_1.1.sz.mell.'!D38</f>
        <v>0</v>
      </c>
      <c r="E37" s="68">
        <f>'[1]Z_1.1.sz.mell.'!E38</f>
        <v>0</v>
      </c>
    </row>
    <row r="38" spans="1:5" s="21" customFormat="1" ht="12" customHeight="1" thickBot="1" x14ac:dyDescent="0.3">
      <c r="A38" s="76" t="s">
        <v>305</v>
      </c>
      <c r="B38" s="117" t="str">
        <f>'[1]Z_1.1.sz.mell.'!B39</f>
        <v>Kommunális adó</v>
      </c>
      <c r="C38" s="72">
        <v>18700269</v>
      </c>
      <c r="D38" s="65">
        <f>'[1]Z_1.1.sz.mell.'!D39</f>
        <v>15000000</v>
      </c>
      <c r="E38" s="68">
        <f>'[1]Z_1.1.sz.mell.'!E39</f>
        <v>15284361</v>
      </c>
    </row>
    <row r="39" spans="1:5" s="21" customFormat="1" ht="12" customHeight="1" thickBot="1" x14ac:dyDescent="0.3">
      <c r="A39" s="10" t="s">
        <v>7</v>
      </c>
      <c r="B39" s="62" t="s">
        <v>306</v>
      </c>
      <c r="C39" s="63">
        <f>SUM(C40:C50)</f>
        <v>102460667</v>
      </c>
      <c r="D39" s="63">
        <f>SUM(D40:D50)</f>
        <v>122928014</v>
      </c>
      <c r="E39" s="12">
        <f>SUM(E40:E50)</f>
        <v>114253135</v>
      </c>
    </row>
    <row r="40" spans="1:5" s="21" customFormat="1" ht="12" customHeight="1" x14ac:dyDescent="0.25">
      <c r="A40" s="13" t="s">
        <v>307</v>
      </c>
      <c r="B40" s="113" t="s">
        <v>308</v>
      </c>
      <c r="C40" s="64">
        <v>8128872</v>
      </c>
      <c r="D40" s="65">
        <f>'[1]Z_1.1.sz.mell.'!D41</f>
        <v>2700000</v>
      </c>
      <c r="E40" s="68">
        <f>'[1]Z_1.1.sz.mell.'!E41</f>
        <v>2584612</v>
      </c>
    </row>
    <row r="41" spans="1:5" s="21" customFormat="1" ht="12" customHeight="1" x14ac:dyDescent="0.25">
      <c r="A41" s="14" t="s">
        <v>309</v>
      </c>
      <c r="B41" s="114" t="s">
        <v>310</v>
      </c>
      <c r="C41" s="67">
        <v>13510619</v>
      </c>
      <c r="D41" s="65">
        <f>'[1]Z_1.1.sz.mell.'!D42</f>
        <v>37700000</v>
      </c>
      <c r="E41" s="68">
        <f>'[1]Z_1.1.sz.mell.'!E42</f>
        <v>36941358</v>
      </c>
    </row>
    <row r="42" spans="1:5" s="21" customFormat="1" ht="12" customHeight="1" x14ac:dyDescent="0.25">
      <c r="A42" s="14" t="s">
        <v>311</v>
      </c>
      <c r="B42" s="114" t="s">
        <v>312</v>
      </c>
      <c r="C42" s="67">
        <v>3344626</v>
      </c>
      <c r="D42" s="65">
        <f>'[1]Z_1.1.sz.mell.'!D43</f>
        <v>4400000</v>
      </c>
      <c r="E42" s="68">
        <f>'[1]Z_1.1.sz.mell.'!E43</f>
        <v>4332553</v>
      </c>
    </row>
    <row r="43" spans="1:5" s="21" customFormat="1" ht="12" customHeight="1" x14ac:dyDescent="0.25">
      <c r="A43" s="14" t="s">
        <v>313</v>
      </c>
      <c r="B43" s="114" t="s">
        <v>314</v>
      </c>
      <c r="C43" s="67"/>
      <c r="D43" s="65">
        <f>'[1]Z_1.1.sz.mell.'!D44</f>
        <v>0</v>
      </c>
      <c r="E43" s="68">
        <f>'[1]Z_1.1.sz.mell.'!E44</f>
        <v>0</v>
      </c>
    </row>
    <row r="44" spans="1:5" s="21" customFormat="1" ht="12" customHeight="1" x14ac:dyDescent="0.25">
      <c r="A44" s="14" t="s">
        <v>315</v>
      </c>
      <c r="B44" s="114" t="s">
        <v>316</v>
      </c>
      <c r="C44" s="67">
        <v>55899910</v>
      </c>
      <c r="D44" s="65">
        <f>'[1]Z_1.1.sz.mell.'!D45</f>
        <v>56920320</v>
      </c>
      <c r="E44" s="68">
        <f>'[1]Z_1.1.sz.mell.'!E45</f>
        <v>54572790</v>
      </c>
    </row>
    <row r="45" spans="1:5" s="21" customFormat="1" ht="12" customHeight="1" x14ac:dyDescent="0.25">
      <c r="A45" s="14" t="s">
        <v>317</v>
      </c>
      <c r="B45" s="114" t="s">
        <v>318</v>
      </c>
      <c r="C45" s="67">
        <v>6147661</v>
      </c>
      <c r="D45" s="65">
        <f>'[1]Z_1.1.sz.mell.'!D46</f>
        <v>6643084</v>
      </c>
      <c r="E45" s="68">
        <f>'[1]Z_1.1.sz.mell.'!E46</f>
        <v>3593222</v>
      </c>
    </row>
    <row r="46" spans="1:5" s="21" customFormat="1" ht="12" customHeight="1" x14ac:dyDescent="0.25">
      <c r="A46" s="14" t="s">
        <v>319</v>
      </c>
      <c r="B46" s="114" t="s">
        <v>320</v>
      </c>
      <c r="C46" s="67"/>
      <c r="D46" s="65">
        <f>'[1]Z_1.1.sz.mell.'!D47</f>
        <v>0</v>
      </c>
      <c r="E46" s="68">
        <f>'[1]Z_1.1.sz.mell.'!E47</f>
        <v>0</v>
      </c>
    </row>
    <row r="47" spans="1:5" s="21" customFormat="1" ht="12" customHeight="1" x14ac:dyDescent="0.25">
      <c r="A47" s="14" t="s">
        <v>321</v>
      </c>
      <c r="B47" s="114" t="s">
        <v>322</v>
      </c>
      <c r="C47" s="67">
        <v>8396</v>
      </c>
      <c r="D47" s="65">
        <f>'[1]Z_1.1.sz.mell.'!D48</f>
        <v>0</v>
      </c>
      <c r="E47" s="68">
        <f>'[1]Z_1.1.sz.mell.'!E48</f>
        <v>66067</v>
      </c>
    </row>
    <row r="48" spans="1:5" s="21" customFormat="1" ht="12" customHeight="1" x14ac:dyDescent="0.25">
      <c r="A48" s="14" t="s">
        <v>323</v>
      </c>
      <c r="B48" s="114" t="s">
        <v>324</v>
      </c>
      <c r="C48" s="77"/>
      <c r="D48" s="65">
        <f>'[1]Z_1.1.sz.mell.'!D49</f>
        <v>0</v>
      </c>
      <c r="E48" s="68">
        <f>'[1]Z_1.1.sz.mell.'!E49</f>
        <v>0</v>
      </c>
    </row>
    <row r="49" spans="1:5" s="21" customFormat="1" ht="12" customHeight="1" x14ac:dyDescent="0.25">
      <c r="A49" s="14" t="s">
        <v>325</v>
      </c>
      <c r="B49" s="115" t="s">
        <v>326</v>
      </c>
      <c r="C49" s="78"/>
      <c r="D49" s="65">
        <f>'[1]Z_1.1.sz.mell.'!D50</f>
        <v>0</v>
      </c>
      <c r="E49" s="68">
        <f>'[1]Z_1.1.sz.mell.'!E50</f>
        <v>3177275</v>
      </c>
    </row>
    <row r="50" spans="1:5" s="21" customFormat="1" ht="12" customHeight="1" thickBot="1" x14ac:dyDescent="0.3">
      <c r="A50" s="16" t="s">
        <v>327</v>
      </c>
      <c r="B50" s="115" t="s">
        <v>328</v>
      </c>
      <c r="C50" s="78">
        <v>15420583</v>
      </c>
      <c r="D50" s="65">
        <f>'[1]Z_1.1.sz.mell.'!D51</f>
        <v>14564610</v>
      </c>
      <c r="E50" s="68">
        <f>'[1]Z_1.1.sz.mell.'!E51</f>
        <v>8985258</v>
      </c>
    </row>
    <row r="51" spans="1:5" s="21" customFormat="1" ht="12" customHeight="1" thickBot="1" x14ac:dyDescent="0.3">
      <c r="A51" s="10" t="s">
        <v>8</v>
      </c>
      <c r="B51" s="62" t="s">
        <v>329</v>
      </c>
      <c r="C51" s="63">
        <f>SUM(C52:C56)</f>
        <v>6521200</v>
      </c>
      <c r="D51" s="63">
        <f>SUM(D52:D56)</f>
        <v>38000000</v>
      </c>
      <c r="E51" s="12">
        <f>SUM(E52:E56)</f>
        <v>12415415</v>
      </c>
    </row>
    <row r="52" spans="1:5" s="21" customFormat="1" ht="12" customHeight="1" x14ac:dyDescent="0.25">
      <c r="A52" s="13" t="s">
        <v>330</v>
      </c>
      <c r="B52" s="113" t="s">
        <v>331</v>
      </c>
      <c r="C52" s="79"/>
      <c r="D52" s="65">
        <f>'[1]Z_1.1.sz.mell.'!D53</f>
        <v>0</v>
      </c>
      <c r="E52" s="68">
        <f>'[1]Z_1.1.sz.mell.'!E53</f>
        <v>0</v>
      </c>
    </row>
    <row r="53" spans="1:5" s="21" customFormat="1" ht="12" customHeight="1" x14ac:dyDescent="0.25">
      <c r="A53" s="14" t="s">
        <v>332</v>
      </c>
      <c r="B53" s="114" t="s">
        <v>333</v>
      </c>
      <c r="C53" s="77">
        <v>6521200</v>
      </c>
      <c r="D53" s="65">
        <f>'[1]Z_1.1.sz.mell.'!D54</f>
        <v>38000000</v>
      </c>
      <c r="E53" s="68">
        <f>'[1]Z_1.1.sz.mell.'!E54</f>
        <v>12415415</v>
      </c>
    </row>
    <row r="54" spans="1:5" s="21" customFormat="1" ht="12" customHeight="1" x14ac:dyDescent="0.25">
      <c r="A54" s="14" t="s">
        <v>334</v>
      </c>
      <c r="B54" s="114" t="s">
        <v>335</v>
      </c>
      <c r="C54" s="77"/>
      <c r="D54" s="65">
        <f>'[1]Z_1.1.sz.mell.'!D55</f>
        <v>0</v>
      </c>
      <c r="E54" s="68">
        <f>'[1]Z_1.1.sz.mell.'!E55</f>
        <v>0</v>
      </c>
    </row>
    <row r="55" spans="1:5" s="21" customFormat="1" ht="12" customHeight="1" x14ac:dyDescent="0.25">
      <c r="A55" s="14" t="s">
        <v>336</v>
      </c>
      <c r="B55" s="114" t="s">
        <v>337</v>
      </c>
      <c r="C55" s="77"/>
      <c r="D55" s="65">
        <f>'[1]Z_1.1.sz.mell.'!D56</f>
        <v>0</v>
      </c>
      <c r="E55" s="68">
        <f>'[1]Z_1.1.sz.mell.'!E56</f>
        <v>0</v>
      </c>
    </row>
    <row r="56" spans="1:5" s="21" customFormat="1" ht="12" customHeight="1" thickBot="1" x14ac:dyDescent="0.3">
      <c r="A56" s="16" t="s">
        <v>338</v>
      </c>
      <c r="B56" s="115" t="s">
        <v>339</v>
      </c>
      <c r="C56" s="78"/>
      <c r="D56" s="65">
        <f>'[1]Z_1.1.sz.mell.'!D57</f>
        <v>0</v>
      </c>
      <c r="E56" s="68">
        <f>'[1]Z_1.1.sz.mell.'!E57</f>
        <v>0</v>
      </c>
    </row>
    <row r="57" spans="1:5" s="21" customFormat="1" ht="13.8" thickBot="1" x14ac:dyDescent="0.3">
      <c r="A57" s="10" t="s">
        <v>238</v>
      </c>
      <c r="B57" s="62" t="s">
        <v>340</v>
      </c>
      <c r="C57" s="63">
        <f>SUM(C58:C60)</f>
        <v>9387860</v>
      </c>
      <c r="D57" s="63">
        <f>SUM(D58:D60)</f>
        <v>40525407</v>
      </c>
      <c r="E57" s="12">
        <f>SUM(E58:E60)</f>
        <v>36230000</v>
      </c>
    </row>
    <row r="58" spans="1:5" s="21" customFormat="1" ht="13.2" x14ac:dyDescent="0.25">
      <c r="A58" s="13" t="s">
        <v>341</v>
      </c>
      <c r="B58" s="113" t="s">
        <v>342</v>
      </c>
      <c r="C58" s="64"/>
      <c r="D58" s="65">
        <f>'[1]Z_1.1.sz.mell.'!D59</f>
        <v>0</v>
      </c>
      <c r="E58" s="68">
        <f>'[1]Z_1.1.sz.mell.'!E59</f>
        <v>0</v>
      </c>
    </row>
    <row r="59" spans="1:5" s="21" customFormat="1" ht="14.4" customHeight="1" x14ac:dyDescent="0.25">
      <c r="A59" s="14" t="s">
        <v>343</v>
      </c>
      <c r="B59" s="114" t="s">
        <v>344</v>
      </c>
      <c r="C59" s="67"/>
      <c r="D59" s="65">
        <f>'[1]Z_1.1.sz.mell.'!D60</f>
        <v>0</v>
      </c>
      <c r="E59" s="68">
        <f>'[1]Z_1.1.sz.mell.'!E60</f>
        <v>30000</v>
      </c>
    </row>
    <row r="60" spans="1:5" s="21" customFormat="1" ht="13.2" x14ac:dyDescent="0.25">
      <c r="A60" s="14" t="s">
        <v>345</v>
      </c>
      <c r="B60" s="114" t="s">
        <v>346</v>
      </c>
      <c r="C60" s="67">
        <v>9387860</v>
      </c>
      <c r="D60" s="65">
        <f>'[1]Z_1.1.sz.mell.'!D61</f>
        <v>40525407</v>
      </c>
      <c r="E60" s="68">
        <f>'[1]Z_1.1.sz.mell.'!E61</f>
        <v>36200000</v>
      </c>
    </row>
    <row r="61" spans="1:5" s="21" customFormat="1" ht="13.8" thickBot="1" x14ac:dyDescent="0.3">
      <c r="A61" s="16" t="s">
        <v>347</v>
      </c>
      <c r="B61" s="115" t="s">
        <v>348</v>
      </c>
      <c r="C61" s="72"/>
      <c r="D61" s="65">
        <f>'[1]Z_1.1.sz.mell.'!D62</f>
        <v>0</v>
      </c>
      <c r="E61" s="68">
        <f>'[1]Z_1.1.sz.mell.'!E62</f>
        <v>0</v>
      </c>
    </row>
    <row r="62" spans="1:5" s="21" customFormat="1" ht="13.8" thickBot="1" x14ac:dyDescent="0.3">
      <c r="A62" s="10" t="s">
        <v>10</v>
      </c>
      <c r="B62" s="116" t="s">
        <v>349</v>
      </c>
      <c r="C62" s="63">
        <f>SUM(C63:C65)</f>
        <v>483301</v>
      </c>
      <c r="D62" s="63">
        <f>SUM(D63:D65)</f>
        <v>0</v>
      </c>
      <c r="E62" s="12">
        <f>SUM(E63:E65)</f>
        <v>537625</v>
      </c>
    </row>
    <row r="63" spans="1:5" s="21" customFormat="1" ht="13.2" x14ac:dyDescent="0.25">
      <c r="A63" s="14" t="s">
        <v>350</v>
      </c>
      <c r="B63" s="113" t="s">
        <v>351</v>
      </c>
      <c r="C63" s="77"/>
      <c r="D63" s="65">
        <f>'[1]Z_1.1.sz.mell.'!D64</f>
        <v>0</v>
      </c>
      <c r="E63" s="68">
        <f>'[1]Z_1.1.sz.mell.'!E64</f>
        <v>0</v>
      </c>
    </row>
    <row r="64" spans="1:5" s="21" customFormat="1" ht="12.75" customHeight="1" x14ac:dyDescent="0.25">
      <c r="A64" s="14" t="s">
        <v>352</v>
      </c>
      <c r="B64" s="114" t="s">
        <v>353</v>
      </c>
      <c r="C64" s="77"/>
      <c r="D64" s="65">
        <f>'[1]Z_1.1.sz.mell.'!D65</f>
        <v>0</v>
      </c>
      <c r="E64" s="68">
        <f>'[1]Z_1.1.sz.mell.'!E65</f>
        <v>0</v>
      </c>
    </row>
    <row r="65" spans="1:5" s="21" customFormat="1" ht="13.2" x14ac:dyDescent="0.25">
      <c r="A65" s="14" t="s">
        <v>354</v>
      </c>
      <c r="B65" s="114" t="s">
        <v>355</v>
      </c>
      <c r="C65" s="77">
        <v>483301</v>
      </c>
      <c r="D65" s="65">
        <f>'[1]Z_1.1.sz.mell.'!D66</f>
        <v>0</v>
      </c>
      <c r="E65" s="68">
        <f>'[1]Z_1.1.sz.mell.'!E66</f>
        <v>537625</v>
      </c>
    </row>
    <row r="66" spans="1:5" s="21" customFormat="1" ht="13.8" thickBot="1" x14ac:dyDescent="0.3">
      <c r="A66" s="14" t="s">
        <v>356</v>
      </c>
      <c r="B66" s="115" t="s">
        <v>357</v>
      </c>
      <c r="C66" s="77"/>
      <c r="D66" s="65">
        <f>'[1]Z_1.1.sz.mell.'!D67</f>
        <v>0</v>
      </c>
      <c r="E66" s="68">
        <f>'[1]Z_1.1.sz.mell.'!E67</f>
        <v>0</v>
      </c>
    </row>
    <row r="67" spans="1:5" s="21" customFormat="1" ht="13.8" thickBot="1" x14ac:dyDescent="0.3">
      <c r="A67" s="10" t="s">
        <v>11</v>
      </c>
      <c r="B67" s="62" t="s">
        <v>358</v>
      </c>
      <c r="C67" s="73">
        <f>+C10+C17+C24+C31+C39+C51+C57+C62</f>
        <v>1638121979</v>
      </c>
      <c r="D67" s="73">
        <f>+D10+D17+D24+D31+D39+D51+D57+D62</f>
        <v>1383552313</v>
      </c>
      <c r="E67" s="17">
        <f>+E10+E17+E24+E31+E39+E51+E57+E62</f>
        <v>1202070886</v>
      </c>
    </row>
    <row r="68" spans="1:5" s="21" customFormat="1" ht="13.8" thickBot="1" x14ac:dyDescent="0.3">
      <c r="A68" s="118" t="s">
        <v>359</v>
      </c>
      <c r="B68" s="116" t="s">
        <v>360</v>
      </c>
      <c r="C68" s="63">
        <f>SUM(C69:C71)</f>
        <v>0</v>
      </c>
      <c r="D68" s="63">
        <f>SUM(D69:D71)</f>
        <v>0</v>
      </c>
      <c r="E68" s="12">
        <f>SUM(E69:E71)</f>
        <v>0</v>
      </c>
    </row>
    <row r="69" spans="1:5" s="21" customFormat="1" ht="13.2" x14ac:dyDescent="0.25">
      <c r="A69" s="14" t="s">
        <v>361</v>
      </c>
      <c r="B69" s="113" t="s">
        <v>362</v>
      </c>
      <c r="C69" s="77"/>
      <c r="D69" s="65">
        <f>'[1]Z_1.1.sz.mell.'!D70</f>
        <v>0</v>
      </c>
      <c r="E69" s="68">
        <f>'[1]Z_1.1.sz.mell.'!E70</f>
        <v>0</v>
      </c>
    </row>
    <row r="70" spans="1:5" s="21" customFormat="1" ht="13.2" x14ac:dyDescent="0.25">
      <c r="A70" s="14" t="s">
        <v>363</v>
      </c>
      <c r="B70" s="114" t="s">
        <v>364</v>
      </c>
      <c r="C70" s="77"/>
      <c r="D70" s="65">
        <f>'[1]Z_1.1.sz.mell.'!D71</f>
        <v>0</v>
      </c>
      <c r="E70" s="68">
        <f>'[1]Z_1.1.sz.mell.'!E71</f>
        <v>0</v>
      </c>
    </row>
    <row r="71" spans="1:5" s="21" customFormat="1" ht="13.8" thickBot="1" x14ac:dyDescent="0.3">
      <c r="A71" s="14" t="s">
        <v>365</v>
      </c>
      <c r="B71" s="115" t="s">
        <v>366</v>
      </c>
      <c r="C71" s="77"/>
      <c r="D71" s="65">
        <f>'[1]Z_1.1.sz.mell.'!D72</f>
        <v>0</v>
      </c>
      <c r="E71" s="68">
        <f>'[1]Z_1.1.sz.mell.'!E72</f>
        <v>0</v>
      </c>
    </row>
    <row r="72" spans="1:5" s="21" customFormat="1" ht="13.8" thickBot="1" x14ac:dyDescent="0.3">
      <c r="A72" s="118" t="s">
        <v>367</v>
      </c>
      <c r="B72" s="116" t="s">
        <v>368</v>
      </c>
      <c r="C72" s="63">
        <f>SUM(C73:C76)</f>
        <v>0</v>
      </c>
      <c r="D72" s="63">
        <f>SUM(D73:D76)</f>
        <v>0</v>
      </c>
      <c r="E72" s="12">
        <f>SUM(E73:E76)</f>
        <v>0</v>
      </c>
    </row>
    <row r="73" spans="1:5" s="21" customFormat="1" ht="13.2" x14ac:dyDescent="0.25">
      <c r="A73" s="14" t="s">
        <v>239</v>
      </c>
      <c r="B73" s="119" t="s">
        <v>369</v>
      </c>
      <c r="C73" s="77"/>
      <c r="D73" s="65">
        <f>'[1]Z_1.1.sz.mell.'!D74</f>
        <v>0</v>
      </c>
      <c r="E73" s="68">
        <f>'[1]Z_1.1.sz.mell.'!E74</f>
        <v>0</v>
      </c>
    </row>
    <row r="74" spans="1:5" s="21" customFormat="1" ht="13.2" x14ac:dyDescent="0.25">
      <c r="A74" s="14" t="s">
        <v>240</v>
      </c>
      <c r="B74" s="119" t="s">
        <v>370</v>
      </c>
      <c r="C74" s="77"/>
      <c r="D74" s="65">
        <f>'[1]Z_1.1.sz.mell.'!D75</f>
        <v>0</v>
      </c>
      <c r="E74" s="68">
        <f>'[1]Z_1.1.sz.mell.'!E75</f>
        <v>0</v>
      </c>
    </row>
    <row r="75" spans="1:5" s="21" customFormat="1" ht="12" customHeight="1" x14ac:dyDescent="0.25">
      <c r="A75" s="14" t="s">
        <v>371</v>
      </c>
      <c r="B75" s="119" t="s">
        <v>372</v>
      </c>
      <c r="C75" s="77"/>
      <c r="D75" s="65">
        <f>'[1]Z_1.1.sz.mell.'!D76</f>
        <v>0</v>
      </c>
      <c r="E75" s="68">
        <f>'[1]Z_1.1.sz.mell.'!E76</f>
        <v>0</v>
      </c>
    </row>
    <row r="76" spans="1:5" s="21" customFormat="1" ht="12" customHeight="1" thickBot="1" x14ac:dyDescent="0.3">
      <c r="A76" s="14" t="s">
        <v>373</v>
      </c>
      <c r="B76" s="120" t="s">
        <v>374</v>
      </c>
      <c r="C76" s="77"/>
      <c r="D76" s="65">
        <f>'[1]Z_1.1.sz.mell.'!D77</f>
        <v>0</v>
      </c>
      <c r="E76" s="68">
        <f>'[1]Z_1.1.sz.mell.'!E77</f>
        <v>0</v>
      </c>
    </row>
    <row r="77" spans="1:5" s="21" customFormat="1" ht="12" customHeight="1" thickBot="1" x14ac:dyDescent="0.3">
      <c r="A77" s="118" t="s">
        <v>375</v>
      </c>
      <c r="B77" s="116" t="s">
        <v>376</v>
      </c>
      <c r="C77" s="63">
        <f>SUM(C78:C79)</f>
        <v>55677479</v>
      </c>
      <c r="D77" s="63">
        <f>SUM(D78:D79)</f>
        <v>256031954</v>
      </c>
      <c r="E77" s="12">
        <f>SUM(E78:E79)</f>
        <v>256031954</v>
      </c>
    </row>
    <row r="78" spans="1:5" s="21" customFormat="1" ht="12" customHeight="1" x14ac:dyDescent="0.25">
      <c r="A78" s="14" t="s">
        <v>377</v>
      </c>
      <c r="B78" s="113" t="s">
        <v>378</v>
      </c>
      <c r="C78" s="77">
        <v>55677479</v>
      </c>
      <c r="D78" s="65">
        <f>'[1]Z_1.1.sz.mell.'!D79</f>
        <v>256031954</v>
      </c>
      <c r="E78" s="66">
        <f>'[1]Z_1.1.sz.mell.'!E79</f>
        <v>256031954</v>
      </c>
    </row>
    <row r="79" spans="1:5" s="21" customFormat="1" ht="12" customHeight="1" thickBot="1" x14ac:dyDescent="0.3">
      <c r="A79" s="14" t="s">
        <v>379</v>
      </c>
      <c r="B79" s="115" t="s">
        <v>380</v>
      </c>
      <c r="C79" s="77"/>
      <c r="D79" s="65">
        <f>'[1]Z_1.1.sz.mell.'!D80</f>
        <v>0</v>
      </c>
      <c r="E79" s="68">
        <f>'[1]Z_1.1.sz.mell.'!E80</f>
        <v>0</v>
      </c>
    </row>
    <row r="80" spans="1:5" s="21" customFormat="1" ht="12" customHeight="1" thickBot="1" x14ac:dyDescent="0.3">
      <c r="A80" s="118" t="s">
        <v>381</v>
      </c>
      <c r="B80" s="116" t="s">
        <v>382</v>
      </c>
      <c r="C80" s="63">
        <f>SUM(C81:C83)</f>
        <v>19342669</v>
      </c>
      <c r="D80" s="63">
        <f>SUM(D81:D83)</f>
        <v>22909408</v>
      </c>
      <c r="E80" s="12">
        <f>SUM(E81:E83)</f>
        <v>22909408</v>
      </c>
    </row>
    <row r="81" spans="1:5" s="21" customFormat="1" ht="12" customHeight="1" x14ac:dyDescent="0.25">
      <c r="A81" s="14" t="s">
        <v>383</v>
      </c>
      <c r="B81" s="113" t="s">
        <v>384</v>
      </c>
      <c r="C81" s="77">
        <v>19342669</v>
      </c>
      <c r="D81" s="65">
        <f>'[1]Z_1.1.sz.mell.'!D82</f>
        <v>22909408</v>
      </c>
      <c r="E81" s="68">
        <f>'[1]Z_1.1.sz.mell.'!E82</f>
        <v>22909408</v>
      </c>
    </row>
    <row r="82" spans="1:5" s="21" customFormat="1" ht="12" customHeight="1" x14ac:dyDescent="0.25">
      <c r="A82" s="14" t="s">
        <v>385</v>
      </c>
      <c r="B82" s="114" t="s">
        <v>386</v>
      </c>
      <c r="C82" s="77"/>
      <c r="D82" s="65">
        <f>'[1]Z_1.1.sz.mell.'!D83</f>
        <v>0</v>
      </c>
      <c r="E82" s="68">
        <f>'[1]Z_1.1.sz.mell.'!E83</f>
        <v>0</v>
      </c>
    </row>
    <row r="83" spans="1:5" s="21" customFormat="1" ht="12" customHeight="1" thickBot="1" x14ac:dyDescent="0.3">
      <c r="A83" s="14" t="s">
        <v>387</v>
      </c>
      <c r="B83" s="115" t="s">
        <v>388</v>
      </c>
      <c r="C83" s="77"/>
      <c r="D83" s="65">
        <f>'[1]Z_1.1.sz.mell.'!D84</f>
        <v>0</v>
      </c>
      <c r="E83" s="68">
        <f>'[1]Z_1.1.sz.mell.'!E84</f>
        <v>0</v>
      </c>
    </row>
    <row r="84" spans="1:5" s="21" customFormat="1" ht="12" customHeight="1" thickBot="1" x14ac:dyDescent="0.3">
      <c r="A84" s="118" t="s">
        <v>389</v>
      </c>
      <c r="B84" s="116" t="s">
        <v>390</v>
      </c>
      <c r="C84" s="63">
        <f>SUM(C85:C88)</f>
        <v>0</v>
      </c>
      <c r="D84" s="63">
        <f>SUM(D85:D88)</f>
        <v>0</v>
      </c>
      <c r="E84" s="12">
        <f>SUM(E85:E88)</f>
        <v>0</v>
      </c>
    </row>
    <row r="85" spans="1:5" s="21" customFormat="1" ht="12" customHeight="1" x14ac:dyDescent="0.25">
      <c r="A85" s="121" t="s">
        <v>391</v>
      </c>
      <c r="B85" s="113" t="s">
        <v>392</v>
      </c>
      <c r="C85" s="77"/>
      <c r="D85" s="65">
        <f>'[1]Z_1.1.sz.mell.'!D86</f>
        <v>0</v>
      </c>
      <c r="E85" s="68">
        <f>'[1]Z_1.1.sz.mell.'!E86</f>
        <v>0</v>
      </c>
    </row>
    <row r="86" spans="1:5" s="21" customFormat="1" ht="12" customHeight="1" x14ac:dyDescent="0.25">
      <c r="A86" s="122" t="s">
        <v>393</v>
      </c>
      <c r="B86" s="114" t="s">
        <v>394</v>
      </c>
      <c r="C86" s="77"/>
      <c r="D86" s="65">
        <f>'[1]Z_1.1.sz.mell.'!D87</f>
        <v>0</v>
      </c>
      <c r="E86" s="68">
        <f>'[1]Z_1.1.sz.mell.'!E87</f>
        <v>0</v>
      </c>
    </row>
    <row r="87" spans="1:5" s="21" customFormat="1" ht="12" customHeight="1" x14ac:dyDescent="0.25">
      <c r="A87" s="122" t="s">
        <v>395</v>
      </c>
      <c r="B87" s="114" t="s">
        <v>396</v>
      </c>
      <c r="C87" s="77"/>
      <c r="D87" s="65">
        <f>'[1]Z_1.1.sz.mell.'!D88</f>
        <v>0</v>
      </c>
      <c r="E87" s="68">
        <f>'[1]Z_1.1.sz.mell.'!E88</f>
        <v>0</v>
      </c>
    </row>
    <row r="88" spans="1:5" s="21" customFormat="1" ht="12" customHeight="1" thickBot="1" x14ac:dyDescent="0.3">
      <c r="A88" s="123" t="s">
        <v>397</v>
      </c>
      <c r="B88" s="115" t="s">
        <v>398</v>
      </c>
      <c r="C88" s="77"/>
      <c r="D88" s="65">
        <f>'[1]Z_1.1.sz.mell.'!D89</f>
        <v>0</v>
      </c>
      <c r="E88" s="71">
        <f>'[1]Z_1.1.sz.mell.'!E89</f>
        <v>0</v>
      </c>
    </row>
    <row r="89" spans="1:5" s="21" customFormat="1" ht="12" customHeight="1" thickBot="1" x14ac:dyDescent="0.3">
      <c r="A89" s="118" t="s">
        <v>399</v>
      </c>
      <c r="B89" s="116" t="s">
        <v>400</v>
      </c>
      <c r="C89" s="80"/>
      <c r="D89" s="81">
        <f>'[1]Z_1.1.sz.mell.'!D90</f>
        <v>0</v>
      </c>
      <c r="E89" s="82">
        <f>'[1]Z_1.1.sz.mell.'!E90</f>
        <v>0</v>
      </c>
    </row>
    <row r="90" spans="1:5" s="21" customFormat="1" ht="13.5" customHeight="1" thickBot="1" x14ac:dyDescent="0.3">
      <c r="A90" s="118" t="s">
        <v>401</v>
      </c>
      <c r="B90" s="124" t="s">
        <v>402</v>
      </c>
      <c r="C90" s="73">
        <f>+C68+C72+C77+C80+C84+C89</f>
        <v>75020148</v>
      </c>
      <c r="D90" s="73">
        <f>+D68+D72+D77+D80+D84+D89</f>
        <v>278941362</v>
      </c>
      <c r="E90" s="83">
        <f>+E68+E72+E77+E80+E84+E89</f>
        <v>278941362</v>
      </c>
    </row>
    <row r="91" spans="1:5" s="21" customFormat="1" ht="12" customHeight="1" thickBot="1" x14ac:dyDescent="0.3">
      <c r="A91" s="125" t="s">
        <v>403</v>
      </c>
      <c r="B91" s="126" t="s">
        <v>404</v>
      </c>
      <c r="C91" s="73">
        <f>+C67+C90</f>
        <v>1713142127</v>
      </c>
      <c r="D91" s="73">
        <f>+D67+D90</f>
        <v>1662493675</v>
      </c>
      <c r="E91" s="83">
        <f>+E67+E90</f>
        <v>1481012248</v>
      </c>
    </row>
    <row r="92" spans="1:5" ht="16.5" customHeight="1" x14ac:dyDescent="0.3">
      <c r="A92" s="407" t="s">
        <v>241</v>
      </c>
      <c r="B92" s="407"/>
      <c r="C92" s="407"/>
      <c r="D92" s="407"/>
      <c r="E92" s="407"/>
    </row>
    <row r="93" spans="1:5" ht="16.5" customHeight="1" thickBot="1" x14ac:dyDescent="0.35">
      <c r="A93" s="84"/>
      <c r="B93" s="84"/>
      <c r="C93" s="84"/>
      <c r="D93" s="127"/>
      <c r="E93" s="127" t="str">
        <f>E6</f>
        <v xml:space="preserve"> Forintban!</v>
      </c>
    </row>
    <row r="94" spans="1:5" ht="16.5" customHeight="1" x14ac:dyDescent="0.3">
      <c r="A94" s="408" t="s">
        <v>264</v>
      </c>
      <c r="B94" s="410" t="s">
        <v>405</v>
      </c>
      <c r="C94" s="412" t="str">
        <f>+C7</f>
        <v>2019. évi tény</v>
      </c>
      <c r="D94" s="414" t="str">
        <f>+D7</f>
        <v>2020. évi</v>
      </c>
      <c r="E94" s="415"/>
    </row>
    <row r="95" spans="1:5" ht="38.1" customHeight="1" thickBot="1" x14ac:dyDescent="0.35">
      <c r="A95" s="409"/>
      <c r="B95" s="411"/>
      <c r="C95" s="413"/>
      <c r="D95" s="85" t="s">
        <v>265</v>
      </c>
      <c r="E95" s="86" t="s">
        <v>266</v>
      </c>
    </row>
    <row r="96" spans="1:5" s="20" customFormat="1" ht="12" customHeight="1" thickBot="1" x14ac:dyDescent="0.25">
      <c r="A96" s="4" t="s">
        <v>20</v>
      </c>
      <c r="B96" s="5" t="s">
        <v>64</v>
      </c>
      <c r="C96" s="5" t="s">
        <v>22</v>
      </c>
      <c r="D96" s="5" t="s">
        <v>24</v>
      </c>
      <c r="E96" s="87" t="s">
        <v>25</v>
      </c>
    </row>
    <row r="97" spans="1:5" ht="12" customHeight="1" thickBot="1" x14ac:dyDescent="0.35">
      <c r="A97" s="6" t="s">
        <v>3</v>
      </c>
      <c r="B97" s="54" t="s">
        <v>406</v>
      </c>
      <c r="C97" s="88">
        <f>SUM(C98:C102)</f>
        <v>1142976218</v>
      </c>
      <c r="D97" s="88">
        <f>+D98+D99+D100+D101+D102</f>
        <v>1157500514</v>
      </c>
      <c r="E97" s="89">
        <f>+E98+E99+E100+E101+E102</f>
        <v>1028870049</v>
      </c>
    </row>
    <row r="98" spans="1:5" ht="12" customHeight="1" x14ac:dyDescent="0.3">
      <c r="A98" s="55" t="s">
        <v>242</v>
      </c>
      <c r="B98" s="90" t="s">
        <v>243</v>
      </c>
      <c r="C98" s="91">
        <v>388789631</v>
      </c>
      <c r="D98" s="92">
        <f>'[1]Z_1.1.sz.mell.'!D101</f>
        <v>383964399</v>
      </c>
      <c r="E98" s="93">
        <f>'[1]Z_1.1.sz.mell.'!E101</f>
        <v>382177672</v>
      </c>
    </row>
    <row r="99" spans="1:5" ht="12" customHeight="1" x14ac:dyDescent="0.3">
      <c r="A99" s="14" t="s">
        <v>244</v>
      </c>
      <c r="B99" s="94" t="s">
        <v>245</v>
      </c>
      <c r="C99" s="67">
        <v>57335577</v>
      </c>
      <c r="D99" s="95">
        <f>'[1]Z_1.1.sz.mell.'!D102</f>
        <v>53487157</v>
      </c>
      <c r="E99" s="9">
        <f>'[1]Z_1.1.sz.mell.'!E102</f>
        <v>52997541</v>
      </c>
    </row>
    <row r="100" spans="1:5" ht="12" customHeight="1" x14ac:dyDescent="0.3">
      <c r="A100" s="14" t="s">
        <v>246</v>
      </c>
      <c r="B100" s="94" t="s">
        <v>247</v>
      </c>
      <c r="C100" s="72">
        <v>348585847</v>
      </c>
      <c r="D100" s="95">
        <f>'[1]Z_1.1.sz.mell.'!D103</f>
        <v>359864568</v>
      </c>
      <c r="E100" s="9">
        <f>'[1]Z_1.1.sz.mell.'!E103</f>
        <v>250941353</v>
      </c>
    </row>
    <row r="101" spans="1:5" ht="12" customHeight="1" x14ac:dyDescent="0.3">
      <c r="A101" s="14" t="s">
        <v>248</v>
      </c>
      <c r="B101" s="96" t="s">
        <v>249</v>
      </c>
      <c r="C101" s="72">
        <v>4270185</v>
      </c>
      <c r="D101" s="95">
        <f>'[1]Z_1.1.sz.mell.'!D104</f>
        <v>4230000</v>
      </c>
      <c r="E101" s="9">
        <f>'[1]Z_1.1.sz.mell.'!E104</f>
        <v>3585528</v>
      </c>
    </row>
    <row r="102" spans="1:5" ht="12" customHeight="1" x14ac:dyDescent="0.3">
      <c r="A102" s="14" t="s">
        <v>250</v>
      </c>
      <c r="B102" s="97" t="s">
        <v>251</v>
      </c>
      <c r="C102" s="72">
        <v>343994978</v>
      </c>
      <c r="D102" s="95">
        <f>'[1]Z_1.1.sz.mell.'!D105</f>
        <v>355954390</v>
      </c>
      <c r="E102" s="9">
        <f>'[1]Z_1.1.sz.mell.'!E105</f>
        <v>339167955</v>
      </c>
    </row>
    <row r="103" spans="1:5" ht="12" customHeight="1" x14ac:dyDescent="0.3">
      <c r="A103" s="14" t="s">
        <v>274</v>
      </c>
      <c r="B103" s="8" t="s">
        <v>407</v>
      </c>
      <c r="C103" s="72">
        <v>2131352</v>
      </c>
      <c r="D103" s="95">
        <f>'[1]Z_1.1.sz.mell.'!D106</f>
        <v>5033148</v>
      </c>
      <c r="E103" s="9">
        <f>'[1]Z_1.1.sz.mell.'!E106</f>
        <v>5033148</v>
      </c>
    </row>
    <row r="104" spans="1:5" ht="12" customHeight="1" x14ac:dyDescent="0.3">
      <c r="A104" s="14" t="s">
        <v>408</v>
      </c>
      <c r="B104" s="98" t="s">
        <v>409</v>
      </c>
      <c r="C104" s="72"/>
      <c r="D104" s="95">
        <f>'[1]Z_1.1.sz.mell.'!D107</f>
        <v>0</v>
      </c>
      <c r="E104" s="9">
        <f>'[1]Z_1.1.sz.mell.'!E107</f>
        <v>0</v>
      </c>
    </row>
    <row r="105" spans="1:5" ht="12" customHeight="1" x14ac:dyDescent="0.3">
      <c r="A105" s="14" t="s">
        <v>410</v>
      </c>
      <c r="B105" s="98" t="s">
        <v>411</v>
      </c>
      <c r="C105" s="72"/>
      <c r="D105" s="95">
        <f>'[1]Z_1.1.sz.mell.'!D108</f>
        <v>0</v>
      </c>
      <c r="E105" s="9">
        <f>'[1]Z_1.1.sz.mell.'!E108</f>
        <v>0</v>
      </c>
    </row>
    <row r="106" spans="1:5" ht="12" customHeight="1" x14ac:dyDescent="0.3">
      <c r="A106" s="14" t="s">
        <v>412</v>
      </c>
      <c r="B106" s="99" t="s">
        <v>413</v>
      </c>
      <c r="C106" s="72"/>
      <c r="D106" s="95">
        <f>'[1]Z_1.1.sz.mell.'!D109</f>
        <v>0</v>
      </c>
      <c r="E106" s="9">
        <f>'[1]Z_1.1.sz.mell.'!E109</f>
        <v>0</v>
      </c>
    </row>
    <row r="107" spans="1:5" ht="12" customHeight="1" x14ac:dyDescent="0.3">
      <c r="A107" s="14" t="s">
        <v>414</v>
      </c>
      <c r="B107" s="100" t="s">
        <v>415</v>
      </c>
      <c r="C107" s="72"/>
      <c r="D107" s="95">
        <f>'[1]Z_1.1.sz.mell.'!D110</f>
        <v>0</v>
      </c>
      <c r="E107" s="9">
        <f>'[1]Z_1.1.sz.mell.'!E110</f>
        <v>0</v>
      </c>
    </row>
    <row r="108" spans="1:5" ht="12" customHeight="1" x14ac:dyDescent="0.3">
      <c r="A108" s="14" t="s">
        <v>416</v>
      </c>
      <c r="B108" s="100" t="s">
        <v>417</v>
      </c>
      <c r="C108" s="72"/>
      <c r="D108" s="95">
        <f>'[1]Z_1.1.sz.mell.'!D111</f>
        <v>0</v>
      </c>
      <c r="E108" s="9">
        <f>'[1]Z_1.1.sz.mell.'!E111</f>
        <v>0</v>
      </c>
    </row>
    <row r="109" spans="1:5" ht="12" customHeight="1" x14ac:dyDescent="0.3">
      <c r="A109" s="14" t="s">
        <v>418</v>
      </c>
      <c r="B109" s="99" t="s">
        <v>419</v>
      </c>
      <c r="C109" s="72">
        <v>321689166</v>
      </c>
      <c r="D109" s="95">
        <f>'[1]Z_1.1.sz.mell.'!D112</f>
        <v>337117442</v>
      </c>
      <c r="E109" s="9">
        <f>'[1]Z_1.1.sz.mell.'!E112</f>
        <v>321375681</v>
      </c>
    </row>
    <row r="110" spans="1:5" ht="12" customHeight="1" x14ac:dyDescent="0.3">
      <c r="A110" s="101" t="s">
        <v>420</v>
      </c>
      <c r="B110" s="99" t="s">
        <v>421</v>
      </c>
      <c r="C110" s="72"/>
      <c r="D110" s="95">
        <f>'[1]Z_1.1.sz.mell.'!D113</f>
        <v>0</v>
      </c>
      <c r="E110" s="9">
        <f>'[1]Z_1.1.sz.mell.'!E113</f>
        <v>0</v>
      </c>
    </row>
    <row r="111" spans="1:5" ht="12" customHeight="1" x14ac:dyDescent="0.3">
      <c r="A111" s="14" t="s">
        <v>422</v>
      </c>
      <c r="B111" s="100" t="s">
        <v>423</v>
      </c>
      <c r="C111" s="72"/>
      <c r="D111" s="95">
        <f>'[1]Z_1.1.sz.mell.'!D114</f>
        <v>0</v>
      </c>
      <c r="E111" s="9">
        <f>'[1]Z_1.1.sz.mell.'!E114</f>
        <v>0</v>
      </c>
    </row>
    <row r="112" spans="1:5" ht="12" customHeight="1" x14ac:dyDescent="0.3">
      <c r="A112" s="16" t="s">
        <v>424</v>
      </c>
      <c r="B112" s="98" t="s">
        <v>425</v>
      </c>
      <c r="C112" s="72"/>
      <c r="D112" s="95">
        <f>'[1]Z_1.1.sz.mell.'!D115</f>
        <v>0</v>
      </c>
      <c r="E112" s="9">
        <f>'[1]Z_1.1.sz.mell.'!E115</f>
        <v>0</v>
      </c>
    </row>
    <row r="113" spans="1:5" ht="12" customHeight="1" x14ac:dyDescent="0.3">
      <c r="A113" s="14" t="s">
        <v>426</v>
      </c>
      <c r="B113" s="98" t="s">
        <v>427</v>
      </c>
      <c r="C113" s="67"/>
      <c r="D113" s="95">
        <f>'[1]Z_1.1.sz.mell.'!D116</f>
        <v>0</v>
      </c>
      <c r="E113" s="9">
        <f>'[1]Z_1.1.sz.mell.'!E116</f>
        <v>0</v>
      </c>
    </row>
    <row r="114" spans="1:5" ht="12" customHeight="1" x14ac:dyDescent="0.3">
      <c r="A114" s="14" t="s">
        <v>428</v>
      </c>
      <c r="B114" s="98" t="s">
        <v>429</v>
      </c>
      <c r="C114" s="67">
        <v>20174460</v>
      </c>
      <c r="D114" s="95">
        <f>'[1]Z_1.1.sz.mell.'!D117</f>
        <v>13803800</v>
      </c>
      <c r="E114" s="9">
        <f>'[1]Z_1.1.sz.mell.'!E117</f>
        <v>12759126</v>
      </c>
    </row>
    <row r="115" spans="1:5" ht="12" customHeight="1" x14ac:dyDescent="0.3">
      <c r="A115" s="14" t="s">
        <v>430</v>
      </c>
      <c r="B115" s="15" t="s">
        <v>431</v>
      </c>
      <c r="C115" s="67"/>
      <c r="D115" s="95">
        <f>'[1]Z_1.1.sz.mell.'!D118</f>
        <v>0</v>
      </c>
      <c r="E115" s="9">
        <f>'[1]Z_1.1.sz.mell.'!E118</f>
        <v>0</v>
      </c>
    </row>
    <row r="116" spans="1:5" ht="12" customHeight="1" x14ac:dyDescent="0.3">
      <c r="A116" s="14" t="s">
        <v>432</v>
      </c>
      <c r="B116" s="8" t="s">
        <v>433</v>
      </c>
      <c r="C116" s="67"/>
      <c r="D116" s="95">
        <f>'[1]Z_1.1.sz.mell.'!D119</f>
        <v>0</v>
      </c>
      <c r="E116" s="9">
        <f>'[1]Z_1.1.sz.mell.'!E119</f>
        <v>0</v>
      </c>
    </row>
    <row r="117" spans="1:5" ht="12" customHeight="1" thickBot="1" x14ac:dyDescent="0.35">
      <c r="A117" s="13" t="s">
        <v>434</v>
      </c>
      <c r="B117" s="102" t="s">
        <v>435</v>
      </c>
      <c r="C117" s="103"/>
      <c r="D117" s="95">
        <f>'[1]Z_1.1.sz.mell.'!D120</f>
        <v>0</v>
      </c>
      <c r="E117" s="9">
        <f>'[1]Z_1.1.sz.mell.'!E120</f>
        <v>0</v>
      </c>
    </row>
    <row r="118" spans="1:5" ht="12" customHeight="1" thickBot="1" x14ac:dyDescent="0.35">
      <c r="A118" s="10" t="s">
        <v>4</v>
      </c>
      <c r="B118" s="11" t="s">
        <v>436</v>
      </c>
      <c r="C118" s="63">
        <f>+C119+C121+C123</f>
        <v>311410251</v>
      </c>
      <c r="D118" s="63">
        <f>+D119+D121+D123</f>
        <v>485650492</v>
      </c>
      <c r="E118" s="12">
        <f>+E119+E121+E123</f>
        <v>445336325</v>
      </c>
    </row>
    <row r="119" spans="1:5" ht="12" customHeight="1" x14ac:dyDescent="0.3">
      <c r="A119" s="13" t="s">
        <v>252</v>
      </c>
      <c r="B119" s="94" t="s">
        <v>253</v>
      </c>
      <c r="C119" s="64">
        <v>195994200</v>
      </c>
      <c r="D119" s="95">
        <f>'[1]Z_1.1.sz.mell.'!D122</f>
        <v>294353558</v>
      </c>
      <c r="E119" s="9">
        <f>'[1]Z_1.1.sz.mell.'!E122</f>
        <v>293371358</v>
      </c>
    </row>
    <row r="120" spans="1:5" ht="12" customHeight="1" x14ac:dyDescent="0.3">
      <c r="A120" s="13" t="s">
        <v>254</v>
      </c>
      <c r="B120" s="104" t="s">
        <v>437</v>
      </c>
      <c r="C120" s="64"/>
      <c r="D120" s="95">
        <f>'[1]Z_1.1.sz.mell.'!D123</f>
        <v>0</v>
      </c>
      <c r="E120" s="9">
        <f>'[1]Z_1.1.sz.mell.'!E123</f>
        <v>0</v>
      </c>
    </row>
    <row r="121" spans="1:5" x14ac:dyDescent="0.3">
      <c r="A121" s="13" t="s">
        <v>256</v>
      </c>
      <c r="B121" s="104" t="s">
        <v>255</v>
      </c>
      <c r="C121" s="67">
        <v>115416051</v>
      </c>
      <c r="D121" s="95">
        <f>'[1]Z_1.1.sz.mell.'!D124</f>
        <v>188296934</v>
      </c>
      <c r="E121" s="9">
        <f>'[1]Z_1.1.sz.mell.'!E124</f>
        <v>151964967</v>
      </c>
    </row>
    <row r="122" spans="1:5" ht="12" customHeight="1" x14ac:dyDescent="0.3">
      <c r="A122" s="13" t="s">
        <v>280</v>
      </c>
      <c r="B122" s="104" t="s">
        <v>438</v>
      </c>
      <c r="C122" s="67"/>
      <c r="D122" s="95">
        <f>'[1]Z_1.1.sz.mell.'!D125</f>
        <v>0</v>
      </c>
      <c r="E122" s="9">
        <f>'[1]Z_1.1.sz.mell.'!E125</f>
        <v>0</v>
      </c>
    </row>
    <row r="123" spans="1:5" ht="12" customHeight="1" x14ac:dyDescent="0.3">
      <c r="A123" s="13" t="s">
        <v>282</v>
      </c>
      <c r="B123" s="115" t="s">
        <v>439</v>
      </c>
      <c r="C123" s="67"/>
      <c r="D123" s="95">
        <f>'[1]Z_1.1.sz.mell.'!D126</f>
        <v>3000000</v>
      </c>
      <c r="E123" s="9">
        <f>'[1]Z_1.1.sz.mell.'!E126</f>
        <v>0</v>
      </c>
    </row>
    <row r="124" spans="1:5" x14ac:dyDescent="0.3">
      <c r="A124" s="13" t="s">
        <v>284</v>
      </c>
      <c r="B124" s="114" t="s">
        <v>440</v>
      </c>
      <c r="C124" s="67"/>
      <c r="D124" s="95">
        <f>'[1]Z_1.1.sz.mell.'!D127</f>
        <v>0</v>
      </c>
      <c r="E124" s="9">
        <f>'[1]Z_1.1.sz.mell.'!E127</f>
        <v>0</v>
      </c>
    </row>
    <row r="125" spans="1:5" x14ac:dyDescent="0.3">
      <c r="A125" s="13" t="s">
        <v>441</v>
      </c>
      <c r="B125" s="105" t="s">
        <v>442</v>
      </c>
      <c r="C125" s="67"/>
      <c r="D125" s="95">
        <f>'[1]Z_1.1.sz.mell.'!D128</f>
        <v>0</v>
      </c>
      <c r="E125" s="9">
        <f>'[1]Z_1.1.sz.mell.'!E128</f>
        <v>0</v>
      </c>
    </row>
    <row r="126" spans="1:5" ht="12" customHeight="1" x14ac:dyDescent="0.3">
      <c r="A126" s="13" t="s">
        <v>443</v>
      </c>
      <c r="B126" s="94" t="s">
        <v>417</v>
      </c>
      <c r="C126" s="67"/>
      <c r="D126" s="95">
        <f>'[1]Z_1.1.sz.mell.'!D129</f>
        <v>0</v>
      </c>
      <c r="E126" s="9">
        <f>'[1]Z_1.1.sz.mell.'!E129</f>
        <v>0</v>
      </c>
    </row>
    <row r="127" spans="1:5" ht="12" customHeight="1" x14ac:dyDescent="0.3">
      <c r="A127" s="13" t="s">
        <v>444</v>
      </c>
      <c r="B127" s="94" t="s">
        <v>445</v>
      </c>
      <c r="C127" s="67"/>
      <c r="D127" s="95">
        <f>'[1]Z_1.1.sz.mell.'!D130</f>
        <v>0</v>
      </c>
      <c r="E127" s="9">
        <f>'[1]Z_1.1.sz.mell.'!E130</f>
        <v>0</v>
      </c>
    </row>
    <row r="128" spans="1:5" ht="12" customHeight="1" x14ac:dyDescent="0.3">
      <c r="A128" s="13" t="s">
        <v>446</v>
      </c>
      <c r="B128" s="94" t="s">
        <v>447</v>
      </c>
      <c r="C128" s="67"/>
      <c r="D128" s="95">
        <f>'[1]Z_1.1.sz.mell.'!D131</f>
        <v>0</v>
      </c>
      <c r="E128" s="9">
        <f>'[1]Z_1.1.sz.mell.'!E131</f>
        <v>0</v>
      </c>
    </row>
    <row r="129" spans="1:5" s="128" customFormat="1" ht="12" customHeight="1" x14ac:dyDescent="0.3">
      <c r="A129" s="13" t="s">
        <v>448</v>
      </c>
      <c r="B129" s="94" t="s">
        <v>423</v>
      </c>
      <c r="C129" s="67"/>
      <c r="D129" s="95">
        <f>'[1]Z_1.1.sz.mell.'!D132</f>
        <v>0</v>
      </c>
      <c r="E129" s="9">
        <f>'[1]Z_1.1.sz.mell.'!E132</f>
        <v>0</v>
      </c>
    </row>
    <row r="130" spans="1:5" ht="12" customHeight="1" x14ac:dyDescent="0.3">
      <c r="A130" s="13" t="s">
        <v>449</v>
      </c>
      <c r="B130" s="94" t="s">
        <v>450</v>
      </c>
      <c r="C130" s="67"/>
      <c r="D130" s="95">
        <f>'[1]Z_1.1.sz.mell.'!D133</f>
        <v>0</v>
      </c>
      <c r="E130" s="9">
        <f>'[1]Z_1.1.sz.mell.'!E133</f>
        <v>0</v>
      </c>
    </row>
    <row r="131" spans="1:5" ht="12" customHeight="1" thickBot="1" x14ac:dyDescent="0.35">
      <c r="A131" s="101" t="s">
        <v>451</v>
      </c>
      <c r="B131" s="94" t="s">
        <v>452</v>
      </c>
      <c r="C131" s="72"/>
      <c r="D131" s="95">
        <f>'[1]Z_1.1.sz.mell.'!D134</f>
        <v>0</v>
      </c>
      <c r="E131" s="9">
        <f>'[1]Z_1.1.sz.mell.'!E134</f>
        <v>0</v>
      </c>
    </row>
    <row r="132" spans="1:5" ht="12" customHeight="1" thickBot="1" x14ac:dyDescent="0.35">
      <c r="A132" s="10" t="s">
        <v>5</v>
      </c>
      <c r="B132" s="106" t="s">
        <v>257</v>
      </c>
      <c r="C132" s="63">
        <f>+C97+C118</f>
        <v>1454386469</v>
      </c>
      <c r="D132" s="63">
        <f>+D97+D118</f>
        <v>1643151006</v>
      </c>
      <c r="E132" s="12">
        <f>+E97+E118</f>
        <v>1474206374</v>
      </c>
    </row>
    <row r="133" spans="1:5" ht="12" customHeight="1" thickBot="1" x14ac:dyDescent="0.35">
      <c r="A133" s="10" t="s">
        <v>6</v>
      </c>
      <c r="B133" s="106" t="s">
        <v>453</v>
      </c>
      <c r="C133" s="63">
        <f>+C134+C135+C136</f>
        <v>0</v>
      </c>
      <c r="D133" s="63">
        <f>+D134+D135+D136</f>
        <v>0</v>
      </c>
      <c r="E133" s="12">
        <f>+E134+E135+E136</f>
        <v>0</v>
      </c>
    </row>
    <row r="134" spans="1:5" ht="12" customHeight="1" x14ac:dyDescent="0.3">
      <c r="A134" s="13" t="s">
        <v>258</v>
      </c>
      <c r="B134" s="105" t="s">
        <v>454</v>
      </c>
      <c r="C134" s="67"/>
      <c r="D134" s="95">
        <f>'[1]Z_1.1.sz.mell.'!D137</f>
        <v>0</v>
      </c>
      <c r="E134" s="9">
        <f>'[1]Z_1.1.sz.mell.'!E137</f>
        <v>0</v>
      </c>
    </row>
    <row r="135" spans="1:5" ht="12" customHeight="1" x14ac:dyDescent="0.3">
      <c r="A135" s="13" t="s">
        <v>259</v>
      </c>
      <c r="B135" s="105" t="s">
        <v>455</v>
      </c>
      <c r="C135" s="67"/>
      <c r="D135" s="95">
        <f>'[1]Z_1.1.sz.mell.'!D138</f>
        <v>0</v>
      </c>
      <c r="E135" s="9">
        <f>'[1]Z_1.1.sz.mell.'!E138</f>
        <v>0</v>
      </c>
    </row>
    <row r="136" spans="1:5" ht="12" customHeight="1" thickBot="1" x14ac:dyDescent="0.35">
      <c r="A136" s="101" t="s">
        <v>301</v>
      </c>
      <c r="B136" s="107" t="s">
        <v>456</v>
      </c>
      <c r="C136" s="67"/>
      <c r="D136" s="95">
        <f>'[1]Z_1.1.sz.mell.'!D139</f>
        <v>0</v>
      </c>
      <c r="E136" s="9">
        <f>'[1]Z_1.1.sz.mell.'!E139</f>
        <v>0</v>
      </c>
    </row>
    <row r="137" spans="1:5" ht="12" customHeight="1" thickBot="1" x14ac:dyDescent="0.35">
      <c r="A137" s="10" t="s">
        <v>7</v>
      </c>
      <c r="B137" s="106" t="s">
        <v>457</v>
      </c>
      <c r="C137" s="63">
        <f>+C138+C139+C140+C141</f>
        <v>0</v>
      </c>
      <c r="D137" s="63">
        <f>+D138+D139+D140+D141</f>
        <v>0</v>
      </c>
      <c r="E137" s="12">
        <f>+E138+E139+E140+E141</f>
        <v>0</v>
      </c>
    </row>
    <row r="138" spans="1:5" ht="12" customHeight="1" x14ac:dyDescent="0.3">
      <c r="A138" s="13" t="s">
        <v>307</v>
      </c>
      <c r="B138" s="105" t="s">
        <v>458</v>
      </c>
      <c r="C138" s="67"/>
      <c r="D138" s="95">
        <f>'[1]Z_1.1.sz.mell.'!D141</f>
        <v>0</v>
      </c>
      <c r="E138" s="9">
        <f>'[1]Z_1.1.sz.mell.'!E141</f>
        <v>0</v>
      </c>
    </row>
    <row r="139" spans="1:5" ht="12" customHeight="1" x14ac:dyDescent="0.3">
      <c r="A139" s="13" t="s">
        <v>309</v>
      </c>
      <c r="B139" s="105" t="s">
        <v>459</v>
      </c>
      <c r="C139" s="67"/>
      <c r="D139" s="95">
        <f>'[1]Z_1.1.sz.mell.'!D142</f>
        <v>0</v>
      </c>
      <c r="E139" s="9">
        <f>'[1]Z_1.1.sz.mell.'!E142</f>
        <v>0</v>
      </c>
    </row>
    <row r="140" spans="1:5" ht="12" customHeight="1" x14ac:dyDescent="0.3">
      <c r="A140" s="13" t="s">
        <v>311</v>
      </c>
      <c r="B140" s="105" t="s">
        <v>460</v>
      </c>
      <c r="C140" s="67"/>
      <c r="D140" s="95">
        <f>'[1]Z_1.1.sz.mell.'!D143</f>
        <v>0</v>
      </c>
      <c r="E140" s="9">
        <f>'[1]Z_1.1.sz.mell.'!E143</f>
        <v>0</v>
      </c>
    </row>
    <row r="141" spans="1:5" ht="12" customHeight="1" thickBot="1" x14ac:dyDescent="0.35">
      <c r="A141" s="101" t="s">
        <v>313</v>
      </c>
      <c r="B141" s="107" t="s">
        <v>461</v>
      </c>
      <c r="C141" s="67"/>
      <c r="D141" s="95">
        <f>'[1]Z_1.1.sz.mell.'!D144</f>
        <v>0</v>
      </c>
      <c r="E141" s="9">
        <f>'[1]Z_1.1.sz.mell.'!E144</f>
        <v>0</v>
      </c>
    </row>
    <row r="142" spans="1:5" ht="12" customHeight="1" thickBot="1" x14ac:dyDescent="0.35">
      <c r="A142" s="10" t="s">
        <v>8</v>
      </c>
      <c r="B142" s="106" t="s">
        <v>462</v>
      </c>
      <c r="C142" s="73">
        <f>+C143+C144+C145+C146</f>
        <v>15823504</v>
      </c>
      <c r="D142" s="73">
        <f>+D143+D144+D145+D146</f>
        <v>19342669</v>
      </c>
      <c r="E142" s="17">
        <f>+E143+E144+E145+E146</f>
        <v>19342669</v>
      </c>
    </row>
    <row r="143" spans="1:5" ht="12" customHeight="1" x14ac:dyDescent="0.3">
      <c r="A143" s="13" t="s">
        <v>330</v>
      </c>
      <c r="B143" s="105" t="s">
        <v>463</v>
      </c>
      <c r="C143" s="67"/>
      <c r="D143" s="95">
        <f>'[1]Z_1.1.sz.mell.'!D148</f>
        <v>0</v>
      </c>
      <c r="E143" s="9">
        <f>'[1]Z_1.1.sz.mell.'!E148</f>
        <v>0</v>
      </c>
    </row>
    <row r="144" spans="1:5" ht="12" customHeight="1" x14ac:dyDescent="0.3">
      <c r="A144" s="13" t="s">
        <v>332</v>
      </c>
      <c r="B144" s="105" t="s">
        <v>464</v>
      </c>
      <c r="C144" s="67">
        <v>15823504</v>
      </c>
      <c r="D144" s="95">
        <f>'[1]Z_1.1.sz.mell.'!D149</f>
        <v>19342669</v>
      </c>
      <c r="E144" s="9">
        <f>'[1]Z_1.1.sz.mell.'!E149</f>
        <v>19342669</v>
      </c>
    </row>
    <row r="145" spans="1:9" ht="12" customHeight="1" x14ac:dyDescent="0.3">
      <c r="A145" s="13" t="s">
        <v>334</v>
      </c>
      <c r="B145" s="105" t="s">
        <v>465</v>
      </c>
      <c r="C145" s="67"/>
      <c r="D145" s="95">
        <f>'[1]Z_1.1.sz.mell.'!D150</f>
        <v>0</v>
      </c>
      <c r="E145" s="9">
        <f>'[1]Z_1.1.sz.mell.'!E150</f>
        <v>0</v>
      </c>
    </row>
    <row r="146" spans="1:9" ht="12" customHeight="1" thickBot="1" x14ac:dyDescent="0.35">
      <c r="A146" s="101" t="s">
        <v>336</v>
      </c>
      <c r="B146" s="107" t="s">
        <v>466</v>
      </c>
      <c r="C146" s="67"/>
      <c r="D146" s="95">
        <f>'[1]Z_1.1.sz.mell.'!D151</f>
        <v>0</v>
      </c>
      <c r="E146" s="9">
        <f>'[1]Z_1.1.sz.mell.'!E151</f>
        <v>0</v>
      </c>
    </row>
    <row r="147" spans="1:9" ht="15.15" customHeight="1" thickBot="1" x14ac:dyDescent="0.35">
      <c r="A147" s="10" t="s">
        <v>9</v>
      </c>
      <c r="B147" s="106" t="s">
        <v>467</v>
      </c>
      <c r="C147" s="129">
        <f>+C148+C149+C150+C151</f>
        <v>0</v>
      </c>
      <c r="D147" s="129">
        <f>+D148+D149+D150+D151</f>
        <v>0</v>
      </c>
      <c r="E147" s="130">
        <f>+E148+E149+E150+E151</f>
        <v>0</v>
      </c>
      <c r="F147" s="131"/>
      <c r="G147" s="132"/>
      <c r="H147" s="132"/>
      <c r="I147" s="132"/>
    </row>
    <row r="148" spans="1:9" s="21" customFormat="1" ht="12.9" customHeight="1" x14ac:dyDescent="0.25">
      <c r="A148" s="13" t="s">
        <v>341</v>
      </c>
      <c r="B148" s="105" t="s">
        <v>468</v>
      </c>
      <c r="C148" s="67"/>
      <c r="D148" s="95">
        <f>'[1]Z_1.1.sz.mell.'!D153</f>
        <v>0</v>
      </c>
      <c r="E148" s="9">
        <f>'[1]Z_1.1.sz.mell.'!E153</f>
        <v>0</v>
      </c>
    </row>
    <row r="149" spans="1:9" ht="13.5" customHeight="1" x14ac:dyDescent="0.3">
      <c r="A149" s="13" t="s">
        <v>343</v>
      </c>
      <c r="B149" s="105" t="s">
        <v>469</v>
      </c>
      <c r="C149" s="67"/>
      <c r="D149" s="95">
        <f>'[1]Z_1.1.sz.mell.'!D154</f>
        <v>0</v>
      </c>
      <c r="E149" s="9">
        <f>'[1]Z_1.1.sz.mell.'!E154</f>
        <v>0</v>
      </c>
    </row>
    <row r="150" spans="1:9" ht="13.5" customHeight="1" x14ac:dyDescent="0.3">
      <c r="A150" s="13" t="s">
        <v>345</v>
      </c>
      <c r="B150" s="105" t="s">
        <v>470</v>
      </c>
      <c r="C150" s="67"/>
      <c r="D150" s="95">
        <f>'[1]Z_1.1.sz.mell.'!D155</f>
        <v>0</v>
      </c>
      <c r="E150" s="9">
        <f>'[1]Z_1.1.sz.mell.'!E155</f>
        <v>0</v>
      </c>
    </row>
    <row r="151" spans="1:9" ht="13.5" customHeight="1" x14ac:dyDescent="0.3">
      <c r="A151" s="13" t="s">
        <v>347</v>
      </c>
      <c r="B151" s="105" t="s">
        <v>471</v>
      </c>
      <c r="C151" s="67"/>
      <c r="D151" s="95">
        <f>'[1]Z_1.1.sz.mell.'!D156</f>
        <v>0</v>
      </c>
      <c r="E151" s="9">
        <f>'[1]Z_1.1.sz.mell.'!E156</f>
        <v>0</v>
      </c>
    </row>
    <row r="152" spans="1:9" ht="13.5" customHeight="1" thickBot="1" x14ac:dyDescent="0.35">
      <c r="A152" s="101" t="s">
        <v>472</v>
      </c>
      <c r="B152" s="105" t="s">
        <v>473</v>
      </c>
      <c r="C152" s="108"/>
      <c r="D152" s="109">
        <f>'[1]Z_1.1.sz.mell.'!D157</f>
        <v>0</v>
      </c>
      <c r="E152" s="110">
        <f>'[1]Z_1.1.sz.mell.'!E157</f>
        <v>0</v>
      </c>
    </row>
    <row r="153" spans="1:9" ht="13.5" customHeight="1" thickBot="1" x14ac:dyDescent="0.35">
      <c r="A153" s="10" t="s">
        <v>10</v>
      </c>
      <c r="B153" s="106" t="s">
        <v>474</v>
      </c>
      <c r="C153" s="111"/>
      <c r="D153" s="81">
        <f>'[1]Z_1.1.sz.mell.'!D158</f>
        <v>0</v>
      </c>
      <c r="E153" s="82">
        <f>'[1]Z_1.1.sz.mell.'!E158</f>
        <v>0</v>
      </c>
    </row>
    <row r="154" spans="1:9" ht="13.5" customHeight="1" thickBot="1" x14ac:dyDescent="0.35">
      <c r="A154" s="10" t="s">
        <v>11</v>
      </c>
      <c r="B154" s="106" t="s">
        <v>475</v>
      </c>
      <c r="C154" s="108"/>
      <c r="D154" s="65">
        <f>'[1]Z_1.1.sz.mell.'!D159</f>
        <v>0</v>
      </c>
      <c r="E154" s="68">
        <f>'[1]Z_1.1.sz.mell.'!E159</f>
        <v>0</v>
      </c>
    </row>
    <row r="155" spans="1:9" ht="12.75" customHeight="1" thickBot="1" x14ac:dyDescent="0.35">
      <c r="A155" s="10" t="s">
        <v>12</v>
      </c>
      <c r="B155" s="106" t="s">
        <v>476</v>
      </c>
      <c r="C155" s="133">
        <f>+C133+C137+C142+C147+C153+C154</f>
        <v>15823504</v>
      </c>
      <c r="D155" s="133">
        <f>+D133+D137+D142+D147+D153+D154</f>
        <v>19342669</v>
      </c>
      <c r="E155" s="134">
        <f>+E133+E137+E142+E147+E153+E154</f>
        <v>19342669</v>
      </c>
    </row>
    <row r="156" spans="1:9" ht="13.5" customHeight="1" thickBot="1" x14ac:dyDescent="0.35">
      <c r="A156" s="135" t="s">
        <v>35</v>
      </c>
      <c r="B156" s="136" t="s">
        <v>477</v>
      </c>
      <c r="C156" s="133">
        <f>+C132+C155</f>
        <v>1470209973</v>
      </c>
      <c r="D156" s="133">
        <f>+D132+D155</f>
        <v>1662493675</v>
      </c>
      <c r="E156" s="134">
        <f>+E132+E155</f>
        <v>1493549043</v>
      </c>
    </row>
    <row r="157" spans="1:9" ht="13.5" customHeight="1" x14ac:dyDescent="0.3">
      <c r="C157" s="137"/>
      <c r="D157" s="137">
        <f>D91-D156</f>
        <v>0</v>
      </c>
    </row>
    <row r="158" spans="1:9" ht="13.5" customHeight="1" x14ac:dyDescent="0.3"/>
    <row r="159" spans="1:9" ht="7.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</sheetData>
  <mergeCells count="13">
    <mergeCell ref="A92:E92"/>
    <mergeCell ref="A94:A95"/>
    <mergeCell ref="B94:B95"/>
    <mergeCell ref="C94:C95"/>
    <mergeCell ref="D94:E94"/>
    <mergeCell ref="A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1E70C-A702-4136-9D49-75CC8408ADF1}">
  <dimension ref="A1:R19"/>
  <sheetViews>
    <sheetView zoomScaleNormal="100" workbookViewId="0">
      <selection activeCell="E7" sqref="E7"/>
    </sheetView>
  </sheetViews>
  <sheetFormatPr defaultColWidth="9.33203125" defaultRowHeight="13.2" x14ac:dyDescent="0.25"/>
  <cols>
    <col min="1" max="1" width="7.6640625" style="23" customWidth="1"/>
    <col min="2" max="2" width="54.44140625" style="23" customWidth="1"/>
    <col min="3" max="3" width="25.6640625" style="23" customWidth="1"/>
    <col min="4" max="16384" width="9.33203125" style="23"/>
  </cols>
  <sheetData>
    <row r="1" spans="1:18" ht="15.6" x14ac:dyDescent="0.3">
      <c r="A1" s="416" t="s">
        <v>55</v>
      </c>
      <c r="B1" s="416"/>
      <c r="C1" s="416"/>
    </row>
    <row r="2" spans="1:18" x14ac:dyDescent="0.25">
      <c r="A2" s="417"/>
      <c r="B2" s="417"/>
      <c r="C2" s="417"/>
    </row>
    <row r="3" spans="1:18" ht="15.6" customHeight="1" x14ac:dyDescent="0.25">
      <c r="A3" s="418" t="s">
        <v>50</v>
      </c>
      <c r="B3" s="418"/>
      <c r="C3" s="418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13.8" thickBot="1" x14ac:dyDescent="0.3">
      <c r="A4" s="310"/>
      <c r="B4" s="310"/>
      <c r="C4" s="311"/>
      <c r="D4" s="310"/>
    </row>
    <row r="5" spans="1:18" s="24" customFormat="1" ht="43.5" customHeight="1" thickBot="1" x14ac:dyDescent="0.3">
      <c r="A5" s="314" t="s">
        <v>2</v>
      </c>
      <c r="B5" s="315" t="s">
        <v>51</v>
      </c>
      <c r="C5" s="316" t="s">
        <v>536</v>
      </c>
      <c r="D5" s="312"/>
    </row>
    <row r="6" spans="1:18" ht="28.5" customHeight="1" x14ac:dyDescent="0.25">
      <c r="A6" s="317" t="s">
        <v>3</v>
      </c>
      <c r="B6" s="318" t="s">
        <v>540</v>
      </c>
      <c r="C6" s="319">
        <v>307245287</v>
      </c>
      <c r="D6" s="310"/>
      <c r="E6" s="23" t="s">
        <v>52</v>
      </c>
    </row>
    <row r="7" spans="1:18" ht="28.5" customHeight="1" x14ac:dyDescent="0.25">
      <c r="A7" s="317"/>
      <c r="B7" s="318" t="s">
        <v>541</v>
      </c>
      <c r="C7" s="319"/>
      <c r="D7" s="310"/>
    </row>
    <row r="8" spans="1:18" ht="18" customHeight="1" x14ac:dyDescent="0.25">
      <c r="A8" s="320" t="s">
        <v>4</v>
      </c>
      <c r="B8" s="321" t="s">
        <v>53</v>
      </c>
      <c r="C8" s="322">
        <v>304493017</v>
      </c>
      <c r="D8" s="310"/>
    </row>
    <row r="9" spans="1:18" ht="18" customHeight="1" x14ac:dyDescent="0.25">
      <c r="A9" s="320" t="s">
        <v>5</v>
      </c>
      <c r="B9" s="321" t="s">
        <v>54</v>
      </c>
      <c r="C9" s="322">
        <v>2752270</v>
      </c>
      <c r="D9" s="310"/>
    </row>
    <row r="10" spans="1:18" ht="18" customHeight="1" x14ac:dyDescent="0.25">
      <c r="A10" s="320" t="s">
        <v>6</v>
      </c>
      <c r="B10" s="323" t="s">
        <v>537</v>
      </c>
      <c r="C10" s="322"/>
      <c r="D10" s="310"/>
    </row>
    <row r="11" spans="1:18" ht="18" customHeight="1" x14ac:dyDescent="0.25">
      <c r="A11" s="324" t="s">
        <v>7</v>
      </c>
      <c r="B11" s="325" t="s">
        <v>538</v>
      </c>
      <c r="C11" s="326">
        <v>268432706</v>
      </c>
      <c r="D11" s="310"/>
    </row>
    <row r="12" spans="1:18" ht="25.5" customHeight="1" thickBot="1" x14ac:dyDescent="0.3">
      <c r="A12" s="327" t="s">
        <v>8</v>
      </c>
      <c r="B12" s="328" t="s">
        <v>539</v>
      </c>
      <c r="C12" s="329"/>
      <c r="D12" s="313"/>
    </row>
    <row r="13" spans="1:18" ht="18" customHeight="1" x14ac:dyDescent="0.25">
      <c r="A13" s="330" t="s">
        <v>9</v>
      </c>
      <c r="B13" s="331" t="s">
        <v>542</v>
      </c>
      <c r="C13" s="332">
        <f>C6+C10-C11+C12</f>
        <v>38812581</v>
      </c>
      <c r="D13" s="310"/>
    </row>
    <row r="14" spans="1:18" ht="18" customHeight="1" x14ac:dyDescent="0.25">
      <c r="A14" s="317"/>
      <c r="B14" s="318" t="s">
        <v>541</v>
      </c>
      <c r="C14" s="334"/>
      <c r="D14" s="310"/>
    </row>
    <row r="15" spans="1:18" ht="18" customHeight="1" x14ac:dyDescent="0.25">
      <c r="A15" s="320" t="s">
        <v>10</v>
      </c>
      <c r="B15" s="321" t="s">
        <v>53</v>
      </c>
      <c r="C15" s="322">
        <v>37738776</v>
      </c>
      <c r="D15" s="310"/>
    </row>
    <row r="16" spans="1:18" ht="15" thickBot="1" x14ac:dyDescent="0.3">
      <c r="A16" s="327" t="s">
        <v>11</v>
      </c>
      <c r="B16" s="333" t="s">
        <v>54</v>
      </c>
      <c r="C16" s="329">
        <v>1073805</v>
      </c>
      <c r="D16" s="310"/>
    </row>
    <row r="17" spans="1:4" x14ac:dyDescent="0.25">
      <c r="A17" s="310"/>
      <c r="B17" s="310"/>
      <c r="C17" s="310"/>
      <c r="D17" s="310"/>
    </row>
    <row r="18" spans="1:4" x14ac:dyDescent="0.25">
      <c r="A18" s="309"/>
      <c r="B18" s="309"/>
      <c r="C18" s="309"/>
    </row>
    <row r="19" spans="1:4" x14ac:dyDescent="0.25">
      <c r="A19" s="309"/>
      <c r="B19" s="309"/>
      <c r="C19" s="309"/>
    </row>
  </sheetData>
  <mergeCells count="3">
    <mergeCell ref="A1:C1"/>
    <mergeCell ref="A2:C2"/>
    <mergeCell ref="A3:C3"/>
  </mergeCells>
  <conditionalFormatting sqref="C12">
    <cfRule type="cellIs" dxfId="0" priority="1" stopIfTrue="1" operator="notEqual">
      <formula>SUM(C13:C15)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70AD-DD5A-4F87-9D6C-15F8AD3E6E5C}">
  <dimension ref="A1:J22"/>
  <sheetViews>
    <sheetView zoomScale="120" zoomScaleNormal="120" workbookViewId="0">
      <selection activeCell="K8" sqref="K8"/>
    </sheetView>
  </sheetViews>
  <sheetFormatPr defaultColWidth="9.33203125" defaultRowHeight="13.2" x14ac:dyDescent="0.3"/>
  <cols>
    <col min="1" max="1" width="6.77734375" style="188" customWidth="1"/>
    <col min="2" max="2" width="23.88671875" style="139" customWidth="1"/>
    <col min="3" max="3" width="12.33203125" style="139" customWidth="1"/>
    <col min="4" max="4" width="10.77734375" style="139" customWidth="1"/>
    <col min="5" max="5" width="9.21875" style="139" customWidth="1"/>
    <col min="6" max="7" width="8.88671875" style="139" customWidth="1"/>
    <col min="8" max="8" width="10.21875" style="139" customWidth="1"/>
    <col min="9" max="9" width="11.6640625" style="139" customWidth="1"/>
    <col min="10" max="10" width="13.77734375" style="139" customWidth="1"/>
    <col min="11" max="255" width="9.33203125" style="139"/>
    <col min="256" max="256" width="6.77734375" style="139" customWidth="1"/>
    <col min="257" max="257" width="32.33203125" style="139" customWidth="1"/>
    <col min="258" max="258" width="17" style="139" customWidth="1"/>
    <col min="259" max="264" width="12.77734375" style="139" customWidth="1"/>
    <col min="265" max="265" width="13.77734375" style="139" customWidth="1"/>
    <col min="266" max="266" width="4" style="139" customWidth="1"/>
    <col min="267" max="511" width="9.33203125" style="139"/>
    <col min="512" max="512" width="6.77734375" style="139" customWidth="1"/>
    <col min="513" max="513" width="32.33203125" style="139" customWidth="1"/>
    <col min="514" max="514" width="17" style="139" customWidth="1"/>
    <col min="515" max="520" width="12.77734375" style="139" customWidth="1"/>
    <col min="521" max="521" width="13.77734375" style="139" customWidth="1"/>
    <col min="522" max="522" width="4" style="139" customWidth="1"/>
    <col min="523" max="767" width="9.33203125" style="139"/>
    <col min="768" max="768" width="6.77734375" style="139" customWidth="1"/>
    <col min="769" max="769" width="32.33203125" style="139" customWidth="1"/>
    <col min="770" max="770" width="17" style="139" customWidth="1"/>
    <col min="771" max="776" width="12.77734375" style="139" customWidth="1"/>
    <col min="777" max="777" width="13.77734375" style="139" customWidth="1"/>
    <col min="778" max="778" width="4" style="139" customWidth="1"/>
    <col min="779" max="1023" width="9.33203125" style="139"/>
    <col min="1024" max="1024" width="6.77734375" style="139" customWidth="1"/>
    <col min="1025" max="1025" width="32.33203125" style="139" customWidth="1"/>
    <col min="1026" max="1026" width="17" style="139" customWidth="1"/>
    <col min="1027" max="1032" width="12.77734375" style="139" customWidth="1"/>
    <col min="1033" max="1033" width="13.77734375" style="139" customWidth="1"/>
    <col min="1034" max="1034" width="4" style="139" customWidth="1"/>
    <col min="1035" max="1279" width="9.33203125" style="139"/>
    <col min="1280" max="1280" width="6.77734375" style="139" customWidth="1"/>
    <col min="1281" max="1281" width="32.33203125" style="139" customWidth="1"/>
    <col min="1282" max="1282" width="17" style="139" customWidth="1"/>
    <col min="1283" max="1288" width="12.77734375" style="139" customWidth="1"/>
    <col min="1289" max="1289" width="13.77734375" style="139" customWidth="1"/>
    <col min="1290" max="1290" width="4" style="139" customWidth="1"/>
    <col min="1291" max="1535" width="9.33203125" style="139"/>
    <col min="1536" max="1536" width="6.77734375" style="139" customWidth="1"/>
    <col min="1537" max="1537" width="32.33203125" style="139" customWidth="1"/>
    <col min="1538" max="1538" width="17" style="139" customWidth="1"/>
    <col min="1539" max="1544" width="12.77734375" style="139" customWidth="1"/>
    <col min="1545" max="1545" width="13.77734375" style="139" customWidth="1"/>
    <col min="1546" max="1546" width="4" style="139" customWidth="1"/>
    <col min="1547" max="1791" width="9.33203125" style="139"/>
    <col min="1792" max="1792" width="6.77734375" style="139" customWidth="1"/>
    <col min="1793" max="1793" width="32.33203125" style="139" customWidth="1"/>
    <col min="1794" max="1794" width="17" style="139" customWidth="1"/>
    <col min="1795" max="1800" width="12.77734375" style="139" customWidth="1"/>
    <col min="1801" max="1801" width="13.77734375" style="139" customWidth="1"/>
    <col min="1802" max="1802" width="4" style="139" customWidth="1"/>
    <col min="1803" max="2047" width="9.33203125" style="139"/>
    <col min="2048" max="2048" width="6.77734375" style="139" customWidth="1"/>
    <col min="2049" max="2049" width="32.33203125" style="139" customWidth="1"/>
    <col min="2050" max="2050" width="17" style="139" customWidth="1"/>
    <col min="2051" max="2056" width="12.77734375" style="139" customWidth="1"/>
    <col min="2057" max="2057" width="13.77734375" style="139" customWidth="1"/>
    <col min="2058" max="2058" width="4" style="139" customWidth="1"/>
    <col min="2059" max="2303" width="9.33203125" style="139"/>
    <col min="2304" max="2304" width="6.77734375" style="139" customWidth="1"/>
    <col min="2305" max="2305" width="32.33203125" style="139" customWidth="1"/>
    <col min="2306" max="2306" width="17" style="139" customWidth="1"/>
    <col min="2307" max="2312" width="12.77734375" style="139" customWidth="1"/>
    <col min="2313" max="2313" width="13.77734375" style="139" customWidth="1"/>
    <col min="2314" max="2314" width="4" style="139" customWidth="1"/>
    <col min="2315" max="2559" width="9.33203125" style="139"/>
    <col min="2560" max="2560" width="6.77734375" style="139" customWidth="1"/>
    <col min="2561" max="2561" width="32.33203125" style="139" customWidth="1"/>
    <col min="2562" max="2562" width="17" style="139" customWidth="1"/>
    <col min="2563" max="2568" width="12.77734375" style="139" customWidth="1"/>
    <col min="2569" max="2569" width="13.77734375" style="139" customWidth="1"/>
    <col min="2570" max="2570" width="4" style="139" customWidth="1"/>
    <col min="2571" max="2815" width="9.33203125" style="139"/>
    <col min="2816" max="2816" width="6.77734375" style="139" customWidth="1"/>
    <col min="2817" max="2817" width="32.33203125" style="139" customWidth="1"/>
    <col min="2818" max="2818" width="17" style="139" customWidth="1"/>
    <col min="2819" max="2824" width="12.77734375" style="139" customWidth="1"/>
    <col min="2825" max="2825" width="13.77734375" style="139" customWidth="1"/>
    <col min="2826" max="2826" width="4" style="139" customWidth="1"/>
    <col min="2827" max="3071" width="9.33203125" style="139"/>
    <col min="3072" max="3072" width="6.77734375" style="139" customWidth="1"/>
    <col min="3073" max="3073" width="32.33203125" style="139" customWidth="1"/>
    <col min="3074" max="3074" width="17" style="139" customWidth="1"/>
    <col min="3075" max="3080" width="12.77734375" style="139" customWidth="1"/>
    <col min="3081" max="3081" width="13.77734375" style="139" customWidth="1"/>
    <col min="3082" max="3082" width="4" style="139" customWidth="1"/>
    <col min="3083" max="3327" width="9.33203125" style="139"/>
    <col min="3328" max="3328" width="6.77734375" style="139" customWidth="1"/>
    <col min="3329" max="3329" width="32.33203125" style="139" customWidth="1"/>
    <col min="3330" max="3330" width="17" style="139" customWidth="1"/>
    <col min="3331" max="3336" width="12.77734375" style="139" customWidth="1"/>
    <col min="3337" max="3337" width="13.77734375" style="139" customWidth="1"/>
    <col min="3338" max="3338" width="4" style="139" customWidth="1"/>
    <col min="3339" max="3583" width="9.33203125" style="139"/>
    <col min="3584" max="3584" width="6.77734375" style="139" customWidth="1"/>
    <col min="3585" max="3585" width="32.33203125" style="139" customWidth="1"/>
    <col min="3586" max="3586" width="17" style="139" customWidth="1"/>
    <col min="3587" max="3592" width="12.77734375" style="139" customWidth="1"/>
    <col min="3593" max="3593" width="13.77734375" style="139" customWidth="1"/>
    <col min="3594" max="3594" width="4" style="139" customWidth="1"/>
    <col min="3595" max="3839" width="9.33203125" style="139"/>
    <col min="3840" max="3840" width="6.77734375" style="139" customWidth="1"/>
    <col min="3841" max="3841" width="32.33203125" style="139" customWidth="1"/>
    <col min="3842" max="3842" width="17" style="139" customWidth="1"/>
    <col min="3843" max="3848" width="12.77734375" style="139" customWidth="1"/>
    <col min="3849" max="3849" width="13.77734375" style="139" customWidth="1"/>
    <col min="3850" max="3850" width="4" style="139" customWidth="1"/>
    <col min="3851" max="4095" width="9.33203125" style="139"/>
    <col min="4096" max="4096" width="6.77734375" style="139" customWidth="1"/>
    <col min="4097" max="4097" width="32.33203125" style="139" customWidth="1"/>
    <col min="4098" max="4098" width="17" style="139" customWidth="1"/>
    <col min="4099" max="4104" width="12.77734375" style="139" customWidth="1"/>
    <col min="4105" max="4105" width="13.77734375" style="139" customWidth="1"/>
    <col min="4106" max="4106" width="4" style="139" customWidth="1"/>
    <col min="4107" max="4351" width="9.33203125" style="139"/>
    <col min="4352" max="4352" width="6.77734375" style="139" customWidth="1"/>
    <col min="4353" max="4353" width="32.33203125" style="139" customWidth="1"/>
    <col min="4354" max="4354" width="17" style="139" customWidth="1"/>
    <col min="4355" max="4360" width="12.77734375" style="139" customWidth="1"/>
    <col min="4361" max="4361" width="13.77734375" style="139" customWidth="1"/>
    <col min="4362" max="4362" width="4" style="139" customWidth="1"/>
    <col min="4363" max="4607" width="9.33203125" style="139"/>
    <col min="4608" max="4608" width="6.77734375" style="139" customWidth="1"/>
    <col min="4609" max="4609" width="32.33203125" style="139" customWidth="1"/>
    <col min="4610" max="4610" width="17" style="139" customWidth="1"/>
    <col min="4611" max="4616" width="12.77734375" style="139" customWidth="1"/>
    <col min="4617" max="4617" width="13.77734375" style="139" customWidth="1"/>
    <col min="4618" max="4618" width="4" style="139" customWidth="1"/>
    <col min="4619" max="4863" width="9.33203125" style="139"/>
    <col min="4864" max="4864" width="6.77734375" style="139" customWidth="1"/>
    <col min="4865" max="4865" width="32.33203125" style="139" customWidth="1"/>
    <col min="4866" max="4866" width="17" style="139" customWidth="1"/>
    <col min="4867" max="4872" width="12.77734375" style="139" customWidth="1"/>
    <col min="4873" max="4873" width="13.77734375" style="139" customWidth="1"/>
    <col min="4874" max="4874" width="4" style="139" customWidth="1"/>
    <col min="4875" max="5119" width="9.33203125" style="139"/>
    <col min="5120" max="5120" width="6.77734375" style="139" customWidth="1"/>
    <col min="5121" max="5121" width="32.33203125" style="139" customWidth="1"/>
    <col min="5122" max="5122" width="17" style="139" customWidth="1"/>
    <col min="5123" max="5128" width="12.77734375" style="139" customWidth="1"/>
    <col min="5129" max="5129" width="13.77734375" style="139" customWidth="1"/>
    <col min="5130" max="5130" width="4" style="139" customWidth="1"/>
    <col min="5131" max="5375" width="9.33203125" style="139"/>
    <col min="5376" max="5376" width="6.77734375" style="139" customWidth="1"/>
    <col min="5377" max="5377" width="32.33203125" style="139" customWidth="1"/>
    <col min="5378" max="5378" width="17" style="139" customWidth="1"/>
    <col min="5379" max="5384" width="12.77734375" style="139" customWidth="1"/>
    <col min="5385" max="5385" width="13.77734375" style="139" customWidth="1"/>
    <col min="5386" max="5386" width="4" style="139" customWidth="1"/>
    <col min="5387" max="5631" width="9.33203125" style="139"/>
    <col min="5632" max="5632" width="6.77734375" style="139" customWidth="1"/>
    <col min="5633" max="5633" width="32.33203125" style="139" customWidth="1"/>
    <col min="5634" max="5634" width="17" style="139" customWidth="1"/>
    <col min="5635" max="5640" width="12.77734375" style="139" customWidth="1"/>
    <col min="5641" max="5641" width="13.77734375" style="139" customWidth="1"/>
    <col min="5642" max="5642" width="4" style="139" customWidth="1"/>
    <col min="5643" max="5887" width="9.33203125" style="139"/>
    <col min="5888" max="5888" width="6.77734375" style="139" customWidth="1"/>
    <col min="5889" max="5889" width="32.33203125" style="139" customWidth="1"/>
    <col min="5890" max="5890" width="17" style="139" customWidth="1"/>
    <col min="5891" max="5896" width="12.77734375" style="139" customWidth="1"/>
    <col min="5897" max="5897" width="13.77734375" style="139" customWidth="1"/>
    <col min="5898" max="5898" width="4" style="139" customWidth="1"/>
    <col min="5899" max="6143" width="9.33203125" style="139"/>
    <col min="6144" max="6144" width="6.77734375" style="139" customWidth="1"/>
    <col min="6145" max="6145" width="32.33203125" style="139" customWidth="1"/>
    <col min="6146" max="6146" width="17" style="139" customWidth="1"/>
    <col min="6147" max="6152" width="12.77734375" style="139" customWidth="1"/>
    <col min="6153" max="6153" width="13.77734375" style="139" customWidth="1"/>
    <col min="6154" max="6154" width="4" style="139" customWidth="1"/>
    <col min="6155" max="6399" width="9.33203125" style="139"/>
    <col min="6400" max="6400" width="6.77734375" style="139" customWidth="1"/>
    <col min="6401" max="6401" width="32.33203125" style="139" customWidth="1"/>
    <col min="6402" max="6402" width="17" style="139" customWidth="1"/>
    <col min="6403" max="6408" width="12.77734375" style="139" customWidth="1"/>
    <col min="6409" max="6409" width="13.77734375" style="139" customWidth="1"/>
    <col min="6410" max="6410" width="4" style="139" customWidth="1"/>
    <col min="6411" max="6655" width="9.33203125" style="139"/>
    <col min="6656" max="6656" width="6.77734375" style="139" customWidth="1"/>
    <col min="6657" max="6657" width="32.33203125" style="139" customWidth="1"/>
    <col min="6658" max="6658" width="17" style="139" customWidth="1"/>
    <col min="6659" max="6664" width="12.77734375" style="139" customWidth="1"/>
    <col min="6665" max="6665" width="13.77734375" style="139" customWidth="1"/>
    <col min="6666" max="6666" width="4" style="139" customWidth="1"/>
    <col min="6667" max="6911" width="9.33203125" style="139"/>
    <col min="6912" max="6912" width="6.77734375" style="139" customWidth="1"/>
    <col min="6913" max="6913" width="32.33203125" style="139" customWidth="1"/>
    <col min="6914" max="6914" width="17" style="139" customWidth="1"/>
    <col min="6915" max="6920" width="12.77734375" style="139" customWidth="1"/>
    <col min="6921" max="6921" width="13.77734375" style="139" customWidth="1"/>
    <col min="6922" max="6922" width="4" style="139" customWidth="1"/>
    <col min="6923" max="7167" width="9.33203125" style="139"/>
    <col min="7168" max="7168" width="6.77734375" style="139" customWidth="1"/>
    <col min="7169" max="7169" width="32.33203125" style="139" customWidth="1"/>
    <col min="7170" max="7170" width="17" style="139" customWidth="1"/>
    <col min="7171" max="7176" width="12.77734375" style="139" customWidth="1"/>
    <col min="7177" max="7177" width="13.77734375" style="139" customWidth="1"/>
    <col min="7178" max="7178" width="4" style="139" customWidth="1"/>
    <col min="7179" max="7423" width="9.33203125" style="139"/>
    <col min="7424" max="7424" width="6.77734375" style="139" customWidth="1"/>
    <col min="7425" max="7425" width="32.33203125" style="139" customWidth="1"/>
    <col min="7426" max="7426" width="17" style="139" customWidth="1"/>
    <col min="7427" max="7432" width="12.77734375" style="139" customWidth="1"/>
    <col min="7433" max="7433" width="13.77734375" style="139" customWidth="1"/>
    <col min="7434" max="7434" width="4" style="139" customWidth="1"/>
    <col min="7435" max="7679" width="9.33203125" style="139"/>
    <col min="7680" max="7680" width="6.77734375" style="139" customWidth="1"/>
    <col min="7681" max="7681" width="32.33203125" style="139" customWidth="1"/>
    <col min="7682" max="7682" width="17" style="139" customWidth="1"/>
    <col min="7683" max="7688" width="12.77734375" style="139" customWidth="1"/>
    <col min="7689" max="7689" width="13.77734375" style="139" customWidth="1"/>
    <col min="7690" max="7690" width="4" style="139" customWidth="1"/>
    <col min="7691" max="7935" width="9.33203125" style="139"/>
    <col min="7936" max="7936" width="6.77734375" style="139" customWidth="1"/>
    <col min="7937" max="7937" width="32.33203125" style="139" customWidth="1"/>
    <col min="7938" max="7938" width="17" style="139" customWidth="1"/>
    <col min="7939" max="7944" width="12.77734375" style="139" customWidth="1"/>
    <col min="7945" max="7945" width="13.77734375" style="139" customWidth="1"/>
    <col min="7946" max="7946" width="4" style="139" customWidth="1"/>
    <col min="7947" max="8191" width="9.33203125" style="139"/>
    <col min="8192" max="8192" width="6.77734375" style="139" customWidth="1"/>
    <col min="8193" max="8193" width="32.33203125" style="139" customWidth="1"/>
    <col min="8194" max="8194" width="17" style="139" customWidth="1"/>
    <col min="8195" max="8200" width="12.77734375" style="139" customWidth="1"/>
    <col min="8201" max="8201" width="13.77734375" style="139" customWidth="1"/>
    <col min="8202" max="8202" width="4" style="139" customWidth="1"/>
    <col min="8203" max="8447" width="9.33203125" style="139"/>
    <col min="8448" max="8448" width="6.77734375" style="139" customWidth="1"/>
    <col min="8449" max="8449" width="32.33203125" style="139" customWidth="1"/>
    <col min="8450" max="8450" width="17" style="139" customWidth="1"/>
    <col min="8451" max="8456" width="12.77734375" style="139" customWidth="1"/>
    <col min="8457" max="8457" width="13.77734375" style="139" customWidth="1"/>
    <col min="8458" max="8458" width="4" style="139" customWidth="1"/>
    <col min="8459" max="8703" width="9.33203125" style="139"/>
    <col min="8704" max="8704" width="6.77734375" style="139" customWidth="1"/>
    <col min="8705" max="8705" width="32.33203125" style="139" customWidth="1"/>
    <col min="8706" max="8706" width="17" style="139" customWidth="1"/>
    <col min="8707" max="8712" width="12.77734375" style="139" customWidth="1"/>
    <col min="8713" max="8713" width="13.77734375" style="139" customWidth="1"/>
    <col min="8714" max="8714" width="4" style="139" customWidth="1"/>
    <col min="8715" max="8959" width="9.33203125" style="139"/>
    <col min="8960" max="8960" width="6.77734375" style="139" customWidth="1"/>
    <col min="8961" max="8961" width="32.33203125" style="139" customWidth="1"/>
    <col min="8962" max="8962" width="17" style="139" customWidth="1"/>
    <col min="8963" max="8968" width="12.77734375" style="139" customWidth="1"/>
    <col min="8969" max="8969" width="13.77734375" style="139" customWidth="1"/>
    <col min="8970" max="8970" width="4" style="139" customWidth="1"/>
    <col min="8971" max="9215" width="9.33203125" style="139"/>
    <col min="9216" max="9216" width="6.77734375" style="139" customWidth="1"/>
    <col min="9217" max="9217" width="32.33203125" style="139" customWidth="1"/>
    <col min="9218" max="9218" width="17" style="139" customWidth="1"/>
    <col min="9219" max="9224" width="12.77734375" style="139" customWidth="1"/>
    <col min="9225" max="9225" width="13.77734375" style="139" customWidth="1"/>
    <col min="9226" max="9226" width="4" style="139" customWidth="1"/>
    <col min="9227" max="9471" width="9.33203125" style="139"/>
    <col min="9472" max="9472" width="6.77734375" style="139" customWidth="1"/>
    <col min="9473" max="9473" width="32.33203125" style="139" customWidth="1"/>
    <col min="9474" max="9474" width="17" style="139" customWidth="1"/>
    <col min="9475" max="9480" width="12.77734375" style="139" customWidth="1"/>
    <col min="9481" max="9481" width="13.77734375" style="139" customWidth="1"/>
    <col min="9482" max="9482" width="4" style="139" customWidth="1"/>
    <col min="9483" max="9727" width="9.33203125" style="139"/>
    <col min="9728" max="9728" width="6.77734375" style="139" customWidth="1"/>
    <col min="9729" max="9729" width="32.33203125" style="139" customWidth="1"/>
    <col min="9730" max="9730" width="17" style="139" customWidth="1"/>
    <col min="9731" max="9736" width="12.77734375" style="139" customWidth="1"/>
    <col min="9737" max="9737" width="13.77734375" style="139" customWidth="1"/>
    <col min="9738" max="9738" width="4" style="139" customWidth="1"/>
    <col min="9739" max="9983" width="9.33203125" style="139"/>
    <col min="9984" max="9984" width="6.77734375" style="139" customWidth="1"/>
    <col min="9985" max="9985" width="32.33203125" style="139" customWidth="1"/>
    <col min="9986" max="9986" width="17" style="139" customWidth="1"/>
    <col min="9987" max="9992" width="12.77734375" style="139" customWidth="1"/>
    <col min="9993" max="9993" width="13.77734375" style="139" customWidth="1"/>
    <col min="9994" max="9994" width="4" style="139" customWidth="1"/>
    <col min="9995" max="10239" width="9.33203125" style="139"/>
    <col min="10240" max="10240" width="6.77734375" style="139" customWidth="1"/>
    <col min="10241" max="10241" width="32.33203125" style="139" customWidth="1"/>
    <col min="10242" max="10242" width="17" style="139" customWidth="1"/>
    <col min="10243" max="10248" width="12.77734375" style="139" customWidth="1"/>
    <col min="10249" max="10249" width="13.77734375" style="139" customWidth="1"/>
    <col min="10250" max="10250" width="4" style="139" customWidth="1"/>
    <col min="10251" max="10495" width="9.33203125" style="139"/>
    <col min="10496" max="10496" width="6.77734375" style="139" customWidth="1"/>
    <col min="10497" max="10497" width="32.33203125" style="139" customWidth="1"/>
    <col min="10498" max="10498" width="17" style="139" customWidth="1"/>
    <col min="10499" max="10504" width="12.77734375" style="139" customWidth="1"/>
    <col min="10505" max="10505" width="13.77734375" style="139" customWidth="1"/>
    <col min="10506" max="10506" width="4" style="139" customWidth="1"/>
    <col min="10507" max="10751" width="9.33203125" style="139"/>
    <col min="10752" max="10752" width="6.77734375" style="139" customWidth="1"/>
    <col min="10753" max="10753" width="32.33203125" style="139" customWidth="1"/>
    <col min="10754" max="10754" width="17" style="139" customWidth="1"/>
    <col min="10755" max="10760" width="12.77734375" style="139" customWidth="1"/>
    <col min="10761" max="10761" width="13.77734375" style="139" customWidth="1"/>
    <col min="10762" max="10762" width="4" style="139" customWidth="1"/>
    <col min="10763" max="11007" width="9.33203125" style="139"/>
    <col min="11008" max="11008" width="6.77734375" style="139" customWidth="1"/>
    <col min="11009" max="11009" width="32.33203125" style="139" customWidth="1"/>
    <col min="11010" max="11010" width="17" style="139" customWidth="1"/>
    <col min="11011" max="11016" width="12.77734375" style="139" customWidth="1"/>
    <col min="11017" max="11017" width="13.77734375" style="139" customWidth="1"/>
    <col min="11018" max="11018" width="4" style="139" customWidth="1"/>
    <col min="11019" max="11263" width="9.33203125" style="139"/>
    <col min="11264" max="11264" width="6.77734375" style="139" customWidth="1"/>
    <col min="11265" max="11265" width="32.33203125" style="139" customWidth="1"/>
    <col min="11266" max="11266" width="17" style="139" customWidth="1"/>
    <col min="11267" max="11272" width="12.77734375" style="139" customWidth="1"/>
    <col min="11273" max="11273" width="13.77734375" style="139" customWidth="1"/>
    <col min="11274" max="11274" width="4" style="139" customWidth="1"/>
    <col min="11275" max="11519" width="9.33203125" style="139"/>
    <col min="11520" max="11520" width="6.77734375" style="139" customWidth="1"/>
    <col min="11521" max="11521" width="32.33203125" style="139" customWidth="1"/>
    <col min="11522" max="11522" width="17" style="139" customWidth="1"/>
    <col min="11523" max="11528" width="12.77734375" style="139" customWidth="1"/>
    <col min="11529" max="11529" width="13.77734375" style="139" customWidth="1"/>
    <col min="11530" max="11530" width="4" style="139" customWidth="1"/>
    <col min="11531" max="11775" width="9.33203125" style="139"/>
    <col min="11776" max="11776" width="6.77734375" style="139" customWidth="1"/>
    <col min="11777" max="11777" width="32.33203125" style="139" customWidth="1"/>
    <col min="11778" max="11778" width="17" style="139" customWidth="1"/>
    <col min="11779" max="11784" width="12.77734375" style="139" customWidth="1"/>
    <col min="11785" max="11785" width="13.77734375" style="139" customWidth="1"/>
    <col min="11786" max="11786" width="4" style="139" customWidth="1"/>
    <col min="11787" max="12031" width="9.33203125" style="139"/>
    <col min="12032" max="12032" width="6.77734375" style="139" customWidth="1"/>
    <col min="12033" max="12033" width="32.33203125" style="139" customWidth="1"/>
    <col min="12034" max="12034" width="17" style="139" customWidth="1"/>
    <col min="12035" max="12040" width="12.77734375" style="139" customWidth="1"/>
    <col min="12041" max="12041" width="13.77734375" style="139" customWidth="1"/>
    <col min="12042" max="12042" width="4" style="139" customWidth="1"/>
    <col min="12043" max="12287" width="9.33203125" style="139"/>
    <col min="12288" max="12288" width="6.77734375" style="139" customWidth="1"/>
    <col min="12289" max="12289" width="32.33203125" style="139" customWidth="1"/>
    <col min="12290" max="12290" width="17" style="139" customWidth="1"/>
    <col min="12291" max="12296" width="12.77734375" style="139" customWidth="1"/>
    <col min="12297" max="12297" width="13.77734375" style="139" customWidth="1"/>
    <col min="12298" max="12298" width="4" style="139" customWidth="1"/>
    <col min="12299" max="12543" width="9.33203125" style="139"/>
    <col min="12544" max="12544" width="6.77734375" style="139" customWidth="1"/>
    <col min="12545" max="12545" width="32.33203125" style="139" customWidth="1"/>
    <col min="12546" max="12546" width="17" style="139" customWidth="1"/>
    <col min="12547" max="12552" width="12.77734375" style="139" customWidth="1"/>
    <col min="12553" max="12553" width="13.77734375" style="139" customWidth="1"/>
    <col min="12554" max="12554" width="4" style="139" customWidth="1"/>
    <col min="12555" max="12799" width="9.33203125" style="139"/>
    <col min="12800" max="12800" width="6.77734375" style="139" customWidth="1"/>
    <col min="12801" max="12801" width="32.33203125" style="139" customWidth="1"/>
    <col min="12802" max="12802" width="17" style="139" customWidth="1"/>
    <col min="12803" max="12808" width="12.77734375" style="139" customWidth="1"/>
    <col min="12809" max="12809" width="13.77734375" style="139" customWidth="1"/>
    <col min="12810" max="12810" width="4" style="139" customWidth="1"/>
    <col min="12811" max="13055" width="9.33203125" style="139"/>
    <col min="13056" max="13056" width="6.77734375" style="139" customWidth="1"/>
    <col min="13057" max="13057" width="32.33203125" style="139" customWidth="1"/>
    <col min="13058" max="13058" width="17" style="139" customWidth="1"/>
    <col min="13059" max="13064" width="12.77734375" style="139" customWidth="1"/>
    <col min="13065" max="13065" width="13.77734375" style="139" customWidth="1"/>
    <col min="13066" max="13066" width="4" style="139" customWidth="1"/>
    <col min="13067" max="13311" width="9.33203125" style="139"/>
    <col min="13312" max="13312" width="6.77734375" style="139" customWidth="1"/>
    <col min="13313" max="13313" width="32.33203125" style="139" customWidth="1"/>
    <col min="13314" max="13314" width="17" style="139" customWidth="1"/>
    <col min="13315" max="13320" width="12.77734375" style="139" customWidth="1"/>
    <col min="13321" max="13321" width="13.77734375" style="139" customWidth="1"/>
    <col min="13322" max="13322" width="4" style="139" customWidth="1"/>
    <col min="13323" max="13567" width="9.33203125" style="139"/>
    <col min="13568" max="13568" width="6.77734375" style="139" customWidth="1"/>
    <col min="13569" max="13569" width="32.33203125" style="139" customWidth="1"/>
    <col min="13570" max="13570" width="17" style="139" customWidth="1"/>
    <col min="13571" max="13576" width="12.77734375" style="139" customWidth="1"/>
    <col min="13577" max="13577" width="13.77734375" style="139" customWidth="1"/>
    <col min="13578" max="13578" width="4" style="139" customWidth="1"/>
    <col min="13579" max="13823" width="9.33203125" style="139"/>
    <col min="13824" max="13824" width="6.77734375" style="139" customWidth="1"/>
    <col min="13825" max="13825" width="32.33203125" style="139" customWidth="1"/>
    <col min="13826" max="13826" width="17" style="139" customWidth="1"/>
    <col min="13827" max="13832" width="12.77734375" style="139" customWidth="1"/>
    <col min="13833" max="13833" width="13.77734375" style="139" customWidth="1"/>
    <col min="13834" max="13834" width="4" style="139" customWidth="1"/>
    <col min="13835" max="14079" width="9.33203125" style="139"/>
    <col min="14080" max="14080" width="6.77734375" style="139" customWidth="1"/>
    <col min="14081" max="14081" width="32.33203125" style="139" customWidth="1"/>
    <col min="14082" max="14082" width="17" style="139" customWidth="1"/>
    <col min="14083" max="14088" width="12.77734375" style="139" customWidth="1"/>
    <col min="14089" max="14089" width="13.77734375" style="139" customWidth="1"/>
    <col min="14090" max="14090" width="4" style="139" customWidth="1"/>
    <col min="14091" max="14335" width="9.33203125" style="139"/>
    <col min="14336" max="14336" width="6.77734375" style="139" customWidth="1"/>
    <col min="14337" max="14337" width="32.33203125" style="139" customWidth="1"/>
    <col min="14338" max="14338" width="17" style="139" customWidth="1"/>
    <col min="14339" max="14344" width="12.77734375" style="139" customWidth="1"/>
    <col min="14345" max="14345" width="13.77734375" style="139" customWidth="1"/>
    <col min="14346" max="14346" width="4" style="139" customWidth="1"/>
    <col min="14347" max="14591" width="9.33203125" style="139"/>
    <col min="14592" max="14592" width="6.77734375" style="139" customWidth="1"/>
    <col min="14593" max="14593" width="32.33203125" style="139" customWidth="1"/>
    <col min="14594" max="14594" width="17" style="139" customWidth="1"/>
    <col min="14595" max="14600" width="12.77734375" style="139" customWidth="1"/>
    <col min="14601" max="14601" width="13.77734375" style="139" customWidth="1"/>
    <col min="14602" max="14602" width="4" style="139" customWidth="1"/>
    <col min="14603" max="14847" width="9.33203125" style="139"/>
    <col min="14848" max="14848" width="6.77734375" style="139" customWidth="1"/>
    <col min="14849" max="14849" width="32.33203125" style="139" customWidth="1"/>
    <col min="14850" max="14850" width="17" style="139" customWidth="1"/>
    <col min="14851" max="14856" width="12.77734375" style="139" customWidth="1"/>
    <col min="14857" max="14857" width="13.77734375" style="139" customWidth="1"/>
    <col min="14858" max="14858" width="4" style="139" customWidth="1"/>
    <col min="14859" max="15103" width="9.33203125" style="139"/>
    <col min="15104" max="15104" width="6.77734375" style="139" customWidth="1"/>
    <col min="15105" max="15105" width="32.33203125" style="139" customWidth="1"/>
    <col min="15106" max="15106" width="17" style="139" customWidth="1"/>
    <col min="15107" max="15112" width="12.77734375" style="139" customWidth="1"/>
    <col min="15113" max="15113" width="13.77734375" style="139" customWidth="1"/>
    <col min="15114" max="15114" width="4" style="139" customWidth="1"/>
    <col min="15115" max="15359" width="9.33203125" style="139"/>
    <col min="15360" max="15360" width="6.77734375" style="139" customWidth="1"/>
    <col min="15361" max="15361" width="32.33203125" style="139" customWidth="1"/>
    <col min="15362" max="15362" width="17" style="139" customWidth="1"/>
    <col min="15363" max="15368" width="12.77734375" style="139" customWidth="1"/>
    <col min="15369" max="15369" width="13.77734375" style="139" customWidth="1"/>
    <col min="15370" max="15370" width="4" style="139" customWidth="1"/>
    <col min="15371" max="15615" width="9.33203125" style="139"/>
    <col min="15616" max="15616" width="6.77734375" style="139" customWidth="1"/>
    <col min="15617" max="15617" width="32.33203125" style="139" customWidth="1"/>
    <col min="15618" max="15618" width="17" style="139" customWidth="1"/>
    <col min="15619" max="15624" width="12.77734375" style="139" customWidth="1"/>
    <col min="15625" max="15625" width="13.77734375" style="139" customWidth="1"/>
    <col min="15626" max="15626" width="4" style="139" customWidth="1"/>
    <col min="15627" max="15871" width="9.33203125" style="139"/>
    <col min="15872" max="15872" width="6.77734375" style="139" customWidth="1"/>
    <col min="15873" max="15873" width="32.33203125" style="139" customWidth="1"/>
    <col min="15874" max="15874" width="17" style="139" customWidth="1"/>
    <col min="15875" max="15880" width="12.77734375" style="139" customWidth="1"/>
    <col min="15881" max="15881" width="13.77734375" style="139" customWidth="1"/>
    <col min="15882" max="15882" width="4" style="139" customWidth="1"/>
    <col min="15883" max="16127" width="9.33203125" style="139"/>
    <col min="16128" max="16128" width="6.77734375" style="139" customWidth="1"/>
    <col min="16129" max="16129" width="32.33203125" style="139" customWidth="1"/>
    <col min="16130" max="16130" width="17" style="139" customWidth="1"/>
    <col min="16131" max="16136" width="12.77734375" style="139" customWidth="1"/>
    <col min="16137" max="16137" width="13.77734375" style="139" customWidth="1"/>
    <col min="16138" max="16138" width="4" style="139" customWidth="1"/>
    <col min="16139" max="16384" width="9.33203125" style="139"/>
  </cols>
  <sheetData>
    <row r="1" spans="1:10" ht="15.6" x14ac:dyDescent="0.3">
      <c r="A1" s="419" t="s">
        <v>43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0" x14ac:dyDescent="0.3">
      <c r="A2" s="140"/>
      <c r="B2" s="141"/>
      <c r="C2" s="141"/>
      <c r="D2" s="141"/>
      <c r="E2" s="141"/>
      <c r="F2" s="141"/>
      <c r="G2" s="141"/>
      <c r="H2" s="141"/>
      <c r="I2" s="141"/>
      <c r="J2" s="141"/>
    </row>
    <row r="3" spans="1:10" ht="13.2" customHeight="1" x14ac:dyDescent="0.3">
      <c r="A3" s="397" t="s">
        <v>48</v>
      </c>
      <c r="B3" s="397"/>
      <c r="C3" s="397"/>
      <c r="D3" s="397"/>
      <c r="E3" s="397"/>
      <c r="F3" s="397"/>
      <c r="G3" s="397"/>
      <c r="H3" s="397"/>
      <c r="I3" s="397"/>
      <c r="J3" s="397"/>
    </row>
    <row r="4" spans="1:10" x14ac:dyDescent="0.3">
      <c r="A4" s="140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4.4" thickBot="1" x14ac:dyDescent="0.35">
      <c r="A5" s="140"/>
      <c r="B5" s="141"/>
      <c r="C5" s="141"/>
      <c r="D5" s="141"/>
      <c r="E5" s="141"/>
      <c r="F5" s="141"/>
      <c r="G5" s="141"/>
      <c r="H5" s="141"/>
      <c r="I5" s="141"/>
      <c r="J5" s="142" t="str">
        <f>'[1]Z_1.tájékoztató_t.'!E5</f>
        <v xml:space="preserve"> Forintban!</v>
      </c>
    </row>
    <row r="6" spans="1:10" s="146" customFormat="1" ht="26.4" customHeight="1" x14ac:dyDescent="0.3">
      <c r="A6" s="420" t="s">
        <v>2</v>
      </c>
      <c r="B6" s="422" t="s">
        <v>15</v>
      </c>
      <c r="C6" s="422" t="s">
        <v>16</v>
      </c>
      <c r="D6" s="422" t="s">
        <v>17</v>
      </c>
      <c r="E6" s="422" t="str">
        <f>CONCATENATE(LEFT([1]Z_ALAPADATOK!D7,4)-1,". évi teljesítés")</f>
        <v>2020. évi teljesítés</v>
      </c>
      <c r="F6" s="143" t="s">
        <v>18</v>
      </c>
      <c r="G6" s="144"/>
      <c r="H6" s="144"/>
      <c r="I6" s="145"/>
      <c r="J6" s="425" t="s">
        <v>19</v>
      </c>
    </row>
    <row r="7" spans="1:10" s="150" customFormat="1" ht="32.4" customHeight="1" thickBot="1" x14ac:dyDescent="0.35">
      <c r="A7" s="421"/>
      <c r="B7" s="423"/>
      <c r="C7" s="423"/>
      <c r="D7" s="424"/>
      <c r="E7" s="424"/>
      <c r="F7" s="147" t="str">
        <f>CONCATENATE(LEFT([1]Z_ALAPADATOK!D7,4),".")</f>
        <v>2021.</v>
      </c>
      <c r="G7" s="148" t="str">
        <f>CONCATENATE(LEFT([1]Z_ALAPADATOK!D7,4)+1,".")</f>
        <v>2022.</v>
      </c>
      <c r="H7" s="148" t="str">
        <f>CONCATENATE(LEFT([1]Z_ALAPADATOK!D7,4)+2,".")</f>
        <v>2023.</v>
      </c>
      <c r="I7" s="149" t="str">
        <f>CONCATENATE(LEFT([1]Z_ALAPADATOK!D7,4)+2,". után")</f>
        <v>2023. után</v>
      </c>
      <c r="J7" s="426"/>
    </row>
    <row r="8" spans="1:10" s="155" customFormat="1" ht="14.1" customHeight="1" thickBot="1" x14ac:dyDescent="0.35">
      <c r="A8" s="151" t="s">
        <v>20</v>
      </c>
      <c r="B8" s="152" t="s">
        <v>21</v>
      </c>
      <c r="C8" s="153" t="s">
        <v>22</v>
      </c>
      <c r="D8" s="153" t="s">
        <v>23</v>
      </c>
      <c r="E8" s="153" t="s">
        <v>24</v>
      </c>
      <c r="F8" s="153" t="s">
        <v>25</v>
      </c>
      <c r="G8" s="153" t="s">
        <v>26</v>
      </c>
      <c r="H8" s="153" t="s">
        <v>27</v>
      </c>
      <c r="I8" s="153" t="s">
        <v>28</v>
      </c>
      <c r="J8" s="154" t="s">
        <v>29</v>
      </c>
    </row>
    <row r="9" spans="1:10" ht="33.75" customHeight="1" x14ac:dyDescent="0.3">
      <c r="A9" s="156" t="s">
        <v>3</v>
      </c>
      <c r="B9" s="157" t="s">
        <v>30</v>
      </c>
      <c r="C9" s="158"/>
      <c r="D9" s="159">
        <f t="shared" ref="D9:I9" si="0">SUM(D10:D11)</f>
        <v>0</v>
      </c>
      <c r="E9" s="159">
        <f t="shared" si="0"/>
        <v>0</v>
      </c>
      <c r="F9" s="159">
        <f t="shared" si="0"/>
        <v>0</v>
      </c>
      <c r="G9" s="159">
        <f t="shared" si="0"/>
        <v>0</v>
      </c>
      <c r="H9" s="159">
        <f t="shared" si="0"/>
        <v>0</v>
      </c>
      <c r="I9" s="160">
        <f t="shared" si="0"/>
        <v>0</v>
      </c>
      <c r="J9" s="161">
        <f t="shared" ref="J9:J21" si="1">SUM(F9:I9)</f>
        <v>0</v>
      </c>
    </row>
    <row r="10" spans="1:10" ht="21.15" customHeight="1" x14ac:dyDescent="0.3">
      <c r="A10" s="162" t="s">
        <v>4</v>
      </c>
      <c r="B10" s="163" t="s">
        <v>31</v>
      </c>
      <c r="C10" s="164"/>
      <c r="D10" s="165"/>
      <c r="E10" s="165"/>
      <c r="F10" s="165"/>
      <c r="G10" s="165"/>
      <c r="H10" s="165"/>
      <c r="I10" s="166"/>
      <c r="J10" s="167">
        <f t="shared" si="1"/>
        <v>0</v>
      </c>
    </row>
    <row r="11" spans="1:10" ht="21.15" customHeight="1" x14ac:dyDescent="0.3">
      <c r="A11" s="162" t="s">
        <v>5</v>
      </c>
      <c r="B11" s="163" t="s">
        <v>31</v>
      </c>
      <c r="C11" s="164"/>
      <c r="D11" s="165"/>
      <c r="E11" s="165"/>
      <c r="F11" s="165"/>
      <c r="G11" s="165"/>
      <c r="H11" s="165"/>
      <c r="I11" s="166"/>
      <c r="J11" s="167">
        <f t="shared" si="1"/>
        <v>0</v>
      </c>
    </row>
    <row r="12" spans="1:10" ht="36" customHeight="1" x14ac:dyDescent="0.3">
      <c r="A12" s="162" t="s">
        <v>6</v>
      </c>
      <c r="B12" s="168" t="s">
        <v>32</v>
      </c>
      <c r="C12" s="169"/>
      <c r="D12" s="170">
        <f t="shared" ref="D12:I12" si="2">SUM(D13:D14)</f>
        <v>0</v>
      </c>
      <c r="E12" s="170">
        <f t="shared" si="2"/>
        <v>0</v>
      </c>
      <c r="F12" s="170">
        <f t="shared" si="2"/>
        <v>0</v>
      </c>
      <c r="G12" s="170">
        <f t="shared" si="2"/>
        <v>0</v>
      </c>
      <c r="H12" s="170">
        <f t="shared" si="2"/>
        <v>0</v>
      </c>
      <c r="I12" s="171">
        <f t="shared" si="2"/>
        <v>0</v>
      </c>
      <c r="J12" s="172">
        <f t="shared" si="1"/>
        <v>0</v>
      </c>
    </row>
    <row r="13" spans="1:10" ht="21.15" customHeight="1" x14ac:dyDescent="0.3">
      <c r="A13" s="162" t="s">
        <v>7</v>
      </c>
      <c r="B13" s="163" t="s">
        <v>31</v>
      </c>
      <c r="C13" s="164"/>
      <c r="D13" s="165"/>
      <c r="E13" s="165"/>
      <c r="F13" s="165"/>
      <c r="G13" s="165"/>
      <c r="H13" s="165"/>
      <c r="I13" s="166"/>
      <c r="J13" s="167">
        <f t="shared" si="1"/>
        <v>0</v>
      </c>
    </row>
    <row r="14" spans="1:10" ht="18" customHeight="1" x14ac:dyDescent="0.3">
      <c r="A14" s="162" t="s">
        <v>8</v>
      </c>
      <c r="B14" s="163" t="s">
        <v>31</v>
      </c>
      <c r="C14" s="164"/>
      <c r="D14" s="165"/>
      <c r="E14" s="165"/>
      <c r="F14" s="165"/>
      <c r="G14" s="165"/>
      <c r="H14" s="165"/>
      <c r="I14" s="166"/>
      <c r="J14" s="167">
        <f t="shared" si="1"/>
        <v>0</v>
      </c>
    </row>
    <row r="15" spans="1:10" ht="21.15" customHeight="1" x14ac:dyDescent="0.3">
      <c r="A15" s="162" t="s">
        <v>9</v>
      </c>
      <c r="B15" s="173" t="s">
        <v>33</v>
      </c>
      <c r="C15" s="169"/>
      <c r="D15" s="170">
        <f t="shared" ref="D15:I15" si="3">SUM(D16:D16)</f>
        <v>0</v>
      </c>
      <c r="E15" s="170">
        <f t="shared" si="3"/>
        <v>0</v>
      </c>
      <c r="F15" s="170">
        <f t="shared" si="3"/>
        <v>0</v>
      </c>
      <c r="G15" s="170">
        <f t="shared" si="3"/>
        <v>0</v>
      </c>
      <c r="H15" s="170">
        <f t="shared" si="3"/>
        <v>0</v>
      </c>
      <c r="I15" s="171">
        <f t="shared" si="3"/>
        <v>0</v>
      </c>
      <c r="J15" s="172">
        <f t="shared" si="1"/>
        <v>0</v>
      </c>
    </row>
    <row r="16" spans="1:10" ht="21.15" customHeight="1" x14ac:dyDescent="0.3">
      <c r="A16" s="162" t="s">
        <v>10</v>
      </c>
      <c r="B16" s="163" t="s">
        <v>31</v>
      </c>
      <c r="C16" s="164"/>
      <c r="D16" s="165"/>
      <c r="E16" s="165"/>
      <c r="F16" s="165"/>
      <c r="G16" s="165"/>
      <c r="H16" s="165"/>
      <c r="I16" s="166"/>
      <c r="J16" s="167">
        <f t="shared" si="1"/>
        <v>0</v>
      </c>
    </row>
    <row r="17" spans="1:10" ht="21.15" customHeight="1" x14ac:dyDescent="0.3">
      <c r="A17" s="162" t="s">
        <v>11</v>
      </c>
      <c r="B17" s="173" t="s">
        <v>34</v>
      </c>
      <c r="C17" s="169"/>
      <c r="D17" s="170">
        <f t="shared" ref="D17:I17" si="4">SUM(D18:D18)</f>
        <v>0</v>
      </c>
      <c r="E17" s="170">
        <f t="shared" si="4"/>
        <v>0</v>
      </c>
      <c r="F17" s="170">
        <f t="shared" si="4"/>
        <v>0</v>
      </c>
      <c r="G17" s="170">
        <f t="shared" si="4"/>
        <v>0</v>
      </c>
      <c r="H17" s="170">
        <f t="shared" si="4"/>
        <v>0</v>
      </c>
      <c r="I17" s="171">
        <f t="shared" si="4"/>
        <v>0</v>
      </c>
      <c r="J17" s="172">
        <f t="shared" si="1"/>
        <v>0</v>
      </c>
    </row>
    <row r="18" spans="1:10" ht="21.15" customHeight="1" x14ac:dyDescent="0.3">
      <c r="A18" s="162" t="s">
        <v>12</v>
      </c>
      <c r="B18" s="163" t="s">
        <v>31</v>
      </c>
      <c r="C18" s="164"/>
      <c r="D18" s="165"/>
      <c r="E18" s="165"/>
      <c r="F18" s="165"/>
      <c r="G18" s="165"/>
      <c r="H18" s="165"/>
      <c r="I18" s="166"/>
      <c r="J18" s="167">
        <f t="shared" si="1"/>
        <v>0</v>
      </c>
    </row>
    <row r="19" spans="1:10" ht="21.15" customHeight="1" x14ac:dyDescent="0.3">
      <c r="A19" s="174" t="s">
        <v>35</v>
      </c>
      <c r="B19" s="175" t="s">
        <v>36</v>
      </c>
      <c r="C19" s="176"/>
      <c r="D19" s="177">
        <f t="shared" ref="D19:I19" si="5">SUM(D20:D21)</f>
        <v>0</v>
      </c>
      <c r="E19" s="177">
        <f t="shared" si="5"/>
        <v>0</v>
      </c>
      <c r="F19" s="177">
        <f t="shared" si="5"/>
        <v>0</v>
      </c>
      <c r="G19" s="177">
        <f t="shared" si="5"/>
        <v>0</v>
      </c>
      <c r="H19" s="177">
        <f t="shared" si="5"/>
        <v>0</v>
      </c>
      <c r="I19" s="178">
        <f t="shared" si="5"/>
        <v>0</v>
      </c>
      <c r="J19" s="172">
        <f t="shared" si="1"/>
        <v>0</v>
      </c>
    </row>
    <row r="20" spans="1:10" ht="21.15" customHeight="1" x14ac:dyDescent="0.3">
      <c r="A20" s="174" t="s">
        <v>37</v>
      </c>
      <c r="B20" s="163" t="s">
        <v>31</v>
      </c>
      <c r="C20" s="164"/>
      <c r="D20" s="165"/>
      <c r="E20" s="165"/>
      <c r="F20" s="165"/>
      <c r="G20" s="165"/>
      <c r="H20" s="165"/>
      <c r="I20" s="166"/>
      <c r="J20" s="167">
        <f t="shared" si="1"/>
        <v>0</v>
      </c>
    </row>
    <row r="21" spans="1:10" ht="21.15" customHeight="1" thickBot="1" x14ac:dyDescent="0.35">
      <c r="A21" s="174" t="s">
        <v>38</v>
      </c>
      <c r="B21" s="163" t="s">
        <v>31</v>
      </c>
      <c r="C21" s="179"/>
      <c r="D21" s="180"/>
      <c r="E21" s="180"/>
      <c r="F21" s="180"/>
      <c r="G21" s="180"/>
      <c r="H21" s="180"/>
      <c r="I21" s="181"/>
      <c r="J21" s="167">
        <f t="shared" si="1"/>
        <v>0</v>
      </c>
    </row>
    <row r="22" spans="1:10" ht="21.15" customHeight="1" thickBot="1" x14ac:dyDescent="0.35">
      <c r="A22" s="182" t="s">
        <v>39</v>
      </c>
      <c r="B22" s="183" t="s">
        <v>40</v>
      </c>
      <c r="C22" s="184"/>
      <c r="D22" s="185">
        <f t="shared" ref="D22:J22" si="6">D9+D12+D15+D17+D19</f>
        <v>0</v>
      </c>
      <c r="E22" s="185">
        <f t="shared" si="6"/>
        <v>0</v>
      </c>
      <c r="F22" s="185">
        <f t="shared" si="6"/>
        <v>0</v>
      </c>
      <c r="G22" s="185">
        <f t="shared" si="6"/>
        <v>0</v>
      </c>
      <c r="H22" s="185">
        <f t="shared" si="6"/>
        <v>0</v>
      </c>
      <c r="I22" s="186">
        <f t="shared" si="6"/>
        <v>0</v>
      </c>
      <c r="J22" s="187">
        <f t="shared" si="6"/>
        <v>0</v>
      </c>
    </row>
  </sheetData>
  <mergeCells count="8">
    <mergeCell ref="A1:J1"/>
    <mergeCell ref="A3:J3"/>
    <mergeCell ref="A6:A7"/>
    <mergeCell ref="B6:B7"/>
    <mergeCell ref="C6:C7"/>
    <mergeCell ref="D6:D7"/>
    <mergeCell ref="E6:E7"/>
    <mergeCell ref="J6:J7"/>
  </mergeCells>
  <printOptions horizontalCentered="1"/>
  <pageMargins left="0.78740157480314965" right="0.78740157480314965" top="1.39" bottom="0.98425196850393704" header="0.78740157480314965" footer="0.78740157480314965"/>
  <pageSetup paperSize="9" scale="9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6C05-EA47-417F-B63A-21C502BB1F4D}">
  <dimension ref="A1:R34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8.44140625" customWidth="1"/>
    <col min="3" max="3" width="16" customWidth="1"/>
    <col min="4" max="4" width="16.6640625" customWidth="1"/>
  </cols>
  <sheetData>
    <row r="1" spans="1:18" ht="15.6" x14ac:dyDescent="0.3">
      <c r="A1" s="427" t="s">
        <v>44</v>
      </c>
      <c r="B1" s="427"/>
      <c r="C1" s="427"/>
      <c r="D1" s="427"/>
      <c r="E1" s="28"/>
      <c r="F1" s="28"/>
      <c r="G1" s="28"/>
      <c r="H1" s="28"/>
      <c r="I1" s="28"/>
      <c r="J1" s="28"/>
      <c r="K1" s="28"/>
    </row>
    <row r="3" spans="1:18" ht="28.8" customHeight="1" x14ac:dyDescent="0.3">
      <c r="A3" s="418" t="s">
        <v>261</v>
      </c>
      <c r="B3" s="418"/>
      <c r="C3" s="418"/>
      <c r="D3" s="418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x14ac:dyDescent="0.3">
      <c r="A4" s="1"/>
      <c r="B4" s="1"/>
      <c r="C4" s="1"/>
      <c r="D4" s="1"/>
      <c r="E4" s="1"/>
    </row>
    <row r="5" spans="1:18" ht="16.2" thickBot="1" x14ac:dyDescent="0.35">
      <c r="A5" s="359"/>
      <c r="B5" s="360"/>
      <c r="C5" s="361"/>
      <c r="D5" s="362" t="s">
        <v>14</v>
      </c>
    </row>
    <row r="6" spans="1:18" ht="34.799999999999997" thickBot="1" x14ac:dyDescent="0.35">
      <c r="A6" s="363" t="s">
        <v>2</v>
      </c>
      <c r="B6" s="364" t="s">
        <v>73</v>
      </c>
      <c r="C6" s="364" t="s">
        <v>74</v>
      </c>
      <c r="D6" s="365" t="s">
        <v>75</v>
      </c>
    </row>
    <row r="7" spans="1:18" ht="15" thickBot="1" x14ac:dyDescent="0.35">
      <c r="A7" s="366">
        <v>1</v>
      </c>
      <c r="B7" s="367">
        <v>2</v>
      </c>
      <c r="C7" s="367">
        <v>3</v>
      </c>
      <c r="D7" s="368">
        <v>4</v>
      </c>
    </row>
    <row r="8" spans="1:18" ht="40.200000000000003" customHeight="1" x14ac:dyDescent="0.3">
      <c r="A8" s="369" t="s">
        <v>3</v>
      </c>
      <c r="B8" s="370" t="s">
        <v>76</v>
      </c>
      <c r="C8" s="371"/>
      <c r="D8" s="372"/>
    </row>
    <row r="9" spans="1:18" ht="37.200000000000003" customHeight="1" x14ac:dyDescent="0.3">
      <c r="A9" s="373" t="s">
        <v>4</v>
      </c>
      <c r="B9" s="374" t="s">
        <v>77</v>
      </c>
      <c r="C9" s="375"/>
      <c r="D9" s="376"/>
    </row>
    <row r="10" spans="1:18" ht="31.8" customHeight="1" x14ac:dyDescent="0.3">
      <c r="A10" s="373" t="s">
        <v>5</v>
      </c>
      <c r="B10" s="374" t="s">
        <v>78</v>
      </c>
      <c r="C10" s="375"/>
      <c r="D10" s="376"/>
    </row>
    <row r="11" spans="1:18" ht="41.4" customHeight="1" x14ac:dyDescent="0.3">
      <c r="A11" s="373" t="s">
        <v>6</v>
      </c>
      <c r="B11" s="374" t="s">
        <v>79</v>
      </c>
      <c r="C11" s="375"/>
      <c r="D11" s="376"/>
    </row>
    <row r="12" spans="1:18" ht="36.6" customHeight="1" x14ac:dyDescent="0.3">
      <c r="A12" s="373" t="s">
        <v>7</v>
      </c>
      <c r="B12" s="374" t="s">
        <v>80</v>
      </c>
      <c r="C12" s="375"/>
      <c r="D12" s="376"/>
    </row>
    <row r="13" spans="1:18" ht="23.4" customHeight="1" x14ac:dyDescent="0.3">
      <c r="A13" s="373" t="s">
        <v>8</v>
      </c>
      <c r="B13" s="374" t="s">
        <v>81</v>
      </c>
      <c r="C13" s="375"/>
      <c r="D13" s="376"/>
    </row>
    <row r="14" spans="1:18" ht="27.6" customHeight="1" x14ac:dyDescent="0.3">
      <c r="A14" s="373" t="s">
        <v>9</v>
      </c>
      <c r="B14" s="377" t="s">
        <v>82</v>
      </c>
      <c r="C14" s="375"/>
      <c r="D14" s="376"/>
    </row>
    <row r="15" spans="1:18" ht="33.6" customHeight="1" x14ac:dyDescent="0.3">
      <c r="A15" s="373" t="s">
        <v>10</v>
      </c>
      <c r="B15" s="377" t="s">
        <v>83</v>
      </c>
      <c r="C15" s="375"/>
      <c r="D15" s="376"/>
    </row>
    <row r="16" spans="1:18" ht="24.6" customHeight="1" x14ac:dyDescent="0.3">
      <c r="A16" s="373" t="s">
        <v>11</v>
      </c>
      <c r="B16" s="377" t="s">
        <v>84</v>
      </c>
      <c r="C16" s="375"/>
      <c r="D16" s="376"/>
    </row>
    <row r="17" spans="1:4" ht="24" customHeight="1" x14ac:dyDescent="0.3">
      <c r="A17" s="373" t="s">
        <v>12</v>
      </c>
      <c r="B17" s="377" t="s">
        <v>85</v>
      </c>
      <c r="C17" s="375"/>
      <c r="D17" s="376"/>
    </row>
    <row r="18" spans="1:4" ht="29.4" customHeight="1" x14ac:dyDescent="0.3">
      <c r="A18" s="373" t="s">
        <v>35</v>
      </c>
      <c r="B18" s="377" t="s">
        <v>86</v>
      </c>
      <c r="C18" s="375"/>
      <c r="D18" s="376"/>
    </row>
    <row r="19" spans="1:4" ht="45.6" customHeight="1" x14ac:dyDescent="0.3">
      <c r="A19" s="373" t="s">
        <v>37</v>
      </c>
      <c r="B19" s="377" t="s">
        <v>87</v>
      </c>
      <c r="C19" s="375"/>
      <c r="D19" s="376"/>
    </row>
    <row r="20" spans="1:4" ht="28.8" customHeight="1" x14ac:dyDescent="0.3">
      <c r="A20" s="373" t="s">
        <v>38</v>
      </c>
      <c r="B20" s="374" t="s">
        <v>88</v>
      </c>
      <c r="C20" s="375"/>
      <c r="D20" s="376"/>
    </row>
    <row r="21" spans="1:4" ht="27.6" customHeight="1" x14ac:dyDescent="0.3">
      <c r="A21" s="373" t="s">
        <v>39</v>
      </c>
      <c r="B21" s="374" t="s">
        <v>89</v>
      </c>
      <c r="C21" s="375"/>
      <c r="D21" s="376"/>
    </row>
    <row r="22" spans="1:4" ht="22.8" customHeight="1" x14ac:dyDescent="0.3">
      <c r="A22" s="373" t="s">
        <v>90</v>
      </c>
      <c r="B22" s="374" t="s">
        <v>91</v>
      </c>
      <c r="C22" s="375"/>
      <c r="D22" s="376"/>
    </row>
    <row r="23" spans="1:4" ht="27" customHeight="1" x14ac:dyDescent="0.3">
      <c r="A23" s="373" t="s">
        <v>92</v>
      </c>
      <c r="B23" s="374" t="s">
        <v>93</v>
      </c>
      <c r="C23" s="375"/>
      <c r="D23" s="376"/>
    </row>
    <row r="24" spans="1:4" x14ac:dyDescent="0.3">
      <c r="A24" s="373" t="s">
        <v>94</v>
      </c>
      <c r="B24" s="374" t="s">
        <v>95</v>
      </c>
      <c r="C24" s="375"/>
      <c r="D24" s="376"/>
    </row>
    <row r="25" spans="1:4" x14ac:dyDescent="0.3">
      <c r="A25" s="373" t="s">
        <v>96</v>
      </c>
      <c r="B25" s="378"/>
      <c r="C25" s="379"/>
      <c r="D25" s="376"/>
    </row>
    <row r="26" spans="1:4" x14ac:dyDescent="0.3">
      <c r="A26" s="373" t="s">
        <v>97</v>
      </c>
      <c r="B26" s="380"/>
      <c r="C26" s="379"/>
      <c r="D26" s="376"/>
    </row>
    <row r="27" spans="1:4" x14ac:dyDescent="0.3">
      <c r="A27" s="373" t="s">
        <v>98</v>
      </c>
      <c r="B27" s="380"/>
      <c r="C27" s="379"/>
      <c r="D27" s="376"/>
    </row>
    <row r="28" spans="1:4" x14ac:dyDescent="0.3">
      <c r="A28" s="373" t="s">
        <v>99</v>
      </c>
      <c r="B28" s="380"/>
      <c r="C28" s="379"/>
      <c r="D28" s="376"/>
    </row>
    <row r="29" spans="1:4" x14ac:dyDescent="0.3">
      <c r="A29" s="373" t="s">
        <v>100</v>
      </c>
      <c r="B29" s="380"/>
      <c r="C29" s="379"/>
      <c r="D29" s="376"/>
    </row>
    <row r="30" spans="1:4" x14ac:dyDescent="0.3">
      <c r="A30" s="373" t="s">
        <v>101</v>
      </c>
      <c r="B30" s="380"/>
      <c r="C30" s="379"/>
      <c r="D30" s="376"/>
    </row>
    <row r="31" spans="1:4" x14ac:dyDescent="0.3">
      <c r="A31" s="373" t="s">
        <v>102</v>
      </c>
      <c r="B31" s="380"/>
      <c r="C31" s="379"/>
      <c r="D31" s="376"/>
    </row>
    <row r="32" spans="1:4" x14ac:dyDescent="0.3">
      <c r="A32" s="373" t="s">
        <v>103</v>
      </c>
      <c r="B32" s="380"/>
      <c r="C32" s="379"/>
      <c r="D32" s="376"/>
    </row>
    <row r="33" spans="1:4" ht="15" thickBot="1" x14ac:dyDescent="0.35">
      <c r="A33" s="381" t="s">
        <v>104</v>
      </c>
      <c r="B33" s="382"/>
      <c r="C33" s="383"/>
      <c r="D33" s="384"/>
    </row>
    <row r="34" spans="1:4" ht="15" thickBot="1" x14ac:dyDescent="0.35">
      <c r="A34" s="385" t="s">
        <v>105</v>
      </c>
      <c r="B34" s="386" t="s">
        <v>106</v>
      </c>
      <c r="C34" s="387"/>
      <c r="D34" s="388"/>
    </row>
  </sheetData>
  <mergeCells count="2">
    <mergeCell ref="A3:D3"/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086E-DB43-453E-B70A-BE2F3038E15F}">
  <dimension ref="A1:J22"/>
  <sheetViews>
    <sheetView zoomScale="120" zoomScaleNormal="120" workbookViewId="0">
      <selection activeCell="A2" sqref="A2"/>
    </sheetView>
  </sheetViews>
  <sheetFormatPr defaultColWidth="9.33203125" defaultRowHeight="13.2" x14ac:dyDescent="0.25"/>
  <cols>
    <col min="1" max="1" width="8" style="23" customWidth="1"/>
    <col min="2" max="2" width="32.5546875" style="23" customWidth="1"/>
    <col min="3" max="3" width="8.6640625" style="23" customWidth="1"/>
    <col min="4" max="4" width="13.33203125" style="23" customWidth="1"/>
    <col min="5" max="8" width="13.77734375" style="23" customWidth="1"/>
    <col min="9" max="9" width="15.109375" style="23" customWidth="1"/>
    <col min="10" max="10" width="5" style="23" customWidth="1"/>
    <col min="11" max="256" width="9.33203125" style="23"/>
    <col min="257" max="257" width="5.44140625" style="23" customWidth="1"/>
    <col min="258" max="258" width="36.77734375" style="23" customWidth="1"/>
    <col min="259" max="264" width="13.77734375" style="23" customWidth="1"/>
    <col min="265" max="265" width="15.109375" style="23" customWidth="1"/>
    <col min="266" max="266" width="5" style="23" customWidth="1"/>
    <col min="267" max="512" width="9.33203125" style="23"/>
    <col min="513" max="513" width="5.44140625" style="23" customWidth="1"/>
    <col min="514" max="514" width="36.77734375" style="23" customWidth="1"/>
    <col min="515" max="520" width="13.77734375" style="23" customWidth="1"/>
    <col min="521" max="521" width="15.109375" style="23" customWidth="1"/>
    <col min="522" max="522" width="5" style="23" customWidth="1"/>
    <col min="523" max="768" width="9.33203125" style="23"/>
    <col min="769" max="769" width="5.44140625" style="23" customWidth="1"/>
    <col min="770" max="770" width="36.77734375" style="23" customWidth="1"/>
    <col min="771" max="776" width="13.77734375" style="23" customWidth="1"/>
    <col min="777" max="777" width="15.109375" style="23" customWidth="1"/>
    <col min="778" max="778" width="5" style="23" customWidth="1"/>
    <col min="779" max="1024" width="9.33203125" style="23"/>
    <col min="1025" max="1025" width="5.44140625" style="23" customWidth="1"/>
    <col min="1026" max="1026" width="36.77734375" style="23" customWidth="1"/>
    <col min="1027" max="1032" width="13.77734375" style="23" customWidth="1"/>
    <col min="1033" max="1033" width="15.109375" style="23" customWidth="1"/>
    <col min="1034" max="1034" width="5" style="23" customWidth="1"/>
    <col min="1035" max="1280" width="9.33203125" style="23"/>
    <col min="1281" max="1281" width="5.44140625" style="23" customWidth="1"/>
    <col min="1282" max="1282" width="36.77734375" style="23" customWidth="1"/>
    <col min="1283" max="1288" width="13.77734375" style="23" customWidth="1"/>
    <col min="1289" max="1289" width="15.109375" style="23" customWidth="1"/>
    <col min="1290" max="1290" width="5" style="23" customWidth="1"/>
    <col min="1291" max="1536" width="9.33203125" style="23"/>
    <col min="1537" max="1537" width="5.44140625" style="23" customWidth="1"/>
    <col min="1538" max="1538" width="36.77734375" style="23" customWidth="1"/>
    <col min="1539" max="1544" width="13.77734375" style="23" customWidth="1"/>
    <col min="1545" max="1545" width="15.109375" style="23" customWidth="1"/>
    <col min="1546" max="1546" width="5" style="23" customWidth="1"/>
    <col min="1547" max="1792" width="9.33203125" style="23"/>
    <col min="1793" max="1793" width="5.44140625" style="23" customWidth="1"/>
    <col min="1794" max="1794" width="36.77734375" style="23" customWidth="1"/>
    <col min="1795" max="1800" width="13.77734375" style="23" customWidth="1"/>
    <col min="1801" max="1801" width="15.109375" style="23" customWidth="1"/>
    <col min="1802" max="1802" width="5" style="23" customWidth="1"/>
    <col min="1803" max="2048" width="9.33203125" style="23"/>
    <col min="2049" max="2049" width="5.44140625" style="23" customWidth="1"/>
    <col min="2050" max="2050" width="36.77734375" style="23" customWidth="1"/>
    <col min="2051" max="2056" width="13.77734375" style="23" customWidth="1"/>
    <col min="2057" max="2057" width="15.109375" style="23" customWidth="1"/>
    <col min="2058" max="2058" width="5" style="23" customWidth="1"/>
    <col min="2059" max="2304" width="9.33203125" style="23"/>
    <col min="2305" max="2305" width="5.44140625" style="23" customWidth="1"/>
    <col min="2306" max="2306" width="36.77734375" style="23" customWidth="1"/>
    <col min="2307" max="2312" width="13.77734375" style="23" customWidth="1"/>
    <col min="2313" max="2313" width="15.109375" style="23" customWidth="1"/>
    <col min="2314" max="2314" width="5" style="23" customWidth="1"/>
    <col min="2315" max="2560" width="9.33203125" style="23"/>
    <col min="2561" max="2561" width="5.44140625" style="23" customWidth="1"/>
    <col min="2562" max="2562" width="36.77734375" style="23" customWidth="1"/>
    <col min="2563" max="2568" width="13.77734375" style="23" customWidth="1"/>
    <col min="2569" max="2569" width="15.109375" style="23" customWidth="1"/>
    <col min="2570" max="2570" width="5" style="23" customWidth="1"/>
    <col min="2571" max="2816" width="9.33203125" style="23"/>
    <col min="2817" max="2817" width="5.44140625" style="23" customWidth="1"/>
    <col min="2818" max="2818" width="36.77734375" style="23" customWidth="1"/>
    <col min="2819" max="2824" width="13.77734375" style="23" customWidth="1"/>
    <col min="2825" max="2825" width="15.109375" style="23" customWidth="1"/>
    <col min="2826" max="2826" width="5" style="23" customWidth="1"/>
    <col min="2827" max="3072" width="9.33203125" style="23"/>
    <col min="3073" max="3073" width="5.44140625" style="23" customWidth="1"/>
    <col min="3074" max="3074" width="36.77734375" style="23" customWidth="1"/>
    <col min="3075" max="3080" width="13.77734375" style="23" customWidth="1"/>
    <col min="3081" max="3081" width="15.109375" style="23" customWidth="1"/>
    <col min="3082" max="3082" width="5" style="23" customWidth="1"/>
    <col min="3083" max="3328" width="9.33203125" style="23"/>
    <col min="3329" max="3329" width="5.44140625" style="23" customWidth="1"/>
    <col min="3330" max="3330" width="36.77734375" style="23" customWidth="1"/>
    <col min="3331" max="3336" width="13.77734375" style="23" customWidth="1"/>
    <col min="3337" max="3337" width="15.109375" style="23" customWidth="1"/>
    <col min="3338" max="3338" width="5" style="23" customWidth="1"/>
    <col min="3339" max="3584" width="9.33203125" style="23"/>
    <col min="3585" max="3585" width="5.44140625" style="23" customWidth="1"/>
    <col min="3586" max="3586" width="36.77734375" style="23" customWidth="1"/>
    <col min="3587" max="3592" width="13.77734375" style="23" customWidth="1"/>
    <col min="3593" max="3593" width="15.109375" style="23" customWidth="1"/>
    <col min="3594" max="3594" width="5" style="23" customWidth="1"/>
    <col min="3595" max="3840" width="9.33203125" style="23"/>
    <col min="3841" max="3841" width="5.44140625" style="23" customWidth="1"/>
    <col min="3842" max="3842" width="36.77734375" style="23" customWidth="1"/>
    <col min="3843" max="3848" width="13.77734375" style="23" customWidth="1"/>
    <col min="3849" max="3849" width="15.109375" style="23" customWidth="1"/>
    <col min="3850" max="3850" width="5" style="23" customWidth="1"/>
    <col min="3851" max="4096" width="9.33203125" style="23"/>
    <col min="4097" max="4097" width="5.44140625" style="23" customWidth="1"/>
    <col min="4098" max="4098" width="36.77734375" style="23" customWidth="1"/>
    <col min="4099" max="4104" width="13.77734375" style="23" customWidth="1"/>
    <col min="4105" max="4105" width="15.109375" style="23" customWidth="1"/>
    <col min="4106" max="4106" width="5" style="23" customWidth="1"/>
    <col min="4107" max="4352" width="9.33203125" style="23"/>
    <col min="4353" max="4353" width="5.44140625" style="23" customWidth="1"/>
    <col min="4354" max="4354" width="36.77734375" style="23" customWidth="1"/>
    <col min="4355" max="4360" width="13.77734375" style="23" customWidth="1"/>
    <col min="4361" max="4361" width="15.109375" style="23" customWidth="1"/>
    <col min="4362" max="4362" width="5" style="23" customWidth="1"/>
    <col min="4363" max="4608" width="9.33203125" style="23"/>
    <col min="4609" max="4609" width="5.44140625" style="23" customWidth="1"/>
    <col min="4610" max="4610" width="36.77734375" style="23" customWidth="1"/>
    <col min="4611" max="4616" width="13.77734375" style="23" customWidth="1"/>
    <col min="4617" max="4617" width="15.109375" style="23" customWidth="1"/>
    <col min="4618" max="4618" width="5" style="23" customWidth="1"/>
    <col min="4619" max="4864" width="9.33203125" style="23"/>
    <col min="4865" max="4865" width="5.44140625" style="23" customWidth="1"/>
    <col min="4866" max="4866" width="36.77734375" style="23" customWidth="1"/>
    <col min="4867" max="4872" width="13.77734375" style="23" customWidth="1"/>
    <col min="4873" max="4873" width="15.109375" style="23" customWidth="1"/>
    <col min="4874" max="4874" width="5" style="23" customWidth="1"/>
    <col min="4875" max="5120" width="9.33203125" style="23"/>
    <col min="5121" max="5121" width="5.44140625" style="23" customWidth="1"/>
    <col min="5122" max="5122" width="36.77734375" style="23" customWidth="1"/>
    <col min="5123" max="5128" width="13.77734375" style="23" customWidth="1"/>
    <col min="5129" max="5129" width="15.109375" style="23" customWidth="1"/>
    <col min="5130" max="5130" width="5" style="23" customWidth="1"/>
    <col min="5131" max="5376" width="9.33203125" style="23"/>
    <col min="5377" max="5377" width="5.44140625" style="23" customWidth="1"/>
    <col min="5378" max="5378" width="36.77734375" style="23" customWidth="1"/>
    <col min="5379" max="5384" width="13.77734375" style="23" customWidth="1"/>
    <col min="5385" max="5385" width="15.109375" style="23" customWidth="1"/>
    <col min="5386" max="5386" width="5" style="23" customWidth="1"/>
    <col min="5387" max="5632" width="9.33203125" style="23"/>
    <col min="5633" max="5633" width="5.44140625" style="23" customWidth="1"/>
    <col min="5634" max="5634" width="36.77734375" style="23" customWidth="1"/>
    <col min="5635" max="5640" width="13.77734375" style="23" customWidth="1"/>
    <col min="5641" max="5641" width="15.109375" style="23" customWidth="1"/>
    <col min="5642" max="5642" width="5" style="23" customWidth="1"/>
    <col min="5643" max="5888" width="9.33203125" style="23"/>
    <col min="5889" max="5889" width="5.44140625" style="23" customWidth="1"/>
    <col min="5890" max="5890" width="36.77734375" style="23" customWidth="1"/>
    <col min="5891" max="5896" width="13.77734375" style="23" customWidth="1"/>
    <col min="5897" max="5897" width="15.109375" style="23" customWidth="1"/>
    <col min="5898" max="5898" width="5" style="23" customWidth="1"/>
    <col min="5899" max="6144" width="9.33203125" style="23"/>
    <col min="6145" max="6145" width="5.44140625" style="23" customWidth="1"/>
    <col min="6146" max="6146" width="36.77734375" style="23" customWidth="1"/>
    <col min="6147" max="6152" width="13.77734375" style="23" customWidth="1"/>
    <col min="6153" max="6153" width="15.109375" style="23" customWidth="1"/>
    <col min="6154" max="6154" width="5" style="23" customWidth="1"/>
    <col min="6155" max="6400" width="9.33203125" style="23"/>
    <col min="6401" max="6401" width="5.44140625" style="23" customWidth="1"/>
    <col min="6402" max="6402" width="36.77734375" style="23" customWidth="1"/>
    <col min="6403" max="6408" width="13.77734375" style="23" customWidth="1"/>
    <col min="6409" max="6409" width="15.109375" style="23" customWidth="1"/>
    <col min="6410" max="6410" width="5" style="23" customWidth="1"/>
    <col min="6411" max="6656" width="9.33203125" style="23"/>
    <col min="6657" max="6657" width="5.44140625" style="23" customWidth="1"/>
    <col min="6658" max="6658" width="36.77734375" style="23" customWidth="1"/>
    <col min="6659" max="6664" width="13.77734375" style="23" customWidth="1"/>
    <col min="6665" max="6665" width="15.109375" style="23" customWidth="1"/>
    <col min="6666" max="6666" width="5" style="23" customWidth="1"/>
    <col min="6667" max="6912" width="9.33203125" style="23"/>
    <col min="6913" max="6913" width="5.44140625" style="23" customWidth="1"/>
    <col min="6914" max="6914" width="36.77734375" style="23" customWidth="1"/>
    <col min="6915" max="6920" width="13.77734375" style="23" customWidth="1"/>
    <col min="6921" max="6921" width="15.109375" style="23" customWidth="1"/>
    <col min="6922" max="6922" width="5" style="23" customWidth="1"/>
    <col min="6923" max="7168" width="9.33203125" style="23"/>
    <col min="7169" max="7169" width="5.44140625" style="23" customWidth="1"/>
    <col min="7170" max="7170" width="36.77734375" style="23" customWidth="1"/>
    <col min="7171" max="7176" width="13.77734375" style="23" customWidth="1"/>
    <col min="7177" max="7177" width="15.109375" style="23" customWidth="1"/>
    <col min="7178" max="7178" width="5" style="23" customWidth="1"/>
    <col min="7179" max="7424" width="9.33203125" style="23"/>
    <col min="7425" max="7425" width="5.44140625" style="23" customWidth="1"/>
    <col min="7426" max="7426" width="36.77734375" style="23" customWidth="1"/>
    <col min="7427" max="7432" width="13.77734375" style="23" customWidth="1"/>
    <col min="7433" max="7433" width="15.109375" style="23" customWidth="1"/>
    <col min="7434" max="7434" width="5" style="23" customWidth="1"/>
    <col min="7435" max="7680" width="9.33203125" style="23"/>
    <col min="7681" max="7681" width="5.44140625" style="23" customWidth="1"/>
    <col min="7682" max="7682" width="36.77734375" style="23" customWidth="1"/>
    <col min="7683" max="7688" width="13.77734375" style="23" customWidth="1"/>
    <col min="7689" max="7689" width="15.109375" style="23" customWidth="1"/>
    <col min="7690" max="7690" width="5" style="23" customWidth="1"/>
    <col min="7691" max="7936" width="9.33203125" style="23"/>
    <col min="7937" max="7937" width="5.44140625" style="23" customWidth="1"/>
    <col min="7938" max="7938" width="36.77734375" style="23" customWidth="1"/>
    <col min="7939" max="7944" width="13.77734375" style="23" customWidth="1"/>
    <col min="7945" max="7945" width="15.109375" style="23" customWidth="1"/>
    <col min="7946" max="7946" width="5" style="23" customWidth="1"/>
    <col min="7947" max="8192" width="9.33203125" style="23"/>
    <col min="8193" max="8193" width="5.44140625" style="23" customWidth="1"/>
    <col min="8194" max="8194" width="36.77734375" style="23" customWidth="1"/>
    <col min="8195" max="8200" width="13.77734375" style="23" customWidth="1"/>
    <col min="8201" max="8201" width="15.109375" style="23" customWidth="1"/>
    <col min="8202" max="8202" width="5" style="23" customWidth="1"/>
    <col min="8203" max="8448" width="9.33203125" style="23"/>
    <col min="8449" max="8449" width="5.44140625" style="23" customWidth="1"/>
    <col min="8450" max="8450" width="36.77734375" style="23" customWidth="1"/>
    <col min="8451" max="8456" width="13.77734375" style="23" customWidth="1"/>
    <col min="8457" max="8457" width="15.109375" style="23" customWidth="1"/>
    <col min="8458" max="8458" width="5" style="23" customWidth="1"/>
    <col min="8459" max="8704" width="9.33203125" style="23"/>
    <col min="8705" max="8705" width="5.44140625" style="23" customWidth="1"/>
    <col min="8706" max="8706" width="36.77734375" style="23" customWidth="1"/>
    <col min="8707" max="8712" width="13.77734375" style="23" customWidth="1"/>
    <col min="8713" max="8713" width="15.109375" style="23" customWidth="1"/>
    <col min="8714" max="8714" width="5" style="23" customWidth="1"/>
    <col min="8715" max="8960" width="9.33203125" style="23"/>
    <col min="8961" max="8961" width="5.44140625" style="23" customWidth="1"/>
    <col min="8962" max="8962" width="36.77734375" style="23" customWidth="1"/>
    <col min="8963" max="8968" width="13.77734375" style="23" customWidth="1"/>
    <col min="8969" max="8969" width="15.109375" style="23" customWidth="1"/>
    <col min="8970" max="8970" width="5" style="23" customWidth="1"/>
    <col min="8971" max="9216" width="9.33203125" style="23"/>
    <col min="9217" max="9217" width="5.44140625" style="23" customWidth="1"/>
    <col min="9218" max="9218" width="36.77734375" style="23" customWidth="1"/>
    <col min="9219" max="9224" width="13.77734375" style="23" customWidth="1"/>
    <col min="9225" max="9225" width="15.109375" style="23" customWidth="1"/>
    <col min="9226" max="9226" width="5" style="23" customWidth="1"/>
    <col min="9227" max="9472" width="9.33203125" style="23"/>
    <col min="9473" max="9473" width="5.44140625" style="23" customWidth="1"/>
    <col min="9474" max="9474" width="36.77734375" style="23" customWidth="1"/>
    <col min="9475" max="9480" width="13.77734375" style="23" customWidth="1"/>
    <col min="9481" max="9481" width="15.109375" style="23" customWidth="1"/>
    <col min="9482" max="9482" width="5" style="23" customWidth="1"/>
    <col min="9483" max="9728" width="9.33203125" style="23"/>
    <col min="9729" max="9729" width="5.44140625" style="23" customWidth="1"/>
    <col min="9730" max="9730" width="36.77734375" style="23" customWidth="1"/>
    <col min="9731" max="9736" width="13.77734375" style="23" customWidth="1"/>
    <col min="9737" max="9737" width="15.109375" style="23" customWidth="1"/>
    <col min="9738" max="9738" width="5" style="23" customWidth="1"/>
    <col min="9739" max="9984" width="9.33203125" style="23"/>
    <col min="9985" max="9985" width="5.44140625" style="23" customWidth="1"/>
    <col min="9986" max="9986" width="36.77734375" style="23" customWidth="1"/>
    <col min="9987" max="9992" width="13.77734375" style="23" customWidth="1"/>
    <col min="9993" max="9993" width="15.109375" style="23" customWidth="1"/>
    <col min="9994" max="9994" width="5" style="23" customWidth="1"/>
    <col min="9995" max="10240" width="9.33203125" style="23"/>
    <col min="10241" max="10241" width="5.44140625" style="23" customWidth="1"/>
    <col min="10242" max="10242" width="36.77734375" style="23" customWidth="1"/>
    <col min="10243" max="10248" width="13.77734375" style="23" customWidth="1"/>
    <col min="10249" max="10249" width="15.109375" style="23" customWidth="1"/>
    <col min="10250" max="10250" width="5" style="23" customWidth="1"/>
    <col min="10251" max="10496" width="9.33203125" style="23"/>
    <col min="10497" max="10497" width="5.44140625" style="23" customWidth="1"/>
    <col min="10498" max="10498" width="36.77734375" style="23" customWidth="1"/>
    <col min="10499" max="10504" width="13.77734375" style="23" customWidth="1"/>
    <col min="10505" max="10505" width="15.109375" style="23" customWidth="1"/>
    <col min="10506" max="10506" width="5" style="23" customWidth="1"/>
    <col min="10507" max="10752" width="9.33203125" style="23"/>
    <col min="10753" max="10753" width="5.44140625" style="23" customWidth="1"/>
    <col min="10754" max="10754" width="36.77734375" style="23" customWidth="1"/>
    <col min="10755" max="10760" width="13.77734375" style="23" customWidth="1"/>
    <col min="10761" max="10761" width="15.109375" style="23" customWidth="1"/>
    <col min="10762" max="10762" width="5" style="23" customWidth="1"/>
    <col min="10763" max="11008" width="9.33203125" style="23"/>
    <col min="11009" max="11009" width="5.44140625" style="23" customWidth="1"/>
    <col min="11010" max="11010" width="36.77734375" style="23" customWidth="1"/>
    <col min="11011" max="11016" width="13.77734375" style="23" customWidth="1"/>
    <col min="11017" max="11017" width="15.109375" style="23" customWidth="1"/>
    <col min="11018" max="11018" width="5" style="23" customWidth="1"/>
    <col min="11019" max="11264" width="9.33203125" style="23"/>
    <col min="11265" max="11265" width="5.44140625" style="23" customWidth="1"/>
    <col min="11266" max="11266" width="36.77734375" style="23" customWidth="1"/>
    <col min="11267" max="11272" width="13.77734375" style="23" customWidth="1"/>
    <col min="11273" max="11273" width="15.109375" style="23" customWidth="1"/>
    <col min="11274" max="11274" width="5" style="23" customWidth="1"/>
    <col min="11275" max="11520" width="9.33203125" style="23"/>
    <col min="11521" max="11521" width="5.44140625" style="23" customWidth="1"/>
    <col min="11522" max="11522" width="36.77734375" style="23" customWidth="1"/>
    <col min="11523" max="11528" width="13.77734375" style="23" customWidth="1"/>
    <col min="11529" max="11529" width="15.109375" style="23" customWidth="1"/>
    <col min="11530" max="11530" width="5" style="23" customWidth="1"/>
    <col min="11531" max="11776" width="9.33203125" style="23"/>
    <col min="11777" max="11777" width="5.44140625" style="23" customWidth="1"/>
    <col min="11778" max="11778" width="36.77734375" style="23" customWidth="1"/>
    <col min="11779" max="11784" width="13.77734375" style="23" customWidth="1"/>
    <col min="11785" max="11785" width="15.109375" style="23" customWidth="1"/>
    <col min="11786" max="11786" width="5" style="23" customWidth="1"/>
    <col min="11787" max="12032" width="9.33203125" style="23"/>
    <col min="12033" max="12033" width="5.44140625" style="23" customWidth="1"/>
    <col min="12034" max="12034" width="36.77734375" style="23" customWidth="1"/>
    <col min="12035" max="12040" width="13.77734375" style="23" customWidth="1"/>
    <col min="12041" max="12041" width="15.109375" style="23" customWidth="1"/>
    <col min="12042" max="12042" width="5" style="23" customWidth="1"/>
    <col min="12043" max="12288" width="9.33203125" style="23"/>
    <col min="12289" max="12289" width="5.44140625" style="23" customWidth="1"/>
    <col min="12290" max="12290" width="36.77734375" style="23" customWidth="1"/>
    <col min="12291" max="12296" width="13.77734375" style="23" customWidth="1"/>
    <col min="12297" max="12297" width="15.109375" style="23" customWidth="1"/>
    <col min="12298" max="12298" width="5" style="23" customWidth="1"/>
    <col min="12299" max="12544" width="9.33203125" style="23"/>
    <col min="12545" max="12545" width="5.44140625" style="23" customWidth="1"/>
    <col min="12546" max="12546" width="36.77734375" style="23" customWidth="1"/>
    <col min="12547" max="12552" width="13.77734375" style="23" customWidth="1"/>
    <col min="12553" max="12553" width="15.109375" style="23" customWidth="1"/>
    <col min="12554" max="12554" width="5" style="23" customWidth="1"/>
    <col min="12555" max="12800" width="9.33203125" style="23"/>
    <col min="12801" max="12801" width="5.44140625" style="23" customWidth="1"/>
    <col min="12802" max="12802" width="36.77734375" style="23" customWidth="1"/>
    <col min="12803" max="12808" width="13.77734375" style="23" customWidth="1"/>
    <col min="12809" max="12809" width="15.109375" style="23" customWidth="1"/>
    <col min="12810" max="12810" width="5" style="23" customWidth="1"/>
    <col min="12811" max="13056" width="9.33203125" style="23"/>
    <col min="13057" max="13057" width="5.44140625" style="23" customWidth="1"/>
    <col min="13058" max="13058" width="36.77734375" style="23" customWidth="1"/>
    <col min="13059" max="13064" width="13.77734375" style="23" customWidth="1"/>
    <col min="13065" max="13065" width="15.109375" style="23" customWidth="1"/>
    <col min="13066" max="13066" width="5" style="23" customWidth="1"/>
    <col min="13067" max="13312" width="9.33203125" style="23"/>
    <col min="13313" max="13313" width="5.44140625" style="23" customWidth="1"/>
    <col min="13314" max="13314" width="36.77734375" style="23" customWidth="1"/>
    <col min="13315" max="13320" width="13.77734375" style="23" customWidth="1"/>
    <col min="13321" max="13321" width="15.109375" style="23" customWidth="1"/>
    <col min="13322" max="13322" width="5" style="23" customWidth="1"/>
    <col min="13323" max="13568" width="9.33203125" style="23"/>
    <col min="13569" max="13569" width="5.44140625" style="23" customWidth="1"/>
    <col min="13570" max="13570" width="36.77734375" style="23" customWidth="1"/>
    <col min="13571" max="13576" width="13.77734375" style="23" customWidth="1"/>
    <col min="13577" max="13577" width="15.109375" style="23" customWidth="1"/>
    <col min="13578" max="13578" width="5" style="23" customWidth="1"/>
    <col min="13579" max="13824" width="9.33203125" style="23"/>
    <col min="13825" max="13825" width="5.44140625" style="23" customWidth="1"/>
    <col min="13826" max="13826" width="36.77734375" style="23" customWidth="1"/>
    <col min="13827" max="13832" width="13.77734375" style="23" customWidth="1"/>
    <col min="13833" max="13833" width="15.109375" style="23" customWidth="1"/>
    <col min="13834" max="13834" width="5" style="23" customWidth="1"/>
    <col min="13835" max="14080" width="9.33203125" style="23"/>
    <col min="14081" max="14081" width="5.44140625" style="23" customWidth="1"/>
    <col min="14082" max="14082" width="36.77734375" style="23" customWidth="1"/>
    <col min="14083" max="14088" width="13.77734375" style="23" customWidth="1"/>
    <col min="14089" max="14089" width="15.109375" style="23" customWidth="1"/>
    <col min="14090" max="14090" width="5" style="23" customWidth="1"/>
    <col min="14091" max="14336" width="9.33203125" style="23"/>
    <col min="14337" max="14337" width="5.44140625" style="23" customWidth="1"/>
    <col min="14338" max="14338" width="36.77734375" style="23" customWidth="1"/>
    <col min="14339" max="14344" width="13.77734375" style="23" customWidth="1"/>
    <col min="14345" max="14345" width="15.109375" style="23" customWidth="1"/>
    <col min="14346" max="14346" width="5" style="23" customWidth="1"/>
    <col min="14347" max="14592" width="9.33203125" style="23"/>
    <col min="14593" max="14593" width="5.44140625" style="23" customWidth="1"/>
    <col min="14594" max="14594" width="36.77734375" style="23" customWidth="1"/>
    <col min="14595" max="14600" width="13.77734375" style="23" customWidth="1"/>
    <col min="14601" max="14601" width="15.109375" style="23" customWidth="1"/>
    <col min="14602" max="14602" width="5" style="23" customWidth="1"/>
    <col min="14603" max="14848" width="9.33203125" style="23"/>
    <col min="14849" max="14849" width="5.44140625" style="23" customWidth="1"/>
    <col min="14850" max="14850" width="36.77734375" style="23" customWidth="1"/>
    <col min="14851" max="14856" width="13.77734375" style="23" customWidth="1"/>
    <col min="14857" max="14857" width="15.109375" style="23" customWidth="1"/>
    <col min="14858" max="14858" width="5" style="23" customWidth="1"/>
    <col min="14859" max="15104" width="9.33203125" style="23"/>
    <col min="15105" max="15105" width="5.44140625" style="23" customWidth="1"/>
    <col min="15106" max="15106" width="36.77734375" style="23" customWidth="1"/>
    <col min="15107" max="15112" width="13.77734375" style="23" customWidth="1"/>
    <col min="15113" max="15113" width="15.109375" style="23" customWidth="1"/>
    <col min="15114" max="15114" width="5" style="23" customWidth="1"/>
    <col min="15115" max="15360" width="9.33203125" style="23"/>
    <col min="15361" max="15361" width="5.44140625" style="23" customWidth="1"/>
    <col min="15362" max="15362" width="36.77734375" style="23" customWidth="1"/>
    <col min="15363" max="15368" width="13.77734375" style="23" customWidth="1"/>
    <col min="15369" max="15369" width="15.109375" style="23" customWidth="1"/>
    <col min="15370" max="15370" width="5" style="23" customWidth="1"/>
    <col min="15371" max="15616" width="9.33203125" style="23"/>
    <col min="15617" max="15617" width="5.44140625" style="23" customWidth="1"/>
    <col min="15618" max="15618" width="36.77734375" style="23" customWidth="1"/>
    <col min="15619" max="15624" width="13.77734375" style="23" customWidth="1"/>
    <col min="15625" max="15625" width="15.109375" style="23" customWidth="1"/>
    <col min="15626" max="15626" width="5" style="23" customWidth="1"/>
    <col min="15627" max="15872" width="9.33203125" style="23"/>
    <col min="15873" max="15873" width="5.44140625" style="23" customWidth="1"/>
    <col min="15874" max="15874" width="36.77734375" style="23" customWidth="1"/>
    <col min="15875" max="15880" width="13.77734375" style="23" customWidth="1"/>
    <col min="15881" max="15881" width="15.109375" style="23" customWidth="1"/>
    <col min="15882" max="15882" width="5" style="23" customWidth="1"/>
    <col min="15883" max="16128" width="9.33203125" style="23"/>
    <col min="16129" max="16129" width="5.44140625" style="23" customWidth="1"/>
    <col min="16130" max="16130" width="36.77734375" style="23" customWidth="1"/>
    <col min="16131" max="16136" width="13.77734375" style="23" customWidth="1"/>
    <col min="16137" max="16137" width="15.109375" style="23" customWidth="1"/>
    <col min="16138" max="16138" width="5" style="23" customWidth="1"/>
    <col min="16139" max="16384" width="9.33203125" style="23"/>
  </cols>
  <sheetData>
    <row r="1" spans="1:10" ht="15.6" x14ac:dyDescent="0.3">
      <c r="A1" s="416" t="s">
        <v>45</v>
      </c>
      <c r="B1" s="416"/>
      <c r="C1" s="416"/>
      <c r="D1" s="416"/>
      <c r="E1" s="416"/>
      <c r="F1" s="416"/>
      <c r="G1" s="416"/>
      <c r="H1" s="416"/>
      <c r="I1" s="416"/>
    </row>
    <row r="3" spans="1:10" ht="34.5" customHeight="1" x14ac:dyDescent="0.25">
      <c r="A3" s="418" t="s">
        <v>72</v>
      </c>
      <c r="B3" s="418"/>
      <c r="C3" s="418"/>
      <c r="D3" s="418"/>
      <c r="E3" s="418"/>
      <c r="F3" s="418"/>
      <c r="G3" s="418"/>
      <c r="H3" s="418"/>
      <c r="I3" s="216"/>
      <c r="J3" s="428"/>
    </row>
    <row r="4" spans="1:10" ht="15.6" customHeight="1" x14ac:dyDescent="0.25">
      <c r="A4" s="27"/>
      <c r="B4" s="27"/>
      <c r="C4" s="27"/>
      <c r="D4" s="27"/>
      <c r="E4" s="27"/>
      <c r="F4" s="27"/>
      <c r="G4" s="27"/>
      <c r="H4" s="27"/>
      <c r="I4" s="216"/>
      <c r="J4" s="428"/>
    </row>
    <row r="5" spans="1:10" ht="14.4" thickBot="1" x14ac:dyDescent="0.35">
      <c r="A5" s="189"/>
      <c r="B5" s="189"/>
      <c r="C5" s="189"/>
      <c r="D5" s="189"/>
      <c r="E5" s="189"/>
      <c r="F5" s="189"/>
      <c r="G5" s="189"/>
      <c r="H5" s="429" t="str">
        <f>'[1]Z_3.tájékoztató_t.'!H5</f>
        <v xml:space="preserve"> Forintban!</v>
      </c>
      <c r="I5" s="429"/>
      <c r="J5" s="428"/>
    </row>
    <row r="6" spans="1:10" ht="13.8" customHeight="1" thickBot="1" x14ac:dyDescent="0.3">
      <c r="A6" s="430" t="s">
        <v>2</v>
      </c>
      <c r="B6" s="432" t="s">
        <v>56</v>
      </c>
      <c r="C6" s="432" t="s">
        <v>57</v>
      </c>
      <c r="D6" s="434" t="s">
        <v>58</v>
      </c>
      <c r="E6" s="435"/>
      <c r="F6" s="435"/>
      <c r="G6" s="435"/>
      <c r="H6" s="436"/>
      <c r="I6" s="437" t="s">
        <v>479</v>
      </c>
      <c r="J6" s="428"/>
    </row>
    <row r="7" spans="1:10" s="192" customFormat="1" ht="42" customHeight="1" thickBot="1" x14ac:dyDescent="0.35">
      <c r="A7" s="431"/>
      <c r="B7" s="433"/>
      <c r="C7" s="433"/>
      <c r="D7" s="190" t="s">
        <v>59</v>
      </c>
      <c r="E7" s="190" t="s">
        <v>60</v>
      </c>
      <c r="F7" s="190" t="s">
        <v>61</v>
      </c>
      <c r="G7" s="191" t="s">
        <v>62</v>
      </c>
      <c r="H7" s="191" t="s">
        <v>63</v>
      </c>
      <c r="I7" s="438"/>
      <c r="J7" s="428"/>
    </row>
    <row r="8" spans="1:10" s="192" customFormat="1" ht="12" customHeight="1" thickBot="1" x14ac:dyDescent="0.35">
      <c r="A8" s="193" t="s">
        <v>20</v>
      </c>
      <c r="B8" s="194" t="s">
        <v>64</v>
      </c>
      <c r="C8" s="194" t="s">
        <v>22</v>
      </c>
      <c r="D8" s="194" t="s">
        <v>23</v>
      </c>
      <c r="E8" s="194" t="s">
        <v>24</v>
      </c>
      <c r="F8" s="194" t="s">
        <v>25</v>
      </c>
      <c r="G8" s="194" t="s">
        <v>26</v>
      </c>
      <c r="H8" s="194" t="s">
        <v>65</v>
      </c>
      <c r="I8" s="195" t="s">
        <v>66</v>
      </c>
      <c r="J8" s="428"/>
    </row>
    <row r="9" spans="1:10" s="192" customFormat="1" ht="18" customHeight="1" x14ac:dyDescent="0.3">
      <c r="A9" s="439" t="s">
        <v>67</v>
      </c>
      <c r="B9" s="440"/>
      <c r="C9" s="440"/>
      <c r="D9" s="440"/>
      <c r="E9" s="440"/>
      <c r="F9" s="440"/>
      <c r="G9" s="440"/>
      <c r="H9" s="440"/>
      <c r="I9" s="441"/>
      <c r="J9" s="428"/>
    </row>
    <row r="10" spans="1:10" ht="15.9" customHeight="1" x14ac:dyDescent="0.25">
      <c r="A10" s="196" t="s">
        <v>3</v>
      </c>
      <c r="B10" s="197" t="s">
        <v>480</v>
      </c>
      <c r="C10" s="198"/>
      <c r="D10" s="198"/>
      <c r="E10" s="198"/>
      <c r="F10" s="198"/>
      <c r="G10" s="199"/>
      <c r="H10" s="200">
        <f t="shared" ref="H10:H16" si="0">SUM(D10:G10)</f>
        <v>0</v>
      </c>
      <c r="I10" s="201">
        <f t="shared" ref="I10:I16" si="1">C10+H10</f>
        <v>0</v>
      </c>
      <c r="J10" s="428"/>
    </row>
    <row r="11" spans="1:10" x14ac:dyDescent="0.25">
      <c r="A11" s="196" t="s">
        <v>4</v>
      </c>
      <c r="B11" s="197" t="s">
        <v>481</v>
      </c>
      <c r="C11" s="198"/>
      <c r="D11" s="198"/>
      <c r="E11" s="198"/>
      <c r="F11" s="198"/>
      <c r="G11" s="199"/>
      <c r="H11" s="200">
        <f t="shared" si="0"/>
        <v>0</v>
      </c>
      <c r="I11" s="201">
        <f t="shared" si="1"/>
        <v>0</v>
      </c>
      <c r="J11" s="428"/>
    </row>
    <row r="12" spans="1:10" x14ac:dyDescent="0.25">
      <c r="A12" s="196" t="s">
        <v>5</v>
      </c>
      <c r="B12" s="197" t="s">
        <v>482</v>
      </c>
      <c r="C12" s="198"/>
      <c r="D12" s="198"/>
      <c r="E12" s="198"/>
      <c r="F12" s="198"/>
      <c r="G12" s="199"/>
      <c r="H12" s="200">
        <f t="shared" si="0"/>
        <v>0</v>
      </c>
      <c r="I12" s="201">
        <f t="shared" si="1"/>
        <v>0</v>
      </c>
      <c r="J12" s="428"/>
    </row>
    <row r="13" spans="1:10" ht="15.9" customHeight="1" x14ac:dyDescent="0.25">
      <c r="A13" s="196" t="s">
        <v>6</v>
      </c>
      <c r="B13" s="197" t="s">
        <v>483</v>
      </c>
      <c r="C13" s="198"/>
      <c r="D13" s="198"/>
      <c r="E13" s="198"/>
      <c r="F13" s="198"/>
      <c r="G13" s="199"/>
      <c r="H13" s="200">
        <f t="shared" si="0"/>
        <v>0</v>
      </c>
      <c r="I13" s="201">
        <f t="shared" si="1"/>
        <v>0</v>
      </c>
      <c r="J13" s="428"/>
    </row>
    <row r="14" spans="1:10" ht="20.399999999999999" x14ac:dyDescent="0.25">
      <c r="A14" s="196" t="s">
        <v>7</v>
      </c>
      <c r="B14" s="197" t="s">
        <v>484</v>
      </c>
      <c r="C14" s="198"/>
      <c r="D14" s="198"/>
      <c r="E14" s="198"/>
      <c r="F14" s="198"/>
      <c r="G14" s="199"/>
      <c r="H14" s="200">
        <f t="shared" si="0"/>
        <v>0</v>
      </c>
      <c r="I14" s="201">
        <f t="shared" si="1"/>
        <v>0</v>
      </c>
      <c r="J14" s="428"/>
    </row>
    <row r="15" spans="1:10" ht="15.9" customHeight="1" x14ac:dyDescent="0.25">
      <c r="A15" s="202" t="s">
        <v>8</v>
      </c>
      <c r="B15" s="203" t="s">
        <v>485</v>
      </c>
      <c r="C15" s="204"/>
      <c r="D15" s="204"/>
      <c r="E15" s="204"/>
      <c r="F15" s="204"/>
      <c r="G15" s="205"/>
      <c r="H15" s="200">
        <f t="shared" si="0"/>
        <v>0</v>
      </c>
      <c r="I15" s="201">
        <f t="shared" si="1"/>
        <v>0</v>
      </c>
      <c r="J15" s="428"/>
    </row>
    <row r="16" spans="1:10" ht="15.9" customHeight="1" thickBot="1" x14ac:dyDescent="0.3">
      <c r="A16" s="206" t="s">
        <v>9</v>
      </c>
      <c r="B16" s="207" t="s">
        <v>486</v>
      </c>
      <c r="C16" s="208"/>
      <c r="D16" s="208"/>
      <c r="E16" s="208"/>
      <c r="F16" s="208"/>
      <c r="G16" s="209"/>
      <c r="H16" s="200">
        <f t="shared" si="0"/>
        <v>0</v>
      </c>
      <c r="I16" s="201">
        <f t="shared" si="1"/>
        <v>0</v>
      </c>
      <c r="J16" s="428"/>
    </row>
    <row r="17" spans="1:10" s="213" customFormat="1" ht="18" customHeight="1" thickBot="1" x14ac:dyDescent="0.3">
      <c r="A17" s="442" t="s">
        <v>68</v>
      </c>
      <c r="B17" s="443"/>
      <c r="C17" s="210">
        <f t="shared" ref="C17:I17" si="2">SUM(C10:C16)</f>
        <v>0</v>
      </c>
      <c r="D17" s="210">
        <f>SUM(D10:D16)</f>
        <v>0</v>
      </c>
      <c r="E17" s="210">
        <f t="shared" si="2"/>
        <v>0</v>
      </c>
      <c r="F17" s="210">
        <f t="shared" si="2"/>
        <v>0</v>
      </c>
      <c r="G17" s="211">
        <f t="shared" si="2"/>
        <v>0</v>
      </c>
      <c r="H17" s="211">
        <f t="shared" si="2"/>
        <v>0</v>
      </c>
      <c r="I17" s="212">
        <f t="shared" si="2"/>
        <v>0</v>
      </c>
      <c r="J17" s="428"/>
    </row>
    <row r="18" spans="1:10" s="189" customFormat="1" ht="18" customHeight="1" x14ac:dyDescent="0.25">
      <c r="A18" s="439" t="s">
        <v>69</v>
      </c>
      <c r="B18" s="440"/>
      <c r="C18" s="440"/>
      <c r="D18" s="440"/>
      <c r="E18" s="440"/>
      <c r="F18" s="440"/>
      <c r="G18" s="440"/>
      <c r="H18" s="440"/>
      <c r="I18" s="441"/>
      <c r="J18" s="428"/>
    </row>
    <row r="19" spans="1:10" s="189" customFormat="1" x14ac:dyDescent="0.25">
      <c r="A19" s="196" t="s">
        <v>3</v>
      </c>
      <c r="B19" s="197" t="s">
        <v>487</v>
      </c>
      <c r="C19" s="198"/>
      <c r="D19" s="198"/>
      <c r="E19" s="198"/>
      <c r="F19" s="198"/>
      <c r="G19" s="199"/>
      <c r="H19" s="200">
        <f>SUM(D19:G19)</f>
        <v>0</v>
      </c>
      <c r="I19" s="201">
        <f>C19+H19</f>
        <v>0</v>
      </c>
      <c r="J19" s="428"/>
    </row>
    <row r="20" spans="1:10" ht="13.8" thickBot="1" x14ac:dyDescent="0.3">
      <c r="A20" s="206" t="s">
        <v>4</v>
      </c>
      <c r="B20" s="207" t="s">
        <v>486</v>
      </c>
      <c r="C20" s="208"/>
      <c r="D20" s="208"/>
      <c r="E20" s="208"/>
      <c r="F20" s="208"/>
      <c r="G20" s="209"/>
      <c r="H20" s="200">
        <f>SUM(D20:G20)</f>
        <v>0</v>
      </c>
      <c r="I20" s="214">
        <f>C20+H20</f>
        <v>0</v>
      </c>
      <c r="J20" s="428"/>
    </row>
    <row r="21" spans="1:10" ht="15.9" customHeight="1" thickBot="1" x14ac:dyDescent="0.3">
      <c r="A21" s="442" t="s">
        <v>70</v>
      </c>
      <c r="B21" s="443"/>
      <c r="C21" s="210">
        <f t="shared" ref="C21:I21" si="3">SUM(C19:C20)</f>
        <v>0</v>
      </c>
      <c r="D21" s="210">
        <f t="shared" si="3"/>
        <v>0</v>
      </c>
      <c r="E21" s="210">
        <f t="shared" si="3"/>
        <v>0</v>
      </c>
      <c r="F21" s="210">
        <f t="shared" si="3"/>
        <v>0</v>
      </c>
      <c r="G21" s="211">
        <f t="shared" si="3"/>
        <v>0</v>
      </c>
      <c r="H21" s="211">
        <f t="shared" si="3"/>
        <v>0</v>
      </c>
      <c r="I21" s="212">
        <f t="shared" si="3"/>
        <v>0</v>
      </c>
      <c r="J21" s="428"/>
    </row>
    <row r="22" spans="1:10" ht="18" customHeight="1" thickBot="1" x14ac:dyDescent="0.3">
      <c r="A22" s="444" t="s">
        <v>71</v>
      </c>
      <c r="B22" s="445"/>
      <c r="C22" s="215">
        <f t="shared" ref="C22:I22" si="4">C17+C21</f>
        <v>0</v>
      </c>
      <c r="D22" s="215">
        <f t="shared" si="4"/>
        <v>0</v>
      </c>
      <c r="E22" s="215">
        <f t="shared" si="4"/>
        <v>0</v>
      </c>
      <c r="F22" s="215">
        <f t="shared" si="4"/>
        <v>0</v>
      </c>
      <c r="G22" s="215">
        <f t="shared" si="4"/>
        <v>0</v>
      </c>
      <c r="H22" s="215">
        <f t="shared" si="4"/>
        <v>0</v>
      </c>
      <c r="I22" s="212">
        <f t="shared" si="4"/>
        <v>0</v>
      </c>
      <c r="J22" s="428"/>
    </row>
  </sheetData>
  <mergeCells count="14">
    <mergeCell ref="A1:I1"/>
    <mergeCell ref="J3:J22"/>
    <mergeCell ref="H5:I5"/>
    <mergeCell ref="A6:A7"/>
    <mergeCell ref="B6:B7"/>
    <mergeCell ref="C6:C7"/>
    <mergeCell ref="D6:H6"/>
    <mergeCell ref="I6:I7"/>
    <mergeCell ref="A9:I9"/>
    <mergeCell ref="A17:B17"/>
    <mergeCell ref="A18:I18"/>
    <mergeCell ref="A21:B21"/>
    <mergeCell ref="A22:B22"/>
    <mergeCell ref="A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EBBC-82EB-4E39-BCE2-24B58B12BCE2}">
  <dimension ref="A1:R145"/>
  <sheetViews>
    <sheetView topLeftCell="A104" zoomScale="69" zoomScaleNormal="69" zoomScaleSheetLayoutView="100" workbookViewId="0">
      <selection activeCell="A2" sqref="A2"/>
    </sheetView>
  </sheetViews>
  <sheetFormatPr defaultColWidth="12" defaultRowHeight="15.6" x14ac:dyDescent="0.3"/>
  <cols>
    <col min="1" max="1" width="55.88671875" style="29" customWidth="1"/>
    <col min="2" max="2" width="7.21875" style="30" customWidth="1"/>
    <col min="3" max="3" width="12.109375" style="29" customWidth="1"/>
    <col min="4" max="4" width="12.44140625" style="29" customWidth="1"/>
    <col min="5" max="5" width="10.77734375" style="41" customWidth="1"/>
    <col min="6" max="16384" width="12" style="29"/>
  </cols>
  <sheetData>
    <row r="1" spans="1:18" x14ac:dyDescent="0.3">
      <c r="A1" s="466" t="s">
        <v>46</v>
      </c>
      <c r="B1" s="467"/>
      <c r="C1" s="467"/>
      <c r="D1" s="467"/>
      <c r="E1" s="467"/>
    </row>
    <row r="2" spans="1:18" x14ac:dyDescent="0.3">
      <c r="A2" s="51"/>
      <c r="B2" s="22"/>
      <c r="C2" s="22"/>
      <c r="D2" s="22"/>
      <c r="E2" s="22"/>
    </row>
    <row r="3" spans="1:18" x14ac:dyDescent="0.3">
      <c r="A3" s="450" t="s">
        <v>1</v>
      </c>
      <c r="B3" s="450"/>
      <c r="C3" s="450"/>
      <c r="D3" s="450"/>
      <c r="E3" s="4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5" spans="1:18" x14ac:dyDescent="0.3">
      <c r="A5" s="451" t="s">
        <v>233</v>
      </c>
      <c r="B5" s="451"/>
      <c r="C5" s="451"/>
      <c r="D5" s="451"/>
      <c r="E5" s="451"/>
    </row>
    <row r="6" spans="1:18" x14ac:dyDescent="0.3">
      <c r="A6" s="451" t="s">
        <v>107</v>
      </c>
      <c r="B6" s="468"/>
      <c r="C6" s="468"/>
      <c r="D6" s="468"/>
      <c r="E6" s="468"/>
    </row>
    <row r="7" spans="1:18" x14ac:dyDescent="0.3">
      <c r="A7" s="469" t="s">
        <v>108</v>
      </c>
      <c r="B7" s="470"/>
      <c r="C7" s="470"/>
      <c r="D7" s="470"/>
      <c r="E7" s="470"/>
    </row>
    <row r="8" spans="1:18" ht="16.5" customHeight="1" x14ac:dyDescent="0.3">
      <c r="A8" s="469" t="s">
        <v>109</v>
      </c>
      <c r="B8" s="470"/>
      <c r="C8" s="470"/>
      <c r="D8" s="470"/>
      <c r="E8" s="470"/>
    </row>
    <row r="9" spans="1:18" ht="16.2" thickBot="1" x14ac:dyDescent="0.35">
      <c r="A9" s="238"/>
      <c r="B9" s="239"/>
      <c r="C9" s="471" t="s">
        <v>505</v>
      </c>
      <c r="D9" s="471"/>
      <c r="E9" s="471"/>
    </row>
    <row r="10" spans="1:18" ht="15.75" customHeight="1" x14ac:dyDescent="0.3">
      <c r="A10" s="454" t="s">
        <v>110</v>
      </c>
      <c r="B10" s="457" t="s">
        <v>2</v>
      </c>
      <c r="C10" s="460" t="s">
        <v>111</v>
      </c>
      <c r="D10" s="460" t="s">
        <v>112</v>
      </c>
      <c r="E10" s="462" t="s">
        <v>113</v>
      </c>
    </row>
    <row r="11" spans="1:18" ht="11.25" customHeight="1" x14ac:dyDescent="0.3">
      <c r="A11" s="455"/>
      <c r="B11" s="458"/>
      <c r="C11" s="461"/>
      <c r="D11" s="461"/>
      <c r="E11" s="463"/>
    </row>
    <row r="12" spans="1:18" x14ac:dyDescent="0.3">
      <c r="A12" s="456"/>
      <c r="B12" s="459"/>
      <c r="C12" s="452" t="s">
        <v>114</v>
      </c>
      <c r="D12" s="452"/>
      <c r="E12" s="453"/>
    </row>
    <row r="13" spans="1:18" s="32" customFormat="1" ht="16.2" thickBot="1" x14ac:dyDescent="0.35">
      <c r="A13" s="240" t="s">
        <v>115</v>
      </c>
      <c r="B13" s="241" t="s">
        <v>64</v>
      </c>
      <c r="C13" s="241" t="s">
        <v>22</v>
      </c>
      <c r="D13" s="241" t="s">
        <v>23</v>
      </c>
      <c r="E13" s="242" t="s">
        <v>24</v>
      </c>
    </row>
    <row r="14" spans="1:18" s="35" customFormat="1" x14ac:dyDescent="0.3">
      <c r="A14" s="33" t="s">
        <v>116</v>
      </c>
      <c r="B14" s="34" t="s">
        <v>117</v>
      </c>
      <c r="C14" s="243"/>
      <c r="D14" s="243">
        <v>4174272</v>
      </c>
      <c r="E14" s="244"/>
    </row>
    <row r="15" spans="1:18" s="35" customFormat="1" x14ac:dyDescent="0.3">
      <c r="A15" s="36" t="s">
        <v>118</v>
      </c>
      <c r="B15" s="37" t="s">
        <v>119</v>
      </c>
      <c r="C15" s="245">
        <f>+C16+C21+C26+C31+C36</f>
        <v>0</v>
      </c>
      <c r="D15" s="245">
        <f>+D16+D21+D26+D31+D36</f>
        <v>3403096393</v>
      </c>
      <c r="E15" s="246">
        <f>+E16+E21+E26+E31+E36</f>
        <v>0</v>
      </c>
    </row>
    <row r="16" spans="1:18" s="35" customFormat="1" x14ac:dyDescent="0.3">
      <c r="A16" s="36" t="s">
        <v>120</v>
      </c>
      <c r="B16" s="37" t="s">
        <v>121</v>
      </c>
      <c r="C16" s="245">
        <f>+C17+C18+C19+C20</f>
        <v>0</v>
      </c>
      <c r="D16" s="245">
        <f>+D17+D18+D19+D20</f>
        <v>2083813170</v>
      </c>
      <c r="E16" s="246">
        <f>+E17+E18+E19+E20</f>
        <v>0</v>
      </c>
    </row>
    <row r="17" spans="1:5" s="35" customFormat="1" x14ac:dyDescent="0.3">
      <c r="A17" s="38" t="s">
        <v>122</v>
      </c>
      <c r="B17" s="37" t="s">
        <v>123</v>
      </c>
      <c r="C17" s="247"/>
      <c r="D17" s="247"/>
      <c r="E17" s="248"/>
    </row>
    <row r="18" spans="1:5" s="35" customFormat="1" ht="26.25" customHeight="1" x14ac:dyDescent="0.3">
      <c r="A18" s="38" t="s">
        <v>124</v>
      </c>
      <c r="B18" s="37" t="s">
        <v>125</v>
      </c>
      <c r="C18" s="249"/>
      <c r="D18" s="249"/>
      <c r="E18" s="250"/>
    </row>
    <row r="19" spans="1:5" s="35" customFormat="1" x14ac:dyDescent="0.3">
      <c r="A19" s="38" t="s">
        <v>126</v>
      </c>
      <c r="B19" s="37" t="s">
        <v>127</v>
      </c>
      <c r="C19" s="249"/>
      <c r="D19" s="249"/>
      <c r="E19" s="250"/>
    </row>
    <row r="20" spans="1:5" s="35" customFormat="1" x14ac:dyDescent="0.3">
      <c r="A20" s="38" t="s">
        <v>128</v>
      </c>
      <c r="B20" s="37" t="s">
        <v>129</v>
      </c>
      <c r="C20" s="249"/>
      <c r="D20" s="249">
        <v>2083813170</v>
      </c>
      <c r="E20" s="250"/>
    </row>
    <row r="21" spans="1:5" s="35" customFormat="1" x14ac:dyDescent="0.3">
      <c r="A21" s="36" t="s">
        <v>130</v>
      </c>
      <c r="B21" s="37" t="s">
        <v>131</v>
      </c>
      <c r="C21" s="251">
        <f>+C22+C23+C24+C25</f>
        <v>0</v>
      </c>
      <c r="D21" s="251">
        <f>+D22+D23+D24+D25</f>
        <v>186466757</v>
      </c>
      <c r="E21" s="252">
        <f>+E22+E23+E24+E25</f>
        <v>0</v>
      </c>
    </row>
    <row r="22" spans="1:5" s="35" customFormat="1" x14ac:dyDescent="0.3">
      <c r="A22" s="38" t="s">
        <v>132</v>
      </c>
      <c r="B22" s="37" t="s">
        <v>133</v>
      </c>
      <c r="C22" s="249"/>
      <c r="D22" s="249"/>
      <c r="E22" s="250"/>
    </row>
    <row r="23" spans="1:5" s="35" customFormat="1" ht="20.399999999999999" x14ac:dyDescent="0.3">
      <c r="A23" s="38" t="s">
        <v>134</v>
      </c>
      <c r="B23" s="37" t="s">
        <v>12</v>
      </c>
      <c r="C23" s="249"/>
      <c r="D23" s="249"/>
      <c r="E23" s="250"/>
    </row>
    <row r="24" spans="1:5" s="35" customFormat="1" x14ac:dyDescent="0.3">
      <c r="A24" s="38" t="s">
        <v>135</v>
      </c>
      <c r="B24" s="37" t="s">
        <v>35</v>
      </c>
      <c r="C24" s="249"/>
      <c r="D24" s="249"/>
      <c r="E24" s="250"/>
    </row>
    <row r="25" spans="1:5" s="35" customFormat="1" x14ac:dyDescent="0.3">
      <c r="A25" s="38" t="s">
        <v>136</v>
      </c>
      <c r="B25" s="37" t="s">
        <v>37</v>
      </c>
      <c r="C25" s="249"/>
      <c r="D25" s="249">
        <v>186466757</v>
      </c>
      <c r="E25" s="250"/>
    </row>
    <row r="26" spans="1:5" s="35" customFormat="1" x14ac:dyDescent="0.3">
      <c r="A26" s="36" t="s">
        <v>137</v>
      </c>
      <c r="B26" s="37" t="s">
        <v>38</v>
      </c>
      <c r="C26" s="251">
        <f>+C27+C28+C29+C30</f>
        <v>0</v>
      </c>
      <c r="D26" s="251">
        <f>+D27+D28+D29+D30</f>
        <v>0</v>
      </c>
      <c r="E26" s="252">
        <f>+E27+E28+E29+E30</f>
        <v>0</v>
      </c>
    </row>
    <row r="27" spans="1:5" s="35" customFormat="1" x14ac:dyDescent="0.3">
      <c r="A27" s="38" t="s">
        <v>138</v>
      </c>
      <c r="B27" s="37" t="s">
        <v>39</v>
      </c>
      <c r="C27" s="249"/>
      <c r="D27" s="249"/>
      <c r="E27" s="250"/>
    </row>
    <row r="28" spans="1:5" s="35" customFormat="1" x14ac:dyDescent="0.3">
      <c r="A28" s="38" t="s">
        <v>139</v>
      </c>
      <c r="B28" s="37" t="s">
        <v>90</v>
      </c>
      <c r="C28" s="249"/>
      <c r="D28" s="249"/>
      <c r="E28" s="250"/>
    </row>
    <row r="29" spans="1:5" s="35" customFormat="1" x14ac:dyDescent="0.3">
      <c r="A29" s="38" t="s">
        <v>140</v>
      </c>
      <c r="B29" s="37" t="s">
        <v>92</v>
      </c>
      <c r="C29" s="249"/>
      <c r="D29" s="249"/>
      <c r="E29" s="250"/>
    </row>
    <row r="30" spans="1:5" s="35" customFormat="1" x14ac:dyDescent="0.3">
      <c r="A30" s="38" t="s">
        <v>141</v>
      </c>
      <c r="B30" s="37" t="s">
        <v>94</v>
      </c>
      <c r="C30" s="249"/>
      <c r="D30" s="249"/>
      <c r="E30" s="250"/>
    </row>
    <row r="31" spans="1:5" s="35" customFormat="1" x14ac:dyDescent="0.3">
      <c r="A31" s="36" t="s">
        <v>142</v>
      </c>
      <c r="B31" s="37" t="s">
        <v>96</v>
      </c>
      <c r="C31" s="251">
        <f>+C32+C33+C34+C35</f>
        <v>0</v>
      </c>
      <c r="D31" s="251">
        <f>+D32+D33+D34+D35</f>
        <v>1132816466</v>
      </c>
      <c r="E31" s="252">
        <f>+E32+E33+E34+E35</f>
        <v>0</v>
      </c>
    </row>
    <row r="32" spans="1:5" s="35" customFormat="1" x14ac:dyDescent="0.3">
      <c r="A32" s="38" t="s">
        <v>143</v>
      </c>
      <c r="B32" s="37" t="s">
        <v>97</v>
      </c>
      <c r="C32" s="249"/>
      <c r="D32" s="249"/>
      <c r="E32" s="250"/>
    </row>
    <row r="33" spans="1:5" s="35" customFormat="1" x14ac:dyDescent="0.3">
      <c r="A33" s="38" t="s">
        <v>144</v>
      </c>
      <c r="B33" s="37" t="s">
        <v>98</v>
      </c>
      <c r="C33" s="249"/>
      <c r="D33" s="249"/>
      <c r="E33" s="250"/>
    </row>
    <row r="34" spans="1:5" s="35" customFormat="1" x14ac:dyDescent="0.3">
      <c r="A34" s="38" t="s">
        <v>145</v>
      </c>
      <c r="B34" s="37" t="s">
        <v>99</v>
      </c>
      <c r="C34" s="249"/>
      <c r="D34" s="249"/>
      <c r="E34" s="250"/>
    </row>
    <row r="35" spans="1:5" s="35" customFormat="1" x14ac:dyDescent="0.3">
      <c r="A35" s="38" t="s">
        <v>146</v>
      </c>
      <c r="B35" s="37" t="s">
        <v>100</v>
      </c>
      <c r="C35" s="249"/>
      <c r="D35" s="249">
        <v>1132816466</v>
      </c>
      <c r="E35" s="250"/>
    </row>
    <row r="36" spans="1:5" s="35" customFormat="1" x14ac:dyDescent="0.3">
      <c r="A36" s="36" t="s">
        <v>147</v>
      </c>
      <c r="B36" s="37" t="s">
        <v>101</v>
      </c>
      <c r="C36" s="251">
        <f>+C37+C38+C39+C40</f>
        <v>0</v>
      </c>
      <c r="D36" s="251">
        <f>+D37+D38+D39+D40</f>
        <v>0</v>
      </c>
      <c r="E36" s="252">
        <f>+E37+E38+E39+E40</f>
        <v>0</v>
      </c>
    </row>
    <row r="37" spans="1:5" s="35" customFormat="1" x14ac:dyDescent="0.3">
      <c r="A37" s="38" t="s">
        <v>148</v>
      </c>
      <c r="B37" s="37" t="s">
        <v>102</v>
      </c>
      <c r="C37" s="249"/>
      <c r="D37" s="249"/>
      <c r="E37" s="250"/>
    </row>
    <row r="38" spans="1:5" s="35" customFormat="1" ht="20.399999999999999" x14ac:dyDescent="0.3">
      <c r="A38" s="38" t="s">
        <v>149</v>
      </c>
      <c r="B38" s="37" t="s">
        <v>103</v>
      </c>
      <c r="C38" s="249"/>
      <c r="D38" s="249"/>
      <c r="E38" s="250"/>
    </row>
    <row r="39" spans="1:5" s="35" customFormat="1" x14ac:dyDescent="0.3">
      <c r="A39" s="38" t="s">
        <v>150</v>
      </c>
      <c r="B39" s="37" t="s">
        <v>104</v>
      </c>
      <c r="C39" s="249"/>
      <c r="D39" s="249"/>
      <c r="E39" s="250"/>
    </row>
    <row r="40" spans="1:5" s="35" customFormat="1" x14ac:dyDescent="0.3">
      <c r="A40" s="38" t="s">
        <v>151</v>
      </c>
      <c r="B40" s="37" t="s">
        <v>105</v>
      </c>
      <c r="C40" s="249"/>
      <c r="D40" s="249"/>
      <c r="E40" s="250"/>
    </row>
    <row r="41" spans="1:5" s="35" customFormat="1" x14ac:dyDescent="0.3">
      <c r="A41" s="36" t="s">
        <v>152</v>
      </c>
      <c r="B41" s="37" t="s">
        <v>153</v>
      </c>
      <c r="C41" s="251">
        <f>+C42+C47+C52</f>
        <v>0</v>
      </c>
      <c r="D41" s="251">
        <f>+D42+D47+D52</f>
        <v>16605000</v>
      </c>
      <c r="E41" s="252">
        <f>+E42+E47+E52</f>
        <v>0</v>
      </c>
    </row>
    <row r="42" spans="1:5" s="35" customFormat="1" x14ac:dyDescent="0.3">
      <c r="A42" s="36" t="s">
        <v>154</v>
      </c>
      <c r="B42" s="37" t="s">
        <v>155</v>
      </c>
      <c r="C42" s="251">
        <f>+C43+C44+C45+C46</f>
        <v>0</v>
      </c>
      <c r="D42" s="251">
        <f>+D43+D44+D45+D46</f>
        <v>16605000</v>
      </c>
      <c r="E42" s="252">
        <f>+E43+E44+E45+E46</f>
        <v>0</v>
      </c>
    </row>
    <row r="43" spans="1:5" s="35" customFormat="1" x14ac:dyDescent="0.3">
      <c r="A43" s="38" t="s">
        <v>156</v>
      </c>
      <c r="B43" s="37" t="s">
        <v>157</v>
      </c>
      <c r="C43" s="249"/>
      <c r="D43" s="249"/>
      <c r="E43" s="250"/>
    </row>
    <row r="44" spans="1:5" s="35" customFormat="1" x14ac:dyDescent="0.3">
      <c r="A44" s="38" t="s">
        <v>158</v>
      </c>
      <c r="B44" s="37" t="s">
        <v>159</v>
      </c>
      <c r="C44" s="249"/>
      <c r="D44" s="249"/>
      <c r="E44" s="250"/>
    </row>
    <row r="45" spans="1:5" s="35" customFormat="1" x14ac:dyDescent="0.3">
      <c r="A45" s="38" t="s">
        <v>160</v>
      </c>
      <c r="B45" s="37" t="s">
        <v>161</v>
      </c>
      <c r="C45" s="249"/>
      <c r="D45" s="249"/>
      <c r="E45" s="250"/>
    </row>
    <row r="46" spans="1:5" s="35" customFormat="1" x14ac:dyDescent="0.3">
      <c r="A46" s="38" t="s">
        <v>162</v>
      </c>
      <c r="B46" s="37" t="s">
        <v>163</v>
      </c>
      <c r="C46" s="249"/>
      <c r="D46" s="249">
        <v>16605000</v>
      </c>
      <c r="E46" s="250"/>
    </row>
    <row r="47" spans="1:5" s="35" customFormat="1" x14ac:dyDescent="0.3">
      <c r="A47" s="36" t="s">
        <v>164</v>
      </c>
      <c r="B47" s="37" t="s">
        <v>165</v>
      </c>
      <c r="C47" s="251">
        <f>+C48+C49+C50+C51</f>
        <v>0</v>
      </c>
      <c r="D47" s="251">
        <f>+D48+D49+D50+D51</f>
        <v>0</v>
      </c>
      <c r="E47" s="252">
        <f>+E48+E49+E50+E51</f>
        <v>0</v>
      </c>
    </row>
    <row r="48" spans="1:5" s="35" customFormat="1" x14ac:dyDescent="0.3">
      <c r="A48" s="38" t="s">
        <v>166</v>
      </c>
      <c r="B48" s="37" t="s">
        <v>167</v>
      </c>
      <c r="C48" s="249"/>
      <c r="D48" s="249"/>
      <c r="E48" s="250"/>
    </row>
    <row r="49" spans="1:5" s="35" customFormat="1" ht="20.399999999999999" x14ac:dyDescent="0.3">
      <c r="A49" s="38" t="s">
        <v>168</v>
      </c>
      <c r="B49" s="37" t="s">
        <v>169</v>
      </c>
      <c r="C49" s="249"/>
      <c r="D49" s="249"/>
      <c r="E49" s="250"/>
    </row>
    <row r="50" spans="1:5" s="35" customFormat="1" x14ac:dyDescent="0.3">
      <c r="A50" s="38" t="s">
        <v>170</v>
      </c>
      <c r="B50" s="37" t="s">
        <v>171</v>
      </c>
      <c r="C50" s="249"/>
      <c r="D50" s="249"/>
      <c r="E50" s="250"/>
    </row>
    <row r="51" spans="1:5" s="35" customFormat="1" x14ac:dyDescent="0.3">
      <c r="A51" s="38" t="s">
        <v>172</v>
      </c>
      <c r="B51" s="37" t="s">
        <v>173</v>
      </c>
      <c r="C51" s="249"/>
      <c r="D51" s="249"/>
      <c r="E51" s="250"/>
    </row>
    <row r="52" spans="1:5" s="35" customFormat="1" x14ac:dyDescent="0.3">
      <c r="A52" s="36" t="s">
        <v>174</v>
      </c>
      <c r="B52" s="37" t="s">
        <v>175</v>
      </c>
      <c r="C52" s="251">
        <f>+C53+C54+C55+C56</f>
        <v>0</v>
      </c>
      <c r="D52" s="251">
        <f>+D53+D54+D55+D56</f>
        <v>0</v>
      </c>
      <c r="E52" s="252">
        <f>+E53+E54+E55+E56</f>
        <v>0</v>
      </c>
    </row>
    <row r="53" spans="1:5" s="35" customFormat="1" x14ac:dyDescent="0.3">
      <c r="A53" s="38" t="s">
        <v>176</v>
      </c>
      <c r="B53" s="37" t="s">
        <v>177</v>
      </c>
      <c r="C53" s="249"/>
      <c r="D53" s="249"/>
      <c r="E53" s="250"/>
    </row>
    <row r="54" spans="1:5" s="35" customFormat="1" ht="20.399999999999999" x14ac:dyDescent="0.3">
      <c r="A54" s="38" t="s">
        <v>178</v>
      </c>
      <c r="B54" s="37" t="s">
        <v>179</v>
      </c>
      <c r="C54" s="249"/>
      <c r="D54" s="249"/>
      <c r="E54" s="250"/>
    </row>
    <row r="55" spans="1:5" s="35" customFormat="1" x14ac:dyDescent="0.3">
      <c r="A55" s="38" t="s">
        <v>180</v>
      </c>
      <c r="B55" s="37" t="s">
        <v>181</v>
      </c>
      <c r="C55" s="249"/>
      <c r="D55" s="249"/>
      <c r="E55" s="250"/>
    </row>
    <row r="56" spans="1:5" s="35" customFormat="1" x14ac:dyDescent="0.3">
      <c r="A56" s="38" t="s">
        <v>182</v>
      </c>
      <c r="B56" s="37" t="s">
        <v>183</v>
      </c>
      <c r="C56" s="249"/>
      <c r="D56" s="249"/>
      <c r="E56" s="250"/>
    </row>
    <row r="57" spans="1:5" s="35" customFormat="1" x14ac:dyDescent="0.3">
      <c r="A57" s="36" t="s">
        <v>184</v>
      </c>
      <c r="B57" s="37" t="s">
        <v>185</v>
      </c>
      <c r="C57" s="249"/>
      <c r="D57" s="249"/>
      <c r="E57" s="250"/>
    </row>
    <row r="58" spans="1:5" s="35" customFormat="1" ht="20.399999999999999" x14ac:dyDescent="0.3">
      <c r="A58" s="36" t="s">
        <v>186</v>
      </c>
      <c r="B58" s="37" t="s">
        <v>187</v>
      </c>
      <c r="C58" s="251">
        <f>+C14+C15+C41+C57</f>
        <v>0</v>
      </c>
      <c r="D58" s="251">
        <f>+D14+D15+D41+D57</f>
        <v>3423875665</v>
      </c>
      <c r="E58" s="252">
        <f>+E14+E15+E41+E57</f>
        <v>0</v>
      </c>
    </row>
    <row r="59" spans="1:5" s="35" customFormat="1" x14ac:dyDescent="0.3">
      <c r="A59" s="36" t="s">
        <v>188</v>
      </c>
      <c r="B59" s="37" t="s">
        <v>189</v>
      </c>
      <c r="C59" s="249"/>
      <c r="D59" s="249">
        <v>4920893</v>
      </c>
      <c r="E59" s="250"/>
    </row>
    <row r="60" spans="1:5" s="35" customFormat="1" x14ac:dyDescent="0.3">
      <c r="A60" s="36" t="s">
        <v>190</v>
      </c>
      <c r="B60" s="37" t="s">
        <v>191</v>
      </c>
      <c r="C60" s="249"/>
      <c r="D60" s="249"/>
      <c r="E60" s="250"/>
    </row>
    <row r="61" spans="1:5" s="35" customFormat="1" x14ac:dyDescent="0.3">
      <c r="A61" s="36" t="s">
        <v>192</v>
      </c>
      <c r="B61" s="37" t="s">
        <v>193</v>
      </c>
      <c r="C61" s="251">
        <f>+C59+C60</f>
        <v>0</v>
      </c>
      <c r="D61" s="251">
        <f>+D59+D60</f>
        <v>4920893</v>
      </c>
      <c r="E61" s="252">
        <f>+E59+E60</f>
        <v>0</v>
      </c>
    </row>
    <row r="62" spans="1:5" s="35" customFormat="1" x14ac:dyDescent="0.3">
      <c r="A62" s="36" t="s">
        <v>194</v>
      </c>
      <c r="B62" s="37" t="s">
        <v>195</v>
      </c>
      <c r="C62" s="249"/>
      <c r="D62" s="249"/>
      <c r="E62" s="250"/>
    </row>
    <row r="63" spans="1:5" s="35" customFormat="1" x14ac:dyDescent="0.3">
      <c r="A63" s="36" t="s">
        <v>196</v>
      </c>
      <c r="B63" s="37" t="s">
        <v>197</v>
      </c>
      <c r="C63" s="249"/>
      <c r="D63" s="249">
        <v>1073805</v>
      </c>
      <c r="E63" s="250"/>
    </row>
    <row r="64" spans="1:5" s="35" customFormat="1" x14ac:dyDescent="0.3">
      <c r="A64" s="36" t="s">
        <v>198</v>
      </c>
      <c r="B64" s="37" t="s">
        <v>199</v>
      </c>
      <c r="C64" s="249"/>
      <c r="D64" s="249">
        <v>37738776</v>
      </c>
      <c r="E64" s="250"/>
    </row>
    <row r="65" spans="1:5" s="35" customFormat="1" x14ac:dyDescent="0.3">
      <c r="A65" s="36" t="s">
        <v>200</v>
      </c>
      <c r="B65" s="37" t="s">
        <v>201</v>
      </c>
      <c r="C65" s="249"/>
      <c r="D65" s="249"/>
      <c r="E65" s="250"/>
    </row>
    <row r="66" spans="1:5" s="35" customFormat="1" x14ac:dyDescent="0.3">
      <c r="A66" s="36" t="s">
        <v>202</v>
      </c>
      <c r="B66" s="37" t="s">
        <v>203</v>
      </c>
      <c r="C66" s="251">
        <f>+C62+C63+C64+C65</f>
        <v>0</v>
      </c>
      <c r="D66" s="251">
        <f>+D62+D63+D64+D65</f>
        <v>38812581</v>
      </c>
      <c r="E66" s="252">
        <f>+E62+E63+E64+E65</f>
        <v>0</v>
      </c>
    </row>
    <row r="67" spans="1:5" s="35" customFormat="1" x14ac:dyDescent="0.3">
      <c r="A67" s="36" t="s">
        <v>204</v>
      </c>
      <c r="B67" s="37" t="s">
        <v>205</v>
      </c>
      <c r="C67" s="249"/>
      <c r="D67" s="249">
        <v>91648827</v>
      </c>
      <c r="E67" s="250"/>
    </row>
    <row r="68" spans="1:5" s="35" customFormat="1" x14ac:dyDescent="0.3">
      <c r="A68" s="36" t="s">
        <v>206</v>
      </c>
      <c r="B68" s="37" t="s">
        <v>207</v>
      </c>
      <c r="C68" s="249"/>
      <c r="D68" s="249"/>
      <c r="E68" s="250"/>
    </row>
    <row r="69" spans="1:5" s="35" customFormat="1" x14ac:dyDescent="0.3">
      <c r="A69" s="36" t="s">
        <v>208</v>
      </c>
      <c r="B69" s="37" t="s">
        <v>209</v>
      </c>
      <c r="C69" s="249"/>
      <c r="D69" s="249">
        <v>6695416</v>
      </c>
      <c r="E69" s="250"/>
    </row>
    <row r="70" spans="1:5" s="35" customFormat="1" x14ac:dyDescent="0.3">
      <c r="A70" s="36" t="s">
        <v>210</v>
      </c>
      <c r="B70" s="37" t="s">
        <v>211</v>
      </c>
      <c r="C70" s="251">
        <f>+C67+C68+C69</f>
        <v>0</v>
      </c>
      <c r="D70" s="251">
        <f>+D67+D68+D69</f>
        <v>98344243</v>
      </c>
      <c r="E70" s="252">
        <f>+E67+E68+E69</f>
        <v>0</v>
      </c>
    </row>
    <row r="71" spans="1:5" s="35" customFormat="1" x14ac:dyDescent="0.3">
      <c r="A71" s="36" t="s">
        <v>500</v>
      </c>
      <c r="B71" s="37" t="s">
        <v>501</v>
      </c>
      <c r="C71" s="249"/>
      <c r="D71" s="249"/>
      <c r="E71" s="250"/>
    </row>
    <row r="72" spans="1:5" s="35" customFormat="1" ht="20.399999999999999" x14ac:dyDescent="0.3">
      <c r="A72" s="36" t="s">
        <v>502</v>
      </c>
      <c r="B72" s="37" t="s">
        <v>503</v>
      </c>
      <c r="C72" s="249"/>
      <c r="D72" s="249">
        <v>10748018</v>
      </c>
      <c r="E72" s="250"/>
    </row>
    <row r="73" spans="1:5" s="35" customFormat="1" x14ac:dyDescent="0.3">
      <c r="A73" s="36" t="s">
        <v>504</v>
      </c>
      <c r="B73" s="37" t="s">
        <v>212</v>
      </c>
      <c r="C73" s="251">
        <f>+C71+C72</f>
        <v>0</v>
      </c>
      <c r="D73" s="251">
        <f>+D71+D72</f>
        <v>10748018</v>
      </c>
      <c r="E73" s="252">
        <f>+E71+E72</f>
        <v>0</v>
      </c>
    </row>
    <row r="74" spans="1:5" x14ac:dyDescent="0.3">
      <c r="A74" s="36" t="s">
        <v>213</v>
      </c>
      <c r="B74" s="37" t="s">
        <v>214</v>
      </c>
      <c r="C74" s="249"/>
      <c r="D74" s="249"/>
      <c r="E74" s="250"/>
    </row>
    <row r="75" spans="1:5" ht="16.2" thickBot="1" x14ac:dyDescent="0.35">
      <c r="A75" s="39" t="s">
        <v>215</v>
      </c>
      <c r="B75" s="40" t="s">
        <v>216</v>
      </c>
      <c r="C75" s="253">
        <f>+C58+C61+C66+C70+C73+C74</f>
        <v>0</v>
      </c>
      <c r="D75" s="253">
        <f>+D58+D61+D66+D70+D73+D74</f>
        <v>3576701400</v>
      </c>
      <c r="E75" s="254">
        <f>+E58+E61+E66+E70+E73+E74</f>
        <v>0</v>
      </c>
    </row>
    <row r="76" spans="1:5" x14ac:dyDescent="0.3">
      <c r="A76" s="236"/>
      <c r="B76" s="237"/>
      <c r="C76" s="255"/>
      <c r="D76" s="255"/>
      <c r="E76" s="255"/>
    </row>
    <row r="77" spans="1:5" x14ac:dyDescent="0.3">
      <c r="A77" s="236"/>
      <c r="B77" s="237"/>
      <c r="C77" s="255"/>
      <c r="D77" s="255"/>
      <c r="E77" s="255"/>
    </row>
    <row r="78" spans="1:5" x14ac:dyDescent="0.3">
      <c r="A78" s="451" t="s">
        <v>234</v>
      </c>
      <c r="B78" s="451"/>
      <c r="C78" s="451"/>
      <c r="D78" s="451"/>
      <c r="E78" s="451"/>
    </row>
    <row r="79" spans="1:5" x14ac:dyDescent="0.3">
      <c r="A79" s="451" t="s">
        <v>107</v>
      </c>
      <c r="B79" s="468"/>
      <c r="C79" s="468"/>
      <c r="D79" s="468"/>
      <c r="E79" s="468"/>
    </row>
    <row r="80" spans="1:5" x14ac:dyDescent="0.3">
      <c r="A80" s="469" t="s">
        <v>237</v>
      </c>
      <c r="B80" s="470"/>
      <c r="C80" s="470"/>
      <c r="D80" s="470"/>
      <c r="E80" s="470"/>
    </row>
    <row r="81" spans="1:5" ht="16.5" customHeight="1" x14ac:dyDescent="0.3">
      <c r="A81" s="469" t="s">
        <v>109</v>
      </c>
      <c r="B81" s="470"/>
      <c r="C81" s="470"/>
      <c r="D81" s="470"/>
      <c r="E81" s="470"/>
    </row>
    <row r="82" spans="1:5" ht="16.2" thickBot="1" x14ac:dyDescent="0.35">
      <c r="A82" s="256"/>
      <c r="B82" s="472" t="s">
        <v>505</v>
      </c>
      <c r="C82" s="472"/>
      <c r="E82" s="29"/>
    </row>
    <row r="83" spans="1:5" ht="15.6" customHeight="1" x14ac:dyDescent="0.3">
      <c r="A83" s="473" t="s">
        <v>217</v>
      </c>
      <c r="B83" s="446" t="s">
        <v>2</v>
      </c>
      <c r="C83" s="448" t="s">
        <v>218</v>
      </c>
      <c r="E83" s="29"/>
    </row>
    <row r="84" spans="1:5" ht="28.8" customHeight="1" x14ac:dyDescent="0.3">
      <c r="A84" s="474"/>
      <c r="B84" s="447"/>
      <c r="C84" s="449"/>
      <c r="E84" s="29"/>
    </row>
    <row r="85" spans="1:5" ht="16.2" thickBot="1" x14ac:dyDescent="0.35">
      <c r="A85" s="257" t="s">
        <v>20</v>
      </c>
      <c r="B85" s="258" t="s">
        <v>64</v>
      </c>
      <c r="C85" s="259" t="s">
        <v>22</v>
      </c>
      <c r="E85" s="29"/>
    </row>
    <row r="86" spans="1:5" x14ac:dyDescent="0.3">
      <c r="A86" s="36" t="s">
        <v>219</v>
      </c>
      <c r="B86" s="45" t="s">
        <v>117</v>
      </c>
      <c r="C86" s="46">
        <v>3150846395</v>
      </c>
      <c r="E86" s="29"/>
    </row>
    <row r="87" spans="1:5" x14ac:dyDescent="0.3">
      <c r="A87" s="36" t="s">
        <v>220</v>
      </c>
      <c r="B87" s="37" t="s">
        <v>119</v>
      </c>
      <c r="C87" s="46"/>
      <c r="E87" s="29"/>
    </row>
    <row r="88" spans="1:5" x14ac:dyDescent="0.3">
      <c r="A88" s="36" t="s">
        <v>221</v>
      </c>
      <c r="B88" s="37" t="s">
        <v>121</v>
      </c>
      <c r="C88" s="46"/>
      <c r="E88" s="29"/>
    </row>
    <row r="89" spans="1:5" x14ac:dyDescent="0.3">
      <c r="A89" s="36" t="s">
        <v>222</v>
      </c>
      <c r="B89" s="37" t="s">
        <v>123</v>
      </c>
      <c r="C89" s="47">
        <v>55939964</v>
      </c>
      <c r="E89" s="29"/>
    </row>
    <row r="90" spans="1:5" x14ac:dyDescent="0.3">
      <c r="A90" s="36" t="s">
        <v>223</v>
      </c>
      <c r="B90" s="37" t="s">
        <v>125</v>
      </c>
      <c r="C90" s="47"/>
      <c r="E90" s="29"/>
    </row>
    <row r="91" spans="1:5" x14ac:dyDescent="0.3">
      <c r="A91" s="36" t="s">
        <v>224</v>
      </c>
      <c r="B91" s="37" t="s">
        <v>127</v>
      </c>
      <c r="C91" s="47">
        <v>67922745</v>
      </c>
      <c r="E91" s="29"/>
    </row>
    <row r="92" spans="1:5" x14ac:dyDescent="0.3">
      <c r="A92" s="36" t="s">
        <v>225</v>
      </c>
      <c r="B92" s="37" t="s">
        <v>129</v>
      </c>
      <c r="C92" s="48">
        <f>+C86+C87+C88+C89+C90+C91</f>
        <v>3274709104</v>
      </c>
      <c r="E92" s="29"/>
    </row>
    <row r="93" spans="1:5" x14ac:dyDescent="0.3">
      <c r="A93" s="36" t="s">
        <v>226</v>
      </c>
      <c r="B93" s="37" t="s">
        <v>131</v>
      </c>
      <c r="C93" s="260">
        <v>161799812</v>
      </c>
      <c r="E93" s="29"/>
    </row>
    <row r="94" spans="1:5" x14ac:dyDescent="0.3">
      <c r="A94" s="36" t="s">
        <v>227</v>
      </c>
      <c r="B94" s="37" t="s">
        <v>133</v>
      </c>
      <c r="C94" s="47">
        <v>22909408</v>
      </c>
      <c r="E94" s="29"/>
    </row>
    <row r="95" spans="1:5" x14ac:dyDescent="0.3">
      <c r="A95" s="36" t="s">
        <v>228</v>
      </c>
      <c r="B95" s="37" t="s">
        <v>12</v>
      </c>
      <c r="C95" s="47">
        <v>80962603</v>
      </c>
      <c r="E95" s="29"/>
    </row>
    <row r="96" spans="1:5" x14ac:dyDescent="0.3">
      <c r="A96" s="36" t="s">
        <v>229</v>
      </c>
      <c r="B96" s="37" t="s">
        <v>35</v>
      </c>
      <c r="C96" s="48">
        <f>+C93+C94+C95</f>
        <v>265671823</v>
      </c>
      <c r="E96" s="29"/>
    </row>
    <row r="97" spans="1:5" x14ac:dyDescent="0.3">
      <c r="A97" s="36" t="s">
        <v>230</v>
      </c>
      <c r="B97" s="37" t="s">
        <v>37</v>
      </c>
      <c r="C97" s="47"/>
      <c r="E97" s="29"/>
    </row>
    <row r="98" spans="1:5" x14ac:dyDescent="0.3">
      <c r="A98" s="36" t="s">
        <v>231</v>
      </c>
      <c r="B98" s="37" t="s">
        <v>38</v>
      </c>
      <c r="C98" s="47">
        <v>36320473</v>
      </c>
      <c r="E98" s="29"/>
    </row>
    <row r="99" spans="1:5" ht="16.2" thickBot="1" x14ac:dyDescent="0.35">
      <c r="A99" s="49" t="s">
        <v>232</v>
      </c>
      <c r="B99" s="40" t="s">
        <v>39</v>
      </c>
      <c r="C99" s="50">
        <f>+C92+C96+C97+C98</f>
        <v>3576701400</v>
      </c>
      <c r="E99" s="29"/>
    </row>
    <row r="104" spans="1:5" x14ac:dyDescent="0.3">
      <c r="A104" s="451" t="s">
        <v>236</v>
      </c>
      <c r="B104" s="451"/>
      <c r="C104" s="451"/>
      <c r="D104" s="451"/>
      <c r="E104" s="451"/>
    </row>
    <row r="105" spans="1:5" x14ac:dyDescent="0.3">
      <c r="A105" s="451" t="s">
        <v>107</v>
      </c>
      <c r="B105" s="468"/>
      <c r="C105" s="468"/>
      <c r="D105" s="468"/>
      <c r="E105" s="468"/>
    </row>
    <row r="106" spans="1:5" x14ac:dyDescent="0.3">
      <c r="A106" s="469" t="s">
        <v>235</v>
      </c>
      <c r="B106" s="470"/>
      <c r="C106" s="470"/>
      <c r="D106" s="470"/>
      <c r="E106" s="470"/>
    </row>
    <row r="107" spans="1:5" x14ac:dyDescent="0.3">
      <c r="A107" s="469" t="s">
        <v>109</v>
      </c>
      <c r="B107" s="469"/>
      <c r="C107" s="469"/>
      <c r="D107" s="469"/>
      <c r="E107" s="469"/>
    </row>
    <row r="108" spans="1:5" ht="16.2" thickBot="1" x14ac:dyDescent="0.35">
      <c r="A108" s="42"/>
      <c r="B108" s="43"/>
      <c r="C108" s="44"/>
    </row>
    <row r="109" spans="1:5" ht="39" thickBot="1" x14ac:dyDescent="0.35">
      <c r="A109" s="261" t="s">
        <v>51</v>
      </c>
      <c r="B109" s="31" t="s">
        <v>2</v>
      </c>
      <c r="C109" s="262" t="s">
        <v>506</v>
      </c>
      <c r="D109" s="263" t="s">
        <v>507</v>
      </c>
    </row>
    <row r="110" spans="1:5" ht="15.6" customHeight="1" thickBot="1" x14ac:dyDescent="0.35">
      <c r="A110" s="264" t="s">
        <v>20</v>
      </c>
      <c r="B110" s="265" t="s">
        <v>64</v>
      </c>
      <c r="C110" s="265" t="s">
        <v>22</v>
      </c>
      <c r="D110" s="266" t="s">
        <v>23</v>
      </c>
    </row>
    <row r="111" spans="1:5" ht="26.4" customHeight="1" x14ac:dyDescent="0.3">
      <c r="A111" s="267" t="s">
        <v>508</v>
      </c>
      <c r="B111" s="268" t="s">
        <v>3</v>
      </c>
      <c r="C111" s="269"/>
      <c r="D111" s="270"/>
    </row>
    <row r="112" spans="1:5" x14ac:dyDescent="0.3">
      <c r="A112" s="267" t="s">
        <v>509</v>
      </c>
      <c r="B112" s="271" t="s">
        <v>4</v>
      </c>
      <c r="C112" s="272"/>
      <c r="D112" s="273"/>
    </row>
    <row r="113" spans="1:4" x14ac:dyDescent="0.3">
      <c r="A113" s="267" t="s">
        <v>510</v>
      </c>
      <c r="B113" s="271" t="s">
        <v>5</v>
      </c>
      <c r="C113" s="272"/>
      <c r="D113" s="273"/>
    </row>
    <row r="114" spans="1:4" ht="16.2" thickBot="1" x14ac:dyDescent="0.35">
      <c r="A114" s="274" t="s">
        <v>511</v>
      </c>
      <c r="B114" s="275" t="s">
        <v>6</v>
      </c>
      <c r="C114" s="276"/>
      <c r="D114" s="277"/>
    </row>
    <row r="115" spans="1:4" ht="16.2" thickBot="1" x14ac:dyDescent="0.35">
      <c r="A115" s="278" t="s">
        <v>512</v>
      </c>
      <c r="B115" s="279" t="s">
        <v>7</v>
      </c>
      <c r="C115" s="280"/>
      <c r="D115" s="281">
        <f>+D116+D117+D118+D119</f>
        <v>0</v>
      </c>
    </row>
    <row r="116" spans="1:4" x14ac:dyDescent="0.3">
      <c r="A116" s="282" t="s">
        <v>513</v>
      </c>
      <c r="B116" s="268" t="s">
        <v>8</v>
      </c>
      <c r="C116" s="269"/>
      <c r="D116" s="270"/>
    </row>
    <row r="117" spans="1:4" x14ac:dyDescent="0.3">
      <c r="A117" s="267" t="s">
        <v>514</v>
      </c>
      <c r="B117" s="271" t="s">
        <v>9</v>
      </c>
      <c r="C117" s="272"/>
      <c r="D117" s="273"/>
    </row>
    <row r="118" spans="1:4" x14ac:dyDescent="0.3">
      <c r="A118" s="267" t="s">
        <v>515</v>
      </c>
      <c r="B118" s="271" t="s">
        <v>10</v>
      </c>
      <c r="C118" s="272"/>
      <c r="D118" s="273"/>
    </row>
    <row r="119" spans="1:4" ht="16.2" thickBot="1" x14ac:dyDescent="0.35">
      <c r="A119" s="274" t="s">
        <v>516</v>
      </c>
      <c r="B119" s="275" t="s">
        <v>11</v>
      </c>
      <c r="C119" s="276"/>
      <c r="D119" s="277"/>
    </row>
    <row r="120" spans="1:4" ht="16.2" thickBot="1" x14ac:dyDescent="0.35">
      <c r="A120" s="278" t="s">
        <v>517</v>
      </c>
      <c r="B120" s="279" t="s">
        <v>12</v>
      </c>
      <c r="C120" s="280"/>
      <c r="D120" s="281">
        <f>+D121+D122+D123</f>
        <v>0</v>
      </c>
    </row>
    <row r="121" spans="1:4" x14ac:dyDescent="0.3">
      <c r="A121" s="282" t="s">
        <v>518</v>
      </c>
      <c r="B121" s="268" t="s">
        <v>35</v>
      </c>
      <c r="C121" s="269"/>
      <c r="D121" s="270"/>
    </row>
    <row r="122" spans="1:4" x14ac:dyDescent="0.3">
      <c r="A122" s="267" t="s">
        <v>519</v>
      </c>
      <c r="B122" s="271" t="s">
        <v>37</v>
      </c>
      <c r="C122" s="272"/>
      <c r="D122" s="273"/>
    </row>
    <row r="123" spans="1:4" ht="16.2" thickBot="1" x14ac:dyDescent="0.35">
      <c r="A123" s="274" t="s">
        <v>520</v>
      </c>
      <c r="B123" s="275" t="s">
        <v>38</v>
      </c>
      <c r="C123" s="276"/>
      <c r="D123" s="277"/>
    </row>
    <row r="124" spans="1:4" ht="16.2" thickBot="1" x14ac:dyDescent="0.35">
      <c r="A124" s="278" t="s">
        <v>521</v>
      </c>
      <c r="B124" s="279" t="s">
        <v>39</v>
      </c>
      <c r="C124" s="280"/>
      <c r="D124" s="281">
        <f>+D125+D126+D127</f>
        <v>0</v>
      </c>
    </row>
    <row r="125" spans="1:4" x14ac:dyDescent="0.3">
      <c r="A125" s="282" t="s">
        <v>522</v>
      </c>
      <c r="B125" s="268" t="s">
        <v>90</v>
      </c>
      <c r="C125" s="269"/>
      <c r="D125" s="270"/>
    </row>
    <row r="126" spans="1:4" x14ac:dyDescent="0.3">
      <c r="A126" s="267" t="s">
        <v>523</v>
      </c>
      <c r="B126" s="271" t="s">
        <v>92</v>
      </c>
      <c r="C126" s="272"/>
      <c r="D126" s="273"/>
    </row>
    <row r="127" spans="1:4" x14ac:dyDescent="0.3">
      <c r="A127" s="267" t="s">
        <v>524</v>
      </c>
      <c r="B127" s="271" t="s">
        <v>94</v>
      </c>
      <c r="C127" s="272"/>
      <c r="D127" s="273"/>
    </row>
    <row r="128" spans="1:4" x14ac:dyDescent="0.3">
      <c r="A128" s="267" t="s">
        <v>525</v>
      </c>
      <c r="B128" s="271" t="s">
        <v>96</v>
      </c>
      <c r="C128" s="272"/>
      <c r="D128" s="273"/>
    </row>
    <row r="129" spans="1:4" x14ac:dyDescent="0.3">
      <c r="A129" s="267"/>
      <c r="B129" s="271" t="s">
        <v>97</v>
      </c>
      <c r="C129" s="272"/>
      <c r="D129" s="273"/>
    </row>
    <row r="130" spans="1:4" x14ac:dyDescent="0.3">
      <c r="A130" s="267"/>
      <c r="B130" s="271" t="s">
        <v>98</v>
      </c>
      <c r="C130" s="272"/>
      <c r="D130" s="273"/>
    </row>
    <row r="131" spans="1:4" x14ac:dyDescent="0.3">
      <c r="A131" s="267"/>
      <c r="B131" s="271" t="s">
        <v>99</v>
      </c>
      <c r="C131" s="272"/>
      <c r="D131" s="273"/>
    </row>
    <row r="132" spans="1:4" x14ac:dyDescent="0.3">
      <c r="A132" s="267"/>
      <c r="B132" s="271" t="s">
        <v>100</v>
      </c>
      <c r="C132" s="272"/>
      <c r="D132" s="273"/>
    </row>
    <row r="133" spans="1:4" x14ac:dyDescent="0.3">
      <c r="A133" s="267"/>
      <c r="B133" s="271" t="s">
        <v>101</v>
      </c>
      <c r="C133" s="272"/>
      <c r="D133" s="273"/>
    </row>
    <row r="134" spans="1:4" x14ac:dyDescent="0.3">
      <c r="A134" s="267"/>
      <c r="B134" s="271" t="s">
        <v>102</v>
      </c>
      <c r="C134" s="272"/>
      <c r="D134" s="273"/>
    </row>
    <row r="135" spans="1:4" x14ac:dyDescent="0.3">
      <c r="A135" s="267"/>
      <c r="B135" s="271" t="s">
        <v>103</v>
      </c>
      <c r="C135" s="272"/>
      <c r="D135" s="273"/>
    </row>
    <row r="136" spans="1:4" x14ac:dyDescent="0.3">
      <c r="A136" s="267"/>
      <c r="B136" s="271" t="s">
        <v>104</v>
      </c>
      <c r="C136" s="272"/>
      <c r="D136" s="273"/>
    </row>
    <row r="137" spans="1:4" x14ac:dyDescent="0.3">
      <c r="A137" s="267"/>
      <c r="B137" s="271" t="s">
        <v>105</v>
      </c>
      <c r="C137" s="272"/>
      <c r="D137" s="273"/>
    </row>
    <row r="138" spans="1:4" x14ac:dyDescent="0.3">
      <c r="A138" s="267"/>
      <c r="B138" s="271" t="s">
        <v>153</v>
      </c>
      <c r="C138" s="272"/>
      <c r="D138" s="273"/>
    </row>
    <row r="139" spans="1:4" x14ac:dyDescent="0.3">
      <c r="A139" s="267"/>
      <c r="B139" s="271" t="s">
        <v>155</v>
      </c>
      <c r="C139" s="272"/>
      <c r="D139" s="273"/>
    </row>
    <row r="140" spans="1:4" x14ac:dyDescent="0.3">
      <c r="A140" s="267"/>
      <c r="B140" s="271" t="s">
        <v>157</v>
      </c>
      <c r="C140" s="272"/>
      <c r="D140" s="273"/>
    </row>
    <row r="141" spans="1:4" x14ac:dyDescent="0.3">
      <c r="A141" s="267"/>
      <c r="B141" s="271" t="s">
        <v>159</v>
      </c>
      <c r="C141" s="272"/>
      <c r="D141" s="273"/>
    </row>
    <row r="142" spans="1:4" x14ac:dyDescent="0.3">
      <c r="A142" s="267"/>
      <c r="B142" s="271" t="s">
        <v>161</v>
      </c>
      <c r="C142" s="272"/>
      <c r="D142" s="273"/>
    </row>
    <row r="143" spans="1:4" ht="16.2" thickBot="1" x14ac:dyDescent="0.35">
      <c r="A143" s="274"/>
      <c r="B143" s="275" t="s">
        <v>163</v>
      </c>
      <c r="C143" s="276"/>
      <c r="D143" s="277"/>
    </row>
    <row r="144" spans="1:4" ht="16.2" thickBot="1" x14ac:dyDescent="0.35">
      <c r="A144" s="464" t="s">
        <v>526</v>
      </c>
      <c r="B144" s="465"/>
      <c r="C144" s="283"/>
      <c r="D144" s="281">
        <f>+D111+D112+D113+D114+D115+D120+D124+D128+D129+D130+D131+D132+D133+D134+D135+D136+D137+D138+D139+D140+D141+D142+D143</f>
        <v>0</v>
      </c>
    </row>
    <row r="145" spans="1:2" x14ac:dyDescent="0.3">
      <c r="A145" s="284" t="s">
        <v>527</v>
      </c>
      <c r="B145" s="29"/>
    </row>
  </sheetData>
  <mergeCells count="26">
    <mergeCell ref="A144:B144"/>
    <mergeCell ref="A1:E1"/>
    <mergeCell ref="A6:E6"/>
    <mergeCell ref="A7:E7"/>
    <mergeCell ref="A8:E8"/>
    <mergeCell ref="C9:E9"/>
    <mergeCell ref="A106:E106"/>
    <mergeCell ref="A104:E104"/>
    <mergeCell ref="A105:E105"/>
    <mergeCell ref="A107:E107"/>
    <mergeCell ref="A78:E78"/>
    <mergeCell ref="A79:E79"/>
    <mergeCell ref="A80:E80"/>
    <mergeCell ref="A81:E81"/>
    <mergeCell ref="B82:C82"/>
    <mergeCell ref="A83:A84"/>
    <mergeCell ref="B83:B84"/>
    <mergeCell ref="C83:C84"/>
    <mergeCell ref="A3:E3"/>
    <mergeCell ref="A5:E5"/>
    <mergeCell ref="C12:E12"/>
    <mergeCell ref="A10:A12"/>
    <mergeCell ref="B10:B12"/>
    <mergeCell ref="C10:C11"/>
    <mergeCell ref="D10:D11"/>
    <mergeCell ref="E10:E11"/>
  </mergeCells>
  <printOptions horizontalCentered="1"/>
  <pageMargins left="0.78740157480314965" right="0.82343750000000004" top="1.0890625" bottom="0.98425196850393704" header="0.5" footer="0.5"/>
  <pageSetup paperSize="9" scale="86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346A-274D-4EC2-98E5-BBBB374D2F22}">
  <dimension ref="A1:E25"/>
  <sheetViews>
    <sheetView zoomScaleNormal="100" workbookViewId="0">
      <selection activeCell="E2" sqref="E2"/>
    </sheetView>
  </sheetViews>
  <sheetFormatPr defaultColWidth="9.33203125" defaultRowHeight="13.2" x14ac:dyDescent="0.25"/>
  <cols>
    <col min="1" max="1" width="9.33203125" style="23"/>
    <col min="2" max="2" width="54.109375" style="23" customWidth="1"/>
    <col min="3" max="5" width="25" style="23" customWidth="1"/>
    <col min="6" max="256" width="9.33203125" style="23"/>
    <col min="257" max="257" width="54.109375" style="23" customWidth="1"/>
    <col min="258" max="260" width="25" style="23" customWidth="1"/>
    <col min="261" max="261" width="5.44140625" style="23" customWidth="1"/>
    <col min="262" max="512" width="9.33203125" style="23"/>
    <col min="513" max="513" width="54.109375" style="23" customWidth="1"/>
    <col min="514" max="516" width="25" style="23" customWidth="1"/>
    <col min="517" max="517" width="5.44140625" style="23" customWidth="1"/>
    <col min="518" max="768" width="9.33203125" style="23"/>
    <col min="769" max="769" width="54.109375" style="23" customWidth="1"/>
    <col min="770" max="772" width="25" style="23" customWidth="1"/>
    <col min="773" max="773" width="5.44140625" style="23" customWidth="1"/>
    <col min="774" max="1024" width="9.33203125" style="23"/>
    <col min="1025" max="1025" width="54.109375" style="23" customWidth="1"/>
    <col min="1026" max="1028" width="25" style="23" customWidth="1"/>
    <col min="1029" max="1029" width="5.44140625" style="23" customWidth="1"/>
    <col min="1030" max="1280" width="9.33203125" style="23"/>
    <col min="1281" max="1281" width="54.109375" style="23" customWidth="1"/>
    <col min="1282" max="1284" width="25" style="23" customWidth="1"/>
    <col min="1285" max="1285" width="5.44140625" style="23" customWidth="1"/>
    <col min="1286" max="1536" width="9.33203125" style="23"/>
    <col min="1537" max="1537" width="54.109375" style="23" customWidth="1"/>
    <col min="1538" max="1540" width="25" style="23" customWidth="1"/>
    <col min="1541" max="1541" width="5.44140625" style="23" customWidth="1"/>
    <col min="1542" max="1792" width="9.33203125" style="23"/>
    <col min="1793" max="1793" width="54.109375" style="23" customWidth="1"/>
    <col min="1794" max="1796" width="25" style="23" customWidth="1"/>
    <col min="1797" max="1797" width="5.44140625" style="23" customWidth="1"/>
    <col min="1798" max="2048" width="9.33203125" style="23"/>
    <col min="2049" max="2049" width="54.109375" style="23" customWidth="1"/>
    <col min="2050" max="2052" width="25" style="23" customWidth="1"/>
    <col min="2053" max="2053" width="5.44140625" style="23" customWidth="1"/>
    <col min="2054" max="2304" width="9.33203125" style="23"/>
    <col min="2305" max="2305" width="54.109375" style="23" customWidth="1"/>
    <col min="2306" max="2308" width="25" style="23" customWidth="1"/>
    <col min="2309" max="2309" width="5.44140625" style="23" customWidth="1"/>
    <col min="2310" max="2560" width="9.33203125" style="23"/>
    <col min="2561" max="2561" width="54.109375" style="23" customWidth="1"/>
    <col min="2562" max="2564" width="25" style="23" customWidth="1"/>
    <col min="2565" max="2565" width="5.44140625" style="23" customWidth="1"/>
    <col min="2566" max="2816" width="9.33203125" style="23"/>
    <col min="2817" max="2817" width="54.109375" style="23" customWidth="1"/>
    <col min="2818" max="2820" width="25" style="23" customWidth="1"/>
    <col min="2821" max="2821" width="5.44140625" style="23" customWidth="1"/>
    <col min="2822" max="3072" width="9.33203125" style="23"/>
    <col min="3073" max="3073" width="54.109375" style="23" customWidth="1"/>
    <col min="3074" max="3076" width="25" style="23" customWidth="1"/>
    <col min="3077" max="3077" width="5.44140625" style="23" customWidth="1"/>
    <col min="3078" max="3328" width="9.33203125" style="23"/>
    <col min="3329" max="3329" width="54.109375" style="23" customWidth="1"/>
    <col min="3330" max="3332" width="25" style="23" customWidth="1"/>
    <col min="3333" max="3333" width="5.44140625" style="23" customWidth="1"/>
    <col min="3334" max="3584" width="9.33203125" style="23"/>
    <col min="3585" max="3585" width="54.109375" style="23" customWidth="1"/>
    <col min="3586" max="3588" width="25" style="23" customWidth="1"/>
    <col min="3589" max="3589" width="5.44140625" style="23" customWidth="1"/>
    <col min="3590" max="3840" width="9.33203125" style="23"/>
    <col min="3841" max="3841" width="54.109375" style="23" customWidth="1"/>
    <col min="3842" max="3844" width="25" style="23" customWidth="1"/>
    <col min="3845" max="3845" width="5.44140625" style="23" customWidth="1"/>
    <col min="3846" max="4096" width="9.33203125" style="23"/>
    <col min="4097" max="4097" width="54.109375" style="23" customWidth="1"/>
    <col min="4098" max="4100" width="25" style="23" customWidth="1"/>
    <col min="4101" max="4101" width="5.44140625" style="23" customWidth="1"/>
    <col min="4102" max="4352" width="9.33203125" style="23"/>
    <col min="4353" max="4353" width="54.109375" style="23" customWidth="1"/>
    <col min="4354" max="4356" width="25" style="23" customWidth="1"/>
    <col min="4357" max="4357" width="5.44140625" style="23" customWidth="1"/>
    <col min="4358" max="4608" width="9.33203125" style="23"/>
    <col min="4609" max="4609" width="54.109375" style="23" customWidth="1"/>
    <col min="4610" max="4612" width="25" style="23" customWidth="1"/>
    <col min="4613" max="4613" width="5.44140625" style="23" customWidth="1"/>
    <col min="4614" max="4864" width="9.33203125" style="23"/>
    <col min="4865" max="4865" width="54.109375" style="23" customWidth="1"/>
    <col min="4866" max="4868" width="25" style="23" customWidth="1"/>
    <col min="4869" max="4869" width="5.44140625" style="23" customWidth="1"/>
    <col min="4870" max="5120" width="9.33203125" style="23"/>
    <col min="5121" max="5121" width="54.109375" style="23" customWidth="1"/>
    <col min="5122" max="5124" width="25" style="23" customWidth="1"/>
    <col min="5125" max="5125" width="5.44140625" style="23" customWidth="1"/>
    <col min="5126" max="5376" width="9.33203125" style="23"/>
    <col min="5377" max="5377" width="54.109375" style="23" customWidth="1"/>
    <col min="5378" max="5380" width="25" style="23" customWidth="1"/>
    <col min="5381" max="5381" width="5.44140625" style="23" customWidth="1"/>
    <col min="5382" max="5632" width="9.33203125" style="23"/>
    <col min="5633" max="5633" width="54.109375" style="23" customWidth="1"/>
    <col min="5634" max="5636" width="25" style="23" customWidth="1"/>
    <col min="5637" max="5637" width="5.44140625" style="23" customWidth="1"/>
    <col min="5638" max="5888" width="9.33203125" style="23"/>
    <col min="5889" max="5889" width="54.109375" style="23" customWidth="1"/>
    <col min="5890" max="5892" width="25" style="23" customWidth="1"/>
    <col min="5893" max="5893" width="5.44140625" style="23" customWidth="1"/>
    <col min="5894" max="6144" width="9.33203125" style="23"/>
    <col min="6145" max="6145" width="54.109375" style="23" customWidth="1"/>
    <col min="6146" max="6148" width="25" style="23" customWidth="1"/>
    <col min="6149" max="6149" width="5.44140625" style="23" customWidth="1"/>
    <col min="6150" max="6400" width="9.33203125" style="23"/>
    <col min="6401" max="6401" width="54.109375" style="23" customWidth="1"/>
    <col min="6402" max="6404" width="25" style="23" customWidth="1"/>
    <col min="6405" max="6405" width="5.44140625" style="23" customWidth="1"/>
    <col min="6406" max="6656" width="9.33203125" style="23"/>
    <col min="6657" max="6657" width="54.109375" style="23" customWidth="1"/>
    <col min="6658" max="6660" width="25" style="23" customWidth="1"/>
    <col min="6661" max="6661" width="5.44140625" style="23" customWidth="1"/>
    <col min="6662" max="6912" width="9.33203125" style="23"/>
    <col min="6913" max="6913" width="54.109375" style="23" customWidth="1"/>
    <col min="6914" max="6916" width="25" style="23" customWidth="1"/>
    <col min="6917" max="6917" width="5.44140625" style="23" customWidth="1"/>
    <col min="6918" max="7168" width="9.33203125" style="23"/>
    <col min="7169" max="7169" width="54.109375" style="23" customWidth="1"/>
    <col min="7170" max="7172" width="25" style="23" customWidth="1"/>
    <col min="7173" max="7173" width="5.44140625" style="23" customWidth="1"/>
    <col min="7174" max="7424" width="9.33203125" style="23"/>
    <col min="7425" max="7425" width="54.109375" style="23" customWidth="1"/>
    <col min="7426" max="7428" width="25" style="23" customWidth="1"/>
    <col min="7429" max="7429" width="5.44140625" style="23" customWidth="1"/>
    <col min="7430" max="7680" width="9.33203125" style="23"/>
    <col min="7681" max="7681" width="54.109375" style="23" customWidth="1"/>
    <col min="7682" max="7684" width="25" style="23" customWidth="1"/>
    <col min="7685" max="7685" width="5.44140625" style="23" customWidth="1"/>
    <col min="7686" max="7936" width="9.33203125" style="23"/>
    <col min="7937" max="7937" width="54.109375" style="23" customWidth="1"/>
    <col min="7938" max="7940" width="25" style="23" customWidth="1"/>
    <col min="7941" max="7941" width="5.44140625" style="23" customWidth="1"/>
    <col min="7942" max="8192" width="9.33203125" style="23"/>
    <col min="8193" max="8193" width="54.109375" style="23" customWidth="1"/>
    <col min="8194" max="8196" width="25" style="23" customWidth="1"/>
    <col min="8197" max="8197" width="5.44140625" style="23" customWidth="1"/>
    <col min="8198" max="8448" width="9.33203125" style="23"/>
    <col min="8449" max="8449" width="54.109375" style="23" customWidth="1"/>
    <col min="8450" max="8452" width="25" style="23" customWidth="1"/>
    <col min="8453" max="8453" width="5.44140625" style="23" customWidth="1"/>
    <col min="8454" max="8704" width="9.33203125" style="23"/>
    <col min="8705" max="8705" width="54.109375" style="23" customWidth="1"/>
    <col min="8706" max="8708" width="25" style="23" customWidth="1"/>
    <col min="8709" max="8709" width="5.44140625" style="23" customWidth="1"/>
    <col min="8710" max="8960" width="9.33203125" style="23"/>
    <col min="8961" max="8961" width="54.109375" style="23" customWidth="1"/>
    <col min="8962" max="8964" width="25" style="23" customWidth="1"/>
    <col min="8965" max="8965" width="5.44140625" style="23" customWidth="1"/>
    <col min="8966" max="9216" width="9.33203125" style="23"/>
    <col min="9217" max="9217" width="54.109375" style="23" customWidth="1"/>
    <col min="9218" max="9220" width="25" style="23" customWidth="1"/>
    <col min="9221" max="9221" width="5.44140625" style="23" customWidth="1"/>
    <col min="9222" max="9472" width="9.33203125" style="23"/>
    <col min="9473" max="9473" width="54.109375" style="23" customWidth="1"/>
    <col min="9474" max="9476" width="25" style="23" customWidth="1"/>
    <col min="9477" max="9477" width="5.44140625" style="23" customWidth="1"/>
    <col min="9478" max="9728" width="9.33203125" style="23"/>
    <col min="9729" max="9729" width="54.109375" style="23" customWidth="1"/>
    <col min="9730" max="9732" width="25" style="23" customWidth="1"/>
    <col min="9733" max="9733" width="5.44140625" style="23" customWidth="1"/>
    <col min="9734" max="9984" width="9.33203125" style="23"/>
    <col min="9985" max="9985" width="54.109375" style="23" customWidth="1"/>
    <col min="9986" max="9988" width="25" style="23" customWidth="1"/>
    <col min="9989" max="9989" width="5.44140625" style="23" customWidth="1"/>
    <col min="9990" max="10240" width="9.33203125" style="23"/>
    <col min="10241" max="10241" width="54.109375" style="23" customWidth="1"/>
    <col min="10242" max="10244" width="25" style="23" customWidth="1"/>
    <col min="10245" max="10245" width="5.44140625" style="23" customWidth="1"/>
    <col min="10246" max="10496" width="9.33203125" style="23"/>
    <col min="10497" max="10497" width="54.109375" style="23" customWidth="1"/>
    <col min="10498" max="10500" width="25" style="23" customWidth="1"/>
    <col min="10501" max="10501" width="5.44140625" style="23" customWidth="1"/>
    <col min="10502" max="10752" width="9.33203125" style="23"/>
    <col min="10753" max="10753" width="54.109375" style="23" customWidth="1"/>
    <col min="10754" max="10756" width="25" style="23" customWidth="1"/>
    <col min="10757" max="10757" width="5.44140625" style="23" customWidth="1"/>
    <col min="10758" max="11008" width="9.33203125" style="23"/>
    <col min="11009" max="11009" width="54.109375" style="23" customWidth="1"/>
    <col min="11010" max="11012" width="25" style="23" customWidth="1"/>
    <col min="11013" max="11013" width="5.44140625" style="23" customWidth="1"/>
    <col min="11014" max="11264" width="9.33203125" style="23"/>
    <col min="11265" max="11265" width="54.109375" style="23" customWidth="1"/>
    <col min="11266" max="11268" width="25" style="23" customWidth="1"/>
    <col min="11269" max="11269" width="5.44140625" style="23" customWidth="1"/>
    <col min="11270" max="11520" width="9.33203125" style="23"/>
    <col min="11521" max="11521" width="54.109375" style="23" customWidth="1"/>
    <col min="11522" max="11524" width="25" style="23" customWidth="1"/>
    <col min="11525" max="11525" width="5.44140625" style="23" customWidth="1"/>
    <col min="11526" max="11776" width="9.33203125" style="23"/>
    <col min="11777" max="11777" width="54.109375" style="23" customWidth="1"/>
    <col min="11778" max="11780" width="25" style="23" customWidth="1"/>
    <col min="11781" max="11781" width="5.44140625" style="23" customWidth="1"/>
    <col min="11782" max="12032" width="9.33203125" style="23"/>
    <col min="12033" max="12033" width="54.109375" style="23" customWidth="1"/>
    <col min="12034" max="12036" width="25" style="23" customWidth="1"/>
    <col min="12037" max="12037" width="5.44140625" style="23" customWidth="1"/>
    <col min="12038" max="12288" width="9.33203125" style="23"/>
    <col min="12289" max="12289" width="54.109375" style="23" customWidth="1"/>
    <col min="12290" max="12292" width="25" style="23" customWidth="1"/>
    <col min="12293" max="12293" width="5.44140625" style="23" customWidth="1"/>
    <col min="12294" max="12544" width="9.33203125" style="23"/>
    <col min="12545" max="12545" width="54.109375" style="23" customWidth="1"/>
    <col min="12546" max="12548" width="25" style="23" customWidth="1"/>
    <col min="12549" max="12549" width="5.44140625" style="23" customWidth="1"/>
    <col min="12550" max="12800" width="9.33203125" style="23"/>
    <col min="12801" max="12801" width="54.109375" style="23" customWidth="1"/>
    <col min="12802" max="12804" width="25" style="23" customWidth="1"/>
    <col min="12805" max="12805" width="5.44140625" style="23" customWidth="1"/>
    <col min="12806" max="13056" width="9.33203125" style="23"/>
    <col min="13057" max="13057" width="54.109375" style="23" customWidth="1"/>
    <col min="13058" max="13060" width="25" style="23" customWidth="1"/>
    <col min="13061" max="13061" width="5.44140625" style="23" customWidth="1"/>
    <col min="13062" max="13312" width="9.33203125" style="23"/>
    <col min="13313" max="13313" width="54.109375" style="23" customWidth="1"/>
    <col min="13314" max="13316" width="25" style="23" customWidth="1"/>
    <col min="13317" max="13317" width="5.44140625" style="23" customWidth="1"/>
    <col min="13318" max="13568" width="9.33203125" style="23"/>
    <col min="13569" max="13569" width="54.109375" style="23" customWidth="1"/>
    <col min="13570" max="13572" width="25" style="23" customWidth="1"/>
    <col min="13573" max="13573" width="5.44140625" style="23" customWidth="1"/>
    <col min="13574" max="13824" width="9.33203125" style="23"/>
    <col min="13825" max="13825" width="54.109375" style="23" customWidth="1"/>
    <col min="13826" max="13828" width="25" style="23" customWidth="1"/>
    <col min="13829" max="13829" width="5.44140625" style="23" customWidth="1"/>
    <col min="13830" max="14080" width="9.33203125" style="23"/>
    <col min="14081" max="14081" width="54.109375" style="23" customWidth="1"/>
    <col min="14082" max="14084" width="25" style="23" customWidth="1"/>
    <col min="14085" max="14085" width="5.44140625" style="23" customWidth="1"/>
    <col min="14086" max="14336" width="9.33203125" style="23"/>
    <col min="14337" max="14337" width="54.109375" style="23" customWidth="1"/>
    <col min="14338" max="14340" width="25" style="23" customWidth="1"/>
    <col min="14341" max="14341" width="5.44140625" style="23" customWidth="1"/>
    <col min="14342" max="14592" width="9.33203125" style="23"/>
    <col min="14593" max="14593" width="54.109375" style="23" customWidth="1"/>
    <col min="14594" max="14596" width="25" style="23" customWidth="1"/>
    <col min="14597" max="14597" width="5.44140625" style="23" customWidth="1"/>
    <col min="14598" max="14848" width="9.33203125" style="23"/>
    <col min="14849" max="14849" width="54.109375" style="23" customWidth="1"/>
    <col min="14850" max="14852" width="25" style="23" customWidth="1"/>
    <col min="14853" max="14853" width="5.44140625" style="23" customWidth="1"/>
    <col min="14854" max="15104" width="9.33203125" style="23"/>
    <col min="15105" max="15105" width="54.109375" style="23" customWidth="1"/>
    <col min="15106" max="15108" width="25" style="23" customWidth="1"/>
    <col min="15109" max="15109" width="5.44140625" style="23" customWidth="1"/>
    <col min="15110" max="15360" width="9.33203125" style="23"/>
    <col min="15361" max="15361" width="54.109375" style="23" customWidth="1"/>
    <col min="15362" max="15364" width="25" style="23" customWidth="1"/>
    <col min="15365" max="15365" width="5.44140625" style="23" customWidth="1"/>
    <col min="15366" max="15616" width="9.33203125" style="23"/>
    <col min="15617" max="15617" width="54.109375" style="23" customWidth="1"/>
    <col min="15618" max="15620" width="25" style="23" customWidth="1"/>
    <col min="15621" max="15621" width="5.44140625" style="23" customWidth="1"/>
    <col min="15622" max="15872" width="9.33203125" style="23"/>
    <col min="15873" max="15873" width="54.109375" style="23" customWidth="1"/>
    <col min="15874" max="15876" width="25" style="23" customWidth="1"/>
    <col min="15877" max="15877" width="5.44140625" style="23" customWidth="1"/>
    <col min="15878" max="16128" width="9.33203125" style="23"/>
    <col min="16129" max="16129" width="54.109375" style="23" customWidth="1"/>
    <col min="16130" max="16132" width="25" style="23" customWidth="1"/>
    <col min="16133" max="16133" width="5.44140625" style="23" customWidth="1"/>
    <col min="16134" max="16384" width="9.33203125" style="23"/>
  </cols>
  <sheetData>
    <row r="1" spans="1:5" ht="13.8" x14ac:dyDescent="0.25">
      <c r="A1" s="189"/>
      <c r="B1" s="189"/>
      <c r="C1" s="189"/>
      <c r="D1" s="189"/>
      <c r="E1" s="285" t="s">
        <v>551</v>
      </c>
    </row>
    <row r="2" spans="1:5" x14ac:dyDescent="0.25">
      <c r="A2" s="189"/>
      <c r="B2" s="189"/>
      <c r="C2" s="189"/>
      <c r="D2" s="189"/>
      <c r="E2" s="189"/>
    </row>
    <row r="3" spans="1:5" ht="37.799999999999997" customHeight="1" x14ac:dyDescent="0.25">
      <c r="A3" s="475" t="s">
        <v>260</v>
      </c>
      <c r="B3" s="475"/>
      <c r="C3" s="475"/>
      <c r="D3" s="475"/>
      <c r="E3" s="475"/>
    </row>
    <row r="4" spans="1:5" ht="15.6" x14ac:dyDescent="0.3">
      <c r="A4" s="476"/>
      <c r="B4" s="477"/>
      <c r="C4" s="477"/>
      <c r="D4" s="477"/>
      <c r="E4" s="477"/>
    </row>
    <row r="5" spans="1:5" ht="16.2" thickBot="1" x14ac:dyDescent="0.35">
      <c r="A5" s="286"/>
      <c r="B5" s="189"/>
      <c r="C5" s="189"/>
      <c r="D5" s="189"/>
      <c r="E5" s="189"/>
    </row>
    <row r="6" spans="1:5" ht="63" thickBot="1" x14ac:dyDescent="0.3">
      <c r="A6" s="287" t="s">
        <v>2</v>
      </c>
      <c r="B6" s="288" t="s">
        <v>528</v>
      </c>
      <c r="C6" s="288" t="s">
        <v>529</v>
      </c>
      <c r="D6" s="288" t="s">
        <v>530</v>
      </c>
      <c r="E6" s="289" t="s">
        <v>531</v>
      </c>
    </row>
    <row r="7" spans="1:5" ht="15.6" x14ac:dyDescent="0.25">
      <c r="A7" s="290" t="s">
        <v>3</v>
      </c>
      <c r="B7" s="291" t="s">
        <v>532</v>
      </c>
      <c r="C7" s="292">
        <v>1</v>
      </c>
      <c r="D7" s="293">
        <v>3000000</v>
      </c>
      <c r="E7" s="294">
        <v>0</v>
      </c>
    </row>
    <row r="8" spans="1:5" ht="15.6" x14ac:dyDescent="0.25">
      <c r="A8" s="295" t="s">
        <v>4</v>
      </c>
      <c r="B8" s="296"/>
      <c r="C8" s="297"/>
      <c r="D8" s="298"/>
      <c r="E8" s="299"/>
    </row>
    <row r="9" spans="1:5" ht="15.6" x14ac:dyDescent="0.25">
      <c r="A9" s="295" t="s">
        <v>5</v>
      </c>
      <c r="B9" s="296"/>
      <c r="C9" s="297"/>
      <c r="D9" s="298"/>
      <c r="E9" s="299"/>
    </row>
    <row r="10" spans="1:5" ht="15.6" x14ac:dyDescent="0.25">
      <c r="A10" s="295" t="s">
        <v>6</v>
      </c>
      <c r="B10" s="296"/>
      <c r="C10" s="297"/>
      <c r="D10" s="298"/>
      <c r="E10" s="299"/>
    </row>
    <row r="11" spans="1:5" ht="15.6" x14ac:dyDescent="0.25">
      <c r="A11" s="295" t="s">
        <v>7</v>
      </c>
      <c r="B11" s="296"/>
      <c r="C11" s="297"/>
      <c r="D11" s="298"/>
      <c r="E11" s="299"/>
    </row>
    <row r="12" spans="1:5" ht="15.6" x14ac:dyDescent="0.25">
      <c r="A12" s="295" t="s">
        <v>8</v>
      </c>
      <c r="B12" s="296"/>
      <c r="C12" s="297"/>
      <c r="D12" s="298"/>
      <c r="E12" s="299"/>
    </row>
    <row r="13" spans="1:5" ht="15.6" x14ac:dyDescent="0.25">
      <c r="A13" s="295" t="s">
        <v>9</v>
      </c>
      <c r="B13" s="296"/>
      <c r="C13" s="297"/>
      <c r="D13" s="298"/>
      <c r="E13" s="299"/>
    </row>
    <row r="14" spans="1:5" ht="15.6" x14ac:dyDescent="0.25">
      <c r="A14" s="295" t="s">
        <v>10</v>
      </c>
      <c r="B14" s="296"/>
      <c r="C14" s="297"/>
      <c r="D14" s="298"/>
      <c r="E14" s="299"/>
    </row>
    <row r="15" spans="1:5" ht="15.6" x14ac:dyDescent="0.25">
      <c r="A15" s="295" t="s">
        <v>11</v>
      </c>
      <c r="B15" s="296"/>
      <c r="C15" s="297"/>
      <c r="D15" s="298"/>
      <c r="E15" s="299"/>
    </row>
    <row r="16" spans="1:5" ht="15.6" x14ac:dyDescent="0.25">
      <c r="A16" s="295" t="s">
        <v>12</v>
      </c>
      <c r="B16" s="296"/>
      <c r="C16" s="297"/>
      <c r="D16" s="298"/>
      <c r="E16" s="299"/>
    </row>
    <row r="17" spans="1:5" ht="15.6" x14ac:dyDescent="0.25">
      <c r="A17" s="295" t="s">
        <v>35</v>
      </c>
      <c r="B17" s="296"/>
      <c r="C17" s="297"/>
      <c r="D17" s="298"/>
      <c r="E17" s="299"/>
    </row>
    <row r="18" spans="1:5" ht="15.6" x14ac:dyDescent="0.25">
      <c r="A18" s="295" t="s">
        <v>37</v>
      </c>
      <c r="B18" s="296"/>
      <c r="C18" s="297"/>
      <c r="D18" s="298"/>
      <c r="E18" s="299"/>
    </row>
    <row r="19" spans="1:5" ht="15.6" x14ac:dyDescent="0.25">
      <c r="A19" s="295" t="s">
        <v>38</v>
      </c>
      <c r="B19" s="296"/>
      <c r="C19" s="297"/>
      <c r="D19" s="298"/>
      <c r="E19" s="299"/>
    </row>
    <row r="20" spans="1:5" ht="15.6" x14ac:dyDescent="0.25">
      <c r="A20" s="295" t="s">
        <v>39</v>
      </c>
      <c r="B20" s="296"/>
      <c r="C20" s="297"/>
      <c r="D20" s="298"/>
      <c r="E20" s="299"/>
    </row>
    <row r="21" spans="1:5" ht="15.6" x14ac:dyDescent="0.25">
      <c r="A21" s="295" t="s">
        <v>90</v>
      </c>
      <c r="B21" s="296"/>
      <c r="C21" s="297"/>
      <c r="D21" s="298"/>
      <c r="E21" s="299"/>
    </row>
    <row r="22" spans="1:5" ht="15.6" x14ac:dyDescent="0.25">
      <c r="A22" s="295" t="s">
        <v>92</v>
      </c>
      <c r="B22" s="296"/>
      <c r="C22" s="297"/>
      <c r="D22" s="298"/>
      <c r="E22" s="299"/>
    </row>
    <row r="23" spans="1:5" ht="16.2" thickBot="1" x14ac:dyDescent="0.3">
      <c r="A23" s="300" t="s">
        <v>94</v>
      </c>
      <c r="B23" s="301"/>
      <c r="C23" s="302"/>
      <c r="D23" s="303"/>
      <c r="E23" s="304"/>
    </row>
    <row r="24" spans="1:5" ht="16.2" thickBot="1" x14ac:dyDescent="0.35">
      <c r="A24" s="478" t="s">
        <v>533</v>
      </c>
      <c r="B24" s="479"/>
      <c r="C24" s="305"/>
      <c r="D24" s="306">
        <f>IF(SUM(D7:D23)=0,"",SUM(D7:D23))</f>
        <v>3000000</v>
      </c>
      <c r="E24" s="307" t="str">
        <f>IF(SUM(E7:E23)=0,"",SUM(E7:E23))</f>
        <v/>
      </c>
    </row>
    <row r="25" spans="1:5" ht="15.6" x14ac:dyDescent="0.3">
      <c r="A25" s="308"/>
    </row>
  </sheetData>
  <mergeCells count="3">
    <mergeCell ref="A3:E3"/>
    <mergeCell ref="A4:E4"/>
    <mergeCell ref="A24:B24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B99D-BB88-43D4-83C3-4E1603BF4E52}">
  <dimension ref="A1:E41"/>
  <sheetViews>
    <sheetView zoomScale="120" zoomScaleNormal="120" workbookViewId="0">
      <selection activeCell="A4" sqref="A4:E4"/>
    </sheetView>
  </sheetViews>
  <sheetFormatPr defaultColWidth="9.33203125" defaultRowHeight="13.2" x14ac:dyDescent="0.25"/>
  <cols>
    <col min="1" max="1" width="8.44140625" style="23" customWidth="1"/>
    <col min="2" max="2" width="40.77734375" style="23" customWidth="1"/>
    <col min="3" max="3" width="20.77734375" style="23" customWidth="1"/>
    <col min="4" max="5" width="12.77734375" style="23" customWidth="1"/>
    <col min="6" max="256" width="9.33203125" style="23"/>
    <col min="257" max="257" width="6.6640625" style="23" customWidth="1"/>
    <col min="258" max="258" width="40.77734375" style="23" customWidth="1"/>
    <col min="259" max="259" width="20.77734375" style="23" customWidth="1"/>
    <col min="260" max="261" width="12.77734375" style="23" customWidth="1"/>
    <col min="262" max="512" width="9.33203125" style="23"/>
    <col min="513" max="513" width="6.6640625" style="23" customWidth="1"/>
    <col min="514" max="514" width="40.77734375" style="23" customWidth="1"/>
    <col min="515" max="515" width="20.77734375" style="23" customWidth="1"/>
    <col min="516" max="517" width="12.77734375" style="23" customWidth="1"/>
    <col min="518" max="768" width="9.33203125" style="23"/>
    <col min="769" max="769" width="6.6640625" style="23" customWidth="1"/>
    <col min="770" max="770" width="40.77734375" style="23" customWidth="1"/>
    <col min="771" max="771" width="20.77734375" style="23" customWidth="1"/>
    <col min="772" max="773" width="12.77734375" style="23" customWidth="1"/>
    <col min="774" max="1024" width="9.33203125" style="23"/>
    <col min="1025" max="1025" width="6.6640625" style="23" customWidth="1"/>
    <col min="1026" max="1026" width="40.77734375" style="23" customWidth="1"/>
    <col min="1027" max="1027" width="20.77734375" style="23" customWidth="1"/>
    <col min="1028" max="1029" width="12.77734375" style="23" customWidth="1"/>
    <col min="1030" max="1280" width="9.33203125" style="23"/>
    <col min="1281" max="1281" width="6.6640625" style="23" customWidth="1"/>
    <col min="1282" max="1282" width="40.77734375" style="23" customWidth="1"/>
    <col min="1283" max="1283" width="20.77734375" style="23" customWidth="1"/>
    <col min="1284" max="1285" width="12.77734375" style="23" customWidth="1"/>
    <col min="1286" max="1536" width="9.33203125" style="23"/>
    <col min="1537" max="1537" width="6.6640625" style="23" customWidth="1"/>
    <col min="1538" max="1538" width="40.77734375" style="23" customWidth="1"/>
    <col min="1539" max="1539" width="20.77734375" style="23" customWidth="1"/>
    <col min="1540" max="1541" width="12.77734375" style="23" customWidth="1"/>
    <col min="1542" max="1792" width="9.33203125" style="23"/>
    <col min="1793" max="1793" width="6.6640625" style="23" customWidth="1"/>
    <col min="1794" max="1794" width="40.77734375" style="23" customWidth="1"/>
    <col min="1795" max="1795" width="20.77734375" style="23" customWidth="1"/>
    <col min="1796" max="1797" width="12.77734375" style="23" customWidth="1"/>
    <col min="1798" max="2048" width="9.33203125" style="23"/>
    <col min="2049" max="2049" width="6.6640625" style="23" customWidth="1"/>
    <col min="2050" max="2050" width="40.77734375" style="23" customWidth="1"/>
    <col min="2051" max="2051" width="20.77734375" style="23" customWidth="1"/>
    <col min="2052" max="2053" width="12.77734375" style="23" customWidth="1"/>
    <col min="2054" max="2304" width="9.33203125" style="23"/>
    <col min="2305" max="2305" width="6.6640625" style="23" customWidth="1"/>
    <col min="2306" max="2306" width="40.77734375" style="23" customWidth="1"/>
    <col min="2307" max="2307" width="20.77734375" style="23" customWidth="1"/>
    <col min="2308" max="2309" width="12.77734375" style="23" customWidth="1"/>
    <col min="2310" max="2560" width="9.33203125" style="23"/>
    <col min="2561" max="2561" width="6.6640625" style="23" customWidth="1"/>
    <col min="2562" max="2562" width="40.77734375" style="23" customWidth="1"/>
    <col min="2563" max="2563" width="20.77734375" style="23" customWidth="1"/>
    <col min="2564" max="2565" width="12.77734375" style="23" customWidth="1"/>
    <col min="2566" max="2816" width="9.33203125" style="23"/>
    <col min="2817" max="2817" width="6.6640625" style="23" customWidth="1"/>
    <col min="2818" max="2818" width="40.77734375" style="23" customWidth="1"/>
    <col min="2819" max="2819" width="20.77734375" style="23" customWidth="1"/>
    <col min="2820" max="2821" width="12.77734375" style="23" customWidth="1"/>
    <col min="2822" max="3072" width="9.33203125" style="23"/>
    <col min="3073" max="3073" width="6.6640625" style="23" customWidth="1"/>
    <col min="3074" max="3074" width="40.77734375" style="23" customWidth="1"/>
    <col min="3075" max="3075" width="20.77734375" style="23" customWidth="1"/>
    <col min="3076" max="3077" width="12.77734375" style="23" customWidth="1"/>
    <col min="3078" max="3328" width="9.33203125" style="23"/>
    <col min="3329" max="3329" width="6.6640625" style="23" customWidth="1"/>
    <col min="3330" max="3330" width="40.77734375" style="23" customWidth="1"/>
    <col min="3331" max="3331" width="20.77734375" style="23" customWidth="1"/>
    <col min="3332" max="3333" width="12.77734375" style="23" customWidth="1"/>
    <col min="3334" max="3584" width="9.33203125" style="23"/>
    <col min="3585" max="3585" width="6.6640625" style="23" customWidth="1"/>
    <col min="3586" max="3586" width="40.77734375" style="23" customWidth="1"/>
    <col min="3587" max="3587" width="20.77734375" style="23" customWidth="1"/>
    <col min="3588" max="3589" width="12.77734375" style="23" customWidth="1"/>
    <col min="3590" max="3840" width="9.33203125" style="23"/>
    <col min="3841" max="3841" width="6.6640625" style="23" customWidth="1"/>
    <col min="3842" max="3842" width="40.77734375" style="23" customWidth="1"/>
    <col min="3843" max="3843" width="20.77734375" style="23" customWidth="1"/>
    <col min="3844" max="3845" width="12.77734375" style="23" customWidth="1"/>
    <col min="3846" max="4096" width="9.33203125" style="23"/>
    <col min="4097" max="4097" width="6.6640625" style="23" customWidth="1"/>
    <col min="4098" max="4098" width="40.77734375" style="23" customWidth="1"/>
    <col min="4099" max="4099" width="20.77734375" style="23" customWidth="1"/>
    <col min="4100" max="4101" width="12.77734375" style="23" customWidth="1"/>
    <col min="4102" max="4352" width="9.33203125" style="23"/>
    <col min="4353" max="4353" width="6.6640625" style="23" customWidth="1"/>
    <col min="4354" max="4354" width="40.77734375" style="23" customWidth="1"/>
    <col min="4355" max="4355" width="20.77734375" style="23" customWidth="1"/>
    <col min="4356" max="4357" width="12.77734375" style="23" customWidth="1"/>
    <col min="4358" max="4608" width="9.33203125" style="23"/>
    <col min="4609" max="4609" width="6.6640625" style="23" customWidth="1"/>
    <col min="4610" max="4610" width="40.77734375" style="23" customWidth="1"/>
    <col min="4611" max="4611" width="20.77734375" style="23" customWidth="1"/>
    <col min="4612" max="4613" width="12.77734375" style="23" customWidth="1"/>
    <col min="4614" max="4864" width="9.33203125" style="23"/>
    <col min="4865" max="4865" width="6.6640625" style="23" customWidth="1"/>
    <col min="4866" max="4866" width="40.77734375" style="23" customWidth="1"/>
    <col min="4867" max="4867" width="20.77734375" style="23" customWidth="1"/>
    <col min="4868" max="4869" width="12.77734375" style="23" customWidth="1"/>
    <col min="4870" max="5120" width="9.33203125" style="23"/>
    <col min="5121" max="5121" width="6.6640625" style="23" customWidth="1"/>
    <col min="5122" max="5122" width="40.77734375" style="23" customWidth="1"/>
    <col min="5123" max="5123" width="20.77734375" style="23" customWidth="1"/>
    <col min="5124" max="5125" width="12.77734375" style="23" customWidth="1"/>
    <col min="5126" max="5376" width="9.33203125" style="23"/>
    <col min="5377" max="5377" width="6.6640625" style="23" customWidth="1"/>
    <col min="5378" max="5378" width="40.77734375" style="23" customWidth="1"/>
    <col min="5379" max="5379" width="20.77734375" style="23" customWidth="1"/>
    <col min="5380" max="5381" width="12.77734375" style="23" customWidth="1"/>
    <col min="5382" max="5632" width="9.33203125" style="23"/>
    <col min="5633" max="5633" width="6.6640625" style="23" customWidth="1"/>
    <col min="5634" max="5634" width="40.77734375" style="23" customWidth="1"/>
    <col min="5635" max="5635" width="20.77734375" style="23" customWidth="1"/>
    <col min="5636" max="5637" width="12.77734375" style="23" customWidth="1"/>
    <col min="5638" max="5888" width="9.33203125" style="23"/>
    <col min="5889" max="5889" width="6.6640625" style="23" customWidth="1"/>
    <col min="5890" max="5890" width="40.77734375" style="23" customWidth="1"/>
    <col min="5891" max="5891" width="20.77734375" style="23" customWidth="1"/>
    <col min="5892" max="5893" width="12.77734375" style="23" customWidth="1"/>
    <col min="5894" max="6144" width="9.33203125" style="23"/>
    <col min="6145" max="6145" width="6.6640625" style="23" customWidth="1"/>
    <col min="6146" max="6146" width="40.77734375" style="23" customWidth="1"/>
    <col min="6147" max="6147" width="20.77734375" style="23" customWidth="1"/>
    <col min="6148" max="6149" width="12.77734375" style="23" customWidth="1"/>
    <col min="6150" max="6400" width="9.33203125" style="23"/>
    <col min="6401" max="6401" width="6.6640625" style="23" customWidth="1"/>
    <col min="6402" max="6402" width="40.77734375" style="23" customWidth="1"/>
    <col min="6403" max="6403" width="20.77734375" style="23" customWidth="1"/>
    <col min="6404" max="6405" width="12.77734375" style="23" customWidth="1"/>
    <col min="6406" max="6656" width="9.33203125" style="23"/>
    <col min="6657" max="6657" width="6.6640625" style="23" customWidth="1"/>
    <col min="6658" max="6658" width="40.77734375" style="23" customWidth="1"/>
    <col min="6659" max="6659" width="20.77734375" style="23" customWidth="1"/>
    <col min="6660" max="6661" width="12.77734375" style="23" customWidth="1"/>
    <col min="6662" max="6912" width="9.33203125" style="23"/>
    <col min="6913" max="6913" width="6.6640625" style="23" customWidth="1"/>
    <col min="6914" max="6914" width="40.77734375" style="23" customWidth="1"/>
    <col min="6915" max="6915" width="20.77734375" style="23" customWidth="1"/>
    <col min="6916" max="6917" width="12.77734375" style="23" customWidth="1"/>
    <col min="6918" max="7168" width="9.33203125" style="23"/>
    <col min="7169" max="7169" width="6.6640625" style="23" customWidth="1"/>
    <col min="7170" max="7170" width="40.77734375" style="23" customWidth="1"/>
    <col min="7171" max="7171" width="20.77734375" style="23" customWidth="1"/>
    <col min="7172" max="7173" width="12.77734375" style="23" customWidth="1"/>
    <col min="7174" max="7424" width="9.33203125" style="23"/>
    <col min="7425" max="7425" width="6.6640625" style="23" customWidth="1"/>
    <col min="7426" max="7426" width="40.77734375" style="23" customWidth="1"/>
    <col min="7427" max="7427" width="20.77734375" style="23" customWidth="1"/>
    <col min="7428" max="7429" width="12.77734375" style="23" customWidth="1"/>
    <col min="7430" max="7680" width="9.33203125" style="23"/>
    <col min="7681" max="7681" width="6.6640625" style="23" customWidth="1"/>
    <col min="7682" max="7682" width="40.77734375" style="23" customWidth="1"/>
    <col min="7683" max="7683" width="20.77734375" style="23" customWidth="1"/>
    <col min="7684" max="7685" width="12.77734375" style="23" customWidth="1"/>
    <col min="7686" max="7936" width="9.33203125" style="23"/>
    <col min="7937" max="7937" width="6.6640625" style="23" customWidth="1"/>
    <col min="7938" max="7938" width="40.77734375" style="23" customWidth="1"/>
    <col min="7939" max="7939" width="20.77734375" style="23" customWidth="1"/>
    <col min="7940" max="7941" width="12.77734375" style="23" customWidth="1"/>
    <col min="7942" max="8192" width="9.33203125" style="23"/>
    <col min="8193" max="8193" width="6.6640625" style="23" customWidth="1"/>
    <col min="8194" max="8194" width="40.77734375" style="23" customWidth="1"/>
    <col min="8195" max="8195" width="20.77734375" style="23" customWidth="1"/>
    <col min="8196" max="8197" width="12.77734375" style="23" customWidth="1"/>
    <col min="8198" max="8448" width="9.33203125" style="23"/>
    <col min="8449" max="8449" width="6.6640625" style="23" customWidth="1"/>
    <col min="8450" max="8450" width="40.77734375" style="23" customWidth="1"/>
    <col min="8451" max="8451" width="20.77734375" style="23" customWidth="1"/>
    <col min="8452" max="8453" width="12.77734375" style="23" customWidth="1"/>
    <col min="8454" max="8704" width="9.33203125" style="23"/>
    <col min="8705" max="8705" width="6.6640625" style="23" customWidth="1"/>
    <col min="8706" max="8706" width="40.77734375" style="23" customWidth="1"/>
    <col min="8707" max="8707" width="20.77734375" style="23" customWidth="1"/>
    <col min="8708" max="8709" width="12.77734375" style="23" customWidth="1"/>
    <col min="8710" max="8960" width="9.33203125" style="23"/>
    <col min="8961" max="8961" width="6.6640625" style="23" customWidth="1"/>
    <col min="8962" max="8962" width="40.77734375" style="23" customWidth="1"/>
    <col min="8963" max="8963" width="20.77734375" style="23" customWidth="1"/>
    <col min="8964" max="8965" width="12.77734375" style="23" customWidth="1"/>
    <col min="8966" max="9216" width="9.33203125" style="23"/>
    <col min="9217" max="9217" width="6.6640625" style="23" customWidth="1"/>
    <col min="9218" max="9218" width="40.77734375" style="23" customWidth="1"/>
    <col min="9219" max="9219" width="20.77734375" style="23" customWidth="1"/>
    <col min="9220" max="9221" width="12.77734375" style="23" customWidth="1"/>
    <col min="9222" max="9472" width="9.33203125" style="23"/>
    <col min="9473" max="9473" width="6.6640625" style="23" customWidth="1"/>
    <col min="9474" max="9474" width="40.77734375" style="23" customWidth="1"/>
    <col min="9475" max="9475" width="20.77734375" style="23" customWidth="1"/>
    <col min="9476" max="9477" width="12.77734375" style="23" customWidth="1"/>
    <col min="9478" max="9728" width="9.33203125" style="23"/>
    <col min="9729" max="9729" width="6.6640625" style="23" customWidth="1"/>
    <col min="9730" max="9730" width="40.77734375" style="23" customWidth="1"/>
    <col min="9731" max="9731" width="20.77734375" style="23" customWidth="1"/>
    <col min="9732" max="9733" width="12.77734375" style="23" customWidth="1"/>
    <col min="9734" max="9984" width="9.33203125" style="23"/>
    <col min="9985" max="9985" width="6.6640625" style="23" customWidth="1"/>
    <col min="9986" max="9986" width="40.77734375" style="23" customWidth="1"/>
    <col min="9987" max="9987" width="20.77734375" style="23" customWidth="1"/>
    <col min="9988" max="9989" width="12.77734375" style="23" customWidth="1"/>
    <col min="9990" max="10240" width="9.33203125" style="23"/>
    <col min="10241" max="10241" width="6.6640625" style="23" customWidth="1"/>
    <col min="10242" max="10242" width="40.77734375" style="23" customWidth="1"/>
    <col min="10243" max="10243" width="20.77734375" style="23" customWidth="1"/>
    <col min="10244" max="10245" width="12.77734375" style="23" customWidth="1"/>
    <col min="10246" max="10496" width="9.33203125" style="23"/>
    <col min="10497" max="10497" width="6.6640625" style="23" customWidth="1"/>
    <col min="10498" max="10498" width="40.77734375" style="23" customWidth="1"/>
    <col min="10499" max="10499" width="20.77734375" style="23" customWidth="1"/>
    <col min="10500" max="10501" width="12.77734375" style="23" customWidth="1"/>
    <col min="10502" max="10752" width="9.33203125" style="23"/>
    <col min="10753" max="10753" width="6.6640625" style="23" customWidth="1"/>
    <col min="10754" max="10754" width="40.77734375" style="23" customWidth="1"/>
    <col min="10755" max="10755" width="20.77734375" style="23" customWidth="1"/>
    <col min="10756" max="10757" width="12.77734375" style="23" customWidth="1"/>
    <col min="10758" max="11008" width="9.33203125" style="23"/>
    <col min="11009" max="11009" width="6.6640625" style="23" customWidth="1"/>
    <col min="11010" max="11010" width="40.77734375" style="23" customWidth="1"/>
    <col min="11011" max="11011" width="20.77734375" style="23" customWidth="1"/>
    <col min="11012" max="11013" width="12.77734375" style="23" customWidth="1"/>
    <col min="11014" max="11264" width="9.33203125" style="23"/>
    <col min="11265" max="11265" width="6.6640625" style="23" customWidth="1"/>
    <col min="11266" max="11266" width="40.77734375" style="23" customWidth="1"/>
    <col min="11267" max="11267" width="20.77734375" style="23" customWidth="1"/>
    <col min="11268" max="11269" width="12.77734375" style="23" customWidth="1"/>
    <col min="11270" max="11520" width="9.33203125" style="23"/>
    <col min="11521" max="11521" width="6.6640625" style="23" customWidth="1"/>
    <col min="11522" max="11522" width="40.77734375" style="23" customWidth="1"/>
    <col min="11523" max="11523" width="20.77734375" style="23" customWidth="1"/>
    <col min="11524" max="11525" width="12.77734375" style="23" customWidth="1"/>
    <col min="11526" max="11776" width="9.33203125" style="23"/>
    <col min="11777" max="11777" width="6.6640625" style="23" customWidth="1"/>
    <col min="11778" max="11778" width="40.77734375" style="23" customWidth="1"/>
    <col min="11779" max="11779" width="20.77734375" style="23" customWidth="1"/>
    <col min="11780" max="11781" width="12.77734375" style="23" customWidth="1"/>
    <col min="11782" max="12032" width="9.33203125" style="23"/>
    <col min="12033" max="12033" width="6.6640625" style="23" customWidth="1"/>
    <col min="12034" max="12034" width="40.77734375" style="23" customWidth="1"/>
    <col min="12035" max="12035" width="20.77734375" style="23" customWidth="1"/>
    <col min="12036" max="12037" width="12.77734375" style="23" customWidth="1"/>
    <col min="12038" max="12288" width="9.33203125" style="23"/>
    <col min="12289" max="12289" width="6.6640625" style="23" customWidth="1"/>
    <col min="12290" max="12290" width="40.77734375" style="23" customWidth="1"/>
    <col min="12291" max="12291" width="20.77734375" style="23" customWidth="1"/>
    <col min="12292" max="12293" width="12.77734375" style="23" customWidth="1"/>
    <col min="12294" max="12544" width="9.33203125" style="23"/>
    <col min="12545" max="12545" width="6.6640625" style="23" customWidth="1"/>
    <col min="12546" max="12546" width="40.77734375" style="23" customWidth="1"/>
    <col min="12547" max="12547" width="20.77734375" style="23" customWidth="1"/>
    <col min="12548" max="12549" width="12.77734375" style="23" customWidth="1"/>
    <col min="12550" max="12800" width="9.33203125" style="23"/>
    <col min="12801" max="12801" width="6.6640625" style="23" customWidth="1"/>
    <col min="12802" max="12802" width="40.77734375" style="23" customWidth="1"/>
    <col min="12803" max="12803" width="20.77734375" style="23" customWidth="1"/>
    <col min="12804" max="12805" width="12.77734375" style="23" customWidth="1"/>
    <col min="12806" max="13056" width="9.33203125" style="23"/>
    <col min="13057" max="13057" width="6.6640625" style="23" customWidth="1"/>
    <col min="13058" max="13058" width="40.77734375" style="23" customWidth="1"/>
    <col min="13059" max="13059" width="20.77734375" style="23" customWidth="1"/>
    <col min="13060" max="13061" width="12.77734375" style="23" customWidth="1"/>
    <col min="13062" max="13312" width="9.33203125" style="23"/>
    <col min="13313" max="13313" width="6.6640625" style="23" customWidth="1"/>
    <col min="13314" max="13314" width="40.77734375" style="23" customWidth="1"/>
    <col min="13315" max="13315" width="20.77734375" style="23" customWidth="1"/>
    <col min="13316" max="13317" width="12.77734375" style="23" customWidth="1"/>
    <col min="13318" max="13568" width="9.33203125" style="23"/>
    <col min="13569" max="13569" width="6.6640625" style="23" customWidth="1"/>
    <col min="13570" max="13570" width="40.77734375" style="23" customWidth="1"/>
    <col min="13571" max="13571" width="20.77734375" style="23" customWidth="1"/>
    <col min="13572" max="13573" width="12.77734375" style="23" customWidth="1"/>
    <col min="13574" max="13824" width="9.33203125" style="23"/>
    <col min="13825" max="13825" width="6.6640625" style="23" customWidth="1"/>
    <col min="13826" max="13826" width="40.77734375" style="23" customWidth="1"/>
    <col min="13827" max="13827" width="20.77734375" style="23" customWidth="1"/>
    <col min="13828" max="13829" width="12.77734375" style="23" customWidth="1"/>
    <col min="13830" max="14080" width="9.33203125" style="23"/>
    <col min="14081" max="14081" width="6.6640625" style="23" customWidth="1"/>
    <col min="14082" max="14082" width="40.77734375" style="23" customWidth="1"/>
    <col min="14083" max="14083" width="20.77734375" style="23" customWidth="1"/>
    <col min="14084" max="14085" width="12.77734375" style="23" customWidth="1"/>
    <col min="14086" max="14336" width="9.33203125" style="23"/>
    <col min="14337" max="14337" width="6.6640625" style="23" customWidth="1"/>
    <col min="14338" max="14338" width="40.77734375" style="23" customWidth="1"/>
    <col min="14339" max="14339" width="20.77734375" style="23" customWidth="1"/>
    <col min="14340" max="14341" width="12.77734375" style="23" customWidth="1"/>
    <col min="14342" max="14592" width="9.33203125" style="23"/>
    <col min="14593" max="14593" width="6.6640625" style="23" customWidth="1"/>
    <col min="14594" max="14594" width="40.77734375" style="23" customWidth="1"/>
    <col min="14595" max="14595" width="20.77734375" style="23" customWidth="1"/>
    <col min="14596" max="14597" width="12.77734375" style="23" customWidth="1"/>
    <col min="14598" max="14848" width="9.33203125" style="23"/>
    <col min="14849" max="14849" width="6.6640625" style="23" customWidth="1"/>
    <col min="14850" max="14850" width="40.77734375" style="23" customWidth="1"/>
    <col min="14851" max="14851" width="20.77734375" style="23" customWidth="1"/>
    <col min="14852" max="14853" width="12.77734375" style="23" customWidth="1"/>
    <col min="14854" max="15104" width="9.33203125" style="23"/>
    <col min="15105" max="15105" width="6.6640625" style="23" customWidth="1"/>
    <col min="15106" max="15106" width="40.77734375" style="23" customWidth="1"/>
    <col min="15107" max="15107" width="20.77734375" style="23" customWidth="1"/>
    <col min="15108" max="15109" width="12.77734375" style="23" customWidth="1"/>
    <col min="15110" max="15360" width="9.33203125" style="23"/>
    <col min="15361" max="15361" width="6.6640625" style="23" customWidth="1"/>
    <col min="15362" max="15362" width="40.77734375" style="23" customWidth="1"/>
    <col min="15363" max="15363" width="20.77734375" style="23" customWidth="1"/>
    <col min="15364" max="15365" width="12.77734375" style="23" customWidth="1"/>
    <col min="15366" max="15616" width="9.33203125" style="23"/>
    <col min="15617" max="15617" width="6.6640625" style="23" customWidth="1"/>
    <col min="15618" max="15618" width="40.77734375" style="23" customWidth="1"/>
    <col min="15619" max="15619" width="20.77734375" style="23" customWidth="1"/>
    <col min="15620" max="15621" width="12.77734375" style="23" customWidth="1"/>
    <col min="15622" max="15872" width="9.33203125" style="23"/>
    <col min="15873" max="15873" width="6.6640625" style="23" customWidth="1"/>
    <col min="15874" max="15874" width="40.77734375" style="23" customWidth="1"/>
    <col min="15875" max="15875" width="20.77734375" style="23" customWidth="1"/>
    <col min="15876" max="15877" width="12.77734375" style="23" customWidth="1"/>
    <col min="15878" max="16128" width="9.33203125" style="23"/>
    <col min="16129" max="16129" width="6.6640625" style="23" customWidth="1"/>
    <col min="16130" max="16130" width="40.77734375" style="23" customWidth="1"/>
    <col min="16131" max="16131" width="20.77734375" style="23" customWidth="1"/>
    <col min="16132" max="16133" width="12.77734375" style="23" customWidth="1"/>
    <col min="16134" max="16384" width="9.33203125" style="23"/>
  </cols>
  <sheetData>
    <row r="1" spans="1:5" ht="13.8" x14ac:dyDescent="0.25">
      <c r="A1" s="394" t="s">
        <v>49</v>
      </c>
      <c r="B1" s="394"/>
      <c r="C1" s="394"/>
      <c r="D1" s="394"/>
      <c r="E1" s="394"/>
    </row>
    <row r="2" spans="1:5" x14ac:dyDescent="0.25">
      <c r="A2" s="189"/>
      <c r="B2" s="189"/>
      <c r="C2" s="189"/>
      <c r="D2" s="189"/>
      <c r="E2" s="189"/>
    </row>
    <row r="3" spans="1:5" ht="15.6" x14ac:dyDescent="0.3">
      <c r="A3" s="477"/>
      <c r="B3" s="477"/>
      <c r="C3" s="477"/>
      <c r="D3" s="477"/>
      <c r="E3" s="477"/>
    </row>
    <row r="4" spans="1:5" ht="14.4" customHeight="1" x14ac:dyDescent="0.25">
      <c r="A4" s="396" t="s">
        <v>535</v>
      </c>
      <c r="B4" s="396"/>
      <c r="C4" s="396"/>
      <c r="D4" s="396"/>
      <c r="E4" s="396"/>
    </row>
    <row r="5" spans="1:5" x14ac:dyDescent="0.25">
      <c r="A5" s="138"/>
      <c r="B5" s="138"/>
      <c r="C5" s="138"/>
      <c r="D5" s="138"/>
      <c r="E5" s="138"/>
    </row>
    <row r="6" spans="1:5" ht="14.4" thickBot="1" x14ac:dyDescent="0.35">
      <c r="A6" s="189"/>
      <c r="B6" s="189"/>
      <c r="C6" s="217"/>
      <c r="D6" s="217"/>
      <c r="E6" s="217" t="str">
        <f>'[1]Z_5.tájékoztató_t.'!D5</f>
        <v xml:space="preserve"> Forintban!</v>
      </c>
    </row>
    <row r="7" spans="1:5" ht="42.75" customHeight="1" thickBot="1" x14ac:dyDescent="0.3">
      <c r="A7" s="218" t="s">
        <v>2</v>
      </c>
      <c r="B7" s="219" t="s">
        <v>488</v>
      </c>
      <c r="C7" s="219" t="s">
        <v>489</v>
      </c>
      <c r="D7" s="220" t="s">
        <v>490</v>
      </c>
      <c r="E7" s="221" t="s">
        <v>491</v>
      </c>
    </row>
    <row r="8" spans="1:5" ht="15.9" customHeight="1" x14ac:dyDescent="0.25">
      <c r="A8" s="222" t="s">
        <v>3</v>
      </c>
      <c r="B8" s="223" t="s">
        <v>492</v>
      </c>
      <c r="C8" s="223" t="s">
        <v>493</v>
      </c>
      <c r="D8" s="224">
        <v>4600000</v>
      </c>
      <c r="E8" s="225">
        <v>6535000</v>
      </c>
    </row>
    <row r="9" spans="1:5" ht="15.9" customHeight="1" x14ac:dyDescent="0.25">
      <c r="A9" s="226" t="s">
        <v>4</v>
      </c>
      <c r="B9" s="227" t="s">
        <v>494</v>
      </c>
      <c r="C9" s="227" t="s">
        <v>493</v>
      </c>
      <c r="D9" s="228">
        <v>500000</v>
      </c>
      <c r="E9" s="229">
        <v>500000</v>
      </c>
    </row>
    <row r="10" spans="1:5" ht="15.9" customHeight="1" x14ac:dyDescent="0.25">
      <c r="A10" s="226" t="s">
        <v>5</v>
      </c>
      <c r="B10" s="227" t="s">
        <v>495</v>
      </c>
      <c r="C10" s="227" t="s">
        <v>493</v>
      </c>
      <c r="D10" s="228">
        <v>500000</v>
      </c>
      <c r="E10" s="229">
        <v>500000</v>
      </c>
    </row>
    <row r="11" spans="1:5" ht="15.9" customHeight="1" x14ac:dyDescent="0.25">
      <c r="A11" s="226" t="s">
        <v>6</v>
      </c>
      <c r="B11" s="227" t="s">
        <v>496</v>
      </c>
      <c r="C11" s="227" t="s">
        <v>493</v>
      </c>
      <c r="D11" s="228">
        <v>200000</v>
      </c>
      <c r="E11" s="229">
        <v>50000</v>
      </c>
    </row>
    <row r="12" spans="1:5" ht="15.9" customHeight="1" x14ac:dyDescent="0.25">
      <c r="A12" s="226" t="s">
        <v>7</v>
      </c>
      <c r="B12" s="227" t="s">
        <v>497</v>
      </c>
      <c r="C12" s="227" t="s">
        <v>493</v>
      </c>
      <c r="D12" s="228">
        <v>400000</v>
      </c>
      <c r="E12" s="229">
        <v>640000</v>
      </c>
    </row>
    <row r="13" spans="1:5" ht="15.9" customHeight="1" x14ac:dyDescent="0.25">
      <c r="A13" s="226" t="s">
        <v>8</v>
      </c>
      <c r="B13" s="227" t="s">
        <v>498</v>
      </c>
      <c r="C13" s="227" t="s">
        <v>493</v>
      </c>
      <c r="D13" s="228">
        <v>450000</v>
      </c>
      <c r="E13" s="229">
        <v>0</v>
      </c>
    </row>
    <row r="14" spans="1:5" ht="15.9" customHeight="1" x14ac:dyDescent="0.25">
      <c r="A14" s="226" t="s">
        <v>9</v>
      </c>
      <c r="B14" s="227" t="s">
        <v>499</v>
      </c>
      <c r="C14" s="227" t="s">
        <v>493</v>
      </c>
      <c r="D14" s="228">
        <v>100000</v>
      </c>
      <c r="E14" s="229">
        <v>150000</v>
      </c>
    </row>
    <row r="15" spans="1:5" ht="15.9" customHeight="1" x14ac:dyDescent="0.25">
      <c r="A15" s="226" t="s">
        <v>10</v>
      </c>
      <c r="B15" s="227"/>
      <c r="C15" s="227"/>
      <c r="D15" s="228"/>
      <c r="E15" s="229"/>
    </row>
    <row r="16" spans="1:5" ht="15.9" customHeight="1" x14ac:dyDescent="0.25">
      <c r="A16" s="226" t="s">
        <v>11</v>
      </c>
      <c r="B16" s="227"/>
      <c r="C16" s="227"/>
      <c r="D16" s="228"/>
      <c r="E16" s="229"/>
    </row>
    <row r="17" spans="1:5" ht="15.9" customHeight="1" x14ac:dyDescent="0.25">
      <c r="A17" s="226" t="s">
        <v>12</v>
      </c>
      <c r="B17" s="227"/>
      <c r="C17" s="227"/>
      <c r="D17" s="228"/>
      <c r="E17" s="229"/>
    </row>
    <row r="18" spans="1:5" ht="15.9" customHeight="1" x14ac:dyDescent="0.25">
      <c r="A18" s="226" t="s">
        <v>35</v>
      </c>
      <c r="B18" s="227"/>
      <c r="C18" s="227"/>
      <c r="D18" s="228"/>
      <c r="E18" s="229"/>
    </row>
    <row r="19" spans="1:5" ht="15.9" customHeight="1" x14ac:dyDescent="0.25">
      <c r="A19" s="226" t="s">
        <v>37</v>
      </c>
      <c r="B19" s="227"/>
      <c r="C19" s="227"/>
      <c r="D19" s="228"/>
      <c r="E19" s="229"/>
    </row>
    <row r="20" spans="1:5" ht="15.9" customHeight="1" x14ac:dyDescent="0.25">
      <c r="A20" s="226" t="s">
        <v>38</v>
      </c>
      <c r="B20" s="227"/>
      <c r="C20" s="227"/>
      <c r="D20" s="228"/>
      <c r="E20" s="229"/>
    </row>
    <row r="21" spans="1:5" ht="15.9" customHeight="1" x14ac:dyDescent="0.25">
      <c r="A21" s="226" t="s">
        <v>39</v>
      </c>
      <c r="B21" s="227"/>
      <c r="C21" s="227"/>
      <c r="D21" s="228"/>
      <c r="E21" s="229"/>
    </row>
    <row r="22" spans="1:5" ht="15.9" customHeight="1" x14ac:dyDescent="0.25">
      <c r="A22" s="226" t="s">
        <v>90</v>
      </c>
      <c r="B22" s="227"/>
      <c r="C22" s="227"/>
      <c r="D22" s="228"/>
      <c r="E22" s="229"/>
    </row>
    <row r="23" spans="1:5" ht="15.9" customHeight="1" x14ac:dyDescent="0.25">
      <c r="A23" s="226" t="s">
        <v>92</v>
      </c>
      <c r="B23" s="227"/>
      <c r="C23" s="227"/>
      <c r="D23" s="228"/>
      <c r="E23" s="229"/>
    </row>
    <row r="24" spans="1:5" ht="15.9" customHeight="1" x14ac:dyDescent="0.25">
      <c r="A24" s="226" t="s">
        <v>94</v>
      </c>
      <c r="B24" s="227"/>
      <c r="C24" s="227"/>
      <c r="D24" s="228"/>
      <c r="E24" s="229"/>
    </row>
    <row r="25" spans="1:5" ht="15.9" customHeight="1" x14ac:dyDescent="0.25">
      <c r="A25" s="226" t="s">
        <v>96</v>
      </c>
      <c r="B25" s="227"/>
      <c r="C25" s="227"/>
      <c r="D25" s="228"/>
      <c r="E25" s="229"/>
    </row>
    <row r="26" spans="1:5" ht="15.9" customHeight="1" x14ac:dyDescent="0.25">
      <c r="A26" s="226" t="s">
        <v>97</v>
      </c>
      <c r="B26" s="227"/>
      <c r="C26" s="227"/>
      <c r="D26" s="228"/>
      <c r="E26" s="229"/>
    </row>
    <row r="27" spans="1:5" ht="15.9" customHeight="1" x14ac:dyDescent="0.25">
      <c r="A27" s="226" t="s">
        <v>98</v>
      </c>
      <c r="B27" s="227"/>
      <c r="C27" s="227"/>
      <c r="D27" s="228"/>
      <c r="E27" s="229"/>
    </row>
    <row r="28" spans="1:5" ht="15.9" customHeight="1" x14ac:dyDescent="0.25">
      <c r="A28" s="226" t="s">
        <v>99</v>
      </c>
      <c r="B28" s="227"/>
      <c r="C28" s="227"/>
      <c r="D28" s="228"/>
      <c r="E28" s="229"/>
    </row>
    <row r="29" spans="1:5" ht="15.9" customHeight="1" x14ac:dyDescent="0.25">
      <c r="A29" s="226" t="s">
        <v>100</v>
      </c>
      <c r="B29" s="227"/>
      <c r="C29" s="227"/>
      <c r="D29" s="228"/>
      <c r="E29" s="229"/>
    </row>
    <row r="30" spans="1:5" ht="15.9" customHeight="1" x14ac:dyDescent="0.25">
      <c r="A30" s="226" t="s">
        <v>101</v>
      </c>
      <c r="B30" s="227"/>
      <c r="C30" s="227"/>
      <c r="D30" s="228"/>
      <c r="E30" s="229"/>
    </row>
    <row r="31" spans="1:5" ht="15.9" customHeight="1" x14ac:dyDescent="0.25">
      <c r="A31" s="226" t="s">
        <v>102</v>
      </c>
      <c r="B31" s="227"/>
      <c r="C31" s="227"/>
      <c r="D31" s="228"/>
      <c r="E31" s="229"/>
    </row>
    <row r="32" spans="1:5" ht="15.9" customHeight="1" x14ac:dyDescent="0.25">
      <c r="A32" s="226" t="s">
        <v>103</v>
      </c>
      <c r="B32" s="227"/>
      <c r="C32" s="227"/>
      <c r="D32" s="228"/>
      <c r="E32" s="229"/>
    </row>
    <row r="33" spans="1:5" ht="15.9" customHeight="1" x14ac:dyDescent="0.25">
      <c r="A33" s="226" t="s">
        <v>104</v>
      </c>
      <c r="B33" s="227"/>
      <c r="C33" s="227"/>
      <c r="D33" s="228"/>
      <c r="E33" s="229"/>
    </row>
    <row r="34" spans="1:5" ht="15.9" customHeight="1" x14ac:dyDescent="0.25">
      <c r="A34" s="226" t="s">
        <v>105</v>
      </c>
      <c r="B34" s="227"/>
      <c r="C34" s="227"/>
      <c r="D34" s="228"/>
      <c r="E34" s="229"/>
    </row>
    <row r="35" spans="1:5" ht="15.9" customHeight="1" x14ac:dyDescent="0.25">
      <c r="A35" s="226" t="s">
        <v>153</v>
      </c>
      <c r="B35" s="227"/>
      <c r="C35" s="227"/>
      <c r="D35" s="228"/>
      <c r="E35" s="229"/>
    </row>
    <row r="36" spans="1:5" ht="15.9" customHeight="1" x14ac:dyDescent="0.25">
      <c r="A36" s="226" t="s">
        <v>155</v>
      </c>
      <c r="B36" s="227"/>
      <c r="C36" s="227"/>
      <c r="D36" s="228"/>
      <c r="E36" s="229"/>
    </row>
    <row r="37" spans="1:5" ht="15.9" customHeight="1" x14ac:dyDescent="0.25">
      <c r="A37" s="226" t="s">
        <v>157</v>
      </c>
      <c r="B37" s="227"/>
      <c r="C37" s="227"/>
      <c r="D37" s="228"/>
      <c r="E37" s="229"/>
    </row>
    <row r="38" spans="1:5" ht="15.9" customHeight="1" x14ac:dyDescent="0.25">
      <c r="A38" s="226" t="s">
        <v>159</v>
      </c>
      <c r="B38" s="227"/>
      <c r="C38" s="227"/>
      <c r="D38" s="228"/>
      <c r="E38" s="229"/>
    </row>
    <row r="39" spans="1:5" ht="15.9" customHeight="1" x14ac:dyDescent="0.25">
      <c r="A39" s="226" t="s">
        <v>161</v>
      </c>
      <c r="B39" s="227"/>
      <c r="C39" s="227"/>
      <c r="D39" s="228"/>
      <c r="E39" s="229"/>
    </row>
    <row r="40" spans="1:5" ht="15.9" customHeight="1" thickBot="1" x14ac:dyDescent="0.3">
      <c r="A40" s="230" t="s">
        <v>163</v>
      </c>
      <c r="B40" s="231"/>
      <c r="C40" s="231"/>
      <c r="D40" s="232"/>
      <c r="E40" s="233"/>
    </row>
    <row r="41" spans="1:5" ht="15.9" customHeight="1" thickBot="1" x14ac:dyDescent="0.3">
      <c r="A41" s="480" t="s">
        <v>106</v>
      </c>
      <c r="B41" s="481"/>
      <c r="C41" s="234"/>
      <c r="D41" s="185">
        <f>SUM(D8:D40)</f>
        <v>6750000</v>
      </c>
      <c r="E41" s="235">
        <f>SUM(E8:E40)</f>
        <v>8375000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Táblázatok</vt:lpstr>
      <vt:lpstr>1. tájékoztató táblázat</vt:lpstr>
      <vt:lpstr>2. tájékoztató táblázat</vt:lpstr>
      <vt:lpstr>3. tájékoztató táblázat</vt:lpstr>
      <vt:lpstr>4. tájékoztató táblázat</vt:lpstr>
      <vt:lpstr>5. tájékoztató táblázat</vt:lpstr>
      <vt:lpstr>6. tájékoztató tábla</vt:lpstr>
      <vt:lpstr>7. tájékoztató táblázat</vt:lpstr>
      <vt:lpstr>8. táblázat</vt:lpstr>
      <vt:lpstr>9. tájékoztató táblázat</vt:lpstr>
      <vt:lpstr>'1. tájékoztató táblázat'!Nyomtatási_terület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Popják Eszter</dc:creator>
  <cp:lastModifiedBy>Popják Eszter</cp:lastModifiedBy>
  <dcterms:created xsi:type="dcterms:W3CDTF">2021-05-28T05:54:08Z</dcterms:created>
  <dcterms:modified xsi:type="dcterms:W3CDTF">2021-05-30T17:29:21Z</dcterms:modified>
</cp:coreProperties>
</file>