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 rendeletek feltöltésre\2021-6 Zárszámadás 2020\"/>
    </mc:Choice>
  </mc:AlternateContent>
  <bookViews>
    <workbookView xWindow="120" yWindow="15" windowWidth="11700" windowHeight="6540" tabRatio="727"/>
  </bookViews>
  <sheets>
    <sheet name="1.sz.mell. " sheetId="132" r:id="rId1"/>
    <sheet name="1.1.sz.mell. " sheetId="140" r:id="rId2"/>
    <sheet name="1.2.sz.mell. " sheetId="141" r:id="rId3"/>
    <sheet name="1.3.sz.mell. " sheetId="142" r:id="rId4"/>
    <sheet name="2.1.sz.mell " sheetId="144" r:id="rId5"/>
    <sheet name="2.2.sz.mell  " sheetId="61" r:id="rId6"/>
    <sheet name="3.sz.mell." sheetId="63" r:id="rId7"/>
    <sheet name="4.sz.mell." sheetId="64" r:id="rId8"/>
    <sheet name="5. sz. mell. " sheetId="71" r:id="rId9"/>
    <sheet name="6. sz. mell" sheetId="107" r:id="rId10"/>
  </sheets>
  <calcPr calcId="162913"/>
</workbook>
</file>

<file path=xl/calcChain.xml><?xml version="1.0" encoding="utf-8"?>
<calcChain xmlns="http://schemas.openxmlformats.org/spreadsheetml/2006/main">
  <c r="G5" i="107" l="1"/>
  <c r="H12" i="63"/>
  <c r="H8" i="64"/>
  <c r="H7" i="64"/>
  <c r="C154" i="140"/>
  <c r="E79" i="132"/>
  <c r="E75" i="132"/>
  <c r="E72" i="132"/>
  <c r="E86" i="132"/>
  <c r="E87" i="132"/>
  <c r="D79" i="132"/>
  <c r="D75" i="132"/>
  <c r="D72" i="132"/>
  <c r="C72" i="132"/>
  <c r="C75" i="132"/>
  <c r="C86" i="132"/>
  <c r="C79" i="132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1" i="107"/>
  <c r="E32" i="107"/>
  <c r="E33" i="107"/>
  <c r="E34" i="107"/>
  <c r="E35" i="107"/>
  <c r="C36" i="107"/>
  <c r="D36" i="107"/>
  <c r="E36" i="107"/>
  <c r="F36" i="107"/>
  <c r="G36" i="107"/>
  <c r="E8" i="71"/>
  <c r="E9" i="71"/>
  <c r="E10" i="71"/>
  <c r="E11" i="71"/>
  <c r="E12" i="71"/>
  <c r="C13" i="71"/>
  <c r="D13" i="71"/>
  <c r="E16" i="71"/>
  <c r="E17" i="71"/>
  <c r="E21" i="71"/>
  <c r="E18" i="71"/>
  <c r="E19" i="71"/>
  <c r="E20" i="71"/>
  <c r="C21" i="71"/>
  <c r="D21" i="71"/>
  <c r="E29" i="71"/>
  <c r="E30" i="71"/>
  <c r="E31" i="71"/>
  <c r="E32" i="71"/>
  <c r="E33" i="71"/>
  <c r="C34" i="71"/>
  <c r="D34" i="71"/>
  <c r="E34" i="71"/>
  <c r="E37" i="71"/>
  <c r="E38" i="71"/>
  <c r="E39" i="71"/>
  <c r="E40" i="71"/>
  <c r="E41" i="71"/>
  <c r="C42" i="71"/>
  <c r="D42" i="71"/>
  <c r="E42" i="71"/>
  <c r="D48" i="71"/>
  <c r="E48" i="71"/>
  <c r="C9" i="64"/>
  <c r="E9" i="64"/>
  <c r="F9" i="64"/>
  <c r="G9" i="64"/>
  <c r="H6" i="63"/>
  <c r="H7" i="63"/>
  <c r="H8" i="63"/>
  <c r="H9" i="63"/>
  <c r="H10" i="63"/>
  <c r="H11" i="63"/>
  <c r="H13" i="63"/>
  <c r="C14" i="63"/>
  <c r="F14" i="63"/>
  <c r="G14" i="63"/>
  <c r="C13" i="61"/>
  <c r="D13" i="61"/>
  <c r="E13" i="61"/>
  <c r="G13" i="61"/>
  <c r="H13" i="61"/>
  <c r="H27" i="61"/>
  <c r="I13" i="61"/>
  <c r="E28" i="61"/>
  <c r="C14" i="61"/>
  <c r="D14" i="61"/>
  <c r="E14" i="61"/>
  <c r="C20" i="61"/>
  <c r="D20" i="61"/>
  <c r="E20" i="61"/>
  <c r="C26" i="61"/>
  <c r="D26" i="61"/>
  <c r="E26" i="61"/>
  <c r="G26" i="61"/>
  <c r="H26" i="61"/>
  <c r="I26" i="61"/>
  <c r="C27" i="61"/>
  <c r="E27" i="61"/>
  <c r="G27" i="61"/>
  <c r="I27" i="61"/>
  <c r="E29" i="61"/>
  <c r="C28" i="61"/>
  <c r="G28" i="61"/>
  <c r="C29" i="61"/>
  <c r="G29" i="61"/>
  <c r="C13" i="144"/>
  <c r="D13" i="144"/>
  <c r="E13" i="144"/>
  <c r="G13" i="144"/>
  <c r="H13" i="144"/>
  <c r="H26" i="144"/>
  <c r="I13" i="144"/>
  <c r="I26" i="144"/>
  <c r="C14" i="144"/>
  <c r="D14" i="144"/>
  <c r="D25" i="144"/>
  <c r="E14" i="144"/>
  <c r="E25" i="144"/>
  <c r="C19" i="144"/>
  <c r="D19" i="144"/>
  <c r="E19" i="144"/>
  <c r="C25" i="144"/>
  <c r="G25" i="144"/>
  <c r="H25" i="144"/>
  <c r="I25" i="144"/>
  <c r="C26" i="144"/>
  <c r="G26" i="144"/>
  <c r="C27" i="144"/>
  <c r="G27" i="144"/>
  <c r="C28" i="144"/>
  <c r="G28" i="144"/>
  <c r="C5" i="142"/>
  <c r="C62" i="142"/>
  <c r="D5" i="142"/>
  <c r="E5" i="142"/>
  <c r="C12" i="142"/>
  <c r="D12" i="142"/>
  <c r="E12" i="142"/>
  <c r="C19" i="142"/>
  <c r="D19" i="142"/>
  <c r="E19" i="142"/>
  <c r="C26" i="142"/>
  <c r="D26" i="142"/>
  <c r="E26" i="142"/>
  <c r="C34" i="142"/>
  <c r="D34" i="142"/>
  <c r="E34" i="142"/>
  <c r="C46" i="142"/>
  <c r="D46" i="142"/>
  <c r="E46" i="142"/>
  <c r="C52" i="142"/>
  <c r="D52" i="142"/>
  <c r="E52" i="142"/>
  <c r="C57" i="142"/>
  <c r="D57" i="142"/>
  <c r="E57" i="142"/>
  <c r="D62" i="142"/>
  <c r="D87" i="142"/>
  <c r="C63" i="142"/>
  <c r="D63" i="142"/>
  <c r="E63" i="142"/>
  <c r="C67" i="142"/>
  <c r="D67" i="142"/>
  <c r="E67" i="142"/>
  <c r="C72" i="142"/>
  <c r="D72" i="142"/>
  <c r="E72" i="142"/>
  <c r="C75" i="142"/>
  <c r="D75" i="142"/>
  <c r="E75" i="142"/>
  <c r="C79" i="142"/>
  <c r="D79" i="142"/>
  <c r="E79" i="142"/>
  <c r="C86" i="142"/>
  <c r="D86" i="142"/>
  <c r="E86" i="142"/>
  <c r="C93" i="142"/>
  <c r="D93" i="142"/>
  <c r="D128" i="142"/>
  <c r="D155" i="142"/>
  <c r="E93" i="142"/>
  <c r="E128" i="142"/>
  <c r="C114" i="142"/>
  <c r="D114" i="142"/>
  <c r="E114" i="142"/>
  <c r="C128" i="142"/>
  <c r="C129" i="142"/>
  <c r="D129" i="142"/>
  <c r="E129" i="142"/>
  <c r="C133" i="142"/>
  <c r="D133" i="142"/>
  <c r="E133" i="142"/>
  <c r="C140" i="142"/>
  <c r="D140" i="142"/>
  <c r="E140" i="142"/>
  <c r="C145" i="142"/>
  <c r="D146" i="142"/>
  <c r="E146" i="142"/>
  <c r="C153" i="142"/>
  <c r="D154" i="142"/>
  <c r="E154" i="142"/>
  <c r="C155" i="142"/>
  <c r="C160" i="142"/>
  <c r="D160" i="142"/>
  <c r="E160" i="142"/>
  <c r="C5" i="141"/>
  <c r="D5" i="141"/>
  <c r="E5" i="141"/>
  <c r="C12" i="141"/>
  <c r="D12" i="141"/>
  <c r="E12" i="141"/>
  <c r="C19" i="141"/>
  <c r="D19" i="141"/>
  <c r="E19" i="141"/>
  <c r="C26" i="141"/>
  <c r="D26" i="141"/>
  <c r="E26" i="141"/>
  <c r="C34" i="141"/>
  <c r="D34" i="141"/>
  <c r="E34" i="141"/>
  <c r="C46" i="141"/>
  <c r="D46" i="141"/>
  <c r="E46" i="141"/>
  <c r="C52" i="141"/>
  <c r="D52" i="141"/>
  <c r="E52" i="141"/>
  <c r="C57" i="141"/>
  <c r="D57" i="141"/>
  <c r="E57" i="141"/>
  <c r="C62" i="141"/>
  <c r="D62" i="141"/>
  <c r="E62" i="141"/>
  <c r="C63" i="141"/>
  <c r="D63" i="141"/>
  <c r="E63" i="141"/>
  <c r="C67" i="141"/>
  <c r="D67" i="141"/>
  <c r="E67" i="141"/>
  <c r="C72" i="141"/>
  <c r="D72" i="141"/>
  <c r="E72" i="141"/>
  <c r="C75" i="141"/>
  <c r="D75" i="141"/>
  <c r="E75" i="141"/>
  <c r="C79" i="141"/>
  <c r="D79" i="141"/>
  <c r="E79" i="141"/>
  <c r="C86" i="141"/>
  <c r="D86" i="141"/>
  <c r="E86" i="141"/>
  <c r="C87" i="141"/>
  <c r="D87" i="141"/>
  <c r="E87" i="141"/>
  <c r="C93" i="141"/>
  <c r="D93" i="141"/>
  <c r="E93" i="141"/>
  <c r="E128" i="141"/>
  <c r="C114" i="141"/>
  <c r="D114" i="141"/>
  <c r="E114" i="141"/>
  <c r="C128" i="141"/>
  <c r="D128" i="141"/>
  <c r="D159" i="141"/>
  <c r="C129" i="141"/>
  <c r="D129" i="141"/>
  <c r="E129" i="141"/>
  <c r="C133" i="141"/>
  <c r="D133" i="141"/>
  <c r="E133" i="141"/>
  <c r="C140" i="141"/>
  <c r="D140" i="141"/>
  <c r="E140" i="141"/>
  <c r="C145" i="141"/>
  <c r="D146" i="141"/>
  <c r="E146" i="141"/>
  <c r="C153" i="141"/>
  <c r="D154" i="141"/>
  <c r="E154" i="141"/>
  <c r="C155" i="141"/>
  <c r="C159" i="141"/>
  <c r="C160" i="141"/>
  <c r="D160" i="141"/>
  <c r="E160" i="141"/>
  <c r="C5" i="140"/>
  <c r="D5" i="140"/>
  <c r="E5" i="140"/>
  <c r="C12" i="140"/>
  <c r="D12" i="140"/>
  <c r="E12" i="140"/>
  <c r="C19" i="140"/>
  <c r="D19" i="140"/>
  <c r="E19" i="140"/>
  <c r="C26" i="140"/>
  <c r="D26" i="140"/>
  <c r="E26" i="140"/>
  <c r="C34" i="140"/>
  <c r="D34" i="140"/>
  <c r="E34" i="140"/>
  <c r="C46" i="140"/>
  <c r="D46" i="140"/>
  <c r="E46" i="140"/>
  <c r="C52" i="140"/>
  <c r="D52" i="140"/>
  <c r="E52" i="140"/>
  <c r="C57" i="140"/>
  <c r="D57" i="140"/>
  <c r="E57" i="140"/>
  <c r="C63" i="140"/>
  <c r="D63" i="140"/>
  <c r="E63" i="140"/>
  <c r="C67" i="140"/>
  <c r="D67" i="140"/>
  <c r="E67" i="140"/>
  <c r="C72" i="140"/>
  <c r="D72" i="140"/>
  <c r="D86" i="140"/>
  <c r="E72" i="140"/>
  <c r="C75" i="140"/>
  <c r="D75" i="140"/>
  <c r="E75" i="140"/>
  <c r="C79" i="140"/>
  <c r="D79" i="140"/>
  <c r="E79" i="140"/>
  <c r="C86" i="140"/>
  <c r="C160" i="140"/>
  <c r="C93" i="140"/>
  <c r="D93" i="140"/>
  <c r="E93" i="140"/>
  <c r="C114" i="140"/>
  <c r="C128" i="140"/>
  <c r="C155" i="140"/>
  <c r="D114" i="140"/>
  <c r="E114" i="140"/>
  <c r="C129" i="140"/>
  <c r="D129" i="140"/>
  <c r="E129" i="140"/>
  <c r="C133" i="140"/>
  <c r="D133" i="140"/>
  <c r="E133" i="140"/>
  <c r="C140" i="140"/>
  <c r="D140" i="140"/>
  <c r="D154" i="140"/>
  <c r="E140" i="140"/>
  <c r="D146" i="140"/>
  <c r="E146" i="140"/>
  <c r="C153" i="140"/>
  <c r="E154" i="140"/>
  <c r="C5" i="132"/>
  <c r="D5" i="132"/>
  <c r="E5" i="132"/>
  <c r="C12" i="132"/>
  <c r="D12" i="132"/>
  <c r="E12" i="132"/>
  <c r="C19" i="132"/>
  <c r="D19" i="132"/>
  <c r="E19" i="132"/>
  <c r="C26" i="132"/>
  <c r="D26" i="132"/>
  <c r="E26" i="132"/>
  <c r="C34" i="132"/>
  <c r="D34" i="132"/>
  <c r="E34" i="132"/>
  <c r="C46" i="132"/>
  <c r="D46" i="132"/>
  <c r="E46" i="132"/>
  <c r="C52" i="132"/>
  <c r="D52" i="132"/>
  <c r="E52" i="132"/>
  <c r="C57" i="132"/>
  <c r="D57" i="132"/>
  <c r="E57" i="132"/>
  <c r="C62" i="132"/>
  <c r="C63" i="132"/>
  <c r="D63" i="132"/>
  <c r="E63" i="132"/>
  <c r="C67" i="132"/>
  <c r="D67" i="132"/>
  <c r="E67" i="132"/>
  <c r="C93" i="132"/>
  <c r="C128" i="132"/>
  <c r="D93" i="132"/>
  <c r="E93" i="132"/>
  <c r="C114" i="132"/>
  <c r="D114" i="132"/>
  <c r="E114" i="132"/>
  <c r="D128" i="132"/>
  <c r="E128" i="132"/>
  <c r="C129" i="132"/>
  <c r="D129" i="132"/>
  <c r="E129" i="132"/>
  <c r="C133" i="132"/>
  <c r="D133" i="132"/>
  <c r="E133" i="132"/>
  <c r="C140" i="132"/>
  <c r="D140" i="132"/>
  <c r="D154" i="132"/>
  <c r="E140" i="132"/>
  <c r="C146" i="132"/>
  <c r="D146" i="132"/>
  <c r="E146" i="132"/>
  <c r="C154" i="132"/>
  <c r="E154" i="132"/>
  <c r="E155" i="132"/>
  <c r="I29" i="61"/>
  <c r="I28" i="61"/>
  <c r="D28" i="61"/>
  <c r="H28" i="61"/>
  <c r="H29" i="61"/>
  <c r="E27" i="144"/>
  <c r="D27" i="61"/>
  <c r="D29" i="61"/>
  <c r="D26" i="144"/>
  <c r="I28" i="144"/>
  <c r="H28" i="144"/>
  <c r="D27" i="144"/>
  <c r="I27" i="144"/>
  <c r="E26" i="144"/>
  <c r="E28" i="144"/>
  <c r="H27" i="144"/>
  <c r="D28" i="144"/>
  <c r="D160" i="140"/>
  <c r="E128" i="140"/>
  <c r="E155" i="140"/>
  <c r="D128" i="140"/>
  <c r="D155" i="140"/>
  <c r="E86" i="140"/>
  <c r="E160" i="140"/>
  <c r="C62" i="140"/>
  <c r="C159" i="140"/>
  <c r="E62" i="140"/>
  <c r="E159" i="140"/>
  <c r="D62" i="140"/>
  <c r="D159" i="140"/>
  <c r="C159" i="142"/>
  <c r="C87" i="142"/>
  <c r="E62" i="142"/>
  <c r="E87" i="142"/>
  <c r="E155" i="142"/>
  <c r="D159" i="142"/>
  <c r="E155" i="141"/>
  <c r="E159" i="141"/>
  <c r="D155" i="141"/>
  <c r="D86" i="132"/>
  <c r="D87" i="132"/>
  <c r="C87" i="132"/>
  <c r="C160" i="132"/>
  <c r="E160" i="132"/>
  <c r="D155" i="132"/>
  <c r="C155" i="132"/>
  <c r="C159" i="132"/>
  <c r="E62" i="132"/>
  <c r="D62" i="132"/>
  <c r="C87" i="140"/>
  <c r="E87" i="140"/>
  <c r="D87" i="140"/>
  <c r="E159" i="142"/>
  <c r="D160" i="132"/>
  <c r="E159" i="132"/>
  <c r="D159" i="132"/>
  <c r="E13" i="71"/>
  <c r="H14" i="63"/>
  <c r="H9" i="64"/>
</calcChain>
</file>

<file path=xl/sharedStrings.xml><?xml version="1.0" encoding="utf-8"?>
<sst xmlns="http://schemas.openxmlformats.org/spreadsheetml/2006/main" count="1594" uniqueCount="450">
  <si>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</si>
  <si>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</si>
  <si>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</si>
  <si>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</si>
  <si>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</si>
  <si>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</si>
  <si>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</si>
  <si>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</si>
  <si>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</si>
  <si>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</si>
  <si>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</si>
  <si>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</si>
  <si>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</si>
  <si>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</si>
  <si>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</si>
  <si>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</si>
  <si>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</si>
  <si>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</si>
  <si>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</si>
  <si>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</si>
  <si>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</si>
  <si>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</si>
  <si>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</si>
  <si>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</si>
  <si>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</si>
  <si>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</si>
  <si>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</si>
  <si>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</si>
  <si>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</si>
  <si>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</si>
  <si>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</si>
  <si>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</si>
  <si>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</si>
  <si>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</si>
  <si>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</si>
  <si>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Összesen</t>
  </si>
  <si>
    <t>Összesen: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</si>
  <si>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</si>
  <si>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</si>
  <si>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</si>
  <si>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</si>
  <si>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</si>
  <si>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</si>
  <si>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</si>
  <si>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</si>
  <si>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</si>
  <si>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</si>
  <si>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</si>
  <si>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</si>
  <si>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</si>
  <si>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</si>
  <si>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</si>
  <si>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</si>
  <si>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</si>
  <si>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</si>
  <si>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</si>
  <si>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</si>
  <si>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</si>
  <si>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</si>
  <si>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</si>
  <si>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</si>
  <si>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</si>
  <si>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</si>
  <si>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</si>
  <si>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</si>
  <si>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</si>
  <si>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</si>
  <si>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</si>
  <si>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</si>
  <si>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</si>
  <si>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</si>
  <si>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</si>
  <si>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</si>
  <si>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</si>
  <si>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</si>
  <si>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</si>
  <si>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</si>
  <si>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</si>
  <si>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</si>
  <si>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</si>
  <si>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</si>
  <si>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</si>
  <si>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</si>
  <si>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</si>
  <si>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</si>
  <si>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</si>
  <si>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</si>
  <si>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</si>
  <si>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</si>
  <si>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</si>
  <si>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</si>
  <si>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Társfinanszírozás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</si>
  <si>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</si>
  <si>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</si>
  <si>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</si>
  <si>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</si>
  <si>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</si>
  <si>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</si>
  <si>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</si>
  <si>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</si>
  <si>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</si>
  <si>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</si>
  <si>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</si>
  <si>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</si>
  <si>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</si>
  <si>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</si>
  <si>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</si>
  <si>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</si>
  <si>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</si>
  <si>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</si>
  <si>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</si>
  <si>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</si>
  <si>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</si>
  <si>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</si>
  <si>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</si>
  <si>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</si>
  <si>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</si>
  <si>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</si>
  <si>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</si>
  <si>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</si>
  <si>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</si>
  <si>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</si>
  <si>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</si>
  <si>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</si>
  <si>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</si>
  <si>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</si>
  <si>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</si>
  <si>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</si>
  <si>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</si>
  <si>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</si>
  <si>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</si>
  <si>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</si>
  <si>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</si>
  <si>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</si>
  <si>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</si>
  <si>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</si>
  <si>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</si>
  <si>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</si>
  <si>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</si>
  <si>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</si>
  <si>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</si>
  <si>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</si>
  <si>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</si>
  <si>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</si>
  <si>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</si>
  <si>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</si>
  <si>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</si>
  <si>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</si>
  <si>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</si>
  <si>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Eredeti előirányzat</t>
  </si>
  <si>
    <t>Módosított előirányzat</t>
  </si>
  <si>
    <t>Teljesítés</t>
  </si>
  <si>
    <t>31.</t>
  </si>
  <si>
    <t>54.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</si>
  <si>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</si>
  <si>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</si>
  <si>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</si>
  <si>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</si>
  <si>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</si>
  <si>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</si>
  <si>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</si>
  <si>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</si>
  <si>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</si>
  <si>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</si>
  <si>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</si>
  <si>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</si>
  <si>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</si>
  <si>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</si>
  <si>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</si>
  <si>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</si>
  <si>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</si>
  <si>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</si>
  <si>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</si>
  <si>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</si>
  <si>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</si>
  <si>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</si>
  <si>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Gépjárműadó</t>
  </si>
  <si>
    <t>4.3.</t>
  </si>
  <si>
    <t>4.4.</t>
  </si>
  <si>
    <t>Egyéb közhatalmi bevételek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</si>
  <si>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</si>
  <si>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</si>
  <si>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</si>
  <si>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</si>
  <si>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</si>
  <si>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</si>
  <si>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</si>
  <si>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</si>
  <si>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</si>
  <si>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</si>
  <si>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</si>
  <si>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</si>
  <si>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</si>
  <si>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</si>
  <si>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</si>
  <si>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</si>
  <si>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</si>
  <si>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</si>
  <si>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</si>
  <si>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</si>
  <si>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</si>
  <si>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</si>
  <si>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</si>
  <si>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</si>
  <si>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</si>
  <si>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</si>
  <si>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</si>
  <si>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</si>
  <si>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</si>
  <si>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</si>
  <si>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</si>
  <si>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</si>
  <si>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</si>
  <si>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</si>
  <si>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</si>
  <si>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</si>
  <si>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</si>
  <si>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</si>
  <si>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</si>
  <si>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</si>
  <si>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</si>
  <si>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</si>
  <si>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</si>
  <si>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</si>
  <si>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</si>
  <si>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</si>
  <si>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</si>
  <si>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</si>
  <si>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</si>
  <si>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</si>
  <si>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</si>
  <si>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</si>
  <si>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</si>
  <si>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</si>
  <si>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</si>
  <si>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</si>
  <si>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</si>
  <si>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</si>
  <si>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</si>
  <si>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</si>
  <si>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</si>
  <si>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</si>
  <si>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</si>
  <si>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</si>
  <si>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</si>
  <si>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</si>
  <si>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</si>
  <si>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</si>
  <si>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</si>
  <si>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</si>
  <si>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</si>
  <si>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Adóssághoz nem kapcsolódó származékos ügyletek bevételei</t>
  </si>
  <si>
    <t>A</t>
  </si>
  <si>
    <t>B</t>
  </si>
  <si>
    <t>C</t>
  </si>
  <si>
    <t>D</t>
  </si>
  <si>
    <t>E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</si>
  <si>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</si>
  <si>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</si>
  <si>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</si>
  <si>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</si>
  <si>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</si>
  <si>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</si>
  <si>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</si>
  <si>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</si>
  <si>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</si>
  <si>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</si>
  <si>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</si>
  <si>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</si>
  <si>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</si>
  <si>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</si>
  <si>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</si>
  <si>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</si>
  <si>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</si>
  <si>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</si>
  <si>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</si>
  <si>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</si>
  <si>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</si>
  <si>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</si>
  <si>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</si>
  <si>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</si>
  <si>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</si>
  <si>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</si>
  <si>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</si>
  <si>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</si>
  <si>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</si>
  <si>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</si>
  <si>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</si>
  <si>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</si>
  <si>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</si>
  <si>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KIADÁSOK ÖSSZESEN: (4+9)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</si>
  <si>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</si>
  <si>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</si>
  <si>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</si>
  <si>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</si>
  <si>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 xml:space="preserve">   Likviditási célú hitelek, kölcsönök felvétele</t>
  </si>
  <si>
    <t>Likviditási célú hitelek törlesztése</t>
  </si>
  <si>
    <t>Felhalmozási célú támogatások államháztartáson belülről</t>
  </si>
  <si>
    <t>1.-ből EU-s támogatás</t>
  </si>
  <si>
    <t>Felhalmozási bevételek</t>
  </si>
  <si>
    <t>4.-ből EU-s támogatás (közvetlen)</t>
  </si>
  <si>
    <t>Egyéb felhalmozási célú bevételek</t>
  </si>
  <si>
    <t>F</t>
  </si>
  <si>
    <t>G</t>
  </si>
  <si>
    <t>1.-ből EU-s forrásból megvalósuló beruházás</t>
  </si>
  <si>
    <t>3.-ból EU-s forrásból megvalósuló felújítás</t>
  </si>
  <si>
    <t>Pénzügyi lízing kiadásai</t>
  </si>
  <si>
    <t>G=(D+F)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</si>
  <si>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</si>
  <si>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</si>
  <si>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</si>
  <si>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</si>
  <si>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</si>
  <si>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</si>
  <si>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</si>
  <si>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Abaújvár Község Önkormányzata</t>
  </si>
  <si>
    <t>Éves tervezett létszám előirányzat (fő)</t>
  </si>
  <si>
    <t>3. sz. táblázat</t>
  </si>
  <si>
    <t>KÖLTSÉGVETÉSI, FINANSZÍROZÁSI BEVÉTELEK ÉS KIADÁSOK EGYENLEGE</t>
  </si>
  <si>
    <t xml:space="preserve"> Pénzeszközök lekötött betétként elhelyezése </t>
  </si>
  <si>
    <t>Felhalm. célú visszatérítendő támogatások, kölcsönök visszatér. ÁH-n kívülről</t>
  </si>
  <si>
    <t>Működési bevételek</t>
  </si>
  <si>
    <t>Értékpapírok bevételei</t>
  </si>
  <si>
    <t>Támogatott neve</t>
  </si>
  <si>
    <t xml:space="preserve"> </t>
  </si>
  <si>
    <t>Bevételek, kiadások évenkénti üteme</t>
  </si>
  <si>
    <t>Építményadó</t>
  </si>
  <si>
    <t xml:space="preserve">                                                                                                                                                                             </t>
  </si>
  <si>
    <t>Forintban</t>
  </si>
  <si>
    <t>Költségvetési hiány, többlet ( költségvetési bevételek 9. sor - költségvetési kiadások 4. sor) (+/-)</t>
  </si>
  <si>
    <t>Finanszírozási bevételek, kiadások egyenlege (finanszírozási bevételek 17. sor - finanszírozási kiadások 9. sor) (+/-)</t>
  </si>
  <si>
    <t>4.5.</t>
  </si>
  <si>
    <t>4.6.</t>
  </si>
  <si>
    <t>Iparűzési adó</t>
  </si>
  <si>
    <t>Kiemelt előirányzat, előirányzat megnevezése</t>
  </si>
  <si>
    <t xml:space="preserve"> Forintban </t>
  </si>
  <si>
    <t xml:space="preserve"> Forintban</t>
  </si>
  <si>
    <t>Fehalmozási pénzeszközátadás</t>
  </si>
  <si>
    <t>Lekötött betétek megszüntetése</t>
  </si>
  <si>
    <t>4.7.</t>
  </si>
  <si>
    <t>Közhatalmi bevételek (4.1.+4.2.+4.3.+4.4.+4.5.+4.6.+4.7.)</t>
  </si>
  <si>
    <t>Idegenforgalmi adó</t>
  </si>
  <si>
    <t>Talajterhelési díj</t>
  </si>
  <si>
    <t>Egyéb áruhasználati és szolgáltatási adók</t>
  </si>
  <si>
    <t>Kamatbevételek és más nyereségjellegű bevételek</t>
  </si>
  <si>
    <t>Biztosító által fizetett kártérítés</t>
  </si>
  <si>
    <t>5.11.</t>
  </si>
  <si>
    <t>Működési bevételek (5.1.+…+ 5.11.)</t>
  </si>
  <si>
    <t>Váltóbevételek</t>
  </si>
  <si>
    <t>FINANSZÍROZÁSI BEVÉTELEK ÖSSZESEN: (10. + … +16.)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</si>
  <si>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</si>
  <si>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</si>
  <si>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</si>
  <si>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>1.16.</t>
  </si>
  <si>
    <t>1.17.</t>
  </si>
  <si>
    <t>1.18.</t>
  </si>
  <si>
    <t>1.19.</t>
  </si>
  <si>
    <t>1.20.</t>
  </si>
  <si>
    <t xml:space="preserve">   - Elvonások és befizetések</t>
  </si>
  <si>
    <t xml:space="preserve">   - Garancia és kezességvállalásból kifizetés ÁH-n belülre</t>
  </si>
  <si>
    <t>KÖLTSÉGVETÉSI KIADÁSOK ÖSSZESEN (1+2)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</si>
  <si>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</si>
  <si>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Hitel-, kölcsöntörlesztés államháztartáson kívülre (4.1. + … + 4.3.)</t>
  </si>
  <si>
    <t>Kincstárjegyek beváltása</t>
  </si>
  <si>
    <t xml:space="preserve"> Forgatási célú belföldi értékpapírok vásárlása</t>
  </si>
  <si>
    <t xml:space="preserve"> Befektetési célú belföldi értékpapírok vásárlása</t>
  </si>
  <si>
    <t>Éven belüli lejáratú értékpapírok beváltása</t>
  </si>
  <si>
    <t>Belföldi kötvények beváltása</t>
  </si>
  <si>
    <t>Éven túli lejáratú értékpapírok beváltása</t>
  </si>
  <si>
    <t>Belföldi finanszírozás kiadásai (6.1. + … + 6.5.)</t>
  </si>
  <si>
    <t>Külföldi finanszírozás kiadásai (7.1. + … + 7.5.)</t>
  </si>
  <si>
    <t>7.5.</t>
  </si>
  <si>
    <t>Hitelek, kölcsönök törlesztése külföldi kormányoknak, nemzetközi szervezeteknek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</si>
  <si>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</si>
  <si>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</si>
  <si>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</si>
  <si>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</si>
  <si>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4.-ből EU-s támogatás</t>
  </si>
  <si>
    <t xml:space="preserve">   Egyéb belső finanszírozási bevételek</t>
  </si>
  <si>
    <t xml:space="preserve">Működési célú kvi támogatások és kiegészítő támogatások </t>
  </si>
  <si>
    <t>Elszámolásból származó bevételek</t>
  </si>
  <si>
    <t>Rendezési terv</t>
  </si>
  <si>
    <t>Művelődési ház</t>
  </si>
  <si>
    <t>Éven túli lejáratú, befektetési célú belföldi értékpapírok kibocsátása</t>
  </si>
  <si>
    <t xml:space="preserve">                     - Tartalékok </t>
  </si>
  <si>
    <t xml:space="preserve">                     - az 1.18-ból - Általános tartalék</t>
  </si>
  <si>
    <t xml:space="preserve">                                           - Céltartalék</t>
  </si>
  <si>
    <t xml:space="preserve">                        - az 1.18-ból - Általános tartalék</t>
  </si>
  <si>
    <t xml:space="preserve">                                               - Céltartalék</t>
  </si>
  <si>
    <t xml:space="preserve">                       - az 1.18-ból - Általános tartalék</t>
  </si>
  <si>
    <t xml:space="preserve">                                             - Céltartalék</t>
  </si>
  <si>
    <t xml:space="preserve">        -az egyéb működési célú kiadásból tartalékok</t>
  </si>
  <si>
    <t>Működési célú finanszírozási kiadások összesen (10.+...+19.)</t>
  </si>
  <si>
    <t>KIADÁSOK ÖSSZESEN (9.+20.)</t>
  </si>
  <si>
    <t>Költségvetési bevételek összesen (1.+2.+4.+5.+6.)</t>
  </si>
  <si>
    <t>Költségvetési kiadások összesen (1.+...+5.)</t>
  </si>
  <si>
    <t>Költségvetési bevételek összesen: (1.+3.+4.+6.+7.)</t>
  </si>
  <si>
    <t>Költségvetési kiadások összesen: (1.+3.+5.+...+7.)</t>
  </si>
  <si>
    <t>Hiány belső finanszírozás bevételei ( 10+…+14)</t>
  </si>
  <si>
    <t>Felhalmozási célú finanszírozási bevételek összesen (9.+15.)</t>
  </si>
  <si>
    <t>Felhalmozási célú finanszírozási kiadások összesen
(9.+...+20.)</t>
  </si>
  <si>
    <t>BEVÉTEL ÖSSZESEN (8+21)</t>
  </si>
  <si>
    <t>KIADÁSOK ÖSSZESEN (8+21)</t>
  </si>
  <si>
    <t>Aállamháztartáson belüli megelőlegezések</t>
  </si>
  <si>
    <t xml:space="preserve">Felhalmozási célú átvett pénzeszközök </t>
  </si>
  <si>
    <t>EU-s projekt neve, azonosítója:</t>
  </si>
  <si>
    <t>Önkormányzati épületek energetikai korszerűsítése TOP-3.2.1-16</t>
  </si>
  <si>
    <t>ABA GREENWAY SKHU/1601/1.1./198</t>
  </si>
  <si>
    <t>Önkormányzaton kívüli EU-s projektekhez történő hozzájárulás 2019. évi előirányzata és teljesítése</t>
  </si>
  <si>
    <t>Kerékpárút építés</t>
  </si>
  <si>
    <t>Kamera rendszer</t>
  </si>
  <si>
    <t>Felhalmozási maradványból -</t>
  </si>
  <si>
    <t>2020. évi eredeti előirányzat</t>
  </si>
  <si>
    <t>2020. évi módosított előirányzat</t>
  </si>
  <si>
    <t>2020. évi teljesítés</t>
  </si>
  <si>
    <t xml:space="preserve">   Hosszú lejáratú hitelek, kölcsönök törlesztése pénzügyi vállalkozásnak</t>
  </si>
  <si>
    <t xml:space="preserve">   Rövid lejáratú hitelek, kölcsönök törlesztése pénzügyi vállalkozásnak</t>
  </si>
  <si>
    <t>Központi, irányítószervi támogatás</t>
  </si>
  <si>
    <t>KIADÁSOK ÖSSZESEN: (3+10)</t>
  </si>
  <si>
    <t>2.1. mell. a 6/2021. (V. 28.) önk. rendelethez</t>
  </si>
  <si>
    <t>2.2. mell. a 6/2021. (V. 28.) önk. rendelethez</t>
  </si>
  <si>
    <t>3. mell. a 6/2021. (V. 28.) önk. rendelethez</t>
  </si>
  <si>
    <t>4. mell. a 6/2021. (V. 28.) önk. rendelethez</t>
  </si>
  <si>
    <t>2020.  évi eredeti előirányzat</t>
  </si>
  <si>
    <t>2020.  évi  eredeti előirányzat</t>
  </si>
  <si>
    <t>2019 - 2020</t>
  </si>
  <si>
    <t>2020 - 2020</t>
  </si>
  <si>
    <t>Utánfutó</t>
  </si>
  <si>
    <t>Klíma</t>
  </si>
  <si>
    <t>Hangosító szett</t>
  </si>
  <si>
    <t>Bolt épületének megvásárlása</t>
  </si>
  <si>
    <t xml:space="preserve">2020 -2020 </t>
  </si>
  <si>
    <t>Felhasználás 2019. XII.31-ig</t>
  </si>
  <si>
    <t>Összes teljesítés 2020. XII. 31-ig</t>
  </si>
  <si>
    <t>2020 évi teljesítés</t>
  </si>
  <si>
    <t>2020. előtt</t>
  </si>
  <si>
    <t>2020. évi</t>
  </si>
  <si>
    <t xml:space="preserve">Útfelújítás </t>
  </si>
  <si>
    <t>Béke - Petőfi út felújítás</t>
  </si>
  <si>
    <t>2020 - 2021</t>
  </si>
  <si>
    <t>2019 - 2021</t>
  </si>
  <si>
    <t>Hiány belső finanszírozásának bevételei (10.+…+13. )</t>
  </si>
  <si>
    <t xml:space="preserve">Hiány külső finanszírozásának bevételei (15.+…+18.) </t>
  </si>
  <si>
    <t>Működési célú finanszírozási bevételek összesen (9.+14.+19.)</t>
  </si>
  <si>
    <t>BEVÉTEL ÖSSZESEN (8.+20.)</t>
  </si>
  <si>
    <t>Hiány külső finanszírozásának bevételei (16+…+20)</t>
  </si>
  <si>
    <t xml:space="preserve">Víz és szennyvíz karbantartás a rendszrhasználati díj terhére </t>
  </si>
  <si>
    <t xml:space="preserve">2020 -2021 </t>
  </si>
  <si>
    <t>2016 - 2019</t>
  </si>
  <si>
    <t>Közművelődéshez eszközbeszerzés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</si>
</sst>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6" formatCode="#,###"/>
    <numFmt numFmtId="173" formatCode="#,##0.0"/>
  </numFmts>
  <fonts count="32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u/>
      <sz val="9"/>
      <name val="Times New Roman CE"/>
      <charset val="238"/>
    </font>
    <font>
      <b/>
      <u/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1" fillId="0" borderId="0"/>
    <xf numFmtId="0" fontId="27" fillId="0" borderId="0"/>
    <xf numFmtId="0" fontId="7" fillId="0" borderId="0"/>
  </cellStyleXfs>
  <cellXfs count="412">
    <xf numFmtId="0" fontId="0" fillId="0" borderId="0" xfId="0"/>
    <xf numFmtId="166" fontId="14" fillId="0" borderId="1" xfId="0" applyNumberFormat="1" applyFont="1" applyFill="1" applyBorder="1" applyAlignment="1" applyProtection="1">
      <alignment vertical="center" wrapText="1"/>
      <protection locked="0"/>
    </xf>
    <xf numFmtId="166" fontId="14" fillId="0" borderId="2" xfId="0" applyNumberFormat="1" applyFont="1" applyFill="1" applyBorder="1" applyAlignment="1" applyProtection="1">
      <alignment vertical="center" wrapText="1"/>
      <protection locked="0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" fillId="0" borderId="0" xfId="0" applyNumberFormat="1" applyFont="1" applyFill="1" applyAlignment="1">
      <alignment vertical="center" wrapText="1"/>
    </xf>
    <xf numFmtId="166" fontId="6" fillId="0" borderId="0" xfId="0" applyNumberFormat="1" applyFont="1" applyFill="1" applyAlignment="1">
      <alignment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center" vertical="center" wrapText="1"/>
    </xf>
    <xf numFmtId="166" fontId="4" fillId="0" borderId="4" xfId="0" applyNumberFormat="1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6" fontId="2" fillId="0" borderId="0" xfId="0" applyNumberFormat="1" applyFont="1" applyFill="1" applyAlignment="1" applyProtection="1">
      <alignment horizontal="right" vertical="center"/>
    </xf>
    <xf numFmtId="166" fontId="13" fillId="0" borderId="5" xfId="0" applyNumberFormat="1" applyFont="1" applyFill="1" applyBorder="1" applyAlignment="1" applyProtection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/>
    </xf>
    <xf numFmtId="166" fontId="13" fillId="0" borderId="7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left" vertical="center"/>
    </xf>
    <xf numFmtId="49" fontId="21" fillId="0" borderId="9" xfId="0" applyNumberFormat="1" applyFont="1" applyFill="1" applyBorder="1" applyAlignment="1">
      <alignment horizontal="left" vertical="center"/>
    </xf>
    <xf numFmtId="49" fontId="20" fillId="0" borderId="10" xfId="0" applyNumberFormat="1" applyFont="1" applyFill="1" applyBorder="1" applyAlignment="1" applyProtection="1">
      <alignment horizontal="left" vertical="center" indent="1"/>
      <protection locked="0"/>
    </xf>
    <xf numFmtId="49" fontId="20" fillId="0" borderId="11" xfId="0" applyNumberFormat="1" applyFont="1" applyFill="1" applyBorder="1" applyAlignment="1" applyProtection="1">
      <alignment vertical="center"/>
      <protection locked="0"/>
    </xf>
    <xf numFmtId="49" fontId="20" fillId="0" borderId="12" xfId="0" applyNumberFormat="1" applyFont="1" applyFill="1" applyBorder="1" applyAlignment="1" applyProtection="1">
      <alignment vertical="center"/>
      <protection locked="0"/>
    </xf>
    <xf numFmtId="49" fontId="21" fillId="0" borderId="13" xfId="0" applyNumberFormat="1" applyFont="1" applyFill="1" applyBorder="1" applyAlignment="1">
      <alignment horizontal="left" vertical="center"/>
    </xf>
    <xf numFmtId="49" fontId="21" fillId="0" borderId="14" xfId="0" applyNumberFormat="1" applyFont="1" applyFill="1" applyBorder="1" applyAlignment="1">
      <alignment horizontal="left" vertical="center"/>
    </xf>
    <xf numFmtId="49" fontId="21" fillId="0" borderId="14" xfId="0" applyNumberFormat="1" applyFont="1" applyFill="1" applyBorder="1" applyAlignment="1" applyProtection="1">
      <alignment horizontal="left" vertical="center"/>
      <protection locked="0"/>
    </xf>
    <xf numFmtId="3" fontId="21" fillId="0" borderId="15" xfId="0" applyNumberFormat="1" applyFont="1" applyFill="1" applyBorder="1" applyAlignment="1" applyProtection="1">
      <alignment horizontal="right" vertical="center" wrapText="1"/>
      <protection locked="0"/>
    </xf>
    <xf numFmtId="173" fontId="13" fillId="0" borderId="16" xfId="0" applyNumberFormat="1" applyFont="1" applyFill="1" applyBorder="1" applyAlignment="1">
      <alignment horizontal="left" vertical="center" wrapText="1" indent="1"/>
    </xf>
    <xf numFmtId="166" fontId="4" fillId="0" borderId="17" xfId="0" applyNumberFormat="1" applyFont="1" applyFill="1" applyBorder="1" applyAlignment="1" applyProtection="1">
      <alignment horizontal="center" vertical="center" wrapText="1"/>
    </xf>
    <xf numFmtId="166" fontId="13" fillId="0" borderId="4" xfId="0" applyNumberFormat="1" applyFont="1" applyFill="1" applyBorder="1" applyAlignment="1" applyProtection="1">
      <alignment horizontal="center" vertical="center" wrapText="1"/>
    </xf>
    <xf numFmtId="166" fontId="14" fillId="0" borderId="18" xfId="0" applyNumberFormat="1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4" fillId="0" borderId="13" xfId="0" applyFont="1" applyFill="1" applyBorder="1" applyAlignment="1" applyProtection="1">
      <alignment horizontal="right" vertical="center" wrapText="1" indent="1"/>
    </xf>
    <xf numFmtId="166" fontId="14" fillId="0" borderId="19" xfId="0" applyNumberFormat="1" applyFont="1" applyFill="1" applyBorder="1" applyAlignment="1" applyProtection="1">
      <alignment vertical="center" wrapText="1"/>
    </xf>
    <xf numFmtId="0" fontId="14" fillId="0" borderId="14" xfId="0" applyFont="1" applyFill="1" applyBorder="1" applyAlignment="1" applyProtection="1">
      <alignment horizontal="right" vertical="center" wrapText="1" inden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166" fontId="14" fillId="0" borderId="20" xfId="0" applyNumberFormat="1" applyFont="1" applyFill="1" applyBorder="1" applyAlignment="1" applyProtection="1">
      <alignment vertical="center" wrapText="1"/>
      <protection locked="0"/>
    </xf>
    <xf numFmtId="166" fontId="14" fillId="0" borderId="21" xfId="9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2" xfId="9" applyNumberFormat="1" applyFont="1" applyFill="1" applyBorder="1" applyAlignment="1" applyProtection="1">
      <alignment horizontal="left" vertical="center" wrapText="1" indent="1"/>
    </xf>
    <xf numFmtId="49" fontId="14" fillId="0" borderId="14" xfId="9" applyNumberFormat="1" applyFont="1" applyFill="1" applyBorder="1" applyAlignment="1" applyProtection="1">
      <alignment horizontal="left" vertical="center" wrapText="1" indent="1"/>
    </xf>
    <xf numFmtId="49" fontId="14" fillId="0" borderId="13" xfId="9" applyNumberFormat="1" applyFont="1" applyFill="1" applyBorder="1" applyAlignment="1" applyProtection="1">
      <alignment horizontal="left" vertical="center" wrapText="1" indent="1"/>
    </xf>
    <xf numFmtId="49" fontId="14" fillId="0" borderId="23" xfId="9" applyNumberFormat="1" applyFont="1" applyFill="1" applyBorder="1" applyAlignment="1" applyProtection="1">
      <alignment horizontal="left" vertical="center" wrapText="1" indent="1"/>
    </xf>
    <xf numFmtId="49" fontId="14" fillId="0" borderId="24" xfId="9" applyNumberFormat="1" applyFont="1" applyFill="1" applyBorder="1" applyAlignment="1" applyProtection="1">
      <alignment horizontal="left" vertical="center" wrapText="1" indent="1"/>
    </xf>
    <xf numFmtId="49" fontId="14" fillId="0" borderId="25" xfId="9" applyNumberFormat="1" applyFont="1" applyFill="1" applyBorder="1" applyAlignment="1" applyProtection="1">
      <alignment horizontal="left" vertical="center" wrapText="1" indent="1"/>
    </xf>
    <xf numFmtId="0" fontId="13" fillId="0" borderId="3" xfId="9" applyFont="1" applyFill="1" applyBorder="1" applyAlignment="1" applyProtection="1">
      <alignment horizontal="left" vertical="center" wrapText="1" indent="1"/>
    </xf>
    <xf numFmtId="0" fontId="13" fillId="0" borderId="26" xfId="9" applyFont="1" applyFill="1" applyBorder="1" applyAlignment="1" applyProtection="1">
      <alignment horizontal="left" vertical="center" wrapText="1" indent="1"/>
    </xf>
    <xf numFmtId="0" fontId="13" fillId="0" borderId="3" xfId="9" applyFont="1" applyFill="1" applyBorder="1" applyAlignment="1" applyProtection="1">
      <alignment horizontal="center" vertical="center" wrapText="1"/>
    </xf>
    <xf numFmtId="0" fontId="13" fillId="0" borderId="27" xfId="9" applyFont="1" applyFill="1" applyBorder="1" applyAlignment="1" applyProtection="1">
      <alignment horizontal="center" vertical="center" wrapText="1"/>
    </xf>
    <xf numFmtId="166" fontId="14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vertical="center" wrapText="1" indent="1"/>
    </xf>
    <xf numFmtId="166" fontId="13" fillId="0" borderId="27" xfId="9" applyNumberFormat="1" applyFont="1" applyFill="1" applyBorder="1" applyAlignment="1" applyProtection="1">
      <alignment horizontal="right" vertical="center" wrapText="1" indent="1"/>
    </xf>
    <xf numFmtId="0" fontId="7" fillId="0" borderId="0" xfId="9" applyFont="1" applyFill="1" applyProtection="1"/>
    <xf numFmtId="0" fontId="7" fillId="0" borderId="0" xfId="9" applyFont="1" applyFill="1" applyAlignment="1" applyProtection="1">
      <alignment horizontal="right" vertical="center" indent="1"/>
    </xf>
    <xf numFmtId="0" fontId="7" fillId="0" borderId="0" xfId="9" applyFill="1" applyProtection="1"/>
    <xf numFmtId="0" fontId="14" fillId="0" borderId="0" xfId="9" applyFont="1" applyFill="1" applyProtection="1"/>
    <xf numFmtId="0" fontId="10" fillId="0" borderId="0" xfId="9" applyFont="1" applyFill="1" applyProtection="1"/>
    <xf numFmtId="0" fontId="7" fillId="0" borderId="0" xfId="9" applyFill="1" applyAlignment="1" applyProtection="1"/>
    <xf numFmtId="0" fontId="16" fillId="0" borderId="0" xfId="9" applyFont="1" applyFill="1" applyProtection="1"/>
    <xf numFmtId="0" fontId="15" fillId="0" borderId="0" xfId="9" applyFont="1" applyFill="1" applyProtection="1"/>
    <xf numFmtId="166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centerContinuous" vertical="center" wrapText="1"/>
    </xf>
    <xf numFmtId="166" fontId="1" fillId="0" borderId="0" xfId="0" applyNumberFormat="1" applyFont="1" applyFill="1" applyAlignment="1" applyProtection="1">
      <alignment horizontal="center" vertical="center" wrapText="1"/>
    </xf>
    <xf numFmtId="166" fontId="20" fillId="0" borderId="0" xfId="0" applyNumberFormat="1" applyFont="1" applyFill="1" applyAlignment="1" applyProtection="1">
      <alignment horizontal="center" vertical="center" wrapText="1"/>
    </xf>
    <xf numFmtId="166" fontId="13" fillId="0" borderId="29" xfId="0" applyNumberFormat="1" applyFont="1" applyFill="1" applyBorder="1" applyAlignment="1" applyProtection="1">
      <alignment horizontal="center" vertical="center" wrapText="1"/>
    </xf>
    <xf numFmtId="166" fontId="13" fillId="0" borderId="30" xfId="0" applyNumberFormat="1" applyFont="1" applyFill="1" applyBorder="1" applyAlignment="1" applyProtection="1">
      <alignment horizontal="center" vertical="center" wrapText="1"/>
    </xf>
    <xf numFmtId="166" fontId="13" fillId="0" borderId="31" xfId="0" applyNumberFormat="1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centerContinuous" vertical="center" wrapText="1"/>
    </xf>
    <xf numFmtId="166" fontId="4" fillId="0" borderId="4" xfId="0" applyNumberFormat="1" applyFont="1" applyFill="1" applyBorder="1" applyAlignment="1" applyProtection="1">
      <alignment horizontal="centerContinuous" vertical="center" wrapText="1"/>
    </xf>
    <xf numFmtId="166" fontId="4" fillId="0" borderId="27" xfId="0" applyNumberFormat="1" applyFont="1" applyFill="1" applyBorder="1" applyAlignment="1" applyProtection="1">
      <alignment horizontal="centerContinuous" vertical="center" wrapText="1"/>
    </xf>
    <xf numFmtId="166" fontId="20" fillId="0" borderId="16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166" fontId="13" fillId="0" borderId="32" xfId="9" applyNumberFormat="1" applyFont="1" applyFill="1" applyBorder="1" applyAlignment="1" applyProtection="1">
      <alignment horizontal="right" vertical="center" wrapText="1" indent="1"/>
    </xf>
    <xf numFmtId="166" fontId="14" fillId="0" borderId="33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18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20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27" xfId="9" applyNumberFormat="1" applyFont="1" applyFill="1" applyBorder="1" applyAlignment="1" applyProtection="1">
      <alignment horizontal="right" vertical="center" wrapText="1" indent="1"/>
    </xf>
    <xf numFmtId="166" fontId="19" fillId="0" borderId="27" xfId="0" applyNumberFormat="1" applyFont="1" applyBorder="1" applyAlignment="1" applyProtection="1">
      <alignment horizontal="right" vertical="center" wrapText="1" indent="1"/>
    </xf>
    <xf numFmtId="0" fontId="13" fillId="0" borderId="26" xfId="9" applyFont="1" applyFill="1" applyBorder="1" applyAlignment="1" applyProtection="1">
      <alignment horizontal="center" vertical="center" wrapText="1"/>
    </xf>
    <xf numFmtId="166" fontId="17" fillId="0" borderId="27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textRotation="180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</xf>
    <xf numFmtId="166" fontId="14" fillId="0" borderId="34" xfId="9" applyNumberFormat="1" applyFont="1" applyFill="1" applyBorder="1" applyAlignment="1" applyProtection="1">
      <alignment horizontal="right" vertical="center" wrapText="1" indent="1"/>
    </xf>
    <xf numFmtId="166" fontId="21" fillId="0" borderId="18" xfId="9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20" xfId="9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27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1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9" applyFont="1" applyFill="1" applyBorder="1" applyAlignment="1" applyProtection="1">
      <alignment horizontal="center" vertical="center" wrapText="1"/>
    </xf>
    <xf numFmtId="0" fontId="4" fillId="0" borderId="27" xfId="9" applyFont="1" applyFill="1" applyBorder="1" applyAlignment="1" applyProtection="1">
      <alignment horizontal="center" vertical="center" wrapText="1"/>
    </xf>
    <xf numFmtId="0" fontId="4" fillId="0" borderId="3" xfId="9" applyFont="1" applyFill="1" applyBorder="1" applyAlignment="1" applyProtection="1">
      <alignment horizontal="center" vertical="center" wrapText="1"/>
    </xf>
    <xf numFmtId="166" fontId="3" fillId="0" borderId="0" xfId="9" applyNumberFormat="1" applyFont="1" applyFill="1" applyBorder="1" applyAlignment="1" applyProtection="1">
      <alignment horizontal="right" vertical="center" wrapText="1" indent="1"/>
    </xf>
    <xf numFmtId="0" fontId="3" fillId="0" borderId="0" xfId="9" applyFont="1" applyFill="1" applyBorder="1" applyAlignment="1" applyProtection="1">
      <alignment vertical="center" wrapText="1"/>
    </xf>
    <xf numFmtId="0" fontId="3" fillId="0" borderId="0" xfId="9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wrapText="1"/>
    </xf>
    <xf numFmtId="166" fontId="21" fillId="0" borderId="35" xfId="9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5" xfId="0" applyFont="1" applyBorder="1" applyAlignment="1" applyProtection="1">
      <alignment wrapText="1"/>
    </xf>
    <xf numFmtId="0" fontId="18" fillId="0" borderId="14" xfId="0" applyFont="1" applyBorder="1" applyAlignment="1" applyProtection="1">
      <alignment wrapText="1"/>
    </xf>
    <xf numFmtId="0" fontId="18" fillId="0" borderId="13" xfId="0" applyFont="1" applyBorder="1" applyAlignment="1" applyProtection="1">
      <alignment wrapText="1"/>
    </xf>
    <xf numFmtId="166" fontId="20" fillId="0" borderId="16" xfId="0" applyNumberFormat="1" applyFont="1" applyFill="1" applyBorder="1" applyAlignment="1">
      <alignment horizontal="center" vertical="center" wrapText="1"/>
    </xf>
    <xf numFmtId="3" fontId="21" fillId="0" borderId="36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6" xfId="0" applyNumberFormat="1" applyFont="1" applyFill="1" applyBorder="1" applyAlignment="1">
      <alignment horizontal="right" vertical="center" wrapText="1"/>
    </xf>
    <xf numFmtId="166" fontId="23" fillId="0" borderId="0" xfId="0" applyNumberFormat="1" applyFont="1" applyFill="1" applyAlignment="1" applyProtection="1">
      <alignment horizontal="right" vertical="center"/>
    </xf>
    <xf numFmtId="166" fontId="20" fillId="0" borderId="17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Border="1" applyAlignment="1">
      <alignment vertical="center" wrapText="1"/>
    </xf>
    <xf numFmtId="166" fontId="0" fillId="0" borderId="37" xfId="0" applyNumberFormat="1" applyFill="1" applyBorder="1" applyAlignment="1">
      <alignment vertical="center" wrapText="1"/>
    </xf>
    <xf numFmtId="0" fontId="4" fillId="0" borderId="17" xfId="9" applyFont="1" applyFill="1" applyBorder="1" applyAlignment="1" applyProtection="1">
      <alignment horizontal="center" vertical="center" wrapText="1"/>
    </xf>
    <xf numFmtId="166" fontId="13" fillId="0" borderId="16" xfId="9" applyNumberFormat="1" applyFont="1" applyFill="1" applyBorder="1" applyAlignment="1" applyProtection="1">
      <alignment horizontal="right" vertical="center" wrapText="1" indent="1"/>
    </xf>
    <xf numFmtId="0" fontId="4" fillId="0" borderId="38" xfId="9" applyFont="1" applyFill="1" applyBorder="1" applyAlignment="1" applyProtection="1">
      <alignment horizontal="center" vertical="center" wrapText="1"/>
    </xf>
    <xf numFmtId="0" fontId="13" fillId="0" borderId="32" xfId="9" applyFont="1" applyFill="1" applyBorder="1" applyAlignment="1" applyProtection="1">
      <alignment vertical="center" wrapText="1"/>
    </xf>
    <xf numFmtId="0" fontId="13" fillId="0" borderId="27" xfId="9" applyFont="1" applyFill="1" applyBorder="1" applyAlignment="1" applyProtection="1">
      <alignment vertical="center" wrapText="1"/>
    </xf>
    <xf numFmtId="166" fontId="14" fillId="0" borderId="19" xfId="0" applyNumberFormat="1" applyFont="1" applyFill="1" applyBorder="1" applyAlignment="1" applyProtection="1">
      <alignment horizontal="right" vertical="center" wrapText="1" indent="1"/>
    </xf>
    <xf numFmtId="166" fontId="0" fillId="0" borderId="39" xfId="0" applyNumberFormat="1" applyFill="1" applyBorder="1" applyAlignment="1" applyProtection="1">
      <alignment horizontal="left" vertical="center" wrapText="1"/>
      <protection locked="0"/>
    </xf>
    <xf numFmtId="166" fontId="23" fillId="0" borderId="40" xfId="0" applyNumberFormat="1" applyFont="1" applyFill="1" applyBorder="1" applyAlignment="1">
      <alignment horizontal="left" vertical="center" wrapText="1" indent="2"/>
    </xf>
    <xf numFmtId="166" fontId="23" fillId="0" borderId="12" xfId="0" applyNumberFormat="1" applyFont="1" applyFill="1" applyBorder="1" applyAlignment="1">
      <alignment horizontal="right" vertical="center"/>
    </xf>
    <xf numFmtId="166" fontId="23" fillId="0" borderId="16" xfId="0" applyNumberFormat="1" applyFont="1" applyFill="1" applyBorder="1" applyAlignment="1">
      <alignment horizontal="center" vertical="center" wrapText="1"/>
    </xf>
    <xf numFmtId="166" fontId="0" fillId="0" borderId="36" xfId="0" applyNumberFormat="1" applyFill="1" applyBorder="1" applyAlignment="1" applyProtection="1">
      <alignment horizontal="left" vertical="center" wrapText="1"/>
      <protection locked="0"/>
    </xf>
    <xf numFmtId="166" fontId="23" fillId="0" borderId="16" xfId="0" applyNumberFormat="1" applyFont="1" applyFill="1" applyBorder="1" applyAlignment="1">
      <alignment horizontal="left" vertical="center" wrapText="1" indent="2"/>
    </xf>
    <xf numFmtId="0" fontId="23" fillId="0" borderId="16" xfId="0" applyFont="1" applyFill="1" applyBorder="1" applyAlignment="1">
      <alignment horizontal="center" vertical="center"/>
    </xf>
    <xf numFmtId="166" fontId="14" fillId="0" borderId="36" xfId="9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" xfId="0" applyFont="1" applyBorder="1" applyAlignment="1" applyProtection="1">
      <alignment horizontal="left" wrapText="1" indent="1"/>
    </xf>
    <xf numFmtId="0" fontId="19" fillId="0" borderId="29" xfId="0" applyFont="1" applyBorder="1" applyAlignment="1" applyProtection="1">
      <alignment horizontal="left" wrapText="1" indent="1"/>
    </xf>
    <xf numFmtId="0" fontId="18" fillId="0" borderId="34" xfId="0" applyFont="1" applyFill="1" applyBorder="1" applyAlignment="1" applyProtection="1">
      <alignment horizontal="left" wrapText="1" indent="1"/>
    </xf>
    <xf numFmtId="0" fontId="18" fillId="0" borderId="18" xfId="0" applyFont="1" applyFill="1" applyBorder="1" applyAlignment="1" applyProtection="1">
      <alignment horizontal="left" wrapText="1" indent="1"/>
    </xf>
    <xf numFmtId="166" fontId="13" fillId="0" borderId="16" xfId="0" applyNumberFormat="1" applyFont="1" applyFill="1" applyBorder="1" applyAlignment="1">
      <alignment horizontal="center" vertical="center"/>
    </xf>
    <xf numFmtId="166" fontId="13" fillId="0" borderId="16" xfId="0" applyNumberFormat="1" applyFont="1" applyFill="1" applyBorder="1" applyAlignment="1">
      <alignment horizontal="center" vertical="center" wrapText="1"/>
    </xf>
    <xf numFmtId="166" fontId="14" fillId="0" borderId="41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2" xfId="9" applyFont="1" applyFill="1" applyBorder="1" applyAlignment="1" applyProtection="1">
      <alignment horizontal="center" vertical="center" wrapText="1"/>
    </xf>
    <xf numFmtId="166" fontId="13" fillId="0" borderId="17" xfId="9" applyNumberFormat="1" applyFont="1" applyFill="1" applyBorder="1" applyAlignment="1" applyProtection="1">
      <alignment horizontal="right" vertical="center" wrapText="1" indent="1"/>
    </xf>
    <xf numFmtId="166" fontId="14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9" applyFont="1" applyFill="1" applyBorder="1" applyAlignment="1" applyProtection="1">
      <alignment horizontal="left" vertical="center" wrapText="1" indent="1"/>
    </xf>
    <xf numFmtId="0" fontId="18" fillId="0" borderId="34" xfId="0" applyFont="1" applyBorder="1" applyAlignment="1" applyProtection="1">
      <alignment horizontal="left" wrapText="1" indent="1"/>
    </xf>
    <xf numFmtId="0" fontId="18" fillId="0" borderId="18" xfId="0" applyFont="1" applyBorder="1" applyAlignment="1" applyProtection="1">
      <alignment horizontal="left" wrapText="1" indent="1"/>
    </xf>
    <xf numFmtId="0" fontId="18" fillId="0" borderId="20" xfId="0" applyFont="1" applyBorder="1" applyAlignment="1" applyProtection="1">
      <alignment horizontal="left" wrapText="1" indent="1"/>
    </xf>
    <xf numFmtId="0" fontId="19" fillId="0" borderId="27" xfId="0" applyFont="1" applyBorder="1" applyAlignment="1" applyProtection="1">
      <alignment horizontal="left" vertical="center" wrapText="1" indent="1"/>
    </xf>
    <xf numFmtId="0" fontId="18" fillId="0" borderId="20" xfId="0" applyFont="1" applyBorder="1" applyAlignment="1" applyProtection="1">
      <alignment wrapText="1"/>
    </xf>
    <xf numFmtId="0" fontId="18" fillId="0" borderId="35" xfId="0" applyFont="1" applyBorder="1" applyAlignment="1" applyProtection="1">
      <alignment horizontal="left" wrapText="1" indent="1"/>
    </xf>
    <xf numFmtId="0" fontId="19" fillId="0" borderId="27" xfId="0" applyFont="1" applyBorder="1" applyAlignment="1" applyProtection="1">
      <alignment wrapText="1"/>
    </xf>
    <xf numFmtId="0" fontId="19" fillId="0" borderId="31" xfId="0" applyFont="1" applyBorder="1" applyAlignment="1" applyProtection="1">
      <alignment wrapText="1"/>
    </xf>
    <xf numFmtId="166" fontId="20" fillId="0" borderId="17" xfId="9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9" applyFont="1" applyFill="1" applyBorder="1" applyAlignment="1" applyProtection="1">
      <alignment horizontal="left" vertical="center" wrapText="1" indent="1"/>
    </xf>
    <xf numFmtId="0" fontId="14" fillId="0" borderId="18" xfId="9" applyFont="1" applyFill="1" applyBorder="1" applyAlignment="1" applyProtection="1">
      <alignment horizontal="left" vertical="center" wrapText="1" indent="1"/>
    </xf>
    <xf numFmtId="0" fontId="14" fillId="0" borderId="44" xfId="9" applyFont="1" applyFill="1" applyBorder="1" applyAlignment="1" applyProtection="1">
      <alignment horizontal="left" vertical="center" wrapText="1" indent="1"/>
    </xf>
    <xf numFmtId="0" fontId="14" fillId="0" borderId="18" xfId="9" applyFont="1" applyFill="1" applyBorder="1" applyAlignment="1" applyProtection="1">
      <alignment horizontal="left" indent="6"/>
    </xf>
    <xf numFmtId="0" fontId="14" fillId="0" borderId="18" xfId="9" applyFont="1" applyFill="1" applyBorder="1" applyAlignment="1" applyProtection="1">
      <alignment horizontal="left" vertical="center" wrapText="1" indent="6"/>
    </xf>
    <xf numFmtId="0" fontId="14" fillId="0" borderId="20" xfId="9" applyFont="1" applyFill="1" applyBorder="1" applyAlignment="1" applyProtection="1">
      <alignment horizontal="left" vertical="center" wrapText="1" indent="6"/>
    </xf>
    <xf numFmtId="0" fontId="14" fillId="0" borderId="20" xfId="9" applyFont="1" applyFill="1" applyBorder="1" applyAlignment="1" applyProtection="1">
      <alignment horizontal="left" vertical="center" wrapText="1" indent="1"/>
    </xf>
    <xf numFmtId="0" fontId="18" fillId="0" borderId="20" xfId="0" applyFont="1" applyBorder="1" applyAlignment="1" applyProtection="1">
      <alignment horizontal="lef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14" fillId="0" borderId="34" xfId="9" applyFont="1" applyFill="1" applyBorder="1" applyAlignment="1" applyProtection="1">
      <alignment horizontal="left" vertical="center" wrapText="1" indent="6"/>
    </xf>
    <xf numFmtId="0" fontId="14" fillId="0" borderId="35" xfId="9" applyFont="1" applyFill="1" applyBorder="1" applyAlignment="1" applyProtection="1">
      <alignment horizontal="left" vertical="center" wrapText="1" indent="6"/>
    </xf>
    <xf numFmtId="0" fontId="20" fillId="0" borderId="27" xfId="9" applyFont="1" applyFill="1" applyBorder="1" applyAlignment="1" applyProtection="1">
      <alignment horizontal="left" vertical="center" wrapText="1" indent="1"/>
    </xf>
    <xf numFmtId="0" fontId="14" fillId="0" borderId="31" xfId="9" applyFont="1" applyFill="1" applyBorder="1" applyAlignment="1" applyProtection="1">
      <alignment horizontal="left" vertical="center" wrapText="1" indent="1"/>
    </xf>
    <xf numFmtId="0" fontId="14" fillId="0" borderId="34" xfId="9" applyFont="1" applyFill="1" applyBorder="1" applyAlignment="1" applyProtection="1">
      <alignment horizontal="left" vertical="center" wrapText="1" indent="1"/>
    </xf>
    <xf numFmtId="0" fontId="14" fillId="0" borderId="35" xfId="9" applyFont="1" applyFill="1" applyBorder="1" applyAlignment="1" applyProtection="1">
      <alignment horizontal="left" vertical="center" wrapText="1" indent="1"/>
    </xf>
    <xf numFmtId="0" fontId="20" fillId="0" borderId="31" xfId="9" applyFont="1" applyFill="1" applyBorder="1" applyAlignment="1" applyProtection="1">
      <alignment horizontal="left" vertical="center" wrapText="1" indent="1"/>
    </xf>
    <xf numFmtId="0" fontId="17" fillId="0" borderId="31" xfId="0" applyFont="1" applyBorder="1" applyAlignment="1" applyProtection="1">
      <alignment horizontal="left" vertical="center" wrapText="1" indent="1"/>
    </xf>
    <xf numFmtId="0" fontId="14" fillId="0" borderId="44" xfId="9" applyFont="1" applyFill="1" applyBorder="1" applyAlignment="1" applyProtection="1">
      <alignment horizontal="left" indent="1"/>
    </xf>
    <xf numFmtId="166" fontId="14" fillId="0" borderId="45" xfId="9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31" xfId="9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9" applyNumberFormat="1" applyFont="1" applyFill="1" applyBorder="1" applyAlignment="1" applyProtection="1">
      <alignment horizontal="left" vertical="center" wrapText="1" indent="1"/>
    </xf>
    <xf numFmtId="0" fontId="7" fillId="0" borderId="46" xfId="9" applyFill="1" applyBorder="1" applyProtection="1"/>
    <xf numFmtId="166" fontId="14" fillId="0" borderId="37" xfId="9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3" xfId="9" applyNumberFormat="1" applyFont="1" applyFill="1" applyBorder="1" applyAlignment="1" applyProtection="1">
      <alignment horizontal="left" vertical="center" wrapText="1" indent="1"/>
    </xf>
    <xf numFmtId="49" fontId="20" fillId="0" borderId="22" xfId="9" applyNumberFormat="1" applyFont="1" applyFill="1" applyBorder="1" applyAlignment="1" applyProtection="1">
      <alignment horizontal="left" vertical="center" wrapText="1" indent="1"/>
    </xf>
    <xf numFmtId="166" fontId="20" fillId="0" borderId="37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8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16" xfId="9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4" xfId="9" applyFont="1" applyFill="1" applyBorder="1" applyAlignment="1" applyProtection="1">
      <alignment horizontal="left" vertical="center" wrapText="1" indent="1"/>
    </xf>
    <xf numFmtId="166" fontId="21" fillId="0" borderId="44" xfId="9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44" xfId="9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47" xfId="0" applyNumberFormat="1" applyFont="1" applyFill="1" applyBorder="1" applyAlignment="1" applyProtection="1">
      <alignment horizontal="centerContinuous" vertical="center" wrapText="1"/>
    </xf>
    <xf numFmtId="166" fontId="4" fillId="0" borderId="40" xfId="0" applyNumberFormat="1" applyFont="1" applyFill="1" applyBorder="1" applyAlignment="1" applyProtection="1">
      <alignment horizontal="centerContinuous" vertical="center"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20" fillId="0" borderId="47" xfId="0" applyNumberFormat="1" applyFont="1" applyFill="1" applyBorder="1" applyAlignment="1" applyProtection="1">
      <alignment horizontal="center" vertical="center" wrapText="1"/>
    </xf>
    <xf numFmtId="166" fontId="4" fillId="0" borderId="16" xfId="0" applyNumberFormat="1" applyFont="1" applyFill="1" applyBorder="1" applyAlignment="1" applyProtection="1">
      <alignment horizontal="center" vertical="center" wrapText="1"/>
    </xf>
    <xf numFmtId="0" fontId="18" fillId="0" borderId="35" xfId="0" applyFont="1" applyBorder="1" applyAlignment="1" applyProtection="1">
      <alignment horizontal="left" vertical="center" wrapText="1" indent="1"/>
    </xf>
    <xf numFmtId="166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41" xfId="0" applyNumberFormat="1" applyFont="1" applyFill="1" applyBorder="1" applyAlignment="1">
      <alignment horizontal="right" vertical="center" wrapText="1" indent="1"/>
    </xf>
    <xf numFmtId="3" fontId="20" fillId="0" borderId="18" xfId="0" applyNumberFormat="1" applyFont="1" applyFill="1" applyBorder="1" applyAlignment="1" applyProtection="1">
      <alignment horizontal="right" vertical="center" wrapText="1" indent="1"/>
    </xf>
    <xf numFmtId="3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4" xfId="0" applyNumberFormat="1" applyFont="1" applyFill="1" applyBorder="1" applyAlignment="1" applyProtection="1">
      <alignment horizontal="right" vertical="center" wrapText="1" indent="1"/>
    </xf>
    <xf numFmtId="166" fontId="13" fillId="0" borderId="27" xfId="0" applyNumberFormat="1" applyFont="1" applyFill="1" applyBorder="1" applyAlignment="1" applyProtection="1">
      <alignment horizontal="right" vertical="center" wrapText="1" indent="1"/>
    </xf>
    <xf numFmtId="166" fontId="13" fillId="0" borderId="27" xfId="9" applyNumberFormat="1" applyFont="1" applyBorder="1" applyAlignment="1">
      <alignment horizontal="right" vertical="center" wrapText="1" indent="1"/>
    </xf>
    <xf numFmtId="166" fontId="14" fillId="0" borderId="34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18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20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27" xfId="9" applyNumberFormat="1" applyFont="1" applyBorder="1" applyAlignment="1">
      <alignment horizontal="right" vertical="center" wrapText="1" indent="1"/>
    </xf>
    <xf numFmtId="166" fontId="14" fillId="0" borderId="34" xfId="9" applyNumberFormat="1" applyFont="1" applyBorder="1" applyAlignment="1">
      <alignment horizontal="right" vertical="center" wrapText="1" indent="1"/>
    </xf>
    <xf numFmtId="166" fontId="21" fillId="0" borderId="18" xfId="9" applyNumberFormat="1" applyFont="1" applyBorder="1" applyAlignment="1" applyProtection="1">
      <alignment horizontal="right" vertical="center" wrapText="1" indent="1"/>
      <protection locked="0"/>
    </xf>
    <xf numFmtId="166" fontId="21" fillId="0" borderId="20" xfId="9" applyNumberFormat="1" applyFont="1" applyBorder="1" applyAlignment="1" applyProtection="1">
      <alignment horizontal="right" vertical="center" wrapText="1" indent="1"/>
      <protection locked="0"/>
    </xf>
    <xf numFmtId="166" fontId="21" fillId="0" borderId="34" xfId="9" applyNumberFormat="1" applyFont="1" applyBorder="1" applyAlignment="1" applyProtection="1">
      <alignment horizontal="right" vertical="center" wrapText="1" indent="1"/>
      <protection locked="0"/>
    </xf>
    <xf numFmtId="166" fontId="21" fillId="0" borderId="35" xfId="9" applyNumberFormat="1" applyFont="1" applyBorder="1" applyAlignment="1" applyProtection="1">
      <alignment horizontal="right" vertical="center" wrapText="1" indent="1"/>
      <protection locked="0"/>
    </xf>
    <xf numFmtId="166" fontId="21" fillId="0" borderId="44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27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32" xfId="9" applyNumberFormat="1" applyFont="1" applyBorder="1" applyAlignment="1">
      <alignment horizontal="right" vertical="center" wrapText="1" indent="1"/>
    </xf>
    <xf numFmtId="166" fontId="14" fillId="0" borderId="33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28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21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43" xfId="9" applyNumberFormat="1" applyFont="1" applyBorder="1" applyAlignment="1" applyProtection="1">
      <alignment horizontal="right" vertical="center" wrapText="1" indent="1"/>
      <protection locked="0"/>
    </xf>
    <xf numFmtId="166" fontId="19" fillId="0" borderId="27" xfId="0" applyNumberFormat="1" applyFont="1" applyBorder="1" applyAlignment="1">
      <alignment horizontal="right" vertical="center" wrapText="1" indent="1"/>
    </xf>
    <xf numFmtId="166" fontId="20" fillId="0" borderId="17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37" xfId="9" applyNumberFormat="1" applyFont="1" applyBorder="1" applyAlignment="1" applyProtection="1">
      <alignment horizontal="right" vertical="center" wrapText="1" indent="1"/>
      <protection locked="0"/>
    </xf>
    <xf numFmtId="166" fontId="17" fillId="0" borderId="27" xfId="0" quotePrefix="1" applyNumberFormat="1" applyFont="1" applyBorder="1" applyAlignment="1">
      <alignment horizontal="right" vertical="center" wrapText="1" indent="1"/>
    </xf>
    <xf numFmtId="0" fontId="14" fillId="0" borderId="20" xfId="9" applyFont="1" applyBorder="1" applyAlignment="1">
      <alignment horizontal="left" vertical="center" wrapText="1" indent="1"/>
    </xf>
    <xf numFmtId="0" fontId="14" fillId="0" borderId="18" xfId="9" applyFont="1" applyBorder="1" applyAlignment="1">
      <alignment horizontal="left" vertical="center" wrapText="1" indent="1"/>
    </xf>
    <xf numFmtId="0" fontId="14" fillId="0" borderId="18" xfId="9" applyFont="1" applyBorder="1" applyAlignment="1">
      <alignment horizontal="left" indent="6"/>
    </xf>
    <xf numFmtId="0" fontId="14" fillId="0" borderId="18" xfId="9" applyFont="1" applyBorder="1" applyAlignment="1">
      <alignment horizontal="left" vertical="center" wrapText="1" indent="6"/>
    </xf>
    <xf numFmtId="0" fontId="14" fillId="0" borderId="20" xfId="9" applyFont="1" applyBorder="1" applyAlignment="1">
      <alignment horizontal="left" vertical="center" wrapText="1" indent="6"/>
    </xf>
    <xf numFmtId="49" fontId="14" fillId="0" borderId="18" xfId="9" applyNumberFormat="1" applyFont="1" applyBorder="1" applyAlignment="1">
      <alignment horizontal="left" vertical="center" wrapText="1" indent="1"/>
    </xf>
    <xf numFmtId="0" fontId="14" fillId="0" borderId="31" xfId="9" applyFont="1" applyBorder="1" applyAlignment="1">
      <alignment horizontal="left" vertical="center" wrapText="1" indent="1"/>
    </xf>
    <xf numFmtId="166" fontId="21" fillId="0" borderId="49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49" xfId="0" applyNumberFormat="1" applyFont="1" applyBorder="1" applyAlignment="1">
      <alignment horizontal="right" vertical="center" wrapText="1" indent="1"/>
    </xf>
    <xf numFmtId="166" fontId="21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0" fillId="0" borderId="50" xfId="0" applyNumberFormat="1" applyBorder="1" applyAlignment="1">
      <alignment horizontal="left" vertical="center" wrapText="1" indent="1"/>
    </xf>
    <xf numFmtId="166" fontId="14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0" fillId="0" borderId="41" xfId="0" applyNumberFormat="1" applyBorder="1" applyAlignment="1">
      <alignment horizontal="left" vertical="center" wrapText="1" indent="1"/>
    </xf>
    <xf numFmtId="166" fontId="14" fillId="0" borderId="49" xfId="0" applyNumberFormat="1" applyFont="1" applyBorder="1" applyAlignment="1" applyProtection="1">
      <alignment horizontal="right" vertical="center" wrapText="1" indent="1"/>
      <protection locked="0"/>
    </xf>
    <xf numFmtId="166" fontId="14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23" fillId="0" borderId="16" xfId="0" applyNumberFormat="1" applyFont="1" applyBorder="1" applyAlignment="1">
      <alignment horizontal="left" vertical="center" wrapText="1" indent="1"/>
    </xf>
    <xf numFmtId="166" fontId="0" fillId="0" borderId="52" xfId="0" applyNumberFormat="1" applyBorder="1" applyAlignment="1">
      <alignment horizontal="left" vertical="center" wrapText="1" indent="1"/>
    </xf>
    <xf numFmtId="166" fontId="21" fillId="0" borderId="53" xfId="0" applyNumberFormat="1" applyFont="1" applyBorder="1" applyAlignment="1" applyProtection="1">
      <alignment horizontal="right" vertical="center" wrapText="1" indent="1"/>
      <protection locked="0"/>
    </xf>
    <xf numFmtId="166" fontId="23" fillId="0" borderId="17" xfId="0" applyNumberFormat="1" applyFont="1" applyBorder="1" applyAlignment="1">
      <alignment horizontal="right" vertical="center" wrapText="1" indent="1"/>
    </xf>
    <xf numFmtId="166" fontId="0" fillId="0" borderId="0" xfId="0" applyNumberFormat="1" applyFill="1" applyBorder="1" applyAlignment="1" applyProtection="1">
      <alignment horizontal="center" vertical="center" wrapText="1"/>
    </xf>
    <xf numFmtId="166" fontId="20" fillId="0" borderId="16" xfId="0" applyNumberFormat="1" applyFont="1" applyBorder="1" applyAlignment="1">
      <alignment horizontal="center" vertical="center" wrapText="1"/>
    </xf>
    <xf numFmtId="166" fontId="20" fillId="0" borderId="27" xfId="0" applyNumberFormat="1" applyFont="1" applyBorder="1" applyAlignment="1">
      <alignment horizontal="center" vertical="center" wrapText="1"/>
    </xf>
    <xf numFmtId="166" fontId="14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23" fillId="0" borderId="27" xfId="0" applyNumberFormat="1" applyFont="1" applyBorder="1" applyAlignment="1">
      <alignment horizontal="right" vertical="center" wrapText="1" indent="1"/>
    </xf>
    <xf numFmtId="166" fontId="20" fillId="0" borderId="47" xfId="0" applyNumberFormat="1" applyFont="1" applyBorder="1" applyAlignment="1">
      <alignment horizontal="center" vertical="center" wrapText="1"/>
    </xf>
    <xf numFmtId="166" fontId="14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14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54" xfId="0" applyNumberFormat="1" applyFont="1" applyBorder="1" applyAlignment="1">
      <alignment horizontal="right" vertical="center" wrapText="1" indent="1"/>
    </xf>
    <xf numFmtId="166" fontId="14" fillId="0" borderId="50" xfId="0" applyNumberFormat="1" applyFont="1" applyBorder="1" applyAlignment="1">
      <alignment horizontal="left" vertical="center" wrapText="1" indent="1"/>
    </xf>
    <xf numFmtId="166" fontId="14" fillId="0" borderId="41" xfId="0" applyNumberFormat="1" applyFont="1" applyBorder="1" applyAlignment="1">
      <alignment horizontal="left" vertical="center" wrapText="1" indent="1"/>
    </xf>
    <xf numFmtId="166" fontId="14" fillId="0" borderId="41" xfId="0" applyNumberFormat="1" applyFont="1" applyBorder="1" applyAlignment="1" applyProtection="1">
      <alignment horizontal="left" vertical="center" wrapText="1" indent="1"/>
      <protection locked="0"/>
    </xf>
    <xf numFmtId="166" fontId="24" fillId="0" borderId="52" xfId="0" applyNumberFormat="1" applyFont="1" applyBorder="1" applyAlignment="1">
      <alignment horizontal="left" vertical="center" wrapText="1" indent="1"/>
    </xf>
    <xf numFmtId="166" fontId="21" fillId="0" borderId="41" xfId="0" applyNumberFormat="1" applyFont="1" applyBorder="1" applyAlignment="1">
      <alignment horizontal="left" vertical="center" wrapText="1" indent="2"/>
    </xf>
    <xf numFmtId="166" fontId="24" fillId="0" borderId="41" xfId="0" applyNumberFormat="1" applyFont="1" applyBorder="1" applyAlignment="1">
      <alignment horizontal="left" vertical="center" wrapText="1" indent="1"/>
    </xf>
    <xf numFmtId="166" fontId="14" fillId="0" borderId="50" xfId="0" applyNumberFormat="1" applyFont="1" applyBorder="1" applyAlignment="1">
      <alignment horizontal="left" vertical="center" wrapText="1" indent="2"/>
    </xf>
    <xf numFmtId="166" fontId="14" fillId="0" borderId="15" xfId="0" applyNumberFormat="1" applyFont="1" applyBorder="1" applyAlignment="1">
      <alignment horizontal="left" vertical="center" wrapText="1" indent="2"/>
    </xf>
    <xf numFmtId="166" fontId="14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14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50" xfId="0" applyNumberFormat="1" applyFont="1" applyBorder="1" applyAlignment="1">
      <alignment horizontal="right" vertical="center" wrapText="1" indent="1"/>
    </xf>
    <xf numFmtId="166" fontId="21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Border="1" applyAlignment="1">
      <alignment horizontal="right" vertical="center" wrapText="1" indent="1"/>
    </xf>
    <xf numFmtId="166" fontId="23" fillId="0" borderId="16" xfId="0" applyNumberFormat="1" applyFont="1" applyBorder="1" applyAlignment="1">
      <alignment horizontal="right" vertical="center" wrapText="1" indent="1"/>
    </xf>
    <xf numFmtId="166" fontId="21" fillId="0" borderId="41" xfId="0" applyNumberFormat="1" applyFont="1" applyBorder="1" applyAlignment="1">
      <alignment horizontal="left" vertical="center" wrapText="1" indent="1"/>
    </xf>
    <xf numFmtId="166" fontId="21" fillId="0" borderId="52" xfId="0" applyNumberFormat="1" applyFont="1" applyBorder="1" applyAlignment="1">
      <alignment horizontal="left" vertical="center" wrapText="1" indent="1"/>
    </xf>
    <xf numFmtId="166" fontId="21" fillId="0" borderId="50" xfId="0" applyNumberFormat="1" applyFont="1" applyBorder="1" applyAlignment="1">
      <alignment horizontal="left" vertical="center" wrapText="1" indent="1"/>
    </xf>
    <xf numFmtId="166" fontId="21" fillId="0" borderId="50" xfId="0" applyNumberFormat="1" applyFont="1" applyBorder="1" applyAlignment="1" applyProtection="1">
      <alignment horizontal="left" vertical="center" wrapText="1" indent="1"/>
      <protection locked="0"/>
    </xf>
    <xf numFmtId="166" fontId="14" fillId="0" borderId="50" xfId="0" applyNumberFormat="1" applyFont="1" applyBorder="1" applyAlignment="1" applyProtection="1">
      <alignment horizontal="left" vertical="center" wrapText="1" indent="1"/>
      <protection locked="0"/>
    </xf>
    <xf numFmtId="166" fontId="21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14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56" xfId="0" applyNumberFormat="1" applyFont="1" applyBorder="1" applyAlignment="1">
      <alignment horizontal="right" vertical="center" wrapText="1" indent="1"/>
    </xf>
    <xf numFmtId="166" fontId="14" fillId="0" borderId="45" xfId="0" applyNumberFormat="1" applyFont="1" applyBorder="1" applyAlignment="1">
      <alignment horizontal="left" vertical="center" wrapText="1" indent="1"/>
    </xf>
    <xf numFmtId="166" fontId="14" fillId="0" borderId="52" xfId="0" applyNumberFormat="1" applyFont="1" applyBorder="1" applyAlignment="1">
      <alignment horizontal="left" vertical="center" wrapText="1" indent="1"/>
    </xf>
    <xf numFmtId="166" fontId="24" fillId="0" borderId="52" xfId="0" applyNumberFormat="1" applyFont="1" applyBorder="1" applyAlignment="1">
      <alignment horizontal="right" vertical="center" wrapText="1" indent="1"/>
    </xf>
    <xf numFmtId="166" fontId="14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52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Fill="1" applyBorder="1" applyAlignment="1" applyProtection="1">
      <alignment vertical="center" wrapText="1"/>
    </xf>
    <xf numFmtId="166" fontId="30" fillId="0" borderId="11" xfId="0" applyNumberFormat="1" applyFont="1" applyFill="1" applyBorder="1" applyAlignment="1" applyProtection="1">
      <alignment horizontal="center" vertical="center" wrapText="1"/>
    </xf>
    <xf numFmtId="3" fontId="21" fillId="0" borderId="44" xfId="9" applyNumberFormat="1" applyFont="1" applyBorder="1" applyAlignment="1">
      <alignment horizontal="right" vertical="center" indent="1"/>
    </xf>
    <xf numFmtId="166" fontId="14" fillId="0" borderId="44" xfId="9" applyNumberFormat="1" applyFont="1" applyBorder="1" applyAlignment="1" applyProtection="1">
      <alignment horizontal="right" vertical="center" wrapText="1" indent="1"/>
      <protection locked="0"/>
    </xf>
    <xf numFmtId="166" fontId="0" fillId="0" borderId="7" xfId="0" applyNumberFormat="1" applyBorder="1" applyAlignment="1">
      <alignment vertical="center" wrapText="1"/>
    </xf>
    <xf numFmtId="166" fontId="21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24" fillId="0" borderId="36" xfId="0" applyNumberFormat="1" applyFont="1" applyBorder="1" applyAlignment="1">
      <alignment horizontal="left" vertical="center" wrapText="1" indent="2"/>
    </xf>
    <xf numFmtId="166" fontId="0" fillId="0" borderId="52" xfId="0" applyNumberFormat="1" applyFill="1" applyBorder="1" applyAlignment="1" applyProtection="1">
      <alignment horizontal="center" vertical="center" wrapText="1"/>
    </xf>
    <xf numFmtId="166" fontId="21" fillId="0" borderId="15" xfId="0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/>
    </xf>
    <xf numFmtId="3" fontId="2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45" xfId="0" applyNumberFormat="1" applyFont="1" applyFill="1" applyBorder="1" applyAlignment="1">
      <alignment horizontal="right" vertical="center" wrapText="1" indent="1"/>
    </xf>
    <xf numFmtId="3" fontId="2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6" xfId="0" applyNumberFormat="1" applyFont="1" applyFill="1" applyBorder="1" applyAlignment="1">
      <alignment horizontal="right" vertical="center" indent="1"/>
    </xf>
    <xf numFmtId="3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57" xfId="0" applyNumberFormat="1" applyFont="1" applyFill="1" applyBorder="1" applyAlignment="1" applyProtection="1">
      <alignment horizontal="right" vertical="center" wrapText="1" indent="1"/>
    </xf>
    <xf numFmtId="166" fontId="20" fillId="0" borderId="4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top"/>
    </xf>
    <xf numFmtId="166" fontId="4" fillId="0" borderId="16" xfId="0" applyNumberFormat="1" applyFont="1" applyFill="1" applyBorder="1" applyAlignment="1" applyProtection="1">
      <alignment horizontal="left" vertical="center" wrapText="1"/>
    </xf>
    <xf numFmtId="166" fontId="13" fillId="0" borderId="16" xfId="0" applyNumberFormat="1" applyFont="1" applyFill="1" applyBorder="1" applyAlignment="1" applyProtection="1">
      <alignment vertical="center" wrapText="1"/>
    </xf>
    <xf numFmtId="166" fontId="13" fillId="0" borderId="16" xfId="0" applyNumberFormat="1" applyFont="1" applyFill="1" applyBorder="1" applyAlignment="1" applyProtection="1">
      <alignment horizontal="right" vertical="center" wrapText="1" indent="1"/>
    </xf>
    <xf numFmtId="166" fontId="13" fillId="0" borderId="7" xfId="0" applyNumberFormat="1" applyFont="1" applyFill="1" applyBorder="1" applyAlignment="1" applyProtection="1">
      <alignment horizontal="center" vertical="center" wrapText="1"/>
    </xf>
    <xf numFmtId="166" fontId="13" fillId="0" borderId="38" xfId="0" applyNumberFormat="1" applyFont="1" applyFill="1" applyBorder="1" applyAlignment="1" applyProtection="1">
      <alignment horizontal="center" vertical="center" wrapText="1"/>
    </xf>
    <xf numFmtId="3" fontId="20" fillId="0" borderId="51" xfId="0" applyNumberFormat="1" applyFont="1" applyFill="1" applyBorder="1" applyAlignment="1" applyProtection="1">
      <alignment horizontal="right" vertical="center" wrapText="1" indent="1"/>
    </xf>
    <xf numFmtId="3" fontId="20" fillId="0" borderId="37" xfId="0" applyNumberFormat="1" applyFont="1" applyFill="1" applyBorder="1" applyAlignment="1">
      <alignment horizontal="right" vertical="center" wrapText="1" indent="1"/>
    </xf>
    <xf numFmtId="3" fontId="20" fillId="0" borderId="28" xfId="0" applyNumberFormat="1" applyFont="1" applyFill="1" applyBorder="1" applyAlignment="1" applyProtection="1">
      <alignment horizontal="right" vertical="center" wrapText="1" indent="1"/>
    </xf>
    <xf numFmtId="166" fontId="13" fillId="0" borderId="17" xfId="0" applyNumberFormat="1" applyFont="1" applyFill="1" applyBorder="1" applyAlignment="1" applyProtection="1">
      <alignment horizontal="right" vertical="center" wrapText="1" indent="1"/>
    </xf>
    <xf numFmtId="0" fontId="4" fillId="0" borderId="16" xfId="0" applyFont="1" applyFill="1" applyBorder="1" applyAlignment="1">
      <alignment horizontal="center" vertical="center" wrapText="1"/>
    </xf>
    <xf numFmtId="3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41" xfId="0" applyNumberFormat="1" applyFont="1" applyFill="1" applyBorder="1" applyAlignment="1">
      <alignment horizontal="right" vertical="center" wrapText="1" indent="1"/>
    </xf>
    <xf numFmtId="3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14" xfId="0" applyNumberFormat="1" applyFont="1" applyBorder="1" applyAlignment="1" applyProtection="1">
      <alignment horizontal="left" vertical="center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center" wrapText="1" indent="1"/>
    </xf>
    <xf numFmtId="166" fontId="1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50" xfId="9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9" xfId="9" applyFont="1" applyFill="1" applyBorder="1" applyAlignment="1" applyProtection="1">
      <alignment horizontal="center" vertical="center" wrapText="1"/>
    </xf>
    <xf numFmtId="0" fontId="4" fillId="0" borderId="31" xfId="9" applyFont="1" applyFill="1" applyBorder="1" applyAlignment="1" applyProtection="1">
      <alignment horizontal="center" vertical="center" wrapText="1"/>
    </xf>
    <xf numFmtId="0" fontId="7" fillId="0" borderId="12" xfId="9" applyFill="1" applyBorder="1" applyProtection="1"/>
    <xf numFmtId="166" fontId="20" fillId="0" borderId="45" xfId="0" applyNumberFormat="1" applyFont="1" applyFill="1" applyBorder="1" applyAlignment="1" applyProtection="1">
      <alignment horizontal="right" vertical="center" wrapText="1" indent="1"/>
    </xf>
    <xf numFmtId="166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9"/>
    <xf numFmtId="166" fontId="14" fillId="0" borderId="53" xfId="9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31" xfId="0" applyNumberFormat="1" applyFont="1" applyBorder="1" applyAlignment="1" applyProtection="1">
      <alignment horizontal="right" vertical="center" wrapText="1" indent="1"/>
    </xf>
    <xf numFmtId="166" fontId="14" fillId="0" borderId="17" xfId="9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4" xfId="9" applyFont="1" applyFill="1" applyBorder="1" applyAlignment="1" applyProtection="1">
      <alignment horizontal="right" vertical="center" indent="1"/>
    </xf>
    <xf numFmtId="0" fontId="13" fillId="0" borderId="16" xfId="0" applyFont="1" applyFill="1" applyBorder="1" applyAlignment="1" applyProtection="1">
      <alignment horizontal="right" vertical="center" wrapText="1" indent="1"/>
    </xf>
    <xf numFmtId="166" fontId="24" fillId="0" borderId="58" xfId="0" applyNumberFormat="1" applyFont="1" applyFill="1" applyBorder="1" applyAlignment="1" applyProtection="1">
      <alignment horizontal="right" vertical="center" wrapText="1" indent="1"/>
    </xf>
    <xf numFmtId="166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52" xfId="0" applyNumberFormat="1" applyFont="1" applyBorder="1" applyAlignment="1">
      <alignment horizontal="left" vertical="center" wrapText="1" indent="2"/>
    </xf>
    <xf numFmtId="166" fontId="20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166" fontId="20" fillId="0" borderId="45" xfId="0" applyNumberFormat="1" applyFont="1" applyFill="1" applyBorder="1" applyAlignment="1" applyProtection="1">
      <alignment horizontal="center" vertical="center" wrapText="1"/>
    </xf>
    <xf numFmtId="3" fontId="20" fillId="0" borderId="45" xfId="0" applyNumberFormat="1" applyFont="1" applyFill="1" applyBorder="1" applyAlignment="1" applyProtection="1">
      <alignment horizontal="right" vertical="center" wrapText="1" indent="1"/>
    </xf>
    <xf numFmtId="166" fontId="20" fillId="0" borderId="50" xfId="0" applyNumberFormat="1" applyFont="1" applyFill="1" applyBorder="1" applyAlignment="1" applyProtection="1">
      <alignment horizontal="left" vertical="center" wrapText="1" indent="1"/>
    </xf>
    <xf numFmtId="166" fontId="20" fillId="0" borderId="50" xfId="0" applyNumberFormat="1" applyFont="1" applyFill="1" applyBorder="1" applyAlignment="1" applyProtection="1">
      <alignment horizontal="right" vertical="center" wrapText="1" indent="1"/>
    </xf>
    <xf numFmtId="166" fontId="20" fillId="0" borderId="50" xfId="0" applyNumberFormat="1" applyFont="1" applyFill="1" applyBorder="1" applyAlignment="1" applyProtection="1">
      <alignment horizontal="center" vertical="center" wrapText="1"/>
    </xf>
    <xf numFmtId="3" fontId="20" fillId="0" borderId="50" xfId="0" applyNumberFormat="1" applyFont="1" applyFill="1" applyBorder="1" applyAlignment="1" applyProtection="1">
      <alignment horizontal="right" vertical="center" wrapText="1" indent="1"/>
    </xf>
    <xf numFmtId="166" fontId="20" fillId="0" borderId="41" xfId="0" applyNumberFormat="1" applyFont="1" applyFill="1" applyBorder="1" applyAlignment="1">
      <alignment horizontal="left" vertical="center" wrapText="1" indent="1"/>
    </xf>
    <xf numFmtId="166" fontId="20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6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" fontId="20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right" vertical="center" wrapText="1" indent="1"/>
      <protection locked="0"/>
    </xf>
    <xf numFmtId="0" fontId="10" fillId="0" borderId="46" xfId="9" applyFont="1" applyFill="1" applyBorder="1" applyProtection="1"/>
    <xf numFmtId="166" fontId="14" fillId="0" borderId="46" xfId="9" applyNumberFormat="1" applyFont="1" applyBorder="1" applyAlignment="1" applyProtection="1">
      <alignment horizontal="right" vertical="center" wrapText="1" indent="1"/>
      <protection locked="0"/>
    </xf>
    <xf numFmtId="166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7" xfId="0" applyNumberFormat="1" applyFont="1" applyBorder="1" applyAlignment="1">
      <alignment horizontal="left" vertical="center" wrapText="1" indent="1"/>
    </xf>
    <xf numFmtId="166" fontId="23" fillId="0" borderId="47" xfId="0" applyNumberFormat="1" applyFont="1" applyBorder="1" applyAlignment="1">
      <alignment horizontal="right" vertical="center" wrapText="1" indent="1"/>
    </xf>
    <xf numFmtId="166" fontId="0" fillId="0" borderId="50" xfId="0" applyNumberFormat="1" applyBorder="1" applyAlignment="1">
      <alignment horizontal="center" vertical="center" wrapText="1"/>
    </xf>
    <xf numFmtId="166" fontId="0" fillId="0" borderId="41" xfId="0" applyNumberFormat="1" applyBorder="1" applyAlignment="1">
      <alignment horizontal="center" vertical="center" wrapText="1"/>
    </xf>
    <xf numFmtId="166" fontId="23" fillId="0" borderId="16" xfId="0" applyNumberFormat="1" applyFont="1" applyBorder="1" applyAlignment="1">
      <alignment horizontal="center" vertical="center" wrapText="1"/>
    </xf>
    <xf numFmtId="166" fontId="0" fillId="0" borderId="52" xfId="0" applyNumberForma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 indent="1"/>
      <protection locked="0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166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center" wrapText="1" indent="1"/>
    </xf>
    <xf numFmtId="166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57" xfId="9" applyNumberFormat="1" applyFont="1" applyFill="1" applyBorder="1" applyAlignment="1" applyProtection="1">
      <alignment horizontal="right" vertical="center" wrapText="1" indent="1"/>
    </xf>
    <xf numFmtId="166" fontId="14" fillId="0" borderId="15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6" xfId="9" applyNumberFormat="1" applyFont="1" applyFill="1" applyBorder="1" applyAlignment="1" applyProtection="1">
      <alignment horizontal="right" vertical="center" wrapText="1" indent="1"/>
    </xf>
    <xf numFmtId="166" fontId="20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2" xfId="9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6" xfId="0" quotePrefix="1" applyNumberFormat="1" applyFont="1" applyBorder="1" applyAlignment="1" applyProtection="1">
      <alignment horizontal="right" vertical="center" wrapText="1" indent="1"/>
    </xf>
    <xf numFmtId="166" fontId="17" fillId="0" borderId="45" xfId="0" quotePrefix="1" applyNumberFormat="1" applyFont="1" applyBorder="1" applyAlignment="1">
      <alignment horizontal="right" vertical="center" wrapText="1" indent="1"/>
    </xf>
    <xf numFmtId="166" fontId="17" fillId="0" borderId="33" xfId="0" quotePrefix="1" applyNumberFormat="1" applyFont="1" applyBorder="1" applyAlignment="1">
      <alignment horizontal="right" vertical="center" wrapText="1" indent="1"/>
    </xf>
    <xf numFmtId="0" fontId="13" fillId="0" borderId="10" xfId="0" applyFont="1" applyFill="1" applyBorder="1" applyAlignment="1" applyProtection="1">
      <alignment horizontal="left" vertical="center"/>
    </xf>
    <xf numFmtId="0" fontId="14" fillId="0" borderId="17" xfId="0" applyFont="1" applyBorder="1" applyAlignment="1"/>
    <xf numFmtId="0" fontId="23" fillId="0" borderId="12" xfId="0" applyFont="1" applyFill="1" applyBorder="1" applyAlignment="1" applyProtection="1">
      <alignment horizontal="right" vertical="center"/>
    </xf>
    <xf numFmtId="0" fontId="0" fillId="0" borderId="12" xfId="0" applyFont="1" applyBorder="1" applyAlignment="1"/>
    <xf numFmtId="0" fontId="23" fillId="0" borderId="12" xfId="0" applyFont="1" applyFill="1" applyBorder="1" applyAlignment="1" applyProtection="1">
      <alignment horizontal="right"/>
    </xf>
    <xf numFmtId="166" fontId="3" fillId="0" borderId="0" xfId="9" applyNumberFormat="1" applyFont="1" applyFill="1" applyBorder="1" applyAlignment="1" applyProtection="1">
      <alignment horizontal="center" vertical="center"/>
    </xf>
    <xf numFmtId="166" fontId="22" fillId="0" borderId="12" xfId="9" applyNumberFormat="1" applyFont="1" applyFill="1" applyBorder="1" applyAlignment="1" applyProtection="1">
      <alignment horizontal="left" vertical="center"/>
    </xf>
    <xf numFmtId="166" fontId="22" fillId="0" borderId="12" xfId="9" applyNumberFormat="1" applyFont="1" applyFill="1" applyBorder="1" applyAlignment="1" applyProtection="1">
      <alignment horizontal="left"/>
    </xf>
    <xf numFmtId="0" fontId="15" fillId="0" borderId="0" xfId="9" applyFont="1" applyFill="1" applyAlignment="1" applyProtection="1">
      <alignment horizontal="center"/>
    </xf>
    <xf numFmtId="166" fontId="28" fillId="0" borderId="0" xfId="0" applyNumberFormat="1" applyFont="1" applyFill="1" applyAlignment="1" applyProtection="1">
      <alignment horizontal="center" vertical="center" wrapText="1"/>
    </xf>
    <xf numFmtId="166" fontId="12" fillId="0" borderId="0" xfId="0" applyNumberFormat="1" applyFont="1" applyFill="1" applyAlignment="1" applyProtection="1">
      <alignment horizontal="center" textRotation="180" wrapText="1"/>
    </xf>
    <xf numFmtId="166" fontId="22" fillId="0" borderId="57" xfId="0" applyNumberFormat="1" applyFont="1" applyFill="1" applyBorder="1" applyAlignment="1" applyProtection="1">
      <alignment horizontal="center" vertical="center" wrapText="1"/>
    </xf>
    <xf numFmtId="166" fontId="22" fillId="0" borderId="7" xfId="0" applyNumberFormat="1" applyFont="1" applyFill="1" applyBorder="1" applyAlignment="1" applyProtection="1">
      <alignment horizontal="center" vertical="center" wrapText="1"/>
    </xf>
    <xf numFmtId="166" fontId="30" fillId="0" borderId="11" xfId="0" applyNumberFormat="1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  <xf numFmtId="166" fontId="22" fillId="0" borderId="45" xfId="0" applyNumberFormat="1" applyFont="1" applyFill="1" applyBorder="1" applyAlignment="1" applyProtection="1">
      <alignment horizontal="center" vertical="center" wrapText="1"/>
    </xf>
    <xf numFmtId="166" fontId="22" fillId="0" borderId="36" xfId="0" applyNumberFormat="1" applyFont="1" applyFill="1" applyBorder="1" applyAlignment="1" applyProtection="1">
      <alignment horizontal="center" vertical="center" wrapText="1"/>
    </xf>
    <xf numFmtId="166" fontId="23" fillId="0" borderId="0" xfId="0" applyNumberFormat="1" applyFont="1" applyFill="1" applyBorder="1" applyAlignment="1" applyProtection="1">
      <alignment horizontal="center" textRotation="180" wrapText="1"/>
      <protection locked="0"/>
    </xf>
    <xf numFmtId="166" fontId="23" fillId="0" borderId="12" xfId="0" applyNumberFormat="1" applyFont="1" applyFill="1" applyBorder="1" applyAlignment="1" applyProtection="1">
      <alignment horizontal="right" wrapText="1"/>
    </xf>
    <xf numFmtId="166" fontId="15" fillId="0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 applyProtection="1">
      <alignment horizontal="center" textRotation="180" wrapText="1"/>
      <protection locked="0"/>
    </xf>
    <xf numFmtId="166" fontId="29" fillId="0" borderId="0" xfId="0" applyNumberFormat="1" applyFont="1" applyFill="1" applyAlignment="1" applyProtection="1">
      <alignment horizontal="right" wrapText="1"/>
    </xf>
    <xf numFmtId="0" fontId="29" fillId="0" borderId="0" xfId="0" applyFont="1" applyAlignment="1">
      <alignment horizontal="right" wrapText="1"/>
    </xf>
    <xf numFmtId="166" fontId="23" fillId="0" borderId="0" xfId="0" applyNumberFormat="1" applyFont="1" applyFill="1" applyAlignment="1">
      <alignment horizontal="center" textRotation="180" wrapText="1"/>
    </xf>
    <xf numFmtId="166" fontId="29" fillId="0" borderId="0" xfId="0" applyNumberFormat="1" applyFont="1" applyFill="1" applyAlignment="1" applyProtection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66" fontId="4" fillId="0" borderId="59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center" vertical="center"/>
    </xf>
    <xf numFmtId="166" fontId="4" fillId="0" borderId="5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22" fillId="0" borderId="27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47" xfId="0" applyFont="1" applyFill="1" applyBorder="1" applyAlignment="1" applyProtection="1">
      <alignment horizontal="left" vertical="center" wrapText="1" indent="1"/>
    </xf>
    <xf numFmtId="0" fontId="14" fillId="0" borderId="48" xfId="0" applyFont="1" applyFill="1" applyBorder="1" applyAlignment="1" applyProtection="1">
      <alignment horizontal="right" vertical="center" wrapText="1" indent="1"/>
      <protection locked="0"/>
    </xf>
    <xf numFmtId="0" fontId="0" fillId="0" borderId="55" xfId="0" applyBorder="1" applyAlignment="1">
      <alignment horizontal="right" vertical="center" wrapText="1" indent="1"/>
    </xf>
    <xf numFmtId="0" fontId="0" fillId="0" borderId="28" xfId="0" applyBorder="1" applyAlignment="1">
      <alignment horizontal="right" vertical="center" wrapText="1" indent="1"/>
    </xf>
  </cellXfs>
  <cellStyles count="10">
    <cellStyle name="Ezres 2" xfId="1"/>
    <cellStyle name="Ezres 3" xfId="2"/>
    <cellStyle name="Ezres 4" xfId="3"/>
    <cellStyle name="Hiperhivatkozás" xfId="4"/>
    <cellStyle name="Már látott hiperhivatkozás" xfId="5"/>
    <cellStyle name="Normál" xfId="0" builtinId="0"/>
    <cellStyle name="Normál 2" xfId="6"/>
    <cellStyle name="Normál 2 2" xfId="7"/>
    <cellStyle name="Normál 4" xfId="8"/>
    <cellStyle name="Normál_KVRENMUNKA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4"/>
  <sheetViews>
    <sheetView tabSelected="1" view="pageLayout" zoomScale="120" zoomScaleNormal="120" zoomScaleSheetLayoutView="100" zoomScalePageLayoutView="120" workbookViewId="0">
      <selection activeCell="C93" sqref="C93:D155"/>
    </sheetView>
  </sheetViews>
  <sheetFormatPr defaultRowHeight="15.75" x14ac:dyDescent="0.25"/>
  <cols>
    <col min="1" max="1" width="9.5" style="57" customWidth="1"/>
    <col min="2" max="2" width="91.6640625" style="57" customWidth="1"/>
    <col min="3" max="3" width="13.83203125" style="58" customWidth="1"/>
    <col min="4" max="4" width="14.6640625" style="59" customWidth="1"/>
    <col min="5" max="5" width="15.1640625" style="59" customWidth="1"/>
    <col min="6" max="16384" width="9.33203125" style="59"/>
  </cols>
  <sheetData>
    <row r="1" spans="1:5" ht="15.95" customHeight="1" x14ac:dyDescent="0.25">
      <c r="A1" s="367" t="s">
        <v>2</v>
      </c>
      <c r="B1" s="367"/>
      <c r="C1" s="367"/>
    </row>
    <row r="2" spans="1:5" ht="15.95" customHeight="1" thickBot="1" x14ac:dyDescent="0.3">
      <c r="A2" s="368" t="s">
        <v>95</v>
      </c>
      <c r="B2" s="368"/>
      <c r="C2" s="364" t="s">
        <v>328</v>
      </c>
      <c r="D2" s="365"/>
      <c r="E2" s="365"/>
    </row>
    <row r="3" spans="1:5" ht="38.1" customHeight="1" thickBot="1" x14ac:dyDescent="0.3">
      <c r="A3" s="98" t="s">
        <v>46</v>
      </c>
      <c r="B3" s="97" t="s">
        <v>334</v>
      </c>
      <c r="C3" s="114" t="s">
        <v>412</v>
      </c>
      <c r="D3" s="97" t="s">
        <v>413</v>
      </c>
      <c r="E3" s="97" t="s">
        <v>414</v>
      </c>
    </row>
    <row r="4" spans="1:5" s="60" customFormat="1" ht="12" customHeight="1" thickBot="1" x14ac:dyDescent="0.25">
      <c r="A4" s="85">
        <v>1</v>
      </c>
      <c r="B4" s="96">
        <v>2</v>
      </c>
      <c r="C4" s="135">
        <v>3</v>
      </c>
      <c r="D4" s="96">
        <v>4</v>
      </c>
      <c r="E4" s="96">
        <v>5</v>
      </c>
    </row>
    <row r="5" spans="1:5" s="61" customFormat="1" ht="12" customHeight="1" thickBot="1" x14ac:dyDescent="0.25">
      <c r="A5" s="50" t="s">
        <v>4</v>
      </c>
      <c r="B5" s="138" t="s">
        <v>155</v>
      </c>
      <c r="C5" s="56">
        <f>+C6+C7+C8+C9+C10+C11</f>
        <v>29133677</v>
      </c>
      <c r="D5" s="191">
        <f>+D6+D7+D8+D9+D10+D11</f>
        <v>31880433</v>
      </c>
      <c r="E5" s="56">
        <f>+E6+E7+E8+E9+E10+E11</f>
        <v>31880433</v>
      </c>
    </row>
    <row r="6" spans="1:5" s="61" customFormat="1" ht="12" customHeight="1" x14ac:dyDescent="0.2">
      <c r="A6" s="46" t="s">
        <v>58</v>
      </c>
      <c r="B6" s="139" t="s">
        <v>156</v>
      </c>
      <c r="C6" s="81">
        <v>15160013</v>
      </c>
      <c r="D6" s="192">
        <v>15131664</v>
      </c>
      <c r="E6" s="192">
        <v>15131664</v>
      </c>
    </row>
    <row r="7" spans="1:5" s="61" customFormat="1" ht="12" customHeight="1" x14ac:dyDescent="0.2">
      <c r="A7" s="45" t="s">
        <v>59</v>
      </c>
      <c r="B7" s="140" t="s">
        <v>157</v>
      </c>
      <c r="C7" s="80"/>
      <c r="D7" s="193"/>
      <c r="E7" s="193"/>
    </row>
    <row r="8" spans="1:5" s="61" customFormat="1" ht="12" customHeight="1" x14ac:dyDescent="0.2">
      <c r="A8" s="45" t="s">
        <v>60</v>
      </c>
      <c r="B8" s="140" t="s">
        <v>158</v>
      </c>
      <c r="C8" s="80">
        <v>12173664</v>
      </c>
      <c r="D8" s="193">
        <v>13392789</v>
      </c>
      <c r="E8" s="193">
        <v>13392789</v>
      </c>
    </row>
    <row r="9" spans="1:5" s="61" customFormat="1" ht="12" customHeight="1" x14ac:dyDescent="0.2">
      <c r="A9" s="45" t="s">
        <v>61</v>
      </c>
      <c r="B9" s="140" t="s">
        <v>159</v>
      </c>
      <c r="C9" s="80">
        <v>1800000</v>
      </c>
      <c r="D9" s="193">
        <v>2000000</v>
      </c>
      <c r="E9" s="193">
        <v>2000000</v>
      </c>
    </row>
    <row r="10" spans="1:5" s="61" customFormat="1" ht="12" customHeight="1" x14ac:dyDescent="0.2">
      <c r="A10" s="45" t="s">
        <v>92</v>
      </c>
      <c r="B10" s="156" t="s">
        <v>379</v>
      </c>
      <c r="C10" s="80"/>
      <c r="D10" s="193">
        <v>1355980</v>
      </c>
      <c r="E10" s="193">
        <v>1355980</v>
      </c>
    </row>
    <row r="11" spans="1:5" s="61" customFormat="1" ht="12" customHeight="1" thickBot="1" x14ac:dyDescent="0.25">
      <c r="A11" s="47" t="s">
        <v>62</v>
      </c>
      <c r="B11" s="184" t="s">
        <v>380</v>
      </c>
      <c r="C11" s="80"/>
      <c r="D11" s="193"/>
      <c r="E11" s="193"/>
    </row>
    <row r="12" spans="1:5" s="61" customFormat="1" ht="12" customHeight="1" thickBot="1" x14ac:dyDescent="0.25">
      <c r="A12" s="50" t="s">
        <v>5</v>
      </c>
      <c r="B12" s="142" t="s">
        <v>160</v>
      </c>
      <c r="C12" s="56">
        <f>+C13+C14+C15+C16+C17</f>
        <v>17024615</v>
      </c>
      <c r="D12" s="191">
        <f>+D13+D14+D15+D16+D17</f>
        <v>42988170</v>
      </c>
      <c r="E12" s="56">
        <f>+E13+E14+E15+E16+E17</f>
        <v>20899244</v>
      </c>
    </row>
    <row r="13" spans="1:5" s="61" customFormat="1" ht="12" customHeight="1" x14ac:dyDescent="0.2">
      <c r="A13" s="46" t="s">
        <v>64</v>
      </c>
      <c r="B13" s="139" t="s">
        <v>161</v>
      </c>
      <c r="C13" s="81"/>
      <c r="D13" s="192"/>
      <c r="E13" s="81"/>
    </row>
    <row r="14" spans="1:5" s="61" customFormat="1" ht="12" customHeight="1" x14ac:dyDescent="0.2">
      <c r="A14" s="45" t="s">
        <v>65</v>
      </c>
      <c r="B14" s="140" t="s">
        <v>162</v>
      </c>
      <c r="C14" s="80"/>
      <c r="D14" s="193"/>
      <c r="E14" s="80"/>
    </row>
    <row r="15" spans="1:5" s="61" customFormat="1" ht="12" customHeight="1" x14ac:dyDescent="0.2">
      <c r="A15" s="45" t="s">
        <v>66</v>
      </c>
      <c r="B15" s="140" t="s">
        <v>163</v>
      </c>
      <c r="C15" s="80"/>
      <c r="D15" s="193"/>
      <c r="E15" s="80"/>
    </row>
    <row r="16" spans="1:5" s="61" customFormat="1" ht="12" customHeight="1" x14ac:dyDescent="0.2">
      <c r="A16" s="45" t="s">
        <v>67</v>
      </c>
      <c r="B16" s="140" t="s">
        <v>164</v>
      </c>
      <c r="C16" s="80"/>
      <c r="D16" s="193"/>
      <c r="E16" s="80"/>
    </row>
    <row r="17" spans="1:5" s="61" customFormat="1" ht="12" customHeight="1" x14ac:dyDescent="0.2">
      <c r="A17" s="45" t="s">
        <v>68</v>
      </c>
      <c r="B17" s="140" t="s">
        <v>165</v>
      </c>
      <c r="C17" s="80">
        <v>17024615</v>
      </c>
      <c r="D17" s="193">
        <v>42988170</v>
      </c>
      <c r="E17" s="80">
        <v>20899244</v>
      </c>
    </row>
    <row r="18" spans="1:5" s="61" customFormat="1" ht="12" customHeight="1" thickBot="1" x14ac:dyDescent="0.25">
      <c r="A18" s="47" t="s">
        <v>75</v>
      </c>
      <c r="B18" s="141" t="s">
        <v>166</v>
      </c>
      <c r="C18" s="82"/>
      <c r="D18" s="194"/>
      <c r="E18" s="82"/>
    </row>
    <row r="19" spans="1:5" s="61" customFormat="1" ht="12" customHeight="1" thickBot="1" x14ac:dyDescent="0.25">
      <c r="A19" s="50" t="s">
        <v>6</v>
      </c>
      <c r="B19" s="138" t="s">
        <v>167</v>
      </c>
      <c r="C19" s="56">
        <f>+C20+C21+C22+C23+C24</f>
        <v>0</v>
      </c>
      <c r="D19" s="191">
        <f>+D20+D21+D22+D23+D24</f>
        <v>7629000</v>
      </c>
      <c r="E19" s="56">
        <f>+E20+E21+E22+E23+E24</f>
        <v>19467451</v>
      </c>
    </row>
    <row r="20" spans="1:5" s="61" customFormat="1" ht="12" customHeight="1" x14ac:dyDescent="0.2">
      <c r="A20" s="46" t="s">
        <v>47</v>
      </c>
      <c r="B20" s="139" t="s">
        <v>168</v>
      </c>
      <c r="C20" s="81"/>
      <c r="D20" s="192">
        <v>1929000</v>
      </c>
      <c r="E20" s="81">
        <v>1929000</v>
      </c>
    </row>
    <row r="21" spans="1:5" s="61" customFormat="1" ht="12" customHeight="1" x14ac:dyDescent="0.2">
      <c r="A21" s="45" t="s">
        <v>48</v>
      </c>
      <c r="B21" s="140" t="s">
        <v>169</v>
      </c>
      <c r="C21" s="80"/>
      <c r="D21" s="193"/>
      <c r="E21" s="80"/>
    </row>
    <row r="22" spans="1:5" s="61" customFormat="1" ht="12" customHeight="1" x14ac:dyDescent="0.2">
      <c r="A22" s="45" t="s">
        <v>49</v>
      </c>
      <c r="B22" s="140" t="s">
        <v>170</v>
      </c>
      <c r="C22" s="80"/>
      <c r="D22" s="193"/>
      <c r="E22" s="80"/>
    </row>
    <row r="23" spans="1:5" s="61" customFormat="1" ht="12" customHeight="1" x14ac:dyDescent="0.2">
      <c r="A23" s="45" t="s">
        <v>50</v>
      </c>
      <c r="B23" s="140" t="s">
        <v>171</v>
      </c>
      <c r="C23" s="80"/>
      <c r="D23" s="193"/>
      <c r="E23" s="80"/>
    </row>
    <row r="24" spans="1:5" s="61" customFormat="1" ht="12" customHeight="1" x14ac:dyDescent="0.2">
      <c r="A24" s="45" t="s">
        <v>103</v>
      </c>
      <c r="B24" s="140" t="s">
        <v>172</v>
      </c>
      <c r="C24" s="80"/>
      <c r="D24" s="193">
        <v>5700000</v>
      </c>
      <c r="E24" s="80">
        <v>17538451</v>
      </c>
    </row>
    <row r="25" spans="1:5" s="61" customFormat="1" ht="12" customHeight="1" thickBot="1" x14ac:dyDescent="0.25">
      <c r="A25" s="47" t="s">
        <v>104</v>
      </c>
      <c r="B25" s="141" t="s">
        <v>173</v>
      </c>
      <c r="C25" s="82"/>
      <c r="D25" s="194"/>
      <c r="E25" s="82">
        <v>3867025</v>
      </c>
    </row>
    <row r="26" spans="1:5" s="61" customFormat="1" ht="12" customHeight="1" thickBot="1" x14ac:dyDescent="0.25">
      <c r="A26" s="50" t="s">
        <v>105</v>
      </c>
      <c r="B26" s="138" t="s">
        <v>340</v>
      </c>
      <c r="C26" s="83">
        <f>+C27+C28+C29+C30+C31+C32+C33</f>
        <v>3835000</v>
      </c>
      <c r="D26" s="195">
        <f>+D27+D28+D29+D30+D31+D32+D33</f>
        <v>3835000</v>
      </c>
      <c r="E26" s="83">
        <f>+E27+E28+E29+E30+E31+E32+E33</f>
        <v>1870414</v>
      </c>
    </row>
    <row r="27" spans="1:5" s="61" customFormat="1" ht="12" customHeight="1" x14ac:dyDescent="0.2">
      <c r="A27" s="46" t="s">
        <v>174</v>
      </c>
      <c r="B27" s="130" t="s">
        <v>326</v>
      </c>
      <c r="C27" s="90">
        <v>1800000</v>
      </c>
      <c r="D27" s="196">
        <v>1800000</v>
      </c>
      <c r="E27" s="90">
        <v>1235836</v>
      </c>
    </row>
    <row r="28" spans="1:5" s="61" customFormat="1" ht="12" customHeight="1" x14ac:dyDescent="0.2">
      <c r="A28" s="46" t="s">
        <v>175</v>
      </c>
      <c r="B28" s="130" t="s">
        <v>341</v>
      </c>
      <c r="C28" s="80">
        <v>175000</v>
      </c>
      <c r="D28" s="193">
        <v>175000</v>
      </c>
      <c r="E28" s="90">
        <v>85800</v>
      </c>
    </row>
    <row r="29" spans="1:5" s="61" customFormat="1" ht="12" customHeight="1" x14ac:dyDescent="0.2">
      <c r="A29" s="45" t="s">
        <v>177</v>
      </c>
      <c r="B29" s="131" t="s">
        <v>333</v>
      </c>
      <c r="C29" s="80">
        <v>1200000</v>
      </c>
      <c r="D29" s="193">
        <v>1200000</v>
      </c>
      <c r="E29" s="90">
        <v>369225</v>
      </c>
    </row>
    <row r="30" spans="1:5" s="61" customFormat="1" ht="12" customHeight="1" x14ac:dyDescent="0.2">
      <c r="A30" s="45" t="s">
        <v>178</v>
      </c>
      <c r="B30" s="165" t="s">
        <v>342</v>
      </c>
      <c r="C30" s="80"/>
      <c r="D30" s="193"/>
      <c r="E30" s="80">
        <v>140400</v>
      </c>
    </row>
    <row r="31" spans="1:5" s="61" customFormat="1" ht="12" customHeight="1" x14ac:dyDescent="0.2">
      <c r="A31" s="45" t="s">
        <v>331</v>
      </c>
      <c r="B31" s="131" t="s">
        <v>176</v>
      </c>
      <c r="C31" s="80">
        <v>660000</v>
      </c>
      <c r="D31" s="193">
        <v>660000</v>
      </c>
      <c r="E31" s="134">
        <v>0</v>
      </c>
    </row>
    <row r="32" spans="1:5" s="61" customFormat="1" ht="12" customHeight="1" x14ac:dyDescent="0.2">
      <c r="A32" s="45" t="s">
        <v>332</v>
      </c>
      <c r="B32" s="131" t="s">
        <v>343</v>
      </c>
      <c r="C32" s="80"/>
      <c r="D32" s="193"/>
      <c r="E32" s="81"/>
    </row>
    <row r="33" spans="1:5" s="61" customFormat="1" ht="12" customHeight="1" thickBot="1" x14ac:dyDescent="0.25">
      <c r="A33" s="47" t="s">
        <v>339</v>
      </c>
      <c r="B33" s="165" t="s">
        <v>179</v>
      </c>
      <c r="C33" s="82"/>
      <c r="D33" s="194"/>
      <c r="E33" s="82">
        <v>39153</v>
      </c>
    </row>
    <row r="34" spans="1:5" s="61" customFormat="1" ht="12" customHeight="1" thickBot="1" x14ac:dyDescent="0.25">
      <c r="A34" s="50" t="s">
        <v>8</v>
      </c>
      <c r="B34" s="138" t="s">
        <v>347</v>
      </c>
      <c r="C34" s="56">
        <f>SUM(C35:C45)</f>
        <v>773000</v>
      </c>
      <c r="D34" s="191">
        <f>SUM(D35:D45)</f>
        <v>773000</v>
      </c>
      <c r="E34" s="56">
        <f>SUM(E35:E45)</f>
        <v>1269786</v>
      </c>
    </row>
    <row r="35" spans="1:5" s="61" customFormat="1" ht="12" customHeight="1" x14ac:dyDescent="0.2">
      <c r="A35" s="46" t="s">
        <v>51</v>
      </c>
      <c r="B35" s="139" t="s">
        <v>180</v>
      </c>
      <c r="C35" s="81"/>
      <c r="D35" s="192">
        <v>150000</v>
      </c>
      <c r="E35" s="81"/>
    </row>
    <row r="36" spans="1:5" s="61" customFormat="1" ht="12" customHeight="1" x14ac:dyDescent="0.2">
      <c r="A36" s="45" t="s">
        <v>52</v>
      </c>
      <c r="B36" s="140" t="s">
        <v>181</v>
      </c>
      <c r="C36" s="80"/>
      <c r="D36" s="193">
        <v>470000</v>
      </c>
      <c r="E36" s="80">
        <v>810671</v>
      </c>
    </row>
    <row r="37" spans="1:5" s="61" customFormat="1" ht="12" customHeight="1" x14ac:dyDescent="0.2">
      <c r="A37" s="45" t="s">
        <v>53</v>
      </c>
      <c r="B37" s="140" t="s">
        <v>182</v>
      </c>
      <c r="C37" s="80">
        <v>120000</v>
      </c>
      <c r="D37" s="193">
        <v>120000</v>
      </c>
      <c r="E37" s="80"/>
    </row>
    <row r="38" spans="1:5" s="61" customFormat="1" ht="12" customHeight="1" x14ac:dyDescent="0.2">
      <c r="A38" s="45" t="s">
        <v>107</v>
      </c>
      <c r="B38" s="139" t="s">
        <v>183</v>
      </c>
      <c r="C38" s="80">
        <v>620000</v>
      </c>
      <c r="D38" s="193"/>
      <c r="E38" s="80">
        <v>173896</v>
      </c>
    </row>
    <row r="39" spans="1:5" s="61" customFormat="1" ht="12" customHeight="1" x14ac:dyDescent="0.2">
      <c r="A39" s="45" t="s">
        <v>108</v>
      </c>
      <c r="B39" s="140" t="s">
        <v>184</v>
      </c>
      <c r="C39" s="80"/>
      <c r="D39" s="193"/>
      <c r="E39" s="80"/>
    </row>
    <row r="40" spans="1:5" s="61" customFormat="1" ht="12" customHeight="1" x14ac:dyDescent="0.2">
      <c r="A40" s="45" t="s">
        <v>109</v>
      </c>
      <c r="B40" s="140" t="s">
        <v>185</v>
      </c>
      <c r="C40" s="80">
        <v>33000</v>
      </c>
      <c r="D40" s="193">
        <v>33000</v>
      </c>
      <c r="E40" s="80">
        <v>63617</v>
      </c>
    </row>
    <row r="41" spans="1:5" s="61" customFormat="1" ht="12" customHeight="1" x14ac:dyDescent="0.2">
      <c r="A41" s="45" t="s">
        <v>110</v>
      </c>
      <c r="B41" s="140" t="s">
        <v>186</v>
      </c>
      <c r="C41" s="80"/>
      <c r="D41" s="193"/>
      <c r="E41" s="80"/>
    </row>
    <row r="42" spans="1:5" s="61" customFormat="1" ht="12" customHeight="1" x14ac:dyDescent="0.2">
      <c r="A42" s="45" t="s">
        <v>111</v>
      </c>
      <c r="B42" s="140" t="s">
        <v>344</v>
      </c>
      <c r="C42" s="80"/>
      <c r="D42" s="193"/>
      <c r="E42" s="80">
        <v>7353</v>
      </c>
    </row>
    <row r="43" spans="1:5" s="61" customFormat="1" ht="12" customHeight="1" x14ac:dyDescent="0.2">
      <c r="A43" s="45" t="s">
        <v>187</v>
      </c>
      <c r="B43" s="140" t="s">
        <v>188</v>
      </c>
      <c r="C43" s="91"/>
      <c r="D43" s="197"/>
      <c r="E43" s="91"/>
    </row>
    <row r="44" spans="1:5" s="61" customFormat="1" ht="12" customHeight="1" x14ac:dyDescent="0.2">
      <c r="A44" s="47" t="s">
        <v>189</v>
      </c>
      <c r="B44" s="141" t="s">
        <v>345</v>
      </c>
      <c r="C44" s="92"/>
      <c r="D44" s="198"/>
      <c r="E44" s="92"/>
    </row>
    <row r="45" spans="1:5" s="61" customFormat="1" ht="12" customHeight="1" thickBot="1" x14ac:dyDescent="0.25">
      <c r="A45" s="47" t="s">
        <v>346</v>
      </c>
      <c r="B45" s="141" t="s">
        <v>190</v>
      </c>
      <c r="C45" s="92"/>
      <c r="D45" s="198"/>
      <c r="E45" s="92">
        <v>214249</v>
      </c>
    </row>
    <row r="46" spans="1:5" s="61" customFormat="1" ht="12" customHeight="1" thickBot="1" x14ac:dyDescent="0.25">
      <c r="A46" s="50" t="s">
        <v>9</v>
      </c>
      <c r="B46" s="138" t="s">
        <v>191</v>
      </c>
      <c r="C46" s="56">
        <f>SUM(C47:C51)</f>
        <v>7260000</v>
      </c>
      <c r="D46" s="191">
        <f>SUM(D47:D51)</f>
        <v>7260000</v>
      </c>
      <c r="E46" s="56">
        <f>SUM(E47:E51)</f>
        <v>0</v>
      </c>
    </row>
    <row r="47" spans="1:5" s="61" customFormat="1" ht="12" customHeight="1" x14ac:dyDescent="0.2">
      <c r="A47" s="46" t="s">
        <v>54</v>
      </c>
      <c r="B47" s="139" t="s">
        <v>192</v>
      </c>
      <c r="C47" s="93"/>
      <c r="D47" s="199"/>
      <c r="E47" s="93"/>
    </row>
    <row r="48" spans="1:5" s="61" customFormat="1" ht="12" customHeight="1" x14ac:dyDescent="0.2">
      <c r="A48" s="45" t="s">
        <v>55</v>
      </c>
      <c r="B48" s="140" t="s">
        <v>193</v>
      </c>
      <c r="C48" s="91">
        <v>7260000</v>
      </c>
      <c r="D48" s="197">
        <v>7260000</v>
      </c>
      <c r="E48" s="91"/>
    </row>
    <row r="49" spans="1:5" s="61" customFormat="1" ht="12" customHeight="1" x14ac:dyDescent="0.2">
      <c r="A49" s="45" t="s">
        <v>194</v>
      </c>
      <c r="B49" s="140" t="s">
        <v>195</v>
      </c>
      <c r="C49" s="91"/>
      <c r="D49" s="197"/>
      <c r="E49" s="91"/>
    </row>
    <row r="50" spans="1:5" s="61" customFormat="1" ht="12" customHeight="1" x14ac:dyDescent="0.2">
      <c r="A50" s="45" t="s">
        <v>196</v>
      </c>
      <c r="B50" s="140" t="s">
        <v>197</v>
      </c>
      <c r="C50" s="91"/>
      <c r="D50" s="197"/>
      <c r="E50" s="91"/>
    </row>
    <row r="51" spans="1:5" s="61" customFormat="1" ht="12" customHeight="1" thickBot="1" x14ac:dyDescent="0.25">
      <c r="A51" s="47" t="s">
        <v>198</v>
      </c>
      <c r="B51" s="141" t="s">
        <v>199</v>
      </c>
      <c r="C51" s="92"/>
      <c r="D51" s="198"/>
      <c r="E51" s="92"/>
    </row>
    <row r="52" spans="1:5" s="61" customFormat="1" ht="12" customHeight="1" thickBot="1" x14ac:dyDescent="0.25">
      <c r="A52" s="50" t="s">
        <v>112</v>
      </c>
      <c r="B52" s="138" t="s">
        <v>200</v>
      </c>
      <c r="C52" s="56">
        <f>SUM(C53:C55)</f>
        <v>0</v>
      </c>
      <c r="D52" s="191">
        <f>SUM(D53:D55)</f>
        <v>0</v>
      </c>
      <c r="E52" s="56">
        <f>SUM(E53:E55)</f>
        <v>0</v>
      </c>
    </row>
    <row r="53" spans="1:5" s="61" customFormat="1" ht="12" customHeight="1" x14ac:dyDescent="0.2">
      <c r="A53" s="46" t="s">
        <v>56</v>
      </c>
      <c r="B53" s="139" t="s">
        <v>201</v>
      </c>
      <c r="C53" s="81"/>
      <c r="D53" s="192"/>
      <c r="E53" s="81"/>
    </row>
    <row r="54" spans="1:5" s="61" customFormat="1" ht="12" customHeight="1" x14ac:dyDescent="0.2">
      <c r="A54" s="45" t="s">
        <v>57</v>
      </c>
      <c r="B54" s="140" t="s">
        <v>202</v>
      </c>
      <c r="C54" s="80"/>
      <c r="D54" s="193"/>
      <c r="E54" s="80"/>
    </row>
    <row r="55" spans="1:5" s="61" customFormat="1" ht="12" customHeight="1" x14ac:dyDescent="0.2">
      <c r="A55" s="45" t="s">
        <v>203</v>
      </c>
      <c r="B55" s="140" t="s">
        <v>204</v>
      </c>
      <c r="C55" s="80"/>
      <c r="D55" s="193"/>
      <c r="E55" s="80"/>
    </row>
    <row r="56" spans="1:5" s="61" customFormat="1" ht="12" customHeight="1" thickBot="1" x14ac:dyDescent="0.25">
      <c r="A56" s="47" t="s">
        <v>205</v>
      </c>
      <c r="B56" s="141" t="s">
        <v>206</v>
      </c>
      <c r="C56" s="82"/>
      <c r="D56" s="194"/>
      <c r="E56" s="82"/>
    </row>
    <row r="57" spans="1:5" s="61" customFormat="1" ht="12" customHeight="1" thickBot="1" x14ac:dyDescent="0.25">
      <c r="A57" s="50" t="s">
        <v>11</v>
      </c>
      <c r="B57" s="142" t="s">
        <v>207</v>
      </c>
      <c r="C57" s="56">
        <f>SUM(C58:C60)</f>
        <v>0</v>
      </c>
      <c r="D57" s="191">
        <f>SUM(D58:D60)</f>
        <v>0</v>
      </c>
      <c r="E57" s="56">
        <f>SUM(E58:E60)</f>
        <v>0</v>
      </c>
    </row>
    <row r="58" spans="1:5" s="61" customFormat="1" ht="12" customHeight="1" x14ac:dyDescent="0.2">
      <c r="A58" s="46" t="s">
        <v>113</v>
      </c>
      <c r="B58" s="139" t="s">
        <v>208</v>
      </c>
      <c r="C58" s="91"/>
      <c r="D58" s="197"/>
      <c r="E58" s="91"/>
    </row>
    <row r="59" spans="1:5" s="61" customFormat="1" ht="12" customHeight="1" x14ac:dyDescent="0.2">
      <c r="A59" s="45" t="s">
        <v>114</v>
      </c>
      <c r="B59" s="140" t="s">
        <v>320</v>
      </c>
      <c r="C59" s="91"/>
      <c r="D59" s="197"/>
      <c r="E59" s="91"/>
    </row>
    <row r="60" spans="1:5" s="61" customFormat="1" ht="12" customHeight="1" x14ac:dyDescent="0.2">
      <c r="A60" s="45" t="s">
        <v>132</v>
      </c>
      <c r="B60" s="140" t="s">
        <v>209</v>
      </c>
      <c r="C60" s="91"/>
      <c r="D60" s="197"/>
      <c r="E60" s="91"/>
    </row>
    <row r="61" spans="1:5" s="61" customFormat="1" ht="12" customHeight="1" thickBot="1" x14ac:dyDescent="0.25">
      <c r="A61" s="47" t="s">
        <v>210</v>
      </c>
      <c r="B61" s="141" t="s">
        <v>211</v>
      </c>
      <c r="C61" s="91"/>
      <c r="D61" s="197"/>
      <c r="E61" s="91"/>
    </row>
    <row r="62" spans="1:5" s="61" customFormat="1" ht="12" customHeight="1" thickBot="1" x14ac:dyDescent="0.25">
      <c r="A62" s="50" t="s">
        <v>12</v>
      </c>
      <c r="B62" s="138" t="s">
        <v>212</v>
      </c>
      <c r="C62" s="83">
        <f>+C5+C12+C19+C26+C34+C46+C52+C57</f>
        <v>58026292</v>
      </c>
      <c r="D62" s="195">
        <f>+D5+D12+D19+D26+D34+D46+D52+D57</f>
        <v>94365603</v>
      </c>
      <c r="E62" s="83">
        <f>+E5+E12+E19+E26+E34+E46+E52+E57</f>
        <v>75387328</v>
      </c>
    </row>
    <row r="63" spans="1:5" s="61" customFormat="1" ht="12" customHeight="1" thickBot="1" x14ac:dyDescent="0.25">
      <c r="A63" s="102" t="s">
        <v>213</v>
      </c>
      <c r="B63" s="142" t="s">
        <v>214</v>
      </c>
      <c r="C63" s="56">
        <f>SUM(C64:C66)</f>
        <v>0</v>
      </c>
      <c r="D63" s="191">
        <f>SUM(D64:D66)</f>
        <v>0</v>
      </c>
      <c r="E63" s="56">
        <f>SUM(E64:E66)</f>
        <v>0</v>
      </c>
    </row>
    <row r="64" spans="1:5" s="61" customFormat="1" ht="12" customHeight="1" x14ac:dyDescent="0.2">
      <c r="A64" s="46" t="s">
        <v>215</v>
      </c>
      <c r="B64" s="139" t="s">
        <v>216</v>
      </c>
      <c r="C64" s="91"/>
      <c r="D64" s="197"/>
      <c r="E64" s="91"/>
    </row>
    <row r="65" spans="1:5" s="61" customFormat="1" ht="12" customHeight="1" x14ac:dyDescent="0.2">
      <c r="A65" s="45" t="s">
        <v>217</v>
      </c>
      <c r="B65" s="140" t="s">
        <v>218</v>
      </c>
      <c r="C65" s="91"/>
      <c r="D65" s="197"/>
      <c r="E65" s="91"/>
    </row>
    <row r="66" spans="1:5" s="61" customFormat="1" ht="12" customHeight="1" thickBot="1" x14ac:dyDescent="0.25">
      <c r="A66" s="47" t="s">
        <v>219</v>
      </c>
      <c r="B66" s="143" t="s">
        <v>220</v>
      </c>
      <c r="C66" s="91"/>
      <c r="D66" s="197"/>
      <c r="E66" s="91"/>
    </row>
    <row r="67" spans="1:5" s="61" customFormat="1" ht="12" customHeight="1" thickBot="1" x14ac:dyDescent="0.25">
      <c r="A67" s="102" t="s">
        <v>221</v>
      </c>
      <c r="B67" s="142" t="s">
        <v>222</v>
      </c>
      <c r="C67" s="56">
        <f>SUM(C68:C71)</f>
        <v>0</v>
      </c>
      <c r="D67" s="191">
        <f>SUM(D68:D71)</f>
        <v>0</v>
      </c>
      <c r="E67" s="56">
        <f>SUM(E68:E71)</f>
        <v>0</v>
      </c>
    </row>
    <row r="68" spans="1:5" s="61" customFormat="1" ht="12" customHeight="1" x14ac:dyDescent="0.2">
      <c r="A68" s="46" t="s">
        <v>93</v>
      </c>
      <c r="B68" s="139" t="s">
        <v>223</v>
      </c>
      <c r="C68" s="91"/>
      <c r="D68" s="197"/>
      <c r="E68" s="91"/>
    </row>
    <row r="69" spans="1:5" s="61" customFormat="1" ht="12" customHeight="1" x14ac:dyDescent="0.2">
      <c r="A69" s="45" t="s">
        <v>94</v>
      </c>
      <c r="B69" s="140" t="s">
        <v>224</v>
      </c>
      <c r="C69" s="91"/>
      <c r="D69" s="197"/>
      <c r="E69" s="91"/>
    </row>
    <row r="70" spans="1:5" s="61" customFormat="1" ht="12" customHeight="1" x14ac:dyDescent="0.2">
      <c r="A70" s="45" t="s">
        <v>225</v>
      </c>
      <c r="B70" s="140" t="s">
        <v>226</v>
      </c>
      <c r="C70" s="91"/>
      <c r="D70" s="197"/>
      <c r="E70" s="91" t="s">
        <v>327</v>
      </c>
    </row>
    <row r="71" spans="1:5" s="61" customFormat="1" ht="12" customHeight="1" thickBot="1" x14ac:dyDescent="0.25">
      <c r="A71" s="47" t="s">
        <v>227</v>
      </c>
      <c r="B71" s="144" t="s">
        <v>383</v>
      </c>
      <c r="C71" s="91"/>
      <c r="D71" s="197"/>
      <c r="E71" s="91"/>
    </row>
    <row r="72" spans="1:5" s="61" customFormat="1" ht="12" customHeight="1" thickBot="1" x14ac:dyDescent="0.25">
      <c r="A72" s="102" t="s">
        <v>228</v>
      </c>
      <c r="B72" s="142" t="s">
        <v>229</v>
      </c>
      <c r="C72" s="56">
        <f>SUM(C73:C74)</f>
        <v>159298000</v>
      </c>
      <c r="D72" s="191">
        <f>SUM(D73:D74)</f>
        <v>164498371</v>
      </c>
      <c r="E72" s="56">
        <f>SUM(E73:E74)</f>
        <v>165418633</v>
      </c>
    </row>
    <row r="73" spans="1:5" s="61" customFormat="1" ht="12" customHeight="1" x14ac:dyDescent="0.2">
      <c r="A73" s="46" t="s">
        <v>230</v>
      </c>
      <c r="B73" s="139" t="s">
        <v>231</v>
      </c>
      <c r="C73" s="91">
        <v>159298000</v>
      </c>
      <c r="D73" s="197">
        <v>164498371</v>
      </c>
      <c r="E73" s="91">
        <v>165418633</v>
      </c>
    </row>
    <row r="74" spans="1:5" s="61" customFormat="1" ht="12" customHeight="1" thickBot="1" x14ac:dyDescent="0.25">
      <c r="A74" s="47" t="s">
        <v>232</v>
      </c>
      <c r="B74" s="141" t="s">
        <v>233</v>
      </c>
      <c r="C74" s="91"/>
      <c r="D74" s="197"/>
      <c r="E74" s="91"/>
    </row>
    <row r="75" spans="1:5" s="61" customFormat="1" ht="12" customHeight="1" thickBot="1" x14ac:dyDescent="0.25">
      <c r="A75" s="102" t="s">
        <v>234</v>
      </c>
      <c r="B75" s="142" t="s">
        <v>235</v>
      </c>
      <c r="C75" s="56">
        <f>SUM(C76:C78)</f>
        <v>0</v>
      </c>
      <c r="D75" s="191">
        <f>SUM(D76:D78)</f>
        <v>0</v>
      </c>
      <c r="E75" s="56">
        <f>SUM(E76:E78)</f>
        <v>1244338</v>
      </c>
    </row>
    <row r="76" spans="1:5" s="61" customFormat="1" ht="12" customHeight="1" x14ac:dyDescent="0.2">
      <c r="A76" s="46" t="s">
        <v>236</v>
      </c>
      <c r="B76" s="139" t="s">
        <v>237</v>
      </c>
      <c r="C76" s="91"/>
      <c r="D76" s="197"/>
      <c r="E76" s="91">
        <v>1244338</v>
      </c>
    </row>
    <row r="77" spans="1:5" s="61" customFormat="1" ht="12" customHeight="1" x14ac:dyDescent="0.2">
      <c r="A77" s="45" t="s">
        <v>238</v>
      </c>
      <c r="B77" s="140" t="s">
        <v>239</v>
      </c>
      <c r="C77" s="91"/>
      <c r="D77" s="197"/>
      <c r="E77" s="91"/>
    </row>
    <row r="78" spans="1:5" s="61" customFormat="1" ht="12" customHeight="1" thickBot="1" x14ac:dyDescent="0.25">
      <c r="A78" s="47" t="s">
        <v>240</v>
      </c>
      <c r="B78" s="141" t="s">
        <v>338</v>
      </c>
      <c r="C78" s="91"/>
      <c r="D78" s="197"/>
      <c r="E78" s="91"/>
    </row>
    <row r="79" spans="1:5" s="61" customFormat="1" ht="12" customHeight="1" thickBot="1" x14ac:dyDescent="0.25">
      <c r="A79" s="102" t="s">
        <v>241</v>
      </c>
      <c r="B79" s="142" t="s">
        <v>242</v>
      </c>
      <c r="C79" s="56">
        <f>SUM(C80:C83)</f>
        <v>0</v>
      </c>
      <c r="D79" s="191">
        <f>SUM(D80:D83)</f>
        <v>0</v>
      </c>
      <c r="E79" s="56">
        <f>SUM(E80:E83)</f>
        <v>0</v>
      </c>
    </row>
    <row r="80" spans="1:5" s="61" customFormat="1" ht="12" customHeight="1" x14ac:dyDescent="0.2">
      <c r="A80" s="106" t="s">
        <v>243</v>
      </c>
      <c r="B80" s="139" t="s">
        <v>244</v>
      </c>
      <c r="C80" s="91"/>
      <c r="D80" s="197"/>
      <c r="E80" s="91"/>
    </row>
    <row r="81" spans="1:5" s="61" customFormat="1" ht="12" customHeight="1" x14ac:dyDescent="0.2">
      <c r="A81" s="105" t="s">
        <v>245</v>
      </c>
      <c r="B81" s="140" t="s">
        <v>246</v>
      </c>
      <c r="C81" s="91"/>
      <c r="D81" s="197"/>
      <c r="E81" s="91"/>
    </row>
    <row r="82" spans="1:5" s="61" customFormat="1" ht="12" customHeight="1" x14ac:dyDescent="0.2">
      <c r="A82" s="105" t="s">
        <v>247</v>
      </c>
      <c r="B82" s="140" t="s">
        <v>248</v>
      </c>
      <c r="C82" s="91"/>
      <c r="D82" s="197"/>
      <c r="E82" s="91"/>
    </row>
    <row r="83" spans="1:5" s="61" customFormat="1" ht="12" customHeight="1" thickBot="1" x14ac:dyDescent="0.25">
      <c r="A83" s="104" t="s">
        <v>249</v>
      </c>
      <c r="B83" s="144" t="s">
        <v>250</v>
      </c>
      <c r="C83" s="103"/>
      <c r="D83" s="200"/>
      <c r="E83" s="103"/>
    </row>
    <row r="84" spans="1:5" s="61" customFormat="1" ht="12" customHeight="1" thickBot="1" x14ac:dyDescent="0.25">
      <c r="A84" s="128" t="s">
        <v>18</v>
      </c>
      <c r="B84" s="142" t="s">
        <v>348</v>
      </c>
      <c r="C84" s="177"/>
      <c r="D84" s="201"/>
      <c r="E84" s="167"/>
    </row>
    <row r="85" spans="1:5" s="61" customFormat="1" ht="13.5" customHeight="1" thickBot="1" x14ac:dyDescent="0.25">
      <c r="A85" s="128" t="s">
        <v>19</v>
      </c>
      <c r="B85" s="142" t="s">
        <v>251</v>
      </c>
      <c r="C85" s="94"/>
      <c r="D85" s="202"/>
      <c r="E85" s="94"/>
    </row>
    <row r="86" spans="1:5" s="61" customFormat="1" ht="15.75" customHeight="1" thickBot="1" x14ac:dyDescent="0.25">
      <c r="A86" s="128" t="s">
        <v>20</v>
      </c>
      <c r="B86" s="145" t="s">
        <v>349</v>
      </c>
      <c r="C86" s="83">
        <f>+C63+C67+C72+C75+C79+C84+C85</f>
        <v>159298000</v>
      </c>
      <c r="D86" s="195">
        <f>+D63+D67+D72+D75+D79+D84+D85</f>
        <v>164498371</v>
      </c>
      <c r="E86" s="83">
        <f>+E63+E67+E72+E75+E79+E84+E85</f>
        <v>166662971</v>
      </c>
    </row>
    <row r="87" spans="1:5" s="61" customFormat="1" ht="16.5" customHeight="1" thickBot="1" x14ac:dyDescent="0.25">
      <c r="A87" s="129" t="s">
        <v>21</v>
      </c>
      <c r="B87" s="146" t="s">
        <v>350</v>
      </c>
      <c r="C87" s="83">
        <f>+C62+C86</f>
        <v>217324292</v>
      </c>
      <c r="D87" s="195">
        <f>+D62+D86</f>
        <v>258863974</v>
      </c>
      <c r="E87" s="83">
        <f>+E62+E86</f>
        <v>242050299</v>
      </c>
    </row>
    <row r="88" spans="1:5" s="61" customFormat="1" ht="83.25" customHeight="1" x14ac:dyDescent="0.2">
      <c r="A88" s="101"/>
      <c r="B88" s="100"/>
      <c r="C88" s="99"/>
    </row>
    <row r="89" spans="1:5" ht="16.5" customHeight="1" x14ac:dyDescent="0.25">
      <c r="A89" s="367" t="s">
        <v>33</v>
      </c>
      <c r="B89" s="367"/>
      <c r="C89" s="367"/>
    </row>
    <row r="90" spans="1:5" s="62" customFormat="1" ht="16.5" customHeight="1" thickBot="1" x14ac:dyDescent="0.3">
      <c r="A90" s="369" t="s">
        <v>96</v>
      </c>
      <c r="B90" s="369"/>
      <c r="C90" s="366" t="s">
        <v>328</v>
      </c>
      <c r="D90" s="365"/>
      <c r="E90" s="365"/>
    </row>
    <row r="91" spans="1:5" ht="38.1" customHeight="1" thickBot="1" x14ac:dyDescent="0.3">
      <c r="A91" s="98" t="s">
        <v>46</v>
      </c>
      <c r="B91" s="97" t="s">
        <v>334</v>
      </c>
      <c r="C91" s="114" t="s">
        <v>412</v>
      </c>
      <c r="D91" s="97" t="s">
        <v>413</v>
      </c>
      <c r="E91" s="97" t="s">
        <v>414</v>
      </c>
    </row>
    <row r="92" spans="1:5" s="60" customFormat="1" ht="12" customHeight="1" thickBot="1" x14ac:dyDescent="0.25">
      <c r="A92" s="52">
        <v>1</v>
      </c>
      <c r="B92" s="53">
        <v>2</v>
      </c>
      <c r="C92" s="135">
        <v>3</v>
      </c>
      <c r="D92" s="96">
        <v>4</v>
      </c>
      <c r="E92" s="96">
        <v>5</v>
      </c>
    </row>
    <row r="93" spans="1:5" ht="12" customHeight="1" thickBot="1" x14ac:dyDescent="0.3">
      <c r="A93" s="51" t="s">
        <v>4</v>
      </c>
      <c r="B93" s="117" t="s">
        <v>361</v>
      </c>
      <c r="C93" s="78">
        <f>SUM((C94:C98))</f>
        <v>73268091</v>
      </c>
      <c r="D93" s="203">
        <f>SUM((D94:D98))</f>
        <v>101533144</v>
      </c>
      <c r="E93" s="78">
        <f>SUM((E94:E98))</f>
        <v>55886406</v>
      </c>
    </row>
    <row r="94" spans="1:5" ht="12" customHeight="1" x14ac:dyDescent="0.25">
      <c r="A94" s="48" t="s">
        <v>58</v>
      </c>
      <c r="B94" s="148" t="s">
        <v>34</v>
      </c>
      <c r="C94" s="79">
        <v>20940000</v>
      </c>
      <c r="D94" s="204">
        <v>31072000</v>
      </c>
      <c r="E94" s="79">
        <v>17407425</v>
      </c>
    </row>
    <row r="95" spans="1:5" ht="12" customHeight="1" x14ac:dyDescent="0.25">
      <c r="A95" s="45" t="s">
        <v>59</v>
      </c>
      <c r="B95" s="149" t="s">
        <v>115</v>
      </c>
      <c r="C95" s="80">
        <v>2497000</v>
      </c>
      <c r="D95" s="193">
        <v>3928000</v>
      </c>
      <c r="E95" s="80">
        <v>2092754</v>
      </c>
    </row>
    <row r="96" spans="1:5" ht="12" customHeight="1" x14ac:dyDescent="0.25">
      <c r="A96" s="45" t="s">
        <v>60</v>
      </c>
      <c r="B96" s="149" t="s">
        <v>86</v>
      </c>
      <c r="C96" s="82">
        <v>23070781</v>
      </c>
      <c r="D96" s="194">
        <v>28387781</v>
      </c>
      <c r="E96" s="82">
        <v>14912785</v>
      </c>
    </row>
    <row r="97" spans="1:6" ht="12" customHeight="1" x14ac:dyDescent="0.25">
      <c r="A97" s="45" t="s">
        <v>61</v>
      </c>
      <c r="B97" s="149" t="s">
        <v>116</v>
      </c>
      <c r="C97" s="82">
        <v>1800000</v>
      </c>
      <c r="D97" s="194">
        <v>3252300</v>
      </c>
      <c r="E97" s="82">
        <v>1236604</v>
      </c>
    </row>
    <row r="98" spans="1:6" ht="12" customHeight="1" x14ac:dyDescent="0.25">
      <c r="A98" s="45" t="s">
        <v>70</v>
      </c>
      <c r="B98" s="212" t="s">
        <v>117</v>
      </c>
      <c r="C98" s="82">
        <v>24960310</v>
      </c>
      <c r="D98" s="194">
        <v>34893063</v>
      </c>
      <c r="E98" s="194">
        <v>20236838</v>
      </c>
    </row>
    <row r="99" spans="1:6" ht="12" customHeight="1" x14ac:dyDescent="0.25">
      <c r="A99" s="45" t="s">
        <v>62</v>
      </c>
      <c r="B99" s="213" t="s">
        <v>351</v>
      </c>
      <c r="C99" s="82"/>
      <c r="D99" s="194">
        <v>501864</v>
      </c>
      <c r="E99" s="194">
        <v>501864</v>
      </c>
    </row>
    <row r="100" spans="1:6" ht="12" customHeight="1" x14ac:dyDescent="0.25">
      <c r="A100" s="45" t="s">
        <v>63</v>
      </c>
      <c r="B100" s="214" t="s">
        <v>352</v>
      </c>
      <c r="C100" s="82"/>
      <c r="D100" s="194"/>
      <c r="E100" s="194"/>
    </row>
    <row r="101" spans="1:6" ht="12" customHeight="1" x14ac:dyDescent="0.25">
      <c r="A101" s="45" t="s">
        <v>71</v>
      </c>
      <c r="B101" s="214" t="s">
        <v>358</v>
      </c>
      <c r="C101" s="82">
        <v>55360</v>
      </c>
      <c r="D101" s="194"/>
      <c r="E101" s="194"/>
    </row>
    <row r="102" spans="1:6" ht="12" customHeight="1" x14ac:dyDescent="0.25">
      <c r="A102" s="45" t="s">
        <v>72</v>
      </c>
      <c r="B102" s="214" t="s">
        <v>257</v>
      </c>
      <c r="C102" s="82"/>
      <c r="D102" s="194"/>
      <c r="E102" s="194"/>
    </row>
    <row r="103" spans="1:6" ht="12" customHeight="1" x14ac:dyDescent="0.25">
      <c r="A103" s="45" t="s">
        <v>73</v>
      </c>
      <c r="B103" s="215" t="s">
        <v>258</v>
      </c>
      <c r="C103" s="82"/>
      <c r="D103" s="194"/>
      <c r="E103" s="194"/>
    </row>
    <row r="104" spans="1:6" ht="12" customHeight="1" x14ac:dyDescent="0.25">
      <c r="A104" s="45" t="s">
        <v>74</v>
      </c>
      <c r="B104" s="215" t="s">
        <v>259</v>
      </c>
      <c r="C104" s="82"/>
      <c r="D104" s="194"/>
      <c r="E104" s="194"/>
    </row>
    <row r="105" spans="1:6" ht="12" customHeight="1" x14ac:dyDescent="0.25">
      <c r="A105" s="45" t="s">
        <v>76</v>
      </c>
      <c r="B105" s="214" t="s">
        <v>260</v>
      </c>
      <c r="C105" s="82">
        <v>11476094</v>
      </c>
      <c r="D105" s="194">
        <v>20688573</v>
      </c>
      <c r="E105" s="194">
        <v>18561204</v>
      </c>
    </row>
    <row r="106" spans="1:6" ht="12" customHeight="1" x14ac:dyDescent="0.25">
      <c r="A106" s="44" t="s">
        <v>118</v>
      </c>
      <c r="B106" s="214" t="s">
        <v>261</v>
      </c>
      <c r="C106" s="82"/>
      <c r="D106" s="194"/>
      <c r="E106" s="194"/>
    </row>
    <row r="107" spans="1:6" ht="12" customHeight="1" x14ac:dyDescent="0.25">
      <c r="A107" s="45" t="s">
        <v>264</v>
      </c>
      <c r="B107" s="215" t="s">
        <v>262</v>
      </c>
      <c r="C107" s="82"/>
      <c r="D107" s="194"/>
      <c r="E107" s="194"/>
    </row>
    <row r="108" spans="1:6" ht="12" customHeight="1" x14ac:dyDescent="0.25">
      <c r="A108" s="47" t="s">
        <v>266</v>
      </c>
      <c r="B108" s="216" t="s">
        <v>263</v>
      </c>
      <c r="C108" s="82"/>
      <c r="D108" s="194"/>
      <c r="E108" s="194"/>
      <c r="F108" s="169"/>
    </row>
    <row r="109" spans="1:6" ht="12" customHeight="1" x14ac:dyDescent="0.25">
      <c r="A109" s="47" t="s">
        <v>353</v>
      </c>
      <c r="B109" s="216" t="s">
        <v>265</v>
      </c>
      <c r="C109" s="82"/>
      <c r="D109" s="194"/>
      <c r="E109" s="194"/>
    </row>
    <row r="110" spans="1:6" ht="12" customHeight="1" x14ac:dyDescent="0.25">
      <c r="A110" s="47" t="s">
        <v>354</v>
      </c>
      <c r="B110" s="216" t="s">
        <v>267</v>
      </c>
      <c r="C110" s="82"/>
      <c r="D110" s="194">
        <v>1173770</v>
      </c>
      <c r="E110" s="194">
        <v>1173770</v>
      </c>
    </row>
    <row r="111" spans="1:6" ht="12" customHeight="1" x14ac:dyDescent="0.25">
      <c r="A111" s="47" t="s">
        <v>355</v>
      </c>
      <c r="B111" s="213" t="s">
        <v>384</v>
      </c>
      <c r="C111" s="80">
        <v>13428856</v>
      </c>
      <c r="D111" s="193">
        <v>12528856</v>
      </c>
      <c r="E111" s="193"/>
    </row>
    <row r="112" spans="1:6" ht="12" customHeight="1" x14ac:dyDescent="0.25">
      <c r="A112" s="47" t="s">
        <v>356</v>
      </c>
      <c r="B112" s="217" t="s">
        <v>385</v>
      </c>
      <c r="C112" s="54">
        <v>12918691</v>
      </c>
      <c r="D112" s="205">
        <v>12018691</v>
      </c>
      <c r="E112" s="205"/>
    </row>
    <row r="113" spans="1:6" ht="12" customHeight="1" thickBot="1" x14ac:dyDescent="0.3">
      <c r="A113" s="47" t="s">
        <v>357</v>
      </c>
      <c r="B113" s="218" t="s">
        <v>386</v>
      </c>
      <c r="C113" s="43">
        <v>510165</v>
      </c>
      <c r="D113" s="206">
        <v>510165</v>
      </c>
      <c r="E113" s="206"/>
    </row>
    <row r="114" spans="1:6" ht="12" customHeight="1" thickBot="1" x14ac:dyDescent="0.3">
      <c r="A114" s="50" t="s">
        <v>5</v>
      </c>
      <c r="B114" s="118" t="s">
        <v>268</v>
      </c>
      <c r="C114" s="56">
        <f>+C115+C117+C119</f>
        <v>144056201</v>
      </c>
      <c r="D114" s="191">
        <f>+D115+D117+D119</f>
        <v>156165482</v>
      </c>
      <c r="E114" s="56">
        <f>+E115+E117+E119</f>
        <v>15538728</v>
      </c>
    </row>
    <row r="115" spans="1:6" ht="12" customHeight="1" x14ac:dyDescent="0.25">
      <c r="A115" s="46" t="s">
        <v>64</v>
      </c>
      <c r="B115" s="149" t="s">
        <v>131</v>
      </c>
      <c r="C115" s="81">
        <v>61080335</v>
      </c>
      <c r="D115" s="192">
        <v>63009335</v>
      </c>
      <c r="E115" s="166">
        <v>2583634</v>
      </c>
    </row>
    <row r="116" spans="1:6" ht="12" customHeight="1" x14ac:dyDescent="0.25">
      <c r="A116" s="46" t="s">
        <v>65</v>
      </c>
      <c r="B116" s="149" t="s">
        <v>269</v>
      </c>
      <c r="C116" s="81">
        <v>49133700</v>
      </c>
      <c r="D116" s="81">
        <v>49133700</v>
      </c>
      <c r="E116" s="305"/>
    </row>
    <row r="117" spans="1:6" ht="12" customHeight="1" x14ac:dyDescent="0.25">
      <c r="A117" s="46" t="s">
        <v>66</v>
      </c>
      <c r="B117" s="161" t="s">
        <v>119</v>
      </c>
      <c r="C117" s="80">
        <v>82975866</v>
      </c>
      <c r="D117" s="193">
        <v>89675866</v>
      </c>
      <c r="E117" s="134">
        <v>9474813</v>
      </c>
    </row>
    <row r="118" spans="1:6" ht="12" customHeight="1" x14ac:dyDescent="0.25">
      <c r="A118" s="46" t="s">
        <v>67</v>
      </c>
      <c r="B118" s="154" t="s">
        <v>270</v>
      </c>
      <c r="C118" s="54">
        <v>77895866</v>
      </c>
      <c r="D118" s="54">
        <v>77895866</v>
      </c>
      <c r="E118" s="134"/>
    </row>
    <row r="119" spans="1:6" ht="12" customHeight="1" x14ac:dyDescent="0.25">
      <c r="A119" s="46" t="s">
        <v>68</v>
      </c>
      <c r="B119" s="155" t="s">
        <v>133</v>
      </c>
      <c r="C119" s="54"/>
      <c r="D119" s="205">
        <v>3480281</v>
      </c>
      <c r="E119" s="54">
        <v>3480281</v>
      </c>
    </row>
    <row r="120" spans="1:6" ht="12" customHeight="1" x14ac:dyDescent="0.25">
      <c r="A120" s="46" t="s">
        <v>75</v>
      </c>
      <c r="B120" s="156" t="s">
        <v>271</v>
      </c>
      <c r="C120" s="54"/>
      <c r="D120" s="205"/>
      <c r="E120" s="54"/>
      <c r="F120" s="59" t="s">
        <v>324</v>
      </c>
    </row>
    <row r="121" spans="1:6" ht="12" customHeight="1" x14ac:dyDescent="0.25">
      <c r="A121" s="46" t="s">
        <v>77</v>
      </c>
      <c r="B121" s="157" t="s">
        <v>272</v>
      </c>
      <c r="C121" s="54"/>
      <c r="D121" s="205"/>
      <c r="E121" s="54"/>
    </row>
    <row r="122" spans="1:6" x14ac:dyDescent="0.25">
      <c r="A122" s="46" t="s">
        <v>120</v>
      </c>
      <c r="B122" s="152" t="s">
        <v>259</v>
      </c>
      <c r="C122" s="54"/>
      <c r="D122" s="205"/>
      <c r="E122" s="54"/>
    </row>
    <row r="123" spans="1:6" ht="12" customHeight="1" x14ac:dyDescent="0.25">
      <c r="A123" s="46" t="s">
        <v>121</v>
      </c>
      <c r="B123" s="152" t="s">
        <v>273</v>
      </c>
      <c r="C123" s="54"/>
      <c r="D123" s="205"/>
      <c r="E123" s="54"/>
    </row>
    <row r="124" spans="1:6" ht="12" customHeight="1" x14ac:dyDescent="0.25">
      <c r="A124" s="46" t="s">
        <v>122</v>
      </c>
      <c r="B124" s="152" t="s">
        <v>274</v>
      </c>
      <c r="C124" s="54"/>
      <c r="D124" s="205"/>
      <c r="E124" s="54"/>
    </row>
    <row r="125" spans="1:6" ht="12" customHeight="1" x14ac:dyDescent="0.25">
      <c r="A125" s="46" t="s">
        <v>275</v>
      </c>
      <c r="B125" s="152" t="s">
        <v>262</v>
      </c>
      <c r="C125" s="54"/>
      <c r="D125" s="205"/>
      <c r="E125" s="54"/>
    </row>
    <row r="126" spans="1:6" ht="12" customHeight="1" x14ac:dyDescent="0.25">
      <c r="A126" s="46" t="s">
        <v>276</v>
      </c>
      <c r="B126" s="152" t="s">
        <v>277</v>
      </c>
      <c r="C126" s="54"/>
      <c r="D126" s="205"/>
      <c r="E126" s="54"/>
    </row>
    <row r="127" spans="1:6" ht="12" customHeight="1" thickBot="1" x14ac:dyDescent="0.3">
      <c r="A127" s="49" t="s">
        <v>278</v>
      </c>
      <c r="B127" s="158" t="s">
        <v>279</v>
      </c>
      <c r="C127" s="137"/>
      <c r="D127" s="207"/>
      <c r="E127" s="43"/>
    </row>
    <row r="128" spans="1:6" ht="12" customHeight="1" thickBot="1" x14ac:dyDescent="0.3">
      <c r="A128" s="50" t="s">
        <v>6</v>
      </c>
      <c r="B128" s="159" t="s">
        <v>360</v>
      </c>
      <c r="C128" s="56">
        <f>+C93+C114</f>
        <v>217324292</v>
      </c>
      <c r="D128" s="191">
        <f>+D93+D114</f>
        <v>257698626</v>
      </c>
      <c r="E128" s="56">
        <f>+E93+E114</f>
        <v>71425134</v>
      </c>
    </row>
    <row r="129" spans="1:5" ht="12" customHeight="1" thickBot="1" x14ac:dyDescent="0.3">
      <c r="A129" s="50" t="s">
        <v>7</v>
      </c>
      <c r="B129" s="159" t="s">
        <v>362</v>
      </c>
      <c r="C129" s="56">
        <f>+C130+C131+C132</f>
        <v>0</v>
      </c>
      <c r="D129" s="191">
        <f>+D130+D131+D132</f>
        <v>0</v>
      </c>
      <c r="E129" s="56">
        <f>+E130+E131+E132</f>
        <v>0</v>
      </c>
    </row>
    <row r="130" spans="1:5" ht="12" customHeight="1" x14ac:dyDescent="0.25">
      <c r="A130" s="46" t="s">
        <v>174</v>
      </c>
      <c r="B130" s="161" t="s">
        <v>415</v>
      </c>
      <c r="C130" s="54"/>
      <c r="D130" s="205"/>
      <c r="E130" s="54"/>
    </row>
    <row r="131" spans="1:5" ht="12" customHeight="1" x14ac:dyDescent="0.25">
      <c r="A131" s="46" t="s">
        <v>175</v>
      </c>
      <c r="B131" s="161" t="s">
        <v>281</v>
      </c>
      <c r="C131" s="54"/>
      <c r="D131" s="205"/>
      <c r="E131" s="54"/>
    </row>
    <row r="132" spans="1:5" ht="12" customHeight="1" thickBot="1" x14ac:dyDescent="0.3">
      <c r="A132" s="44" t="s">
        <v>177</v>
      </c>
      <c r="B132" s="150" t="s">
        <v>416</v>
      </c>
      <c r="C132" s="54"/>
      <c r="D132" s="205"/>
      <c r="E132" s="54"/>
    </row>
    <row r="133" spans="1:5" ht="12" customHeight="1" thickBot="1" x14ac:dyDescent="0.3">
      <c r="A133" s="50" t="s">
        <v>8</v>
      </c>
      <c r="B133" s="159" t="s">
        <v>283</v>
      </c>
      <c r="C133" s="56">
        <f>+C134+C135+C136+C137+C138+C139</f>
        <v>0</v>
      </c>
      <c r="D133" s="191">
        <f>+D134+D135+D136+D137+D138+D139</f>
        <v>0</v>
      </c>
      <c r="E133" s="56">
        <f>+E134+E135+E136+E139</f>
        <v>0</v>
      </c>
    </row>
    <row r="134" spans="1:5" ht="12" customHeight="1" x14ac:dyDescent="0.25">
      <c r="A134" s="46" t="s">
        <v>51</v>
      </c>
      <c r="B134" s="161" t="s">
        <v>364</v>
      </c>
      <c r="C134" s="54"/>
      <c r="D134" s="205"/>
      <c r="E134" s="54"/>
    </row>
    <row r="135" spans="1:5" ht="12" customHeight="1" x14ac:dyDescent="0.25">
      <c r="A135" s="46" t="s">
        <v>52</v>
      </c>
      <c r="B135" s="149" t="s">
        <v>365</v>
      </c>
      <c r="C135" s="54"/>
      <c r="D135" s="205"/>
      <c r="E135" s="54"/>
    </row>
    <row r="136" spans="1:5" ht="12" customHeight="1" x14ac:dyDescent="0.25">
      <c r="A136" s="46" t="s">
        <v>53</v>
      </c>
      <c r="B136" s="149" t="s">
        <v>363</v>
      </c>
      <c r="C136" s="54"/>
      <c r="D136" s="205"/>
      <c r="E136" s="54"/>
    </row>
    <row r="137" spans="1:5" ht="12" customHeight="1" x14ac:dyDescent="0.25">
      <c r="A137" s="46" t="s">
        <v>153</v>
      </c>
      <c r="B137" s="149" t="s">
        <v>366</v>
      </c>
      <c r="C137" s="54"/>
      <c r="D137" s="205"/>
      <c r="E137" s="54"/>
    </row>
    <row r="138" spans="1:5" ht="12" customHeight="1" x14ac:dyDescent="0.25">
      <c r="A138" s="46" t="s">
        <v>108</v>
      </c>
      <c r="B138" s="149" t="s">
        <v>367</v>
      </c>
      <c r="C138" s="54"/>
      <c r="D138" s="205"/>
      <c r="E138" s="54"/>
    </row>
    <row r="139" spans="1:5" ht="12" customHeight="1" thickBot="1" x14ac:dyDescent="0.3">
      <c r="A139" s="46" t="s">
        <v>109</v>
      </c>
      <c r="B139" s="162" t="s">
        <v>368</v>
      </c>
      <c r="C139" s="54"/>
      <c r="D139" s="205"/>
      <c r="E139" s="54"/>
    </row>
    <row r="140" spans="1:5" ht="12" customHeight="1" thickBot="1" x14ac:dyDescent="0.3">
      <c r="A140" s="50" t="s">
        <v>9</v>
      </c>
      <c r="B140" s="163" t="s">
        <v>369</v>
      </c>
      <c r="C140" s="83">
        <f>+C141+C142+C144+C145</f>
        <v>0</v>
      </c>
      <c r="D140" s="195">
        <f>+D141+D142+D144+D145</f>
        <v>1165348</v>
      </c>
      <c r="E140" s="83">
        <f>+E141+E142+E144+E145</f>
        <v>1165348</v>
      </c>
    </row>
    <row r="141" spans="1:5" ht="12" customHeight="1" x14ac:dyDescent="0.25">
      <c r="A141" s="46" t="s">
        <v>54</v>
      </c>
      <c r="B141" s="161" t="s">
        <v>284</v>
      </c>
      <c r="C141" s="54"/>
      <c r="D141" s="205"/>
      <c r="E141" s="54"/>
    </row>
    <row r="142" spans="1:5" ht="12" customHeight="1" x14ac:dyDescent="0.25">
      <c r="A142" s="46" t="s">
        <v>55</v>
      </c>
      <c r="B142" s="161" t="s">
        <v>285</v>
      </c>
      <c r="C142" s="54"/>
      <c r="D142" s="205">
        <v>1165348</v>
      </c>
      <c r="E142" s="134">
        <v>1165348</v>
      </c>
    </row>
    <row r="143" spans="1:5" ht="12" customHeight="1" x14ac:dyDescent="0.25">
      <c r="A143" s="46" t="s">
        <v>194</v>
      </c>
      <c r="B143" s="161" t="s">
        <v>417</v>
      </c>
      <c r="C143" s="54"/>
      <c r="D143" s="205"/>
      <c r="E143" s="54"/>
    </row>
    <row r="144" spans="1:5" ht="12" customHeight="1" x14ac:dyDescent="0.25">
      <c r="A144" s="45" t="s">
        <v>196</v>
      </c>
      <c r="B144" s="161" t="s">
        <v>319</v>
      </c>
      <c r="C144" s="54"/>
      <c r="D144" s="205"/>
      <c r="E144" s="54"/>
    </row>
    <row r="145" spans="1:9" ht="12" customHeight="1" thickBot="1" x14ac:dyDescent="0.3">
      <c r="A145" s="44" t="s">
        <v>198</v>
      </c>
      <c r="B145" s="150" t="s">
        <v>286</v>
      </c>
      <c r="C145" s="54"/>
      <c r="D145" s="205"/>
      <c r="E145" s="54"/>
    </row>
    <row r="146" spans="1:9" ht="12" customHeight="1" thickBot="1" x14ac:dyDescent="0.3">
      <c r="A146" s="50" t="s">
        <v>10</v>
      </c>
      <c r="B146" s="159" t="s">
        <v>370</v>
      </c>
      <c r="C146" s="84">
        <f>+C147+C148+C149+C150+C151</f>
        <v>0</v>
      </c>
      <c r="D146" s="208">
        <f>+D147+D148+D149+D150+D151</f>
        <v>0</v>
      </c>
      <c r="E146" s="84">
        <f>+E147+E148+E149+E151</f>
        <v>0</v>
      </c>
    </row>
    <row r="147" spans="1:9" ht="12" customHeight="1" x14ac:dyDescent="0.25">
      <c r="A147" s="46" t="s">
        <v>56</v>
      </c>
      <c r="B147" s="161" t="s">
        <v>287</v>
      </c>
      <c r="C147" s="54"/>
      <c r="D147" s="205"/>
      <c r="E147" s="54"/>
    </row>
    <row r="148" spans="1:9" ht="12" customHeight="1" x14ac:dyDescent="0.25">
      <c r="A148" s="46" t="s">
        <v>57</v>
      </c>
      <c r="B148" s="149" t="s">
        <v>288</v>
      </c>
      <c r="C148" s="54"/>
      <c r="D148" s="205"/>
      <c r="E148" s="54"/>
    </row>
    <row r="149" spans="1:9" ht="12" customHeight="1" x14ac:dyDescent="0.25">
      <c r="A149" s="46" t="s">
        <v>203</v>
      </c>
      <c r="B149" s="161" t="s">
        <v>289</v>
      </c>
      <c r="C149" s="54"/>
      <c r="D149" s="205"/>
      <c r="E149" s="54"/>
    </row>
    <row r="150" spans="1:9" ht="12" customHeight="1" x14ac:dyDescent="0.25">
      <c r="A150" s="46" t="s">
        <v>205</v>
      </c>
      <c r="B150" s="149" t="s">
        <v>372</v>
      </c>
      <c r="C150" s="54"/>
      <c r="D150" s="205"/>
      <c r="E150" s="54"/>
    </row>
    <row r="151" spans="1:9" ht="12" customHeight="1" thickBot="1" x14ac:dyDescent="0.3">
      <c r="A151" s="46" t="s">
        <v>371</v>
      </c>
      <c r="B151" s="150" t="s">
        <v>373</v>
      </c>
      <c r="C151" s="137"/>
      <c r="D151" s="207"/>
      <c r="E151" s="43"/>
    </row>
    <row r="152" spans="1:9" ht="12" customHeight="1" thickBot="1" x14ac:dyDescent="0.3">
      <c r="A152" s="171" t="s">
        <v>11</v>
      </c>
      <c r="B152" s="159" t="s">
        <v>374</v>
      </c>
      <c r="C152" s="147"/>
      <c r="D152" s="209"/>
      <c r="E152" s="175"/>
    </row>
    <row r="153" spans="1:9" ht="12" customHeight="1" thickBot="1" x14ac:dyDescent="0.3">
      <c r="A153" s="172" t="s">
        <v>12</v>
      </c>
      <c r="B153" s="176" t="s">
        <v>375</v>
      </c>
      <c r="C153" s="173"/>
      <c r="D153" s="210"/>
      <c r="E153" s="170"/>
    </row>
    <row r="154" spans="1:9" ht="15" customHeight="1" thickBot="1" x14ac:dyDescent="0.3">
      <c r="A154" s="50" t="s">
        <v>13</v>
      </c>
      <c r="B154" s="159" t="s">
        <v>376</v>
      </c>
      <c r="C154" s="86">
        <f>+C129+C133+C140+C146+C152+C153</f>
        <v>0</v>
      </c>
      <c r="D154" s="211">
        <f>+D129+D133+D140+D146+D152+D153</f>
        <v>1165348</v>
      </c>
      <c r="E154" s="86">
        <f>+E129+E133+E140+E146</f>
        <v>1165348</v>
      </c>
      <c r="F154" s="63"/>
      <c r="G154" s="64"/>
      <c r="H154" s="64"/>
      <c r="I154" s="64"/>
    </row>
    <row r="155" spans="1:9" s="61" customFormat="1" ht="12.95" customHeight="1" thickBot="1" x14ac:dyDescent="0.25">
      <c r="A155" s="55" t="s">
        <v>14</v>
      </c>
      <c r="B155" s="164" t="s">
        <v>418</v>
      </c>
      <c r="C155" s="86">
        <f>+C128+C154</f>
        <v>217324292</v>
      </c>
      <c r="D155" s="211">
        <f>+D128+D154</f>
        <v>258863974</v>
      </c>
      <c r="E155" s="86">
        <f>+E128+E154</f>
        <v>72590482</v>
      </c>
    </row>
    <row r="156" spans="1:9" ht="7.5" customHeight="1" x14ac:dyDescent="0.25"/>
    <row r="157" spans="1:9" x14ac:dyDescent="0.25">
      <c r="A157" s="370" t="s">
        <v>318</v>
      </c>
      <c r="B157" s="370"/>
      <c r="C157" s="370"/>
    </row>
    <row r="158" spans="1:9" ht="15" customHeight="1" thickBot="1" x14ac:dyDescent="0.3">
      <c r="A158" s="368" t="s">
        <v>317</v>
      </c>
      <c r="B158" s="368"/>
      <c r="C158" s="364" t="s">
        <v>328</v>
      </c>
      <c r="D158" s="365"/>
      <c r="E158" s="365"/>
    </row>
    <row r="159" spans="1:9" ht="13.5" customHeight="1" thickBot="1" x14ac:dyDescent="0.3">
      <c r="A159" s="50">
        <v>1</v>
      </c>
      <c r="B159" s="118" t="s">
        <v>329</v>
      </c>
      <c r="C159" s="136">
        <f>+C62-C128</f>
        <v>-159298000</v>
      </c>
      <c r="D159" s="56">
        <f>+D62-D128</f>
        <v>-163333023</v>
      </c>
      <c r="E159" s="56">
        <f>+E62-E128</f>
        <v>3962194</v>
      </c>
    </row>
    <row r="160" spans="1:9" ht="27.75" customHeight="1" thickBot="1" x14ac:dyDescent="0.3">
      <c r="A160" s="50" t="s">
        <v>5</v>
      </c>
      <c r="B160" s="118" t="s">
        <v>330</v>
      </c>
      <c r="C160" s="136">
        <f>+C86-C154</f>
        <v>159298000</v>
      </c>
      <c r="D160" s="56">
        <f>+D86-D154</f>
        <v>163333023</v>
      </c>
      <c r="E160" s="56">
        <f>+E86-E154</f>
        <v>165497623</v>
      </c>
    </row>
    <row r="161" spans="1:5" ht="16.5" thickBot="1" x14ac:dyDescent="0.3">
      <c r="D161" s="58"/>
      <c r="E161" s="58"/>
    </row>
    <row r="162" spans="1:5" ht="13.5" customHeight="1" thickBot="1" x14ac:dyDescent="0.3">
      <c r="A162" s="362" t="s">
        <v>316</v>
      </c>
      <c r="B162" s="363"/>
      <c r="C162" s="320">
        <v>1</v>
      </c>
      <c r="D162" s="320">
        <v>1</v>
      </c>
      <c r="E162" s="320">
        <v>1</v>
      </c>
    </row>
    <row r="163" spans="1:5" ht="12.75" customHeight="1" thickBot="1" x14ac:dyDescent="0.3">
      <c r="A163" s="362" t="s">
        <v>128</v>
      </c>
      <c r="B163" s="363"/>
      <c r="C163" s="320">
        <v>12</v>
      </c>
      <c r="D163" s="320">
        <v>12</v>
      </c>
      <c r="E163" s="320">
        <v>9</v>
      </c>
    </row>
    <row r="164" spans="1:5" ht="9.75" customHeight="1" x14ac:dyDescent="0.25"/>
  </sheetData>
  <mergeCells count="11">
    <mergeCell ref="A158:B158"/>
    <mergeCell ref="A162:B162"/>
    <mergeCell ref="A163:B163"/>
    <mergeCell ref="C2:E2"/>
    <mergeCell ref="C90:E90"/>
    <mergeCell ref="C158:E158"/>
    <mergeCell ref="A1:C1"/>
    <mergeCell ref="A2:B2"/>
    <mergeCell ref="A89:C89"/>
    <mergeCell ref="A90:B90"/>
    <mergeCell ref="A157:C157"/>
  </mergeCells>
  <printOptions horizontalCentered="1"/>
  <pageMargins left="0.78740157480314965" right="0.78740157480314965" top="1.2598425196850394" bottom="0.86614173228346458" header="0.78740157480314965" footer="0.59055118110236227"/>
  <pageSetup paperSize="9" scale="61" fitToHeight="4" orientation="portrait" r:id="rId1"/>
  <headerFooter alignWithMargins="0">
    <oddHeader>&amp;C&amp;"Times New Roman CE,Félkövér"&amp;12
Abaújvár Község Önkormányzat
2020. ÉVI ZÁRSZÁMADÁS ÖSSZEVONT MÉRLEGE &amp;R&amp;"Times New Roman CE,Félkövér"&amp;9&amp;U 
1. mell. a 6/2021. (V. 28.) rendelethez</oddHeader>
  </headerFooter>
  <rowBreaks count="1" manualBreakCount="1">
    <brk id="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view="pageLayout" zoomScaleNormal="100" workbookViewId="0">
      <selection activeCell="C5" sqref="C5"/>
    </sheetView>
  </sheetViews>
  <sheetFormatPr defaultRowHeight="12.75" x14ac:dyDescent="0.2"/>
  <cols>
    <col min="1" max="1" width="7" style="34" customWidth="1"/>
    <col min="2" max="2" width="24.6640625" style="15" customWidth="1"/>
    <col min="3" max="3" width="12.5" style="15" customWidth="1"/>
    <col min="4" max="4" width="11.83203125" style="15" customWidth="1"/>
    <col min="5" max="5" width="13.6640625" style="15" customWidth="1"/>
    <col min="6" max="6" width="12.83203125" style="15" customWidth="1"/>
    <col min="7" max="7" width="14.33203125" style="15" customWidth="1"/>
    <col min="8" max="16384" width="9.33203125" style="15"/>
  </cols>
  <sheetData>
    <row r="1" spans="1:7" ht="13.5" thickBot="1" x14ac:dyDescent="0.25">
      <c r="G1" s="110" t="s">
        <v>335</v>
      </c>
    </row>
    <row r="2" spans="1:7" ht="17.25" customHeight="1" thickBot="1" x14ac:dyDescent="0.25">
      <c r="A2" s="401" t="s">
        <v>3</v>
      </c>
      <c r="B2" s="403" t="s">
        <v>154</v>
      </c>
      <c r="C2" s="403" t="s">
        <v>308</v>
      </c>
      <c r="D2" s="403" t="s">
        <v>313</v>
      </c>
      <c r="E2" s="405" t="s">
        <v>309</v>
      </c>
      <c r="F2" s="405"/>
      <c r="G2" s="406"/>
    </row>
    <row r="3" spans="1:7" s="35" customFormat="1" ht="57.75" customHeight="1" thickBot="1" x14ac:dyDescent="0.25">
      <c r="A3" s="402"/>
      <c r="B3" s="404"/>
      <c r="C3" s="404"/>
      <c r="D3" s="404"/>
      <c r="E3" s="14" t="s">
        <v>310</v>
      </c>
      <c r="F3" s="14" t="s">
        <v>311</v>
      </c>
      <c r="G3" s="89" t="s">
        <v>312</v>
      </c>
    </row>
    <row r="4" spans="1:7" s="36" customFormat="1" ht="15" customHeight="1" thickBot="1" x14ac:dyDescent="0.25">
      <c r="A4" s="76" t="s">
        <v>252</v>
      </c>
      <c r="B4" s="77" t="s">
        <v>253</v>
      </c>
      <c r="C4" s="77" t="s">
        <v>254</v>
      </c>
      <c r="D4" s="77" t="s">
        <v>255</v>
      </c>
      <c r="E4" s="77" t="s">
        <v>314</v>
      </c>
      <c r="F4" s="77" t="s">
        <v>302</v>
      </c>
      <c r="G4" s="87" t="s">
        <v>303</v>
      </c>
    </row>
    <row r="5" spans="1:7" ht="26.25" customHeight="1" x14ac:dyDescent="0.2">
      <c r="A5" s="37" t="s">
        <v>4</v>
      </c>
      <c r="B5" s="346" t="s">
        <v>315</v>
      </c>
      <c r="C5" s="65">
        <v>169459817</v>
      </c>
      <c r="D5" s="65"/>
      <c r="E5" s="119">
        <v>169459817</v>
      </c>
      <c r="F5" s="65">
        <v>61806693</v>
      </c>
      <c r="G5" s="352">
        <f>SUM(G7:G10)</f>
        <v>107653124</v>
      </c>
    </row>
    <row r="6" spans="1:7" ht="29.25" customHeight="1" x14ac:dyDescent="0.2">
      <c r="A6" s="39" t="s">
        <v>5</v>
      </c>
      <c r="B6" s="409" t="s">
        <v>411</v>
      </c>
      <c r="C6" s="410"/>
      <c r="D6" s="410"/>
      <c r="E6" s="410"/>
      <c r="F6" s="410"/>
      <c r="G6" s="411"/>
    </row>
    <row r="7" spans="1:7" ht="39.75" customHeight="1" x14ac:dyDescent="0.2">
      <c r="A7" s="39" t="s">
        <v>6</v>
      </c>
      <c r="B7" s="345" t="s">
        <v>407</v>
      </c>
      <c r="C7" s="313"/>
      <c r="D7" s="313"/>
      <c r="E7" s="119">
        <f>C7+D7</f>
        <v>0</v>
      </c>
      <c r="F7" s="313"/>
      <c r="G7" s="314">
        <v>37495337</v>
      </c>
    </row>
    <row r="8" spans="1:7" ht="39.75" customHeight="1" x14ac:dyDescent="0.2">
      <c r="A8" s="39" t="s">
        <v>7</v>
      </c>
      <c r="B8" s="345" t="s">
        <v>406</v>
      </c>
      <c r="C8" s="313"/>
      <c r="D8" s="313"/>
      <c r="E8" s="119">
        <f>C8+D8</f>
        <v>0</v>
      </c>
      <c r="F8" s="313"/>
      <c r="G8" s="314">
        <v>60917597</v>
      </c>
    </row>
    <row r="9" spans="1:7" ht="15" customHeight="1" x14ac:dyDescent="0.2">
      <c r="A9" s="39" t="s">
        <v>8</v>
      </c>
      <c r="B9" s="345" t="s">
        <v>437</v>
      </c>
      <c r="C9" s="313"/>
      <c r="D9" s="313"/>
      <c r="E9" s="119">
        <f t="shared" ref="E9:E35" si="0">C9+D9</f>
        <v>0</v>
      </c>
      <c r="F9" s="313"/>
      <c r="G9" s="314">
        <v>7311190</v>
      </c>
    </row>
    <row r="10" spans="1:7" ht="32.25" customHeight="1" x14ac:dyDescent="0.2">
      <c r="A10" s="39" t="s">
        <v>9</v>
      </c>
      <c r="B10" s="353" t="s">
        <v>449</v>
      </c>
      <c r="C10" s="304"/>
      <c r="D10" s="313"/>
      <c r="E10" s="119">
        <f t="shared" si="0"/>
        <v>0</v>
      </c>
      <c r="F10" s="313"/>
      <c r="G10" s="314">
        <v>1929000</v>
      </c>
    </row>
    <row r="11" spans="1:7" ht="15" customHeight="1" x14ac:dyDescent="0.2">
      <c r="A11" s="39" t="s">
        <v>10</v>
      </c>
      <c r="B11" s="335"/>
      <c r="C11" s="313"/>
      <c r="D11" s="313"/>
      <c r="E11" s="119">
        <f t="shared" si="0"/>
        <v>0</v>
      </c>
      <c r="F11" s="313"/>
      <c r="G11" s="314"/>
    </row>
    <row r="12" spans="1:7" ht="15" customHeight="1" x14ac:dyDescent="0.2">
      <c r="A12" s="39" t="s">
        <v>11</v>
      </c>
      <c r="B12" s="335"/>
      <c r="C12" s="313"/>
      <c r="D12" s="313"/>
      <c r="E12" s="119">
        <f t="shared" si="0"/>
        <v>0</v>
      </c>
      <c r="F12" s="313"/>
      <c r="G12" s="314"/>
    </row>
    <row r="13" spans="1:7" ht="15" customHeight="1" x14ac:dyDescent="0.2">
      <c r="A13" s="39" t="s">
        <v>12</v>
      </c>
      <c r="B13" s="40"/>
      <c r="C13" s="1"/>
      <c r="D13" s="1"/>
      <c r="E13" s="38">
        <f t="shared" si="0"/>
        <v>0</v>
      </c>
      <c r="F13" s="1"/>
      <c r="G13" s="32"/>
    </row>
    <row r="14" spans="1:7" ht="15" customHeight="1" x14ac:dyDescent="0.2">
      <c r="A14" s="39" t="s">
        <v>13</v>
      </c>
      <c r="B14" s="40"/>
      <c r="C14" s="1"/>
      <c r="D14" s="1"/>
      <c r="E14" s="38">
        <f t="shared" si="0"/>
        <v>0</v>
      </c>
      <c r="F14" s="1"/>
      <c r="G14" s="32"/>
    </row>
    <row r="15" spans="1:7" ht="15" customHeight="1" x14ac:dyDescent="0.2">
      <c r="A15" s="39" t="s">
        <v>14</v>
      </c>
      <c r="B15" s="40"/>
      <c r="C15" s="1"/>
      <c r="D15" s="1"/>
      <c r="E15" s="38">
        <f t="shared" si="0"/>
        <v>0</v>
      </c>
      <c r="F15" s="1"/>
      <c r="G15" s="32"/>
    </row>
    <row r="16" spans="1:7" ht="15" customHeight="1" x14ac:dyDescent="0.2">
      <c r="A16" s="39" t="s">
        <v>15</v>
      </c>
      <c r="B16" s="40"/>
      <c r="C16" s="1"/>
      <c r="D16" s="1"/>
      <c r="E16" s="38">
        <f t="shared" si="0"/>
        <v>0</v>
      </c>
      <c r="F16" s="1"/>
      <c r="G16" s="32"/>
    </row>
    <row r="17" spans="1:7" ht="15" customHeight="1" x14ac:dyDescent="0.2">
      <c r="A17" s="39" t="s">
        <v>16</v>
      </c>
      <c r="B17" s="40"/>
      <c r="C17" s="1"/>
      <c r="D17" s="1"/>
      <c r="E17" s="38">
        <f t="shared" si="0"/>
        <v>0</v>
      </c>
      <c r="F17" s="1"/>
      <c r="G17" s="32"/>
    </row>
    <row r="18" spans="1:7" ht="15" customHeight="1" x14ac:dyDescent="0.2">
      <c r="A18" s="39" t="s">
        <v>17</v>
      </c>
      <c r="B18" s="40"/>
      <c r="C18" s="1"/>
      <c r="D18" s="1"/>
      <c r="E18" s="38">
        <f t="shared" si="0"/>
        <v>0</v>
      </c>
      <c r="F18" s="1"/>
      <c r="G18" s="32"/>
    </row>
    <row r="19" spans="1:7" ht="15" customHeight="1" x14ac:dyDescent="0.2">
      <c r="A19" s="39" t="s">
        <v>18</v>
      </c>
      <c r="B19" s="40"/>
      <c r="C19" s="1"/>
      <c r="D19" s="1"/>
      <c r="E19" s="38">
        <f t="shared" si="0"/>
        <v>0</v>
      </c>
      <c r="F19" s="1"/>
      <c r="G19" s="32"/>
    </row>
    <row r="20" spans="1:7" ht="15" customHeight="1" x14ac:dyDescent="0.2">
      <c r="A20" s="39" t="s">
        <v>19</v>
      </c>
      <c r="B20" s="40"/>
      <c r="C20" s="1"/>
      <c r="D20" s="1"/>
      <c r="E20" s="38">
        <f t="shared" si="0"/>
        <v>0</v>
      </c>
      <c r="F20" s="1"/>
      <c r="G20" s="32"/>
    </row>
    <row r="21" spans="1:7" ht="15" customHeight="1" x14ac:dyDescent="0.2">
      <c r="A21" s="39" t="s">
        <v>20</v>
      </c>
      <c r="B21" s="40"/>
      <c r="C21" s="1"/>
      <c r="D21" s="1"/>
      <c r="E21" s="38">
        <f t="shared" si="0"/>
        <v>0</v>
      </c>
      <c r="F21" s="1"/>
      <c r="G21" s="32"/>
    </row>
    <row r="22" spans="1:7" ht="15" customHeight="1" x14ac:dyDescent="0.2">
      <c r="A22" s="39" t="s">
        <v>21</v>
      </c>
      <c r="B22" s="40"/>
      <c r="C22" s="1"/>
      <c r="D22" s="1"/>
      <c r="E22" s="38">
        <f t="shared" si="0"/>
        <v>0</v>
      </c>
      <c r="F22" s="1"/>
      <c r="G22" s="32"/>
    </row>
    <row r="23" spans="1:7" ht="15" customHeight="1" x14ac:dyDescent="0.2">
      <c r="A23" s="39" t="s">
        <v>22</v>
      </c>
      <c r="B23" s="40"/>
      <c r="C23" s="1"/>
      <c r="D23" s="1"/>
      <c r="E23" s="38">
        <f t="shared" si="0"/>
        <v>0</v>
      </c>
      <c r="F23" s="1"/>
      <c r="G23" s="32"/>
    </row>
    <row r="24" spans="1:7" ht="15" customHeight="1" x14ac:dyDescent="0.2">
      <c r="A24" s="39" t="s">
        <v>23</v>
      </c>
      <c r="B24" s="40"/>
      <c r="C24" s="1"/>
      <c r="D24" s="1"/>
      <c r="E24" s="38">
        <f t="shared" si="0"/>
        <v>0</v>
      </c>
      <c r="F24" s="1"/>
      <c r="G24" s="32"/>
    </row>
    <row r="25" spans="1:7" ht="15" customHeight="1" x14ac:dyDescent="0.2">
      <c r="A25" s="39" t="s">
        <v>24</v>
      </c>
      <c r="B25" s="40"/>
      <c r="C25" s="1"/>
      <c r="D25" s="1"/>
      <c r="E25" s="38">
        <f t="shared" si="0"/>
        <v>0</v>
      </c>
      <c r="F25" s="1"/>
      <c r="G25" s="32"/>
    </row>
    <row r="26" spans="1:7" ht="15" customHeight="1" x14ac:dyDescent="0.2">
      <c r="A26" s="39" t="s">
        <v>25</v>
      </c>
      <c r="B26" s="40"/>
      <c r="C26" s="1"/>
      <c r="D26" s="1"/>
      <c r="E26" s="38">
        <f t="shared" si="0"/>
        <v>0</v>
      </c>
      <c r="F26" s="1"/>
      <c r="G26" s="32"/>
    </row>
    <row r="27" spans="1:7" ht="15" customHeight="1" x14ac:dyDescent="0.2">
      <c r="A27" s="39" t="s">
        <v>26</v>
      </c>
      <c r="B27" s="40"/>
      <c r="C27" s="1"/>
      <c r="D27" s="1"/>
      <c r="E27" s="38">
        <f t="shared" si="0"/>
        <v>0</v>
      </c>
      <c r="F27" s="1"/>
      <c r="G27" s="32"/>
    </row>
    <row r="28" spans="1:7" ht="15" customHeight="1" x14ac:dyDescent="0.2">
      <c r="A28" s="39" t="s">
        <v>27</v>
      </c>
      <c r="B28" s="40"/>
      <c r="C28" s="1"/>
      <c r="D28" s="1"/>
      <c r="E28" s="38">
        <f t="shared" si="0"/>
        <v>0</v>
      </c>
      <c r="F28" s="1"/>
      <c r="G28" s="32"/>
    </row>
    <row r="29" spans="1:7" ht="15" customHeight="1" x14ac:dyDescent="0.2">
      <c r="A29" s="39" t="s">
        <v>28</v>
      </c>
      <c r="B29" s="40"/>
      <c r="C29" s="1"/>
      <c r="D29" s="1"/>
      <c r="E29" s="38">
        <f t="shared" si="0"/>
        <v>0</v>
      </c>
      <c r="F29" s="1"/>
      <c r="G29" s="32"/>
    </row>
    <row r="30" spans="1:7" ht="15" customHeight="1" x14ac:dyDescent="0.2">
      <c r="A30" s="39" t="s">
        <v>29</v>
      </c>
      <c r="B30" s="40"/>
      <c r="C30" s="1"/>
      <c r="D30" s="1"/>
      <c r="E30" s="38"/>
      <c r="F30" s="1"/>
      <c r="G30" s="32"/>
    </row>
    <row r="31" spans="1:7" ht="15" customHeight="1" x14ac:dyDescent="0.2">
      <c r="A31" s="39" t="s">
        <v>30</v>
      </c>
      <c r="B31" s="40"/>
      <c r="C31" s="1"/>
      <c r="D31" s="1"/>
      <c r="E31" s="38">
        <f t="shared" si="0"/>
        <v>0</v>
      </c>
      <c r="F31" s="1"/>
      <c r="G31" s="32"/>
    </row>
    <row r="32" spans="1:7" ht="15" customHeight="1" x14ac:dyDescent="0.2">
      <c r="A32" s="39" t="s">
        <v>31</v>
      </c>
      <c r="B32" s="40"/>
      <c r="C32" s="1"/>
      <c r="D32" s="1"/>
      <c r="E32" s="38">
        <f t="shared" si="0"/>
        <v>0</v>
      </c>
      <c r="F32" s="1"/>
      <c r="G32" s="32"/>
    </row>
    <row r="33" spans="1:7" ht="15" customHeight="1" x14ac:dyDescent="0.2">
      <c r="A33" s="39" t="s">
        <v>32</v>
      </c>
      <c r="B33" s="40"/>
      <c r="C33" s="1"/>
      <c r="D33" s="1"/>
      <c r="E33" s="38">
        <f t="shared" si="0"/>
        <v>0</v>
      </c>
      <c r="F33" s="1"/>
      <c r="G33" s="32"/>
    </row>
    <row r="34" spans="1:7" ht="15" customHeight="1" x14ac:dyDescent="0.2">
      <c r="A34" s="39" t="s">
        <v>78</v>
      </c>
      <c r="B34" s="40"/>
      <c r="C34" s="1"/>
      <c r="D34" s="1"/>
      <c r="E34" s="38">
        <f t="shared" si="0"/>
        <v>0</v>
      </c>
      <c r="F34" s="1"/>
      <c r="G34" s="32"/>
    </row>
    <row r="35" spans="1:7" ht="15" customHeight="1" thickBot="1" x14ac:dyDescent="0.25">
      <c r="A35" s="39" t="s">
        <v>152</v>
      </c>
      <c r="B35" s="41"/>
      <c r="C35" s="2"/>
      <c r="D35" s="2"/>
      <c r="E35" s="38">
        <f t="shared" si="0"/>
        <v>0</v>
      </c>
      <c r="F35" s="2"/>
      <c r="G35" s="42"/>
    </row>
    <row r="36" spans="1:7" ht="15" customHeight="1" thickBot="1" x14ac:dyDescent="0.25">
      <c r="A36" s="407" t="s">
        <v>36</v>
      </c>
      <c r="B36" s="408"/>
      <c r="C36" s="189">
        <f>SUM(C5:C35)</f>
        <v>169459817</v>
      </c>
      <c r="D36" s="189">
        <f>SUM(D5:D35)</f>
        <v>0</v>
      </c>
      <c r="E36" s="189">
        <f>SUM(E5:E35)</f>
        <v>169459817</v>
      </c>
      <c r="F36" s="189">
        <f>SUM(F5:F35)</f>
        <v>61806693</v>
      </c>
      <c r="G36" s="190">
        <f>SUM(G5:G35)</f>
        <v>215306248</v>
      </c>
    </row>
  </sheetData>
  <mergeCells count="7">
    <mergeCell ref="A2:A3"/>
    <mergeCell ref="B2:B3"/>
    <mergeCell ref="C2:C3"/>
    <mergeCell ref="D2:D3"/>
    <mergeCell ref="E2:G2"/>
    <mergeCell ref="A36:B36"/>
    <mergeCell ref="B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r:id="rId1"/>
  <headerFooter alignWithMargins="0">
    <oddHeader>&amp;C&amp;"Times New Roman CE,Félkövér"&amp;12
KÖLTSÉGVETÉSI SZERVEK PÉNZMARADVÁNYÁNAK ALAKULÁSA&amp;R&amp;"Times New Roman CE,Félkövér"&amp;U6. mell. a 6/2021. (V. 28.) önk.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F164"/>
  <sheetViews>
    <sheetView view="pageLayout" topLeftCell="A131" zoomScale="120" zoomScaleNormal="120" zoomScaleSheetLayoutView="100" zoomScalePageLayoutView="120" workbookViewId="0">
      <selection activeCell="C93" sqref="C93:D155"/>
    </sheetView>
  </sheetViews>
  <sheetFormatPr defaultRowHeight="15.75" x14ac:dyDescent="0.25"/>
  <cols>
    <col min="1" max="1" width="9.5" style="57" customWidth="1"/>
    <col min="2" max="2" width="91.6640625" style="57" customWidth="1"/>
    <col min="3" max="3" width="13.83203125" style="58" customWidth="1"/>
    <col min="4" max="4" width="14.6640625" style="59" customWidth="1"/>
    <col min="5" max="5" width="15.1640625" style="59" customWidth="1"/>
    <col min="6" max="16384" width="9.33203125" style="59"/>
  </cols>
  <sheetData>
    <row r="1" spans="1:110" ht="15.95" customHeight="1" x14ac:dyDescent="0.25">
      <c r="A1" s="367" t="s">
        <v>2</v>
      </c>
      <c r="B1" s="367"/>
      <c r="C1" s="367"/>
    </row>
    <row r="2" spans="1:110" s="311" customFormat="1" ht="15.95" customHeight="1" thickBot="1" x14ac:dyDescent="0.3">
      <c r="A2" s="368" t="s">
        <v>95</v>
      </c>
      <c r="B2" s="368"/>
      <c r="C2" s="364" t="s">
        <v>328</v>
      </c>
      <c r="D2" s="365"/>
      <c r="E2" s="36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</row>
    <row r="3" spans="1:110" ht="38.1" customHeight="1" thickBot="1" x14ac:dyDescent="0.3">
      <c r="A3" s="309" t="s">
        <v>46</v>
      </c>
      <c r="B3" s="310" t="s">
        <v>334</v>
      </c>
      <c r="C3" s="116" t="s">
        <v>412</v>
      </c>
      <c r="D3" s="310" t="s">
        <v>413</v>
      </c>
      <c r="E3" s="310" t="s">
        <v>414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</row>
    <row r="4" spans="1:110" s="60" customFormat="1" ht="12" customHeight="1" thickBot="1" x14ac:dyDescent="0.25">
      <c r="A4" s="85">
        <v>1</v>
      </c>
      <c r="B4" s="96">
        <v>2</v>
      </c>
      <c r="C4" s="135">
        <v>3</v>
      </c>
      <c r="D4" s="96">
        <v>4</v>
      </c>
      <c r="E4" s="96">
        <v>5</v>
      </c>
    </row>
    <row r="5" spans="1:110" s="61" customFormat="1" ht="12" customHeight="1" thickBot="1" x14ac:dyDescent="0.25">
      <c r="A5" s="50" t="s">
        <v>4</v>
      </c>
      <c r="B5" s="138" t="s">
        <v>155</v>
      </c>
      <c r="C5" s="56">
        <f>+C6+C7+C8+C9+C10+C11</f>
        <v>29133677</v>
      </c>
      <c r="D5" s="191">
        <f>+D6+D7+D8+D9+D10+D11</f>
        <v>31880433</v>
      </c>
      <c r="E5" s="56">
        <f>+E6+E7+E8+E9+E10+E11</f>
        <v>31880433</v>
      </c>
      <c r="F5" s="336"/>
    </row>
    <row r="6" spans="1:110" s="61" customFormat="1" ht="12" customHeight="1" x14ac:dyDescent="0.2">
      <c r="A6" s="46" t="s">
        <v>58</v>
      </c>
      <c r="B6" s="139" t="s">
        <v>156</v>
      </c>
      <c r="C6" s="81">
        <v>15160013</v>
      </c>
      <c r="D6" s="192">
        <v>15131664</v>
      </c>
      <c r="E6" s="192">
        <v>15131664</v>
      </c>
      <c r="F6" s="337"/>
    </row>
    <row r="7" spans="1:110" s="61" customFormat="1" ht="12" customHeight="1" x14ac:dyDescent="0.2">
      <c r="A7" s="45" t="s">
        <v>59</v>
      </c>
      <c r="B7" s="140" t="s">
        <v>157</v>
      </c>
      <c r="C7" s="80"/>
      <c r="D7" s="193"/>
      <c r="E7" s="193"/>
      <c r="F7" s="337"/>
    </row>
    <row r="8" spans="1:110" s="61" customFormat="1" ht="12" customHeight="1" x14ac:dyDescent="0.2">
      <c r="A8" s="45" t="s">
        <v>60</v>
      </c>
      <c r="B8" s="140" t="s">
        <v>158</v>
      </c>
      <c r="C8" s="80">
        <v>12173664</v>
      </c>
      <c r="D8" s="193">
        <v>13392789</v>
      </c>
      <c r="E8" s="193">
        <v>13392789</v>
      </c>
      <c r="F8" s="337"/>
    </row>
    <row r="9" spans="1:110" s="61" customFormat="1" ht="12" customHeight="1" x14ac:dyDescent="0.2">
      <c r="A9" s="45" t="s">
        <v>61</v>
      </c>
      <c r="B9" s="140" t="s">
        <v>159</v>
      </c>
      <c r="C9" s="80">
        <v>1800000</v>
      </c>
      <c r="D9" s="193">
        <v>2000000</v>
      </c>
      <c r="E9" s="193">
        <v>2000000</v>
      </c>
      <c r="F9" s="337"/>
    </row>
    <row r="10" spans="1:110" s="61" customFormat="1" ht="12" customHeight="1" x14ac:dyDescent="0.2">
      <c r="A10" s="45" t="s">
        <v>92</v>
      </c>
      <c r="B10" s="156" t="s">
        <v>379</v>
      </c>
      <c r="C10" s="80"/>
      <c r="D10" s="193">
        <v>1355980</v>
      </c>
      <c r="E10" s="193">
        <v>1355980</v>
      </c>
      <c r="F10" s="337"/>
    </row>
    <row r="11" spans="1:110" s="61" customFormat="1" ht="12" customHeight="1" thickBot="1" x14ac:dyDescent="0.25">
      <c r="A11" s="47" t="s">
        <v>62</v>
      </c>
      <c r="B11" s="155" t="s">
        <v>380</v>
      </c>
      <c r="C11" s="80"/>
      <c r="D11" s="193"/>
      <c r="E11" s="193"/>
      <c r="F11" s="337"/>
    </row>
    <row r="12" spans="1:110" s="61" customFormat="1" ht="12" customHeight="1" thickBot="1" x14ac:dyDescent="0.25">
      <c r="A12" s="50" t="s">
        <v>5</v>
      </c>
      <c r="B12" s="142" t="s">
        <v>160</v>
      </c>
      <c r="C12" s="56">
        <f>+C13+C14+C15+C16+C17</f>
        <v>17024615</v>
      </c>
      <c r="D12" s="191">
        <f>+D13+D14+D15+D16+D17</f>
        <v>42988170</v>
      </c>
      <c r="E12" s="56">
        <f>+E13+E14+E15+E16+E17</f>
        <v>20492759</v>
      </c>
      <c r="F12" s="336"/>
    </row>
    <row r="13" spans="1:110" s="61" customFormat="1" ht="12" customHeight="1" x14ac:dyDescent="0.2">
      <c r="A13" s="46" t="s">
        <v>64</v>
      </c>
      <c r="B13" s="139" t="s">
        <v>161</v>
      </c>
      <c r="C13" s="81"/>
      <c r="D13" s="192"/>
      <c r="E13" s="81"/>
    </row>
    <row r="14" spans="1:110" s="61" customFormat="1" ht="12" customHeight="1" x14ac:dyDescent="0.2">
      <c r="A14" s="45" t="s">
        <v>65</v>
      </c>
      <c r="B14" s="140" t="s">
        <v>162</v>
      </c>
      <c r="C14" s="80"/>
      <c r="D14" s="193"/>
      <c r="E14" s="80"/>
    </row>
    <row r="15" spans="1:110" s="61" customFormat="1" ht="12" customHeight="1" x14ac:dyDescent="0.2">
      <c r="A15" s="45" t="s">
        <v>66</v>
      </c>
      <c r="B15" s="140" t="s">
        <v>163</v>
      </c>
      <c r="C15" s="80"/>
      <c r="D15" s="193"/>
      <c r="E15" s="80"/>
    </row>
    <row r="16" spans="1:110" s="61" customFormat="1" ht="12" customHeight="1" x14ac:dyDescent="0.2">
      <c r="A16" s="45" t="s">
        <v>67</v>
      </c>
      <c r="B16" s="140" t="s">
        <v>164</v>
      </c>
      <c r="C16" s="80"/>
      <c r="D16" s="193"/>
      <c r="E16" s="80"/>
    </row>
    <row r="17" spans="1:5" s="61" customFormat="1" ht="12" customHeight="1" x14ac:dyDescent="0.2">
      <c r="A17" s="45" t="s">
        <v>68</v>
      </c>
      <c r="B17" s="140" t="s">
        <v>165</v>
      </c>
      <c r="C17" s="80">
        <v>17024615</v>
      </c>
      <c r="D17" s="193">
        <v>42988170</v>
      </c>
      <c r="E17" s="80">
        <v>20492759</v>
      </c>
    </row>
    <row r="18" spans="1:5" s="61" customFormat="1" ht="12" customHeight="1" thickBot="1" x14ac:dyDescent="0.25">
      <c r="A18" s="47" t="s">
        <v>75</v>
      </c>
      <c r="B18" s="141" t="s">
        <v>166</v>
      </c>
      <c r="C18" s="82"/>
      <c r="D18" s="194"/>
      <c r="E18" s="82"/>
    </row>
    <row r="19" spans="1:5" s="61" customFormat="1" ht="12" customHeight="1" thickBot="1" x14ac:dyDescent="0.25">
      <c r="A19" s="50" t="s">
        <v>6</v>
      </c>
      <c r="B19" s="138" t="s">
        <v>167</v>
      </c>
      <c r="C19" s="56">
        <f>+C20+C21+C22+C23+C24</f>
        <v>0</v>
      </c>
      <c r="D19" s="191">
        <f>+D20+D21+D22+D23+D24</f>
        <v>7629000</v>
      </c>
      <c r="E19" s="56">
        <f>+E20+E21+E22+E23+E24</f>
        <v>19467451</v>
      </c>
    </row>
    <row r="20" spans="1:5" s="61" customFormat="1" ht="12" customHeight="1" x14ac:dyDescent="0.2">
      <c r="A20" s="46" t="s">
        <v>47</v>
      </c>
      <c r="B20" s="139" t="s">
        <v>168</v>
      </c>
      <c r="C20" s="81"/>
      <c r="D20" s="192">
        <v>1929000</v>
      </c>
      <c r="E20" s="81">
        <v>1929000</v>
      </c>
    </row>
    <row r="21" spans="1:5" s="61" customFormat="1" ht="12" customHeight="1" x14ac:dyDescent="0.2">
      <c r="A21" s="45" t="s">
        <v>48</v>
      </c>
      <c r="B21" s="140" t="s">
        <v>169</v>
      </c>
      <c r="C21" s="80"/>
      <c r="D21" s="193"/>
      <c r="E21" s="80"/>
    </row>
    <row r="22" spans="1:5" s="61" customFormat="1" ht="12" customHeight="1" x14ac:dyDescent="0.2">
      <c r="A22" s="45" t="s">
        <v>49</v>
      </c>
      <c r="B22" s="140" t="s">
        <v>170</v>
      </c>
      <c r="C22" s="80"/>
      <c r="D22" s="193"/>
      <c r="E22" s="80"/>
    </row>
    <row r="23" spans="1:5" s="61" customFormat="1" ht="12" customHeight="1" x14ac:dyDescent="0.2">
      <c r="A23" s="45" t="s">
        <v>50</v>
      </c>
      <c r="B23" s="140" t="s">
        <v>171</v>
      </c>
      <c r="C23" s="80"/>
      <c r="D23" s="193"/>
      <c r="E23" s="80"/>
    </row>
    <row r="24" spans="1:5" s="61" customFormat="1" ht="12" customHeight="1" x14ac:dyDescent="0.2">
      <c r="A24" s="45" t="s">
        <v>103</v>
      </c>
      <c r="B24" s="140" t="s">
        <v>172</v>
      </c>
      <c r="C24" s="80"/>
      <c r="D24" s="193">
        <v>5700000</v>
      </c>
      <c r="E24" s="80">
        <v>17538451</v>
      </c>
    </row>
    <row r="25" spans="1:5" s="61" customFormat="1" ht="12" customHeight="1" thickBot="1" x14ac:dyDescent="0.25">
      <c r="A25" s="47" t="s">
        <v>104</v>
      </c>
      <c r="B25" s="141" t="s">
        <v>173</v>
      </c>
      <c r="C25" s="82"/>
      <c r="D25" s="194"/>
      <c r="E25" s="82">
        <v>3867025</v>
      </c>
    </row>
    <row r="26" spans="1:5" s="61" customFormat="1" ht="12" customHeight="1" thickBot="1" x14ac:dyDescent="0.25">
      <c r="A26" s="50" t="s">
        <v>105</v>
      </c>
      <c r="B26" s="138" t="s">
        <v>340</v>
      </c>
      <c r="C26" s="83">
        <f>+C27+C28+C29+C30+C31+C32+C33</f>
        <v>3835000</v>
      </c>
      <c r="D26" s="195">
        <f>+D27+D28+D29+D30+D31+D32+D33</f>
        <v>3835000</v>
      </c>
      <c r="E26" s="83">
        <f>+E27+E28+E29+E30+E31+E32+E33</f>
        <v>1870414</v>
      </c>
    </row>
    <row r="27" spans="1:5" s="61" customFormat="1" ht="12" customHeight="1" x14ac:dyDescent="0.2">
      <c r="A27" s="46" t="s">
        <v>174</v>
      </c>
      <c r="B27" s="130" t="s">
        <v>326</v>
      </c>
      <c r="C27" s="90">
        <v>1800000</v>
      </c>
      <c r="D27" s="196">
        <v>1800000</v>
      </c>
      <c r="E27" s="90">
        <v>1235836</v>
      </c>
    </row>
    <row r="28" spans="1:5" s="61" customFormat="1" ht="12" customHeight="1" x14ac:dyDescent="0.2">
      <c r="A28" s="46" t="s">
        <v>175</v>
      </c>
      <c r="B28" s="130" t="s">
        <v>341</v>
      </c>
      <c r="C28" s="80">
        <v>175000</v>
      </c>
      <c r="D28" s="193">
        <v>175000</v>
      </c>
      <c r="E28" s="90">
        <v>85800</v>
      </c>
    </row>
    <row r="29" spans="1:5" s="61" customFormat="1" ht="12" customHeight="1" x14ac:dyDescent="0.2">
      <c r="A29" s="45" t="s">
        <v>177</v>
      </c>
      <c r="B29" s="131" t="s">
        <v>333</v>
      </c>
      <c r="C29" s="80">
        <v>1200000</v>
      </c>
      <c r="D29" s="193">
        <v>1200000</v>
      </c>
      <c r="E29" s="90">
        <v>369225</v>
      </c>
    </row>
    <row r="30" spans="1:5" s="61" customFormat="1" ht="12" customHeight="1" x14ac:dyDescent="0.2">
      <c r="A30" s="45" t="s">
        <v>178</v>
      </c>
      <c r="B30" s="165" t="s">
        <v>342</v>
      </c>
      <c r="C30" s="80"/>
      <c r="D30" s="193"/>
      <c r="E30" s="80">
        <v>140400</v>
      </c>
    </row>
    <row r="31" spans="1:5" s="61" customFormat="1" ht="12" customHeight="1" x14ac:dyDescent="0.2">
      <c r="A31" s="45" t="s">
        <v>331</v>
      </c>
      <c r="B31" s="131" t="s">
        <v>176</v>
      </c>
      <c r="C31" s="80">
        <v>660000</v>
      </c>
      <c r="D31" s="193">
        <v>660000</v>
      </c>
      <c r="E31" s="134">
        <v>0</v>
      </c>
    </row>
    <row r="32" spans="1:5" s="61" customFormat="1" ht="12" customHeight="1" x14ac:dyDescent="0.2">
      <c r="A32" s="45" t="s">
        <v>332</v>
      </c>
      <c r="B32" s="131" t="s">
        <v>343</v>
      </c>
      <c r="C32" s="80"/>
      <c r="D32" s="193"/>
      <c r="E32" s="81"/>
    </row>
    <row r="33" spans="1:5" s="61" customFormat="1" ht="12" customHeight="1" thickBot="1" x14ac:dyDescent="0.25">
      <c r="A33" s="47" t="s">
        <v>339</v>
      </c>
      <c r="B33" s="165" t="s">
        <v>179</v>
      </c>
      <c r="C33" s="82"/>
      <c r="D33" s="194"/>
      <c r="E33" s="82">
        <v>39153</v>
      </c>
    </row>
    <row r="34" spans="1:5" s="61" customFormat="1" ht="12" customHeight="1" thickBot="1" x14ac:dyDescent="0.25">
      <c r="A34" s="50" t="s">
        <v>8</v>
      </c>
      <c r="B34" s="138" t="s">
        <v>347</v>
      </c>
      <c r="C34" s="56">
        <f>SUM(C35:C45)</f>
        <v>620000</v>
      </c>
      <c r="D34" s="191">
        <f>SUM(D35:D45)</f>
        <v>620000</v>
      </c>
      <c r="E34" s="56">
        <f>SUM(E35:E45)</f>
        <v>1225451</v>
      </c>
    </row>
    <row r="35" spans="1:5" s="61" customFormat="1" ht="12" customHeight="1" x14ac:dyDescent="0.2">
      <c r="A35" s="46" t="s">
        <v>51</v>
      </c>
      <c r="B35" s="139" t="s">
        <v>180</v>
      </c>
      <c r="C35" s="81"/>
      <c r="D35" s="192">
        <v>150000</v>
      </c>
      <c r="E35" s="81"/>
    </row>
    <row r="36" spans="1:5" s="61" customFormat="1" ht="12" customHeight="1" x14ac:dyDescent="0.2">
      <c r="A36" s="45" t="s">
        <v>52</v>
      </c>
      <c r="B36" s="140" t="s">
        <v>181</v>
      </c>
      <c r="C36" s="80"/>
      <c r="D36" s="193">
        <v>470000</v>
      </c>
      <c r="E36" s="80">
        <v>779318</v>
      </c>
    </row>
    <row r="37" spans="1:5" s="61" customFormat="1" ht="12" customHeight="1" x14ac:dyDescent="0.2">
      <c r="A37" s="45" t="s">
        <v>53</v>
      </c>
      <c r="B37" s="140" t="s">
        <v>182</v>
      </c>
      <c r="C37" s="80"/>
      <c r="D37" s="193"/>
      <c r="E37" s="80"/>
    </row>
    <row r="38" spans="1:5" s="61" customFormat="1" ht="12" customHeight="1" x14ac:dyDescent="0.2">
      <c r="A38" s="45" t="s">
        <v>107</v>
      </c>
      <c r="B38" s="139" t="s">
        <v>183</v>
      </c>
      <c r="C38" s="80">
        <v>620000</v>
      </c>
      <c r="D38" s="193"/>
      <c r="E38" s="80">
        <v>173896</v>
      </c>
    </row>
    <row r="39" spans="1:5" s="61" customFormat="1" ht="12" customHeight="1" x14ac:dyDescent="0.2">
      <c r="A39" s="45" t="s">
        <v>108</v>
      </c>
      <c r="B39" s="140" t="s">
        <v>184</v>
      </c>
      <c r="C39" s="80"/>
      <c r="D39" s="193"/>
      <c r="E39" s="80"/>
    </row>
    <row r="40" spans="1:5" s="61" customFormat="1" ht="12" customHeight="1" x14ac:dyDescent="0.2">
      <c r="A40" s="45" t="s">
        <v>109</v>
      </c>
      <c r="B40" s="140" t="s">
        <v>185</v>
      </c>
      <c r="C40" s="80"/>
      <c r="D40" s="193"/>
      <c r="E40" s="80">
        <v>57125</v>
      </c>
    </row>
    <row r="41" spans="1:5" s="61" customFormat="1" ht="12" customHeight="1" x14ac:dyDescent="0.2">
      <c r="A41" s="45" t="s">
        <v>110</v>
      </c>
      <c r="B41" s="140" t="s">
        <v>186</v>
      </c>
      <c r="C41" s="80"/>
      <c r="D41" s="193"/>
      <c r="E41" s="80"/>
    </row>
    <row r="42" spans="1:5" s="61" customFormat="1" ht="12" customHeight="1" x14ac:dyDescent="0.2">
      <c r="A42" s="45" t="s">
        <v>111</v>
      </c>
      <c r="B42" s="140" t="s">
        <v>344</v>
      </c>
      <c r="C42" s="80"/>
      <c r="D42" s="193"/>
      <c r="E42" s="80">
        <v>7353</v>
      </c>
    </row>
    <row r="43" spans="1:5" s="61" customFormat="1" ht="12" customHeight="1" x14ac:dyDescent="0.2">
      <c r="A43" s="45" t="s">
        <v>187</v>
      </c>
      <c r="B43" s="140" t="s">
        <v>188</v>
      </c>
      <c r="C43" s="91"/>
      <c r="D43" s="197"/>
      <c r="E43" s="91"/>
    </row>
    <row r="44" spans="1:5" s="61" customFormat="1" ht="12" customHeight="1" x14ac:dyDescent="0.2">
      <c r="A44" s="47" t="s">
        <v>189</v>
      </c>
      <c r="B44" s="141" t="s">
        <v>345</v>
      </c>
      <c r="C44" s="92"/>
      <c r="D44" s="198"/>
      <c r="E44" s="92"/>
    </row>
    <row r="45" spans="1:5" s="61" customFormat="1" ht="12" customHeight="1" thickBot="1" x14ac:dyDescent="0.25">
      <c r="A45" s="47" t="s">
        <v>346</v>
      </c>
      <c r="B45" s="141" t="s">
        <v>190</v>
      </c>
      <c r="C45" s="92"/>
      <c r="D45" s="198"/>
      <c r="E45" s="92">
        <v>207759</v>
      </c>
    </row>
    <row r="46" spans="1:5" s="61" customFormat="1" ht="12" customHeight="1" thickBot="1" x14ac:dyDescent="0.25">
      <c r="A46" s="50" t="s">
        <v>9</v>
      </c>
      <c r="B46" s="138" t="s">
        <v>191</v>
      </c>
      <c r="C46" s="56">
        <f>SUM(C47:C51)</f>
        <v>7260000</v>
      </c>
      <c r="D46" s="191">
        <f>SUM(D47:D51)</f>
        <v>7260000</v>
      </c>
      <c r="E46" s="56">
        <f>SUM(E47:E51)</f>
        <v>0</v>
      </c>
    </row>
    <row r="47" spans="1:5" s="61" customFormat="1" ht="12" customHeight="1" x14ac:dyDescent="0.2">
      <c r="A47" s="46" t="s">
        <v>54</v>
      </c>
      <c r="B47" s="139" t="s">
        <v>192</v>
      </c>
      <c r="C47" s="93"/>
      <c r="D47" s="199"/>
      <c r="E47" s="93"/>
    </row>
    <row r="48" spans="1:5" s="61" customFormat="1" ht="12" customHeight="1" x14ac:dyDescent="0.2">
      <c r="A48" s="45" t="s">
        <v>55</v>
      </c>
      <c r="B48" s="140" t="s">
        <v>193</v>
      </c>
      <c r="C48" s="91">
        <v>7260000</v>
      </c>
      <c r="D48" s="197">
        <v>7260000</v>
      </c>
      <c r="E48" s="91"/>
    </row>
    <row r="49" spans="1:5" s="61" customFormat="1" ht="12" customHeight="1" x14ac:dyDescent="0.2">
      <c r="A49" s="45" t="s">
        <v>194</v>
      </c>
      <c r="B49" s="140" t="s">
        <v>195</v>
      </c>
      <c r="C49" s="91"/>
      <c r="D49" s="197"/>
      <c r="E49" s="91"/>
    </row>
    <row r="50" spans="1:5" s="61" customFormat="1" ht="12" customHeight="1" x14ac:dyDescent="0.2">
      <c r="A50" s="45" t="s">
        <v>196</v>
      </c>
      <c r="B50" s="140" t="s">
        <v>197</v>
      </c>
      <c r="C50" s="91"/>
      <c r="D50" s="197"/>
      <c r="E50" s="91"/>
    </row>
    <row r="51" spans="1:5" s="61" customFormat="1" ht="12" customHeight="1" thickBot="1" x14ac:dyDescent="0.25">
      <c r="A51" s="47" t="s">
        <v>198</v>
      </c>
      <c r="B51" s="141" t="s">
        <v>199</v>
      </c>
      <c r="C51" s="92"/>
      <c r="D51" s="198"/>
      <c r="E51" s="92"/>
    </row>
    <row r="52" spans="1:5" s="61" customFormat="1" ht="12" customHeight="1" thickBot="1" x14ac:dyDescent="0.25">
      <c r="A52" s="50" t="s">
        <v>112</v>
      </c>
      <c r="B52" s="138" t="s">
        <v>200</v>
      </c>
      <c r="C52" s="56">
        <f>SUM(C53:C55)</f>
        <v>0</v>
      </c>
      <c r="D52" s="191">
        <f>SUM(D53:D55)</f>
        <v>0</v>
      </c>
      <c r="E52" s="56">
        <f>SUM(E53:E55)</f>
        <v>0</v>
      </c>
    </row>
    <row r="53" spans="1:5" s="61" customFormat="1" ht="12" customHeight="1" x14ac:dyDescent="0.2">
      <c r="A53" s="46" t="s">
        <v>56</v>
      </c>
      <c r="B53" s="139" t="s">
        <v>201</v>
      </c>
      <c r="C53" s="81"/>
      <c r="D53" s="192"/>
      <c r="E53" s="81"/>
    </row>
    <row r="54" spans="1:5" s="61" customFormat="1" ht="12" customHeight="1" x14ac:dyDescent="0.2">
      <c r="A54" s="45" t="s">
        <v>57</v>
      </c>
      <c r="B54" s="140" t="s">
        <v>202</v>
      </c>
      <c r="C54" s="80"/>
      <c r="D54" s="193"/>
      <c r="E54" s="80"/>
    </row>
    <row r="55" spans="1:5" s="61" customFormat="1" ht="12" customHeight="1" x14ac:dyDescent="0.2">
      <c r="A55" s="45" t="s">
        <v>203</v>
      </c>
      <c r="B55" s="140" t="s">
        <v>204</v>
      </c>
      <c r="C55" s="80"/>
      <c r="D55" s="193"/>
      <c r="E55" s="80"/>
    </row>
    <row r="56" spans="1:5" s="61" customFormat="1" ht="12" customHeight="1" thickBot="1" x14ac:dyDescent="0.25">
      <c r="A56" s="47" t="s">
        <v>205</v>
      </c>
      <c r="B56" s="141" t="s">
        <v>206</v>
      </c>
      <c r="C56" s="82"/>
      <c r="D56" s="194"/>
      <c r="E56" s="82"/>
    </row>
    <row r="57" spans="1:5" s="61" customFormat="1" ht="12" customHeight="1" thickBot="1" x14ac:dyDescent="0.25">
      <c r="A57" s="50" t="s">
        <v>11</v>
      </c>
      <c r="B57" s="142" t="s">
        <v>207</v>
      </c>
      <c r="C57" s="56">
        <f>SUM(C58:C60)</f>
        <v>0</v>
      </c>
      <c r="D57" s="191">
        <f>SUM(D58:D60)</f>
        <v>0</v>
      </c>
      <c r="E57" s="56">
        <f>SUM(E58:E60)</f>
        <v>0</v>
      </c>
    </row>
    <row r="58" spans="1:5" s="61" customFormat="1" ht="12" customHeight="1" x14ac:dyDescent="0.2">
      <c r="A58" s="46" t="s">
        <v>113</v>
      </c>
      <c r="B58" s="139" t="s">
        <v>208</v>
      </c>
      <c r="C58" s="91"/>
      <c r="D58" s="197"/>
      <c r="E58" s="91"/>
    </row>
    <row r="59" spans="1:5" s="61" customFormat="1" ht="12" customHeight="1" x14ac:dyDescent="0.2">
      <c r="A59" s="45" t="s">
        <v>114</v>
      </c>
      <c r="B59" s="140" t="s">
        <v>320</v>
      </c>
      <c r="C59" s="91"/>
      <c r="D59" s="197"/>
      <c r="E59" s="91"/>
    </row>
    <row r="60" spans="1:5" s="61" customFormat="1" ht="12" customHeight="1" x14ac:dyDescent="0.2">
      <c r="A60" s="45" t="s">
        <v>132</v>
      </c>
      <c r="B60" s="140" t="s">
        <v>209</v>
      </c>
      <c r="C60" s="91"/>
      <c r="D60" s="197"/>
      <c r="E60" s="91"/>
    </row>
    <row r="61" spans="1:5" s="61" customFormat="1" ht="12" customHeight="1" thickBot="1" x14ac:dyDescent="0.25">
      <c r="A61" s="47" t="s">
        <v>210</v>
      </c>
      <c r="B61" s="141" t="s">
        <v>211</v>
      </c>
      <c r="C61" s="91"/>
      <c r="D61" s="197"/>
      <c r="E61" s="91"/>
    </row>
    <row r="62" spans="1:5" s="61" customFormat="1" ht="12" customHeight="1" thickBot="1" x14ac:dyDescent="0.25">
      <c r="A62" s="50" t="s">
        <v>12</v>
      </c>
      <c r="B62" s="138" t="s">
        <v>212</v>
      </c>
      <c r="C62" s="83">
        <f>+C5+C12+C19+C26+C34+C46+C52+C57</f>
        <v>57873292</v>
      </c>
      <c r="D62" s="195">
        <f>+D5+D12+D19+D26+D34+D46+D52+D57</f>
        <v>94212603</v>
      </c>
      <c r="E62" s="83">
        <f>+E5+E12+E19+E26+E34+E46+E52+E57</f>
        <v>74936508</v>
      </c>
    </row>
    <row r="63" spans="1:5" s="61" customFormat="1" ht="12" customHeight="1" thickBot="1" x14ac:dyDescent="0.25">
      <c r="A63" s="102" t="s">
        <v>213</v>
      </c>
      <c r="B63" s="142" t="s">
        <v>214</v>
      </c>
      <c r="C63" s="56">
        <f>SUM(C64:C66)</f>
        <v>0</v>
      </c>
      <c r="D63" s="191">
        <f>SUM(D64:D66)</f>
        <v>0</v>
      </c>
      <c r="E63" s="56">
        <f>SUM(E64:E66)</f>
        <v>0</v>
      </c>
    </row>
    <row r="64" spans="1:5" s="61" customFormat="1" ht="12" customHeight="1" x14ac:dyDescent="0.2">
      <c r="A64" s="46" t="s">
        <v>215</v>
      </c>
      <c r="B64" s="139" t="s">
        <v>216</v>
      </c>
      <c r="C64" s="91"/>
      <c r="D64" s="197"/>
      <c r="E64" s="91"/>
    </row>
    <row r="65" spans="1:5" s="61" customFormat="1" ht="12" customHeight="1" x14ac:dyDescent="0.2">
      <c r="A65" s="45" t="s">
        <v>217</v>
      </c>
      <c r="B65" s="140" t="s">
        <v>218</v>
      </c>
      <c r="C65" s="91"/>
      <c r="D65" s="197"/>
      <c r="E65" s="91"/>
    </row>
    <row r="66" spans="1:5" s="61" customFormat="1" ht="12" customHeight="1" thickBot="1" x14ac:dyDescent="0.25">
      <c r="A66" s="47" t="s">
        <v>219</v>
      </c>
      <c r="B66" s="143" t="s">
        <v>220</v>
      </c>
      <c r="C66" s="91"/>
      <c r="D66" s="197"/>
      <c r="E66" s="91"/>
    </row>
    <row r="67" spans="1:5" s="61" customFormat="1" ht="12" customHeight="1" thickBot="1" x14ac:dyDescent="0.25">
      <c r="A67" s="102" t="s">
        <v>221</v>
      </c>
      <c r="B67" s="142" t="s">
        <v>222</v>
      </c>
      <c r="C67" s="56">
        <f>SUM(C68:C71)</f>
        <v>0</v>
      </c>
      <c r="D67" s="191">
        <f>SUM(D68:D71)</f>
        <v>0</v>
      </c>
      <c r="E67" s="56">
        <f>SUM(E68:E71)</f>
        <v>0</v>
      </c>
    </row>
    <row r="68" spans="1:5" s="61" customFormat="1" ht="12" customHeight="1" x14ac:dyDescent="0.2">
      <c r="A68" s="46" t="s">
        <v>93</v>
      </c>
      <c r="B68" s="139" t="s">
        <v>223</v>
      </c>
      <c r="C68" s="91"/>
      <c r="D68" s="197"/>
      <c r="E68" s="91"/>
    </row>
    <row r="69" spans="1:5" s="61" customFormat="1" ht="12" customHeight="1" x14ac:dyDescent="0.2">
      <c r="A69" s="45" t="s">
        <v>94</v>
      </c>
      <c r="B69" s="140" t="s">
        <v>224</v>
      </c>
      <c r="C69" s="91"/>
      <c r="D69" s="197"/>
      <c r="E69" s="91"/>
    </row>
    <row r="70" spans="1:5" s="61" customFormat="1" ht="12" customHeight="1" x14ac:dyDescent="0.2">
      <c r="A70" s="45" t="s">
        <v>225</v>
      </c>
      <c r="B70" s="140" t="s">
        <v>226</v>
      </c>
      <c r="C70" s="91"/>
      <c r="D70" s="197"/>
      <c r="E70" s="91" t="s">
        <v>327</v>
      </c>
    </row>
    <row r="71" spans="1:5" s="61" customFormat="1" ht="12" customHeight="1" thickBot="1" x14ac:dyDescent="0.25">
      <c r="A71" s="47" t="s">
        <v>227</v>
      </c>
      <c r="B71" s="144" t="s">
        <v>383</v>
      </c>
      <c r="C71" s="91"/>
      <c r="D71" s="197"/>
      <c r="E71" s="91"/>
    </row>
    <row r="72" spans="1:5" s="61" customFormat="1" ht="12" customHeight="1" thickBot="1" x14ac:dyDescent="0.25">
      <c r="A72" s="102" t="s">
        <v>228</v>
      </c>
      <c r="B72" s="142" t="s">
        <v>229</v>
      </c>
      <c r="C72" s="56">
        <f>SUM(C73:C74)</f>
        <v>159298000</v>
      </c>
      <c r="D72" s="191">
        <f>SUM(D73:D74)</f>
        <v>164498371</v>
      </c>
      <c r="E72" s="56">
        <f>SUM(E73:E74)</f>
        <v>165418633</v>
      </c>
    </row>
    <row r="73" spans="1:5" s="61" customFormat="1" ht="12" customHeight="1" x14ac:dyDescent="0.2">
      <c r="A73" s="46" t="s">
        <v>230</v>
      </c>
      <c r="B73" s="139" t="s">
        <v>231</v>
      </c>
      <c r="C73" s="91">
        <v>159298000</v>
      </c>
      <c r="D73" s="197">
        <v>164498371</v>
      </c>
      <c r="E73" s="91">
        <v>165418633</v>
      </c>
    </row>
    <row r="74" spans="1:5" s="61" customFormat="1" ht="12" customHeight="1" thickBot="1" x14ac:dyDescent="0.25">
      <c r="A74" s="47" t="s">
        <v>232</v>
      </c>
      <c r="B74" s="141" t="s">
        <v>233</v>
      </c>
      <c r="C74" s="91"/>
      <c r="D74" s="197"/>
      <c r="E74" s="91"/>
    </row>
    <row r="75" spans="1:5" s="61" customFormat="1" ht="12" customHeight="1" thickBot="1" x14ac:dyDescent="0.25">
      <c r="A75" s="102" t="s">
        <v>234</v>
      </c>
      <c r="B75" s="142" t="s">
        <v>235</v>
      </c>
      <c r="C75" s="56">
        <f>SUM(C76:C78)</f>
        <v>0</v>
      </c>
      <c r="D75" s="191">
        <f>SUM(D76:D78)</f>
        <v>0</v>
      </c>
      <c r="E75" s="56">
        <f>SUM(E76:E78)</f>
        <v>1244338</v>
      </c>
    </row>
    <row r="76" spans="1:5" s="61" customFormat="1" ht="12" customHeight="1" x14ac:dyDescent="0.2">
      <c r="A76" s="46" t="s">
        <v>236</v>
      </c>
      <c r="B76" s="139" t="s">
        <v>237</v>
      </c>
      <c r="C76" s="91"/>
      <c r="D76" s="197"/>
      <c r="E76" s="91">
        <v>1244338</v>
      </c>
    </row>
    <row r="77" spans="1:5" s="61" customFormat="1" ht="12" customHeight="1" x14ac:dyDescent="0.2">
      <c r="A77" s="45" t="s">
        <v>238</v>
      </c>
      <c r="B77" s="140" t="s">
        <v>239</v>
      </c>
      <c r="C77" s="91"/>
      <c r="D77" s="197"/>
      <c r="E77" s="91"/>
    </row>
    <row r="78" spans="1:5" s="61" customFormat="1" ht="12" customHeight="1" thickBot="1" x14ac:dyDescent="0.25">
      <c r="A78" s="47" t="s">
        <v>240</v>
      </c>
      <c r="B78" s="141" t="s">
        <v>338</v>
      </c>
      <c r="C78" s="91"/>
      <c r="D78" s="197"/>
      <c r="E78" s="91"/>
    </row>
    <row r="79" spans="1:5" s="61" customFormat="1" ht="12" customHeight="1" thickBot="1" x14ac:dyDescent="0.25">
      <c r="A79" s="102" t="s">
        <v>241</v>
      </c>
      <c r="B79" s="142" t="s">
        <v>242</v>
      </c>
      <c r="C79" s="56">
        <f>SUM(C80:C83)</f>
        <v>0</v>
      </c>
      <c r="D79" s="191">
        <f>SUM(D80:D83)</f>
        <v>0</v>
      </c>
      <c r="E79" s="56">
        <f>SUM(E80:E83)</f>
        <v>0</v>
      </c>
    </row>
    <row r="80" spans="1:5" s="61" customFormat="1" ht="12" customHeight="1" x14ac:dyDescent="0.2">
      <c r="A80" s="106" t="s">
        <v>243</v>
      </c>
      <c r="B80" s="139" t="s">
        <v>244</v>
      </c>
      <c r="C80" s="91"/>
      <c r="D80" s="197"/>
      <c r="E80" s="91"/>
    </row>
    <row r="81" spans="1:5" s="61" customFormat="1" ht="12" customHeight="1" x14ac:dyDescent="0.2">
      <c r="A81" s="105" t="s">
        <v>245</v>
      </c>
      <c r="B81" s="140" t="s">
        <v>246</v>
      </c>
      <c r="C81" s="91"/>
      <c r="D81" s="197"/>
      <c r="E81" s="91"/>
    </row>
    <row r="82" spans="1:5" s="61" customFormat="1" ht="12" customHeight="1" x14ac:dyDescent="0.2">
      <c r="A82" s="105" t="s">
        <v>247</v>
      </c>
      <c r="B82" s="140" t="s">
        <v>248</v>
      </c>
      <c r="C82" s="91"/>
      <c r="D82" s="197"/>
      <c r="E82" s="91"/>
    </row>
    <row r="83" spans="1:5" s="61" customFormat="1" ht="12" customHeight="1" thickBot="1" x14ac:dyDescent="0.25">
      <c r="A83" s="104" t="s">
        <v>249</v>
      </c>
      <c r="B83" s="144" t="s">
        <v>250</v>
      </c>
      <c r="C83" s="103"/>
      <c r="D83" s="200"/>
      <c r="E83" s="103"/>
    </row>
    <row r="84" spans="1:5" s="61" customFormat="1" ht="12" customHeight="1" thickBot="1" x14ac:dyDescent="0.25">
      <c r="A84" s="128" t="s">
        <v>18</v>
      </c>
      <c r="B84" s="142" t="s">
        <v>348</v>
      </c>
      <c r="C84" s="177"/>
      <c r="D84" s="201"/>
      <c r="E84" s="167"/>
    </row>
    <row r="85" spans="1:5" s="61" customFormat="1" ht="13.5" customHeight="1" thickBot="1" x14ac:dyDescent="0.25">
      <c r="A85" s="128" t="s">
        <v>19</v>
      </c>
      <c r="B85" s="142" t="s">
        <v>251</v>
      </c>
      <c r="C85" s="94"/>
      <c r="D85" s="202"/>
      <c r="E85" s="94"/>
    </row>
    <row r="86" spans="1:5" s="61" customFormat="1" ht="15.75" customHeight="1" thickBot="1" x14ac:dyDescent="0.25">
      <c r="A86" s="128" t="s">
        <v>20</v>
      </c>
      <c r="B86" s="145" t="s">
        <v>349</v>
      </c>
      <c r="C86" s="83">
        <f>+C63+C67+C72+C75+C79+C84+C85</f>
        <v>159298000</v>
      </c>
      <c r="D86" s="195">
        <f>+D63+D67+D72+D75+D79+D84+D85</f>
        <v>164498371</v>
      </c>
      <c r="E86" s="83">
        <f>+E63+E67+E72+E75+E79+E85</f>
        <v>166662971</v>
      </c>
    </row>
    <row r="87" spans="1:5" s="61" customFormat="1" ht="16.5" customHeight="1" thickBot="1" x14ac:dyDescent="0.25">
      <c r="A87" s="129" t="s">
        <v>21</v>
      </c>
      <c r="B87" s="146" t="s">
        <v>350</v>
      </c>
      <c r="C87" s="83">
        <f>+C62+C86</f>
        <v>217171292</v>
      </c>
      <c r="D87" s="195">
        <f>+D62+D86</f>
        <v>258710974</v>
      </c>
      <c r="E87" s="83">
        <f>+E62+E86</f>
        <v>241599479</v>
      </c>
    </row>
    <row r="88" spans="1:5" s="61" customFormat="1" ht="83.25" customHeight="1" x14ac:dyDescent="0.2">
      <c r="A88" s="101"/>
      <c r="B88" s="100"/>
      <c r="C88" s="99"/>
    </row>
    <row r="89" spans="1:5" ht="16.5" customHeight="1" x14ac:dyDescent="0.25">
      <c r="A89" s="367" t="s">
        <v>33</v>
      </c>
      <c r="B89" s="367"/>
      <c r="C89" s="367"/>
    </row>
    <row r="90" spans="1:5" s="62" customFormat="1" ht="16.5" customHeight="1" thickBot="1" x14ac:dyDescent="0.3">
      <c r="A90" s="369" t="s">
        <v>96</v>
      </c>
      <c r="B90" s="369"/>
      <c r="C90" s="366" t="s">
        <v>328</v>
      </c>
      <c r="D90" s="365"/>
      <c r="E90" s="365"/>
    </row>
    <row r="91" spans="1:5" ht="38.1" customHeight="1" thickBot="1" x14ac:dyDescent="0.3">
      <c r="A91" s="98" t="s">
        <v>46</v>
      </c>
      <c r="B91" s="97" t="s">
        <v>334</v>
      </c>
      <c r="C91" s="114" t="s">
        <v>412</v>
      </c>
      <c r="D91" s="97" t="s">
        <v>413</v>
      </c>
      <c r="E91" s="97" t="s">
        <v>414</v>
      </c>
    </row>
    <row r="92" spans="1:5" s="60" customFormat="1" ht="12" customHeight="1" thickBot="1" x14ac:dyDescent="0.25">
      <c r="A92" s="52">
        <v>1</v>
      </c>
      <c r="B92" s="53">
        <v>2</v>
      </c>
      <c r="C92" s="135">
        <v>3</v>
      </c>
      <c r="D92" s="96">
        <v>4</v>
      </c>
      <c r="E92" s="96">
        <v>5</v>
      </c>
    </row>
    <row r="93" spans="1:5" ht="12" customHeight="1" thickBot="1" x14ac:dyDescent="0.3">
      <c r="A93" s="51" t="s">
        <v>4</v>
      </c>
      <c r="B93" s="117" t="s">
        <v>361</v>
      </c>
      <c r="C93" s="354">
        <f>SUM((C94:C98))</f>
        <v>49936235</v>
      </c>
      <c r="D93" s="203">
        <f>SUM((D94:D98))</f>
        <v>64721288</v>
      </c>
      <c r="E93" s="78">
        <f>SUM((E94:E98))</f>
        <v>48115695</v>
      </c>
    </row>
    <row r="94" spans="1:5" ht="12" customHeight="1" x14ac:dyDescent="0.25">
      <c r="A94" s="48" t="s">
        <v>58</v>
      </c>
      <c r="B94" s="148" t="s">
        <v>34</v>
      </c>
      <c r="C94" s="166">
        <v>15050000</v>
      </c>
      <c r="D94" s="204">
        <v>17550000</v>
      </c>
      <c r="E94" s="79">
        <v>11119215</v>
      </c>
    </row>
    <row r="95" spans="1:5" ht="12" customHeight="1" x14ac:dyDescent="0.25">
      <c r="A95" s="45" t="s">
        <v>59</v>
      </c>
      <c r="B95" s="149" t="s">
        <v>115</v>
      </c>
      <c r="C95" s="134">
        <v>1518000</v>
      </c>
      <c r="D95" s="193">
        <v>1518000</v>
      </c>
      <c r="E95" s="80">
        <v>1093357</v>
      </c>
    </row>
    <row r="96" spans="1:5" ht="12" customHeight="1" x14ac:dyDescent="0.25">
      <c r="A96" s="45" t="s">
        <v>60</v>
      </c>
      <c r="B96" s="149" t="s">
        <v>86</v>
      </c>
      <c r="C96" s="355">
        <v>20036781</v>
      </c>
      <c r="D96" s="194">
        <v>20036781</v>
      </c>
      <c r="E96" s="82">
        <v>14429681</v>
      </c>
    </row>
    <row r="97" spans="1:5" ht="12" customHeight="1" x14ac:dyDescent="0.25">
      <c r="A97" s="45" t="s">
        <v>61</v>
      </c>
      <c r="B97" s="149" t="s">
        <v>116</v>
      </c>
      <c r="C97" s="355">
        <v>1800000</v>
      </c>
      <c r="D97" s="194">
        <v>3252300</v>
      </c>
      <c r="E97" s="82">
        <v>1236604</v>
      </c>
    </row>
    <row r="98" spans="1:5" ht="12" customHeight="1" x14ac:dyDescent="0.25">
      <c r="A98" s="45" t="s">
        <v>70</v>
      </c>
      <c r="B98" s="150" t="s">
        <v>117</v>
      </c>
      <c r="C98" s="355">
        <v>11531454</v>
      </c>
      <c r="D98" s="194">
        <v>22364207</v>
      </c>
      <c r="E98" s="82">
        <v>20236838</v>
      </c>
    </row>
    <row r="99" spans="1:5" ht="12" customHeight="1" x14ac:dyDescent="0.25">
      <c r="A99" s="45" t="s">
        <v>62</v>
      </c>
      <c r="B99" s="149" t="s">
        <v>351</v>
      </c>
      <c r="C99" s="355"/>
      <c r="D99" s="194">
        <v>501864</v>
      </c>
      <c r="E99" s="194">
        <v>501864</v>
      </c>
    </row>
    <row r="100" spans="1:5" ht="12" customHeight="1" x14ac:dyDescent="0.25">
      <c r="A100" s="45" t="s">
        <v>63</v>
      </c>
      <c r="B100" s="151" t="s">
        <v>352</v>
      </c>
      <c r="C100" s="355"/>
      <c r="D100" s="194"/>
      <c r="E100" s="194"/>
    </row>
    <row r="101" spans="1:5" ht="12" customHeight="1" x14ac:dyDescent="0.25">
      <c r="A101" s="45" t="s">
        <v>71</v>
      </c>
      <c r="B101" s="151" t="s">
        <v>358</v>
      </c>
      <c r="C101" s="355">
        <v>55360</v>
      </c>
      <c r="D101" s="194"/>
      <c r="E101" s="194"/>
    </row>
    <row r="102" spans="1:5" ht="12" customHeight="1" x14ac:dyDescent="0.25">
      <c r="A102" s="45" t="s">
        <v>72</v>
      </c>
      <c r="B102" s="151" t="s">
        <v>359</v>
      </c>
      <c r="C102" s="355"/>
      <c r="D102" s="194"/>
      <c r="E102" s="194"/>
    </row>
    <row r="103" spans="1:5" ht="12" customHeight="1" x14ac:dyDescent="0.25">
      <c r="A103" s="45" t="s">
        <v>73</v>
      </c>
      <c r="B103" s="152" t="s">
        <v>258</v>
      </c>
      <c r="C103" s="355"/>
      <c r="D103" s="194"/>
      <c r="E103" s="194"/>
    </row>
    <row r="104" spans="1:5" ht="12" customHeight="1" x14ac:dyDescent="0.25">
      <c r="A104" s="45" t="s">
        <v>74</v>
      </c>
      <c r="B104" s="152" t="s">
        <v>259</v>
      </c>
      <c r="C104" s="355"/>
      <c r="D104" s="194"/>
      <c r="E104" s="194"/>
    </row>
    <row r="105" spans="1:5" ht="12" customHeight="1" x14ac:dyDescent="0.25">
      <c r="A105" s="45" t="s">
        <v>76</v>
      </c>
      <c r="B105" s="151" t="s">
        <v>260</v>
      </c>
      <c r="C105" s="355">
        <v>11476094</v>
      </c>
      <c r="D105" s="194">
        <v>20688573</v>
      </c>
      <c r="E105" s="194">
        <v>18561204</v>
      </c>
    </row>
    <row r="106" spans="1:5" ht="12" customHeight="1" x14ac:dyDescent="0.25">
      <c r="A106" s="44" t="s">
        <v>118</v>
      </c>
      <c r="B106" s="151" t="s">
        <v>261</v>
      </c>
      <c r="C106" s="355"/>
      <c r="D106" s="194"/>
      <c r="E106" s="194"/>
    </row>
    <row r="107" spans="1:5" ht="12" customHeight="1" x14ac:dyDescent="0.25">
      <c r="A107" s="45" t="s">
        <v>264</v>
      </c>
      <c r="B107" s="152" t="s">
        <v>262</v>
      </c>
      <c r="C107" s="355"/>
      <c r="D107" s="194"/>
      <c r="E107" s="194"/>
    </row>
    <row r="108" spans="1:5" ht="12" customHeight="1" x14ac:dyDescent="0.25">
      <c r="A108" s="47" t="s">
        <v>266</v>
      </c>
      <c r="B108" s="153" t="s">
        <v>263</v>
      </c>
      <c r="C108" s="355"/>
      <c r="D108" s="194"/>
      <c r="E108" s="194"/>
    </row>
    <row r="109" spans="1:5" ht="12" customHeight="1" x14ac:dyDescent="0.25">
      <c r="A109" s="47" t="s">
        <v>353</v>
      </c>
      <c r="B109" s="153" t="s">
        <v>265</v>
      </c>
      <c r="C109" s="355"/>
      <c r="D109" s="194"/>
      <c r="E109" s="194"/>
    </row>
    <row r="110" spans="1:5" ht="12" customHeight="1" x14ac:dyDescent="0.25">
      <c r="A110" s="47" t="s">
        <v>354</v>
      </c>
      <c r="B110" s="153" t="s">
        <v>267</v>
      </c>
      <c r="C110" s="355"/>
      <c r="D110" s="194">
        <v>1173770</v>
      </c>
      <c r="E110" s="194">
        <v>1173770</v>
      </c>
    </row>
    <row r="111" spans="1:5" ht="12" customHeight="1" x14ac:dyDescent="0.25">
      <c r="A111" s="47" t="s">
        <v>355</v>
      </c>
      <c r="B111" s="154" t="s">
        <v>384</v>
      </c>
      <c r="C111" s="134"/>
      <c r="D111" s="193"/>
      <c r="E111" s="82"/>
    </row>
    <row r="112" spans="1:5" ht="12" customHeight="1" x14ac:dyDescent="0.25">
      <c r="A112" s="47" t="s">
        <v>356</v>
      </c>
      <c r="B112" s="168" t="s">
        <v>387</v>
      </c>
      <c r="C112" s="134"/>
      <c r="D112" s="205"/>
      <c r="E112" s="82"/>
    </row>
    <row r="113" spans="1:5" ht="12" customHeight="1" thickBot="1" x14ac:dyDescent="0.3">
      <c r="A113" s="47" t="s">
        <v>357</v>
      </c>
      <c r="B113" s="160" t="s">
        <v>388</v>
      </c>
      <c r="C113" s="127"/>
      <c r="D113" s="206"/>
      <c r="E113" s="82"/>
    </row>
    <row r="114" spans="1:5" ht="12" customHeight="1" thickBot="1" x14ac:dyDescent="0.3">
      <c r="A114" s="50" t="s">
        <v>5</v>
      </c>
      <c r="B114" s="118" t="s">
        <v>268</v>
      </c>
      <c r="C114" s="115">
        <f>+C115+C117+C119</f>
        <v>144056201</v>
      </c>
      <c r="D114" s="191">
        <f>+D115+D117+D119</f>
        <v>156165482</v>
      </c>
      <c r="E114" s="56">
        <f>+E115+E117+E119</f>
        <v>15538728</v>
      </c>
    </row>
    <row r="115" spans="1:5" ht="12" customHeight="1" x14ac:dyDescent="0.25">
      <c r="A115" s="46" t="s">
        <v>64</v>
      </c>
      <c r="B115" s="149" t="s">
        <v>131</v>
      </c>
      <c r="C115" s="305">
        <v>61080335</v>
      </c>
      <c r="D115" s="192">
        <v>63009335</v>
      </c>
      <c r="E115" s="166">
        <v>2583634</v>
      </c>
    </row>
    <row r="116" spans="1:5" ht="12" customHeight="1" x14ac:dyDescent="0.25">
      <c r="A116" s="46" t="s">
        <v>65</v>
      </c>
      <c r="B116" s="154" t="s">
        <v>269</v>
      </c>
      <c r="C116" s="305">
        <v>49133700</v>
      </c>
      <c r="D116" s="81">
        <v>49133700</v>
      </c>
      <c r="E116" s="305"/>
    </row>
    <row r="117" spans="1:5" ht="12" customHeight="1" x14ac:dyDescent="0.25">
      <c r="A117" s="46" t="s">
        <v>66</v>
      </c>
      <c r="B117" s="154" t="s">
        <v>119</v>
      </c>
      <c r="C117" s="134">
        <v>82975866</v>
      </c>
      <c r="D117" s="193">
        <v>89675866</v>
      </c>
      <c r="E117" s="134">
        <v>9474813</v>
      </c>
    </row>
    <row r="118" spans="1:5" ht="12" customHeight="1" x14ac:dyDescent="0.25">
      <c r="A118" s="46" t="s">
        <v>67</v>
      </c>
      <c r="B118" s="154" t="s">
        <v>270</v>
      </c>
      <c r="C118" s="134">
        <v>77895866</v>
      </c>
      <c r="D118" s="54">
        <v>77895866</v>
      </c>
      <c r="E118" s="134"/>
    </row>
    <row r="119" spans="1:5" ht="12" customHeight="1" x14ac:dyDescent="0.25">
      <c r="A119" s="46" t="s">
        <v>68</v>
      </c>
      <c r="B119" s="155" t="s">
        <v>133</v>
      </c>
      <c r="C119" s="134"/>
      <c r="D119" s="205">
        <v>3480281</v>
      </c>
      <c r="E119" s="54">
        <v>3480281</v>
      </c>
    </row>
    <row r="120" spans="1:5" ht="12" customHeight="1" x14ac:dyDescent="0.25">
      <c r="A120" s="46" t="s">
        <v>75</v>
      </c>
      <c r="B120" s="156" t="s">
        <v>271</v>
      </c>
      <c r="C120" s="134"/>
      <c r="D120" s="205"/>
      <c r="E120" s="54"/>
    </row>
    <row r="121" spans="1:5" ht="12" customHeight="1" x14ac:dyDescent="0.25">
      <c r="A121" s="46" t="s">
        <v>77</v>
      </c>
      <c r="B121" s="157" t="s">
        <v>272</v>
      </c>
      <c r="C121" s="134"/>
      <c r="D121" s="205"/>
      <c r="E121" s="54"/>
    </row>
    <row r="122" spans="1:5" x14ac:dyDescent="0.25">
      <c r="A122" s="46" t="s">
        <v>120</v>
      </c>
      <c r="B122" s="152" t="s">
        <v>259</v>
      </c>
      <c r="C122" s="134"/>
      <c r="D122" s="205"/>
      <c r="E122" s="54"/>
    </row>
    <row r="123" spans="1:5" ht="12" customHeight="1" x14ac:dyDescent="0.25">
      <c r="A123" s="46" t="s">
        <v>121</v>
      </c>
      <c r="B123" s="152" t="s">
        <v>273</v>
      </c>
      <c r="C123" s="134"/>
      <c r="D123" s="205"/>
      <c r="E123" s="54"/>
    </row>
    <row r="124" spans="1:5" ht="12" customHeight="1" x14ac:dyDescent="0.25">
      <c r="A124" s="46" t="s">
        <v>122</v>
      </c>
      <c r="B124" s="152" t="s">
        <v>274</v>
      </c>
      <c r="C124" s="134"/>
      <c r="D124" s="205"/>
      <c r="E124" s="54"/>
    </row>
    <row r="125" spans="1:5" ht="12" customHeight="1" x14ac:dyDescent="0.25">
      <c r="A125" s="46" t="s">
        <v>275</v>
      </c>
      <c r="B125" s="152" t="s">
        <v>262</v>
      </c>
      <c r="C125" s="134"/>
      <c r="D125" s="205"/>
      <c r="E125" s="54"/>
    </row>
    <row r="126" spans="1:5" ht="12" customHeight="1" x14ac:dyDescent="0.25">
      <c r="A126" s="46" t="s">
        <v>276</v>
      </c>
      <c r="B126" s="152" t="s">
        <v>277</v>
      </c>
      <c r="C126" s="134"/>
      <c r="D126" s="205"/>
      <c r="E126" s="54"/>
    </row>
    <row r="127" spans="1:5" ht="12" customHeight="1" thickBot="1" x14ac:dyDescent="0.3">
      <c r="A127" s="49" t="s">
        <v>278</v>
      </c>
      <c r="B127" s="158" t="s">
        <v>279</v>
      </c>
      <c r="C127" s="355"/>
      <c r="D127" s="207"/>
      <c r="E127" s="43"/>
    </row>
    <row r="128" spans="1:5" ht="12" customHeight="1" thickBot="1" x14ac:dyDescent="0.3">
      <c r="A128" s="50" t="s">
        <v>6</v>
      </c>
      <c r="B128" s="159" t="s">
        <v>360</v>
      </c>
      <c r="C128" s="115">
        <f>+C93+C114</f>
        <v>193992436</v>
      </c>
      <c r="D128" s="191">
        <f>+D93+D114</f>
        <v>220886770</v>
      </c>
      <c r="E128" s="56">
        <f>+E93+E114</f>
        <v>63654423</v>
      </c>
    </row>
    <row r="129" spans="1:5" ht="12" customHeight="1" thickBot="1" x14ac:dyDescent="0.3">
      <c r="A129" s="50" t="s">
        <v>7</v>
      </c>
      <c r="B129" s="159" t="s">
        <v>362</v>
      </c>
      <c r="C129" s="115">
        <f>+C130+C131+C132</f>
        <v>0</v>
      </c>
      <c r="D129" s="191">
        <f>+D130+D131+D132</f>
        <v>0</v>
      </c>
      <c r="E129" s="56">
        <f>+E130+E131+E132</f>
        <v>0</v>
      </c>
    </row>
    <row r="130" spans="1:5" ht="12" customHeight="1" x14ac:dyDescent="0.25">
      <c r="A130" s="46" t="s">
        <v>174</v>
      </c>
      <c r="B130" s="161" t="s">
        <v>280</v>
      </c>
      <c r="C130" s="134"/>
      <c r="D130" s="205"/>
      <c r="E130" s="54"/>
    </row>
    <row r="131" spans="1:5" ht="12" customHeight="1" x14ac:dyDescent="0.25">
      <c r="A131" s="46" t="s">
        <v>175</v>
      </c>
      <c r="B131" s="161" t="s">
        <v>281</v>
      </c>
      <c r="C131" s="134"/>
      <c r="D131" s="205"/>
      <c r="E131" s="54"/>
    </row>
    <row r="132" spans="1:5" ht="12" customHeight="1" thickBot="1" x14ac:dyDescent="0.3">
      <c r="A132" s="44" t="s">
        <v>177</v>
      </c>
      <c r="B132" s="150" t="s">
        <v>282</v>
      </c>
      <c r="C132" s="134"/>
      <c r="D132" s="205"/>
      <c r="E132" s="54"/>
    </row>
    <row r="133" spans="1:5" ht="12" customHeight="1" thickBot="1" x14ac:dyDescent="0.3">
      <c r="A133" s="50" t="s">
        <v>8</v>
      </c>
      <c r="B133" s="159" t="s">
        <v>283</v>
      </c>
      <c r="C133" s="115">
        <f>+C134+C135+C136+C137+C138+C139</f>
        <v>0</v>
      </c>
      <c r="D133" s="191">
        <f>+D134+D135+D136+D137+D138+D139</f>
        <v>0</v>
      </c>
      <c r="E133" s="56">
        <f>+E134+E135+E136+E139</f>
        <v>0</v>
      </c>
    </row>
    <row r="134" spans="1:5" ht="12" customHeight="1" x14ac:dyDescent="0.25">
      <c r="A134" s="46" t="s">
        <v>51</v>
      </c>
      <c r="B134" s="161" t="s">
        <v>364</v>
      </c>
      <c r="C134" s="134"/>
      <c r="D134" s="205"/>
      <c r="E134" s="54"/>
    </row>
    <row r="135" spans="1:5" ht="12" customHeight="1" x14ac:dyDescent="0.25">
      <c r="A135" s="46" t="s">
        <v>52</v>
      </c>
      <c r="B135" s="149" t="s">
        <v>365</v>
      </c>
      <c r="C135" s="134"/>
      <c r="D135" s="205"/>
      <c r="E135" s="54"/>
    </row>
    <row r="136" spans="1:5" ht="12" customHeight="1" x14ac:dyDescent="0.25">
      <c r="A136" s="46" t="s">
        <v>53</v>
      </c>
      <c r="B136" s="149" t="s">
        <v>363</v>
      </c>
      <c r="C136" s="134"/>
      <c r="D136" s="205"/>
      <c r="E136" s="54"/>
    </row>
    <row r="137" spans="1:5" ht="12" customHeight="1" x14ac:dyDescent="0.25">
      <c r="A137" s="46" t="s">
        <v>153</v>
      </c>
      <c r="B137" s="149" t="s">
        <v>366</v>
      </c>
      <c r="C137" s="134"/>
      <c r="D137" s="205"/>
      <c r="E137" s="54"/>
    </row>
    <row r="138" spans="1:5" ht="12" customHeight="1" x14ac:dyDescent="0.25">
      <c r="A138" s="46" t="s">
        <v>108</v>
      </c>
      <c r="B138" s="149" t="s">
        <v>367</v>
      </c>
      <c r="C138" s="134"/>
      <c r="D138" s="205"/>
      <c r="E138" s="54"/>
    </row>
    <row r="139" spans="1:5" ht="12" customHeight="1" thickBot="1" x14ac:dyDescent="0.3">
      <c r="A139" s="46" t="s">
        <v>109</v>
      </c>
      <c r="B139" s="162" t="s">
        <v>368</v>
      </c>
      <c r="C139" s="134"/>
      <c r="D139" s="205"/>
      <c r="E139" s="54"/>
    </row>
    <row r="140" spans="1:5" ht="12" customHeight="1" thickBot="1" x14ac:dyDescent="0.3">
      <c r="A140" s="50" t="s">
        <v>9</v>
      </c>
      <c r="B140" s="163" t="s">
        <v>369</v>
      </c>
      <c r="C140" s="356">
        <f>+C141+C142+C143+C144</f>
        <v>0</v>
      </c>
      <c r="D140" s="195">
        <f>+D141+D142+D144+D145</f>
        <v>1165348</v>
      </c>
      <c r="E140" s="83">
        <f>+E141+E142+E144+E145</f>
        <v>1165348</v>
      </c>
    </row>
    <row r="141" spans="1:5" ht="12" customHeight="1" x14ac:dyDescent="0.25">
      <c r="A141" s="46" t="s">
        <v>54</v>
      </c>
      <c r="B141" s="161" t="s">
        <v>284</v>
      </c>
      <c r="C141" s="134"/>
      <c r="D141" s="205"/>
      <c r="E141" s="54"/>
    </row>
    <row r="142" spans="1:5" ht="12" customHeight="1" x14ac:dyDescent="0.25">
      <c r="A142" s="46" t="s">
        <v>55</v>
      </c>
      <c r="B142" s="161" t="s">
        <v>285</v>
      </c>
      <c r="C142" s="134"/>
      <c r="D142" s="205">
        <v>1165348</v>
      </c>
      <c r="E142" s="134">
        <v>1165348</v>
      </c>
    </row>
    <row r="143" spans="1:5" ht="12" customHeight="1" x14ac:dyDescent="0.25">
      <c r="A143" s="46" t="s">
        <v>194</v>
      </c>
      <c r="B143" s="161" t="s">
        <v>417</v>
      </c>
      <c r="C143" s="134"/>
      <c r="D143" s="205"/>
      <c r="E143" s="54"/>
    </row>
    <row r="144" spans="1:5" ht="12" customHeight="1" x14ac:dyDescent="0.25">
      <c r="A144" s="45" t="s">
        <v>196</v>
      </c>
      <c r="B144" s="161" t="s">
        <v>319</v>
      </c>
      <c r="C144" s="134"/>
      <c r="D144" s="205"/>
      <c r="E144" s="54"/>
    </row>
    <row r="145" spans="1:8" ht="12" customHeight="1" thickBot="1" x14ac:dyDescent="0.3">
      <c r="A145" s="44" t="s">
        <v>198</v>
      </c>
      <c r="B145" s="150" t="s">
        <v>286</v>
      </c>
      <c r="C145" s="134"/>
      <c r="D145" s="205"/>
      <c r="E145" s="54"/>
    </row>
    <row r="146" spans="1:8" ht="12" customHeight="1" thickBot="1" x14ac:dyDescent="0.3">
      <c r="A146" s="50" t="s">
        <v>10</v>
      </c>
      <c r="B146" s="159" t="s">
        <v>370</v>
      </c>
      <c r="C146" s="175"/>
      <c r="D146" s="208">
        <f>+D147+D148+D149+D150+D151</f>
        <v>0</v>
      </c>
      <c r="E146" s="84">
        <f>+E147+E148+E149+E151</f>
        <v>0</v>
      </c>
    </row>
    <row r="147" spans="1:8" ht="12" customHeight="1" x14ac:dyDescent="0.25">
      <c r="A147" s="46" t="s">
        <v>56</v>
      </c>
      <c r="B147" s="161" t="s">
        <v>287</v>
      </c>
      <c r="C147" s="305"/>
      <c r="D147" s="205"/>
      <c r="E147" s="54"/>
    </row>
    <row r="148" spans="1:8" ht="12" customHeight="1" x14ac:dyDescent="0.25">
      <c r="A148" s="46" t="s">
        <v>57</v>
      </c>
      <c r="B148" s="149" t="s">
        <v>288</v>
      </c>
      <c r="C148" s="134"/>
      <c r="D148" s="205"/>
      <c r="E148" s="54"/>
    </row>
    <row r="149" spans="1:8" ht="12" customHeight="1" x14ac:dyDescent="0.25">
      <c r="A149" s="46" t="s">
        <v>203</v>
      </c>
      <c r="B149" s="161" t="s">
        <v>289</v>
      </c>
      <c r="C149" s="134"/>
      <c r="D149" s="205"/>
      <c r="E149" s="54"/>
    </row>
    <row r="150" spans="1:8" ht="12" customHeight="1" x14ac:dyDescent="0.25">
      <c r="A150" s="46" t="s">
        <v>205</v>
      </c>
      <c r="B150" s="149" t="s">
        <v>372</v>
      </c>
      <c r="C150" s="134"/>
      <c r="D150" s="205"/>
      <c r="E150" s="54"/>
    </row>
    <row r="151" spans="1:8" ht="12" customHeight="1" thickBot="1" x14ac:dyDescent="0.3">
      <c r="A151" s="46" t="s">
        <v>371</v>
      </c>
      <c r="B151" s="160" t="s">
        <v>373</v>
      </c>
      <c r="C151" s="357"/>
      <c r="D151" s="207"/>
      <c r="E151" s="43"/>
    </row>
    <row r="152" spans="1:8" ht="12" customHeight="1" thickBot="1" x14ac:dyDescent="0.3">
      <c r="A152" s="171" t="s">
        <v>11</v>
      </c>
      <c r="B152" s="159" t="s">
        <v>374</v>
      </c>
      <c r="C152" s="358"/>
      <c r="D152" s="209"/>
      <c r="E152" s="175"/>
    </row>
    <row r="153" spans="1:8" ht="12" customHeight="1" thickBot="1" x14ac:dyDescent="0.3">
      <c r="A153" s="172" t="s">
        <v>12</v>
      </c>
      <c r="B153" s="176" t="s">
        <v>375</v>
      </c>
      <c r="C153" s="359">
        <f>+C129+C133+C140+C145+C151+C152</f>
        <v>0</v>
      </c>
      <c r="D153" s="210"/>
      <c r="E153" s="170"/>
    </row>
    <row r="154" spans="1:8" ht="15" customHeight="1" thickBot="1" x14ac:dyDescent="0.3">
      <c r="A154" s="50" t="s">
        <v>13</v>
      </c>
      <c r="B154" s="159" t="s">
        <v>376</v>
      </c>
      <c r="C154" s="359">
        <f>+C129+C133+C140+C146+C152+C153</f>
        <v>0</v>
      </c>
      <c r="D154" s="211">
        <f>+D129+D133+D140+D146+D152+D153</f>
        <v>1165348</v>
      </c>
      <c r="E154" s="86">
        <f>+E129+E133+E140+E146</f>
        <v>1165348</v>
      </c>
      <c r="F154" s="64"/>
      <c r="G154" s="64"/>
      <c r="H154" s="64"/>
    </row>
    <row r="155" spans="1:8" s="61" customFormat="1" ht="12.95" customHeight="1" thickBot="1" x14ac:dyDescent="0.25">
      <c r="A155" s="55" t="s">
        <v>14</v>
      </c>
      <c r="B155" s="164" t="s">
        <v>290</v>
      </c>
      <c r="C155" s="360">
        <f>+C128+C154</f>
        <v>193992436</v>
      </c>
      <c r="D155" s="361">
        <f>+D128+D154</f>
        <v>222052118</v>
      </c>
      <c r="E155" s="86">
        <f>+E128+E154</f>
        <v>64819771</v>
      </c>
    </row>
    <row r="156" spans="1:8" ht="7.5" customHeight="1" x14ac:dyDescent="0.25"/>
    <row r="157" spans="1:8" x14ac:dyDescent="0.25">
      <c r="A157" s="370" t="s">
        <v>318</v>
      </c>
      <c r="B157" s="370"/>
      <c r="C157" s="370"/>
    </row>
    <row r="158" spans="1:8" ht="15" customHeight="1" thickBot="1" x14ac:dyDescent="0.3">
      <c r="A158" s="368" t="s">
        <v>317</v>
      </c>
      <c r="B158" s="368"/>
      <c r="C158" s="364" t="s">
        <v>328</v>
      </c>
      <c r="D158" s="365"/>
      <c r="E158" s="365"/>
    </row>
    <row r="159" spans="1:8" ht="13.5" customHeight="1" thickBot="1" x14ac:dyDescent="0.3">
      <c r="A159" s="50">
        <v>1</v>
      </c>
      <c r="B159" s="118" t="s">
        <v>329</v>
      </c>
      <c r="C159" s="136">
        <f>+C62-C128</f>
        <v>-136119144</v>
      </c>
      <c r="D159" s="56">
        <f>+D62-D128</f>
        <v>-126674167</v>
      </c>
      <c r="E159" s="56">
        <f>+E62-E128</f>
        <v>11282085</v>
      </c>
    </row>
    <row r="160" spans="1:8" ht="27.75" customHeight="1" thickBot="1" x14ac:dyDescent="0.3">
      <c r="A160" s="50" t="s">
        <v>5</v>
      </c>
      <c r="B160" s="118" t="s">
        <v>330</v>
      </c>
      <c r="C160" s="136">
        <f>+C86-C154</f>
        <v>159298000</v>
      </c>
      <c r="D160" s="56">
        <f>+D86-D154</f>
        <v>163333023</v>
      </c>
      <c r="E160" s="56">
        <f>+E86-E154</f>
        <v>165497623</v>
      </c>
    </row>
    <row r="161" spans="1:5" ht="16.5" thickBot="1" x14ac:dyDescent="0.3">
      <c r="D161" s="58"/>
      <c r="E161" s="58"/>
    </row>
    <row r="162" spans="1:5" ht="13.5" customHeight="1" thickBot="1" x14ac:dyDescent="0.3">
      <c r="A162" s="362" t="s">
        <v>316</v>
      </c>
      <c r="B162" s="363"/>
      <c r="C162" s="320">
        <v>0</v>
      </c>
      <c r="D162" s="320">
        <v>0</v>
      </c>
      <c r="E162" s="320">
        <v>0</v>
      </c>
    </row>
    <row r="163" spans="1:5" ht="12.75" customHeight="1" thickBot="1" x14ac:dyDescent="0.3">
      <c r="A163" s="362" t="s">
        <v>128</v>
      </c>
      <c r="B163" s="363"/>
      <c r="C163" s="320">
        <v>12</v>
      </c>
      <c r="D163" s="320">
        <v>12</v>
      </c>
      <c r="E163" s="320">
        <v>9</v>
      </c>
    </row>
    <row r="164" spans="1:5" ht="9.75" customHeight="1" x14ac:dyDescent="0.25"/>
  </sheetData>
  <mergeCells count="11">
    <mergeCell ref="A1:C1"/>
    <mergeCell ref="A2:B2"/>
    <mergeCell ref="C2:E2"/>
    <mergeCell ref="A89:C89"/>
    <mergeCell ref="A90:B90"/>
    <mergeCell ref="C90:E90"/>
    <mergeCell ref="A157:C157"/>
    <mergeCell ref="A158:B158"/>
    <mergeCell ref="C158:E158"/>
    <mergeCell ref="A162:B162"/>
    <mergeCell ref="A163:B163"/>
  </mergeCells>
  <printOptions horizontalCentered="1"/>
  <pageMargins left="0.78740157480314965" right="0.78740157480314965" top="1.2864583333333333" bottom="0.55295138888888884" header="0.78740157480314965" footer="0.59055118110236227"/>
  <pageSetup paperSize="9" scale="61" fitToHeight="4" orientation="portrait" r:id="rId1"/>
  <headerFooter alignWithMargins="0">
    <oddHeader>&amp;C&amp;"Times New Roman CE,Félkövér"&amp;12
Abaújvár Község Önkormányzat
2020. ÉVI ZÁRSZÁMADÁS KÖTELEZŐ FELADATAINAK MÉRLEGE &amp;R&amp;"Times New Roman CE,Félkövér"&amp;9&amp;U 
1.1. mell. a 6/2021. (V. 28.) önk. rendelethez</oddHeader>
  </headerFooter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4"/>
  <sheetViews>
    <sheetView view="pageLayout" topLeftCell="A89" zoomScale="120" zoomScaleNormal="120" zoomScaleSheetLayoutView="100" zoomScalePageLayoutView="120" workbookViewId="0">
      <selection activeCell="C93" sqref="C93:D155"/>
    </sheetView>
  </sheetViews>
  <sheetFormatPr defaultRowHeight="15.75" x14ac:dyDescent="0.25"/>
  <cols>
    <col min="1" max="1" width="9.5" style="57" customWidth="1"/>
    <col min="2" max="2" width="91.6640625" style="57" customWidth="1"/>
    <col min="3" max="3" width="13.83203125" style="58" customWidth="1"/>
    <col min="4" max="4" width="14.6640625" style="59" customWidth="1"/>
    <col min="5" max="5" width="15.1640625" style="59" customWidth="1"/>
    <col min="6" max="16384" width="9.33203125" style="59"/>
  </cols>
  <sheetData>
    <row r="1" spans="1:5" ht="15.95" customHeight="1" x14ac:dyDescent="0.25">
      <c r="A1" s="367" t="s">
        <v>2</v>
      </c>
      <c r="B1" s="367"/>
      <c r="C1" s="367"/>
    </row>
    <row r="2" spans="1:5" ht="15.95" customHeight="1" thickBot="1" x14ac:dyDescent="0.3">
      <c r="A2" s="368" t="s">
        <v>95</v>
      </c>
      <c r="B2" s="368"/>
      <c r="C2" s="364" t="s">
        <v>328</v>
      </c>
      <c r="D2" s="365"/>
      <c r="E2" s="365"/>
    </row>
    <row r="3" spans="1:5" ht="38.1" customHeight="1" thickBot="1" x14ac:dyDescent="0.3">
      <c r="A3" s="98" t="s">
        <v>46</v>
      </c>
      <c r="B3" s="97" t="s">
        <v>334</v>
      </c>
      <c r="C3" s="114" t="s">
        <v>412</v>
      </c>
      <c r="D3" s="97" t="s">
        <v>413</v>
      </c>
      <c r="E3" s="97" t="s">
        <v>414</v>
      </c>
    </row>
    <row r="4" spans="1:5" s="60" customFormat="1" ht="12" customHeight="1" thickBot="1" x14ac:dyDescent="0.25">
      <c r="A4" s="85">
        <v>1</v>
      </c>
      <c r="B4" s="96">
        <v>2</v>
      </c>
      <c r="C4" s="135">
        <v>3</v>
      </c>
      <c r="D4" s="96">
        <v>4</v>
      </c>
      <c r="E4" s="96">
        <v>5</v>
      </c>
    </row>
    <row r="5" spans="1:5" s="61" customFormat="1" ht="12" customHeight="1" thickBot="1" x14ac:dyDescent="0.25">
      <c r="A5" s="50" t="s">
        <v>4</v>
      </c>
      <c r="B5" s="138" t="s">
        <v>155</v>
      </c>
      <c r="C5" s="56">
        <f>+C6+C7+C8+C9+C10+C11</f>
        <v>0</v>
      </c>
      <c r="D5" s="56">
        <f>+D6+D7+D8+D9+D10+D11</f>
        <v>0</v>
      </c>
      <c r="E5" s="56">
        <f>+E6+E7+E8+E9+E10+E11</f>
        <v>0</v>
      </c>
    </row>
    <row r="6" spans="1:5" s="61" customFormat="1" ht="12" customHeight="1" x14ac:dyDescent="0.2">
      <c r="A6" s="46" t="s">
        <v>58</v>
      </c>
      <c r="B6" s="139" t="s">
        <v>156</v>
      </c>
      <c r="C6" s="81"/>
      <c r="D6" s="81"/>
      <c r="E6" s="81"/>
    </row>
    <row r="7" spans="1:5" s="61" customFormat="1" ht="12" customHeight="1" x14ac:dyDescent="0.2">
      <c r="A7" s="45" t="s">
        <v>59</v>
      </c>
      <c r="B7" s="140" t="s">
        <v>157</v>
      </c>
      <c r="C7" s="80"/>
      <c r="D7" s="80"/>
      <c r="E7" s="80"/>
    </row>
    <row r="8" spans="1:5" s="61" customFormat="1" ht="12" customHeight="1" x14ac:dyDescent="0.2">
      <c r="A8" s="45" t="s">
        <v>60</v>
      </c>
      <c r="B8" s="140" t="s">
        <v>158</v>
      </c>
      <c r="C8" s="80"/>
      <c r="D8" s="80"/>
      <c r="E8" s="80"/>
    </row>
    <row r="9" spans="1:5" s="61" customFormat="1" ht="12" customHeight="1" x14ac:dyDescent="0.2">
      <c r="A9" s="45" t="s">
        <v>61</v>
      </c>
      <c r="B9" s="140" t="s">
        <v>159</v>
      </c>
      <c r="C9" s="80"/>
      <c r="D9" s="80"/>
      <c r="E9" s="80"/>
    </row>
    <row r="10" spans="1:5" s="61" customFormat="1" ht="12" customHeight="1" x14ac:dyDescent="0.2">
      <c r="A10" s="45" t="s">
        <v>92</v>
      </c>
      <c r="B10" s="156" t="s">
        <v>379</v>
      </c>
      <c r="C10" s="54"/>
      <c r="D10" s="80"/>
      <c r="E10" s="80"/>
    </row>
    <row r="11" spans="1:5" s="61" customFormat="1" ht="12" customHeight="1" thickBot="1" x14ac:dyDescent="0.25">
      <c r="A11" s="47" t="s">
        <v>62</v>
      </c>
      <c r="B11" s="155" t="s">
        <v>380</v>
      </c>
      <c r="C11" s="54"/>
      <c r="D11" s="80"/>
      <c r="E11" s="80"/>
    </row>
    <row r="12" spans="1:5" s="61" customFormat="1" ht="12" customHeight="1" thickBot="1" x14ac:dyDescent="0.25">
      <c r="A12" s="50" t="s">
        <v>5</v>
      </c>
      <c r="B12" s="142" t="s">
        <v>160</v>
      </c>
      <c r="C12" s="136">
        <f>+C13+C14+C15+C16+C17</f>
        <v>0</v>
      </c>
      <c r="D12" s="56">
        <f>+D13+D14+D15+D16+D17</f>
        <v>0</v>
      </c>
      <c r="E12" s="56">
        <f>+E13+E14+E15+E16+E17</f>
        <v>0</v>
      </c>
    </row>
    <row r="13" spans="1:5" s="61" customFormat="1" ht="12" customHeight="1" x14ac:dyDescent="0.2">
      <c r="A13" s="46" t="s">
        <v>64</v>
      </c>
      <c r="B13" s="139" t="s">
        <v>161</v>
      </c>
      <c r="C13" s="81"/>
      <c r="D13" s="81"/>
      <c r="E13" s="81"/>
    </row>
    <row r="14" spans="1:5" s="61" customFormat="1" ht="12" customHeight="1" x14ac:dyDescent="0.2">
      <c r="A14" s="45" t="s">
        <v>65</v>
      </c>
      <c r="B14" s="140" t="s">
        <v>162</v>
      </c>
      <c r="C14" s="80"/>
      <c r="D14" s="80"/>
      <c r="E14" s="80"/>
    </row>
    <row r="15" spans="1:5" s="61" customFormat="1" ht="12" customHeight="1" x14ac:dyDescent="0.2">
      <c r="A15" s="45" t="s">
        <v>66</v>
      </c>
      <c r="B15" s="140" t="s">
        <v>163</v>
      </c>
      <c r="C15" s="80"/>
      <c r="D15" s="80"/>
      <c r="E15" s="80"/>
    </row>
    <row r="16" spans="1:5" s="61" customFormat="1" ht="12" customHeight="1" x14ac:dyDescent="0.2">
      <c r="A16" s="45" t="s">
        <v>67</v>
      </c>
      <c r="B16" s="140" t="s">
        <v>164</v>
      </c>
      <c r="C16" s="80"/>
      <c r="D16" s="80"/>
      <c r="E16" s="80"/>
    </row>
    <row r="17" spans="1:5" s="61" customFormat="1" ht="12" customHeight="1" x14ac:dyDescent="0.2">
      <c r="A17" s="45" t="s">
        <v>68</v>
      </c>
      <c r="B17" s="140" t="s">
        <v>165</v>
      </c>
      <c r="C17" s="193"/>
      <c r="D17" s="193"/>
      <c r="E17" s="193"/>
    </row>
    <row r="18" spans="1:5" s="61" customFormat="1" ht="12" customHeight="1" thickBot="1" x14ac:dyDescent="0.25">
      <c r="A18" s="47" t="s">
        <v>75</v>
      </c>
      <c r="B18" s="141" t="s">
        <v>166</v>
      </c>
      <c r="C18" s="82"/>
      <c r="D18" s="82"/>
      <c r="E18" s="82"/>
    </row>
    <row r="19" spans="1:5" s="61" customFormat="1" ht="12" customHeight="1" thickBot="1" x14ac:dyDescent="0.25">
      <c r="A19" s="50" t="s">
        <v>6</v>
      </c>
      <c r="B19" s="138" t="s">
        <v>167</v>
      </c>
      <c r="C19" s="56">
        <f>+C20+C21+C22+C23+C24</f>
        <v>0</v>
      </c>
      <c r="D19" s="56">
        <f>+D20+D21+D22+D23+D24</f>
        <v>0</v>
      </c>
      <c r="E19" s="56">
        <f>+E20+E21+E22+E23+E24</f>
        <v>0</v>
      </c>
    </row>
    <row r="20" spans="1:5" s="61" customFormat="1" ht="12" customHeight="1" x14ac:dyDescent="0.2">
      <c r="A20" s="46" t="s">
        <v>47</v>
      </c>
      <c r="B20" s="139" t="s">
        <v>168</v>
      </c>
      <c r="C20" s="81"/>
      <c r="D20" s="81"/>
      <c r="E20" s="166"/>
    </row>
    <row r="21" spans="1:5" s="61" customFormat="1" ht="12" customHeight="1" x14ac:dyDescent="0.2">
      <c r="A21" s="45" t="s">
        <v>48</v>
      </c>
      <c r="B21" s="140" t="s">
        <v>169</v>
      </c>
      <c r="C21" s="80"/>
      <c r="D21" s="80"/>
      <c r="E21" s="80"/>
    </row>
    <row r="22" spans="1:5" s="61" customFormat="1" ht="12" customHeight="1" x14ac:dyDescent="0.2">
      <c r="A22" s="45" t="s">
        <v>49</v>
      </c>
      <c r="B22" s="140" t="s">
        <v>170</v>
      </c>
      <c r="C22" s="80"/>
      <c r="D22" s="80"/>
      <c r="E22" s="80"/>
    </row>
    <row r="23" spans="1:5" s="61" customFormat="1" ht="12" customHeight="1" x14ac:dyDescent="0.2">
      <c r="A23" s="45" t="s">
        <v>50</v>
      </c>
      <c r="B23" s="140" t="s">
        <v>171</v>
      </c>
      <c r="C23" s="80"/>
      <c r="D23" s="80"/>
      <c r="E23" s="80"/>
    </row>
    <row r="24" spans="1:5" s="61" customFormat="1" ht="12" customHeight="1" x14ac:dyDescent="0.2">
      <c r="A24" s="45" t="s">
        <v>103</v>
      </c>
      <c r="B24" s="140" t="s">
        <v>172</v>
      </c>
      <c r="C24" s="80"/>
      <c r="D24" s="80"/>
      <c r="E24" s="80"/>
    </row>
    <row r="25" spans="1:5" s="61" customFormat="1" ht="12" customHeight="1" thickBot="1" x14ac:dyDescent="0.25">
      <c r="A25" s="47" t="s">
        <v>104</v>
      </c>
      <c r="B25" s="141" t="s">
        <v>173</v>
      </c>
      <c r="C25" s="82"/>
      <c r="D25" s="82"/>
      <c r="E25" s="82"/>
    </row>
    <row r="26" spans="1:5" s="61" customFormat="1" ht="12" customHeight="1" thickBot="1" x14ac:dyDescent="0.25">
      <c r="A26" s="50" t="s">
        <v>105</v>
      </c>
      <c r="B26" s="138" t="s">
        <v>340</v>
      </c>
      <c r="C26" s="83">
        <f>+C27+C28+C29+C30+C31+C32+C33</f>
        <v>0</v>
      </c>
      <c r="D26" s="83">
        <f>+D27+D28+D29+D30+D31+D32</f>
        <v>0</v>
      </c>
      <c r="E26" s="83">
        <f>+E27+E28+E29+E30+E31+E32</f>
        <v>0</v>
      </c>
    </row>
    <row r="27" spans="1:5" s="61" customFormat="1" ht="12" customHeight="1" x14ac:dyDescent="0.2">
      <c r="A27" s="46" t="s">
        <v>174</v>
      </c>
      <c r="B27" s="130" t="s">
        <v>326</v>
      </c>
      <c r="C27" s="90"/>
      <c r="D27" s="90"/>
      <c r="E27" s="90"/>
    </row>
    <row r="28" spans="1:5" s="61" customFormat="1" ht="12" customHeight="1" x14ac:dyDescent="0.2">
      <c r="A28" s="46" t="s">
        <v>175</v>
      </c>
      <c r="B28" s="130" t="s">
        <v>341</v>
      </c>
      <c r="C28" s="80"/>
      <c r="D28" s="90"/>
      <c r="E28" s="90"/>
    </row>
    <row r="29" spans="1:5" s="61" customFormat="1" ht="12" customHeight="1" x14ac:dyDescent="0.2">
      <c r="A29" s="45" t="s">
        <v>177</v>
      </c>
      <c r="B29" s="131" t="s">
        <v>333</v>
      </c>
      <c r="C29" s="80"/>
      <c r="D29" s="90"/>
      <c r="E29" s="90"/>
    </row>
    <row r="30" spans="1:5" s="61" customFormat="1" ht="12" customHeight="1" x14ac:dyDescent="0.2">
      <c r="A30" s="45" t="s">
        <v>178</v>
      </c>
      <c r="B30" s="165" t="s">
        <v>342</v>
      </c>
      <c r="C30" s="80"/>
      <c r="D30" s="80"/>
      <c r="E30" s="80"/>
    </row>
    <row r="31" spans="1:5" s="61" customFormat="1" ht="12" customHeight="1" x14ac:dyDescent="0.2">
      <c r="A31" s="45" t="s">
        <v>331</v>
      </c>
      <c r="B31" s="131" t="s">
        <v>176</v>
      </c>
      <c r="C31" s="80"/>
      <c r="D31" s="80"/>
      <c r="E31" s="134"/>
    </row>
    <row r="32" spans="1:5" s="61" customFormat="1" ht="12" customHeight="1" x14ac:dyDescent="0.2">
      <c r="A32" s="45" t="s">
        <v>332</v>
      </c>
      <c r="B32" s="131" t="s">
        <v>343</v>
      </c>
      <c r="C32" s="80"/>
      <c r="D32" s="80"/>
      <c r="E32" s="81"/>
    </row>
    <row r="33" spans="1:5" s="61" customFormat="1" ht="12" customHeight="1" thickBot="1" x14ac:dyDescent="0.25">
      <c r="A33" s="47" t="s">
        <v>339</v>
      </c>
      <c r="B33" s="165" t="s">
        <v>179</v>
      </c>
      <c r="C33" s="82"/>
      <c r="D33" s="82"/>
      <c r="E33" s="82"/>
    </row>
    <row r="34" spans="1:5" s="61" customFormat="1" ht="12" customHeight="1" thickBot="1" x14ac:dyDescent="0.25">
      <c r="A34" s="50" t="s">
        <v>8</v>
      </c>
      <c r="B34" s="138" t="s">
        <v>347</v>
      </c>
      <c r="C34" s="56">
        <f>SUM(C35:C45)</f>
        <v>0</v>
      </c>
      <c r="D34" s="56">
        <f>SUM(D35:D45)</f>
        <v>0</v>
      </c>
      <c r="E34" s="56">
        <f>SUM(E35:E45)</f>
        <v>0</v>
      </c>
    </row>
    <row r="35" spans="1:5" s="61" customFormat="1" ht="12" customHeight="1" x14ac:dyDescent="0.2">
      <c r="A35" s="46" t="s">
        <v>51</v>
      </c>
      <c r="B35" s="139" t="s">
        <v>180</v>
      </c>
      <c r="C35" s="81"/>
      <c r="D35" s="166"/>
      <c r="E35" s="81"/>
    </row>
    <row r="36" spans="1:5" s="61" customFormat="1" ht="12" customHeight="1" x14ac:dyDescent="0.2">
      <c r="A36" s="45" t="s">
        <v>52</v>
      </c>
      <c r="B36" s="140" t="s">
        <v>181</v>
      </c>
      <c r="C36" s="80"/>
      <c r="D36" s="80"/>
      <c r="E36" s="80"/>
    </row>
    <row r="37" spans="1:5" s="61" customFormat="1" ht="12" customHeight="1" x14ac:dyDescent="0.2">
      <c r="A37" s="45" t="s">
        <v>53</v>
      </c>
      <c r="B37" s="140" t="s">
        <v>182</v>
      </c>
      <c r="C37" s="80"/>
      <c r="D37" s="80"/>
      <c r="E37" s="80"/>
    </row>
    <row r="38" spans="1:5" s="61" customFormat="1" ht="12" customHeight="1" x14ac:dyDescent="0.2">
      <c r="A38" s="45" t="s">
        <v>107</v>
      </c>
      <c r="B38" s="139" t="s">
        <v>183</v>
      </c>
      <c r="C38" s="80"/>
      <c r="D38" s="80"/>
      <c r="E38" s="80"/>
    </row>
    <row r="39" spans="1:5" s="61" customFormat="1" ht="12" customHeight="1" x14ac:dyDescent="0.2">
      <c r="A39" s="45" t="s">
        <v>108</v>
      </c>
      <c r="B39" s="140" t="s">
        <v>184</v>
      </c>
      <c r="C39" s="80"/>
      <c r="D39" s="80"/>
      <c r="E39" s="80"/>
    </row>
    <row r="40" spans="1:5" s="61" customFormat="1" ht="12" customHeight="1" x14ac:dyDescent="0.2">
      <c r="A40" s="45" t="s">
        <v>109</v>
      </c>
      <c r="B40" s="140" t="s">
        <v>185</v>
      </c>
      <c r="C40" s="80"/>
      <c r="D40" s="80"/>
      <c r="E40" s="80"/>
    </row>
    <row r="41" spans="1:5" s="61" customFormat="1" ht="12" customHeight="1" x14ac:dyDescent="0.2">
      <c r="A41" s="45" t="s">
        <v>110</v>
      </c>
      <c r="B41" s="140" t="s">
        <v>186</v>
      </c>
      <c r="C41" s="80"/>
      <c r="D41" s="80"/>
      <c r="E41" s="80"/>
    </row>
    <row r="42" spans="1:5" s="61" customFormat="1" ht="12" customHeight="1" x14ac:dyDescent="0.2">
      <c r="A42" s="45" t="s">
        <v>111</v>
      </c>
      <c r="B42" s="140" t="s">
        <v>344</v>
      </c>
      <c r="C42" s="80"/>
      <c r="D42" s="80"/>
      <c r="E42" s="80"/>
    </row>
    <row r="43" spans="1:5" s="61" customFormat="1" ht="12" customHeight="1" x14ac:dyDescent="0.2">
      <c r="A43" s="45" t="s">
        <v>187</v>
      </c>
      <c r="B43" s="140" t="s">
        <v>188</v>
      </c>
      <c r="C43" s="91"/>
      <c r="D43" s="91"/>
      <c r="E43" s="91"/>
    </row>
    <row r="44" spans="1:5" s="61" customFormat="1" ht="12" customHeight="1" x14ac:dyDescent="0.2">
      <c r="A44" s="47" t="s">
        <v>189</v>
      </c>
      <c r="B44" s="141" t="s">
        <v>345</v>
      </c>
      <c r="C44" s="92"/>
      <c r="D44" s="92"/>
      <c r="E44" s="92"/>
    </row>
    <row r="45" spans="1:5" s="61" customFormat="1" ht="12" customHeight="1" thickBot="1" x14ac:dyDescent="0.25">
      <c r="A45" s="47" t="s">
        <v>346</v>
      </c>
      <c r="B45" s="141" t="s">
        <v>190</v>
      </c>
      <c r="C45" s="92"/>
      <c r="D45" s="92"/>
      <c r="E45" s="92"/>
    </row>
    <row r="46" spans="1:5" s="61" customFormat="1" ht="12" customHeight="1" thickBot="1" x14ac:dyDescent="0.25">
      <c r="A46" s="50" t="s">
        <v>9</v>
      </c>
      <c r="B46" s="138" t="s">
        <v>191</v>
      </c>
      <c r="C46" s="56">
        <f>SUM(C47:C51)</f>
        <v>0</v>
      </c>
      <c r="D46" s="56">
        <f>SUM(D47:D51)</f>
        <v>0</v>
      </c>
      <c r="E46" s="56">
        <f>SUM(E47:E51)</f>
        <v>0</v>
      </c>
    </row>
    <row r="47" spans="1:5" s="61" customFormat="1" ht="12" customHeight="1" x14ac:dyDescent="0.2">
      <c r="A47" s="46" t="s">
        <v>54</v>
      </c>
      <c r="B47" s="139" t="s">
        <v>192</v>
      </c>
      <c r="C47" s="93"/>
      <c r="D47" s="93"/>
      <c r="E47" s="93"/>
    </row>
    <row r="48" spans="1:5" s="61" customFormat="1" ht="12" customHeight="1" x14ac:dyDescent="0.2">
      <c r="A48" s="45" t="s">
        <v>55</v>
      </c>
      <c r="B48" s="140" t="s">
        <v>193</v>
      </c>
      <c r="C48" s="91"/>
      <c r="D48" s="91"/>
      <c r="E48" s="91"/>
    </row>
    <row r="49" spans="1:5" s="61" customFormat="1" ht="12" customHeight="1" x14ac:dyDescent="0.2">
      <c r="A49" s="45" t="s">
        <v>194</v>
      </c>
      <c r="B49" s="140" t="s">
        <v>195</v>
      </c>
      <c r="C49" s="91"/>
      <c r="D49" s="91"/>
      <c r="E49" s="91"/>
    </row>
    <row r="50" spans="1:5" s="61" customFormat="1" ht="12" customHeight="1" x14ac:dyDescent="0.2">
      <c r="A50" s="45" t="s">
        <v>196</v>
      </c>
      <c r="B50" s="140" t="s">
        <v>197</v>
      </c>
      <c r="C50" s="91"/>
      <c r="D50" s="91"/>
      <c r="E50" s="91"/>
    </row>
    <row r="51" spans="1:5" s="61" customFormat="1" ht="12" customHeight="1" thickBot="1" x14ac:dyDescent="0.25">
      <c r="A51" s="47" t="s">
        <v>198</v>
      </c>
      <c r="B51" s="141" t="s">
        <v>199</v>
      </c>
      <c r="C51" s="92"/>
      <c r="D51" s="92"/>
      <c r="E51" s="92"/>
    </row>
    <row r="52" spans="1:5" s="61" customFormat="1" ht="12" customHeight="1" thickBot="1" x14ac:dyDescent="0.25">
      <c r="A52" s="50" t="s">
        <v>112</v>
      </c>
      <c r="B52" s="138" t="s">
        <v>200</v>
      </c>
      <c r="C52" s="56">
        <f>SUM(C53:C55)</f>
        <v>0</v>
      </c>
      <c r="D52" s="56">
        <f>SUM(D53:D55)</f>
        <v>0</v>
      </c>
      <c r="E52" s="56">
        <f>SUM(E53:E55)</f>
        <v>0</v>
      </c>
    </row>
    <row r="53" spans="1:5" s="61" customFormat="1" ht="12" customHeight="1" x14ac:dyDescent="0.2">
      <c r="A53" s="46" t="s">
        <v>56</v>
      </c>
      <c r="B53" s="139" t="s">
        <v>201</v>
      </c>
      <c r="C53" s="81"/>
      <c r="D53" s="81"/>
      <c r="E53" s="81"/>
    </row>
    <row r="54" spans="1:5" s="61" customFormat="1" ht="12" customHeight="1" x14ac:dyDescent="0.2">
      <c r="A54" s="45" t="s">
        <v>57</v>
      </c>
      <c r="B54" s="140" t="s">
        <v>202</v>
      </c>
      <c r="C54" s="80"/>
      <c r="D54" s="80"/>
      <c r="E54" s="80"/>
    </row>
    <row r="55" spans="1:5" s="61" customFormat="1" ht="12" customHeight="1" x14ac:dyDescent="0.2">
      <c r="A55" s="45" t="s">
        <v>203</v>
      </c>
      <c r="B55" s="140" t="s">
        <v>204</v>
      </c>
      <c r="C55" s="80"/>
      <c r="D55" s="80"/>
      <c r="E55" s="80"/>
    </row>
    <row r="56" spans="1:5" s="61" customFormat="1" ht="12" customHeight="1" thickBot="1" x14ac:dyDescent="0.25">
      <c r="A56" s="47" t="s">
        <v>205</v>
      </c>
      <c r="B56" s="141" t="s">
        <v>206</v>
      </c>
      <c r="C56" s="82"/>
      <c r="D56" s="82"/>
      <c r="E56" s="82"/>
    </row>
    <row r="57" spans="1:5" s="61" customFormat="1" ht="12" customHeight="1" thickBot="1" x14ac:dyDescent="0.25">
      <c r="A57" s="50" t="s">
        <v>11</v>
      </c>
      <c r="B57" s="142" t="s">
        <v>207</v>
      </c>
      <c r="C57" s="56">
        <f>SUM(C58:C60)</f>
        <v>0</v>
      </c>
      <c r="D57" s="56">
        <f>SUM(D58:D60)</f>
        <v>0</v>
      </c>
      <c r="E57" s="56">
        <f>SUM(E58:E60)</f>
        <v>0</v>
      </c>
    </row>
    <row r="58" spans="1:5" s="61" customFormat="1" ht="12" customHeight="1" x14ac:dyDescent="0.2">
      <c r="A58" s="46" t="s">
        <v>113</v>
      </c>
      <c r="B58" s="139" t="s">
        <v>208</v>
      </c>
      <c r="C58" s="91"/>
      <c r="D58" s="91"/>
      <c r="E58" s="91"/>
    </row>
    <row r="59" spans="1:5" s="61" customFormat="1" ht="12" customHeight="1" x14ac:dyDescent="0.2">
      <c r="A59" s="45" t="s">
        <v>114</v>
      </c>
      <c r="B59" s="140" t="s">
        <v>320</v>
      </c>
      <c r="C59" s="91"/>
      <c r="D59" s="91"/>
      <c r="E59" s="91"/>
    </row>
    <row r="60" spans="1:5" s="61" customFormat="1" ht="12" customHeight="1" x14ac:dyDescent="0.2">
      <c r="A60" s="45" t="s">
        <v>132</v>
      </c>
      <c r="B60" s="140" t="s">
        <v>209</v>
      </c>
      <c r="C60" s="91"/>
      <c r="D60" s="91"/>
      <c r="E60" s="91"/>
    </row>
    <row r="61" spans="1:5" s="61" customFormat="1" ht="12" customHeight="1" thickBot="1" x14ac:dyDescent="0.25">
      <c r="A61" s="47" t="s">
        <v>210</v>
      </c>
      <c r="B61" s="141" t="s">
        <v>211</v>
      </c>
      <c r="C61" s="91"/>
      <c r="D61" s="91"/>
      <c r="E61" s="91"/>
    </row>
    <row r="62" spans="1:5" s="61" customFormat="1" ht="12" customHeight="1" thickBot="1" x14ac:dyDescent="0.25">
      <c r="A62" s="50" t="s">
        <v>12</v>
      </c>
      <c r="B62" s="138" t="s">
        <v>212</v>
      </c>
      <c r="C62" s="83">
        <f>+C5+C12+C19+C26+C34+C46+C52+C57</f>
        <v>0</v>
      </c>
      <c r="D62" s="83">
        <f>+D5+D12+D19+D26+D34+D46+D52+D57</f>
        <v>0</v>
      </c>
      <c r="E62" s="83">
        <f>+E5+E12+E19+E26+E34+E46+E52+E57</f>
        <v>0</v>
      </c>
    </row>
    <row r="63" spans="1:5" s="61" customFormat="1" ht="12" customHeight="1" thickBot="1" x14ac:dyDescent="0.25">
      <c r="A63" s="102" t="s">
        <v>213</v>
      </c>
      <c r="B63" s="142" t="s">
        <v>214</v>
      </c>
      <c r="C63" s="56">
        <f>SUM(C64:C66)</f>
        <v>0</v>
      </c>
      <c r="D63" s="56">
        <f>SUM(D64:D66)</f>
        <v>0</v>
      </c>
      <c r="E63" s="56">
        <f>SUM(E64:E66)</f>
        <v>0</v>
      </c>
    </row>
    <row r="64" spans="1:5" s="61" customFormat="1" ht="12" customHeight="1" x14ac:dyDescent="0.2">
      <c r="A64" s="46" t="s">
        <v>215</v>
      </c>
      <c r="B64" s="139" t="s">
        <v>216</v>
      </c>
      <c r="C64" s="91"/>
      <c r="D64" s="91"/>
      <c r="E64" s="91"/>
    </row>
    <row r="65" spans="1:5" s="61" customFormat="1" ht="12" customHeight="1" x14ac:dyDescent="0.2">
      <c r="A65" s="45" t="s">
        <v>217</v>
      </c>
      <c r="B65" s="140" t="s">
        <v>218</v>
      </c>
      <c r="C65" s="91"/>
      <c r="D65" s="91"/>
      <c r="E65" s="91"/>
    </row>
    <row r="66" spans="1:5" s="61" customFormat="1" ht="12" customHeight="1" thickBot="1" x14ac:dyDescent="0.25">
      <c r="A66" s="47" t="s">
        <v>219</v>
      </c>
      <c r="B66" s="143" t="s">
        <v>220</v>
      </c>
      <c r="C66" s="91"/>
      <c r="D66" s="91"/>
      <c r="E66" s="91"/>
    </row>
    <row r="67" spans="1:5" s="61" customFormat="1" ht="12" customHeight="1" thickBot="1" x14ac:dyDescent="0.25">
      <c r="A67" s="102" t="s">
        <v>221</v>
      </c>
      <c r="B67" s="142" t="s">
        <v>222</v>
      </c>
      <c r="C67" s="56">
        <f>SUM(C68:C71)</f>
        <v>0</v>
      </c>
      <c r="D67" s="56">
        <f>SUM(D68:D71)</f>
        <v>0</v>
      </c>
      <c r="E67" s="56">
        <f>SUM(E68:E71)</f>
        <v>0</v>
      </c>
    </row>
    <row r="68" spans="1:5" s="61" customFormat="1" ht="12" customHeight="1" x14ac:dyDescent="0.2">
      <c r="A68" s="46" t="s">
        <v>93</v>
      </c>
      <c r="B68" s="139" t="s">
        <v>223</v>
      </c>
      <c r="C68" s="91"/>
      <c r="D68" s="91"/>
      <c r="E68" s="91"/>
    </row>
    <row r="69" spans="1:5" s="61" customFormat="1" ht="12" customHeight="1" x14ac:dyDescent="0.2">
      <c r="A69" s="45" t="s">
        <v>94</v>
      </c>
      <c r="B69" s="140" t="s">
        <v>224</v>
      </c>
      <c r="C69" s="91"/>
      <c r="D69" s="91"/>
      <c r="E69" s="91"/>
    </row>
    <row r="70" spans="1:5" s="61" customFormat="1" ht="12" customHeight="1" x14ac:dyDescent="0.2">
      <c r="A70" s="45" t="s">
        <v>225</v>
      </c>
      <c r="B70" s="140" t="s">
        <v>226</v>
      </c>
      <c r="C70" s="91"/>
      <c r="D70" s="91"/>
      <c r="E70" s="91" t="s">
        <v>327</v>
      </c>
    </row>
    <row r="71" spans="1:5" s="61" customFormat="1" ht="12" customHeight="1" thickBot="1" x14ac:dyDescent="0.25">
      <c r="A71" s="47" t="s">
        <v>227</v>
      </c>
      <c r="B71" s="144" t="s">
        <v>383</v>
      </c>
      <c r="C71" s="91"/>
      <c r="D71" s="91"/>
      <c r="E71" s="91"/>
    </row>
    <row r="72" spans="1:5" s="61" customFormat="1" ht="12" customHeight="1" thickBot="1" x14ac:dyDescent="0.25">
      <c r="A72" s="102" t="s">
        <v>228</v>
      </c>
      <c r="B72" s="142" t="s">
        <v>229</v>
      </c>
      <c r="C72" s="56">
        <f>SUM(C73:C74)</f>
        <v>0</v>
      </c>
      <c r="D72" s="56">
        <f>SUM(D73:D74)</f>
        <v>0</v>
      </c>
      <c r="E72" s="56">
        <f>SUM(E73:E74)</f>
        <v>0</v>
      </c>
    </row>
    <row r="73" spans="1:5" s="61" customFormat="1" ht="12" customHeight="1" x14ac:dyDescent="0.2">
      <c r="A73" s="46" t="s">
        <v>230</v>
      </c>
      <c r="B73" s="139" t="s">
        <v>231</v>
      </c>
      <c r="C73" s="91"/>
      <c r="D73" s="91"/>
      <c r="E73" s="91"/>
    </row>
    <row r="74" spans="1:5" s="61" customFormat="1" ht="12" customHeight="1" thickBot="1" x14ac:dyDescent="0.25">
      <c r="A74" s="47" t="s">
        <v>232</v>
      </c>
      <c r="B74" s="141" t="s">
        <v>233</v>
      </c>
      <c r="C74" s="91"/>
      <c r="D74" s="91"/>
      <c r="E74" s="91"/>
    </row>
    <row r="75" spans="1:5" s="61" customFormat="1" ht="12" customHeight="1" thickBot="1" x14ac:dyDescent="0.25">
      <c r="A75" s="102" t="s">
        <v>234</v>
      </c>
      <c r="B75" s="142" t="s">
        <v>235</v>
      </c>
      <c r="C75" s="56">
        <f>SUM(C76:C78)</f>
        <v>0</v>
      </c>
      <c r="D75" s="56">
        <f>SUM(D76:D78)</f>
        <v>0</v>
      </c>
      <c r="E75" s="56">
        <f>SUM(E76:E78)</f>
        <v>0</v>
      </c>
    </row>
    <row r="76" spans="1:5" s="61" customFormat="1" ht="12" customHeight="1" x14ac:dyDescent="0.2">
      <c r="A76" s="46" t="s">
        <v>236</v>
      </c>
      <c r="B76" s="139" t="s">
        <v>237</v>
      </c>
      <c r="C76" s="91"/>
      <c r="D76" s="91"/>
      <c r="E76" s="91"/>
    </row>
    <row r="77" spans="1:5" s="61" customFormat="1" ht="12" customHeight="1" x14ac:dyDescent="0.2">
      <c r="A77" s="45" t="s">
        <v>238</v>
      </c>
      <c r="B77" s="140" t="s">
        <v>239</v>
      </c>
      <c r="C77" s="91"/>
      <c r="D77" s="91"/>
      <c r="E77" s="91"/>
    </row>
    <row r="78" spans="1:5" s="61" customFormat="1" ht="12" customHeight="1" thickBot="1" x14ac:dyDescent="0.25">
      <c r="A78" s="47" t="s">
        <v>240</v>
      </c>
      <c r="B78" s="141" t="s">
        <v>338</v>
      </c>
      <c r="C78" s="91"/>
      <c r="D78" s="91"/>
      <c r="E78" s="91"/>
    </row>
    <row r="79" spans="1:5" s="61" customFormat="1" ht="12" customHeight="1" thickBot="1" x14ac:dyDescent="0.25">
      <c r="A79" s="102" t="s">
        <v>241</v>
      </c>
      <c r="B79" s="142" t="s">
        <v>242</v>
      </c>
      <c r="C79" s="56">
        <f>SUM(C80:C83)</f>
        <v>0</v>
      </c>
      <c r="D79" s="56">
        <f>SUM(D80:D83)</f>
        <v>0</v>
      </c>
      <c r="E79" s="56">
        <f>SUM(E80:E83)</f>
        <v>0</v>
      </c>
    </row>
    <row r="80" spans="1:5" s="61" customFormat="1" ht="12" customHeight="1" x14ac:dyDescent="0.2">
      <c r="A80" s="106" t="s">
        <v>243</v>
      </c>
      <c r="B80" s="139" t="s">
        <v>244</v>
      </c>
      <c r="C80" s="91"/>
      <c r="D80" s="91"/>
      <c r="E80" s="91"/>
    </row>
    <row r="81" spans="1:5" s="61" customFormat="1" ht="12" customHeight="1" x14ac:dyDescent="0.2">
      <c r="A81" s="105" t="s">
        <v>245</v>
      </c>
      <c r="B81" s="140" t="s">
        <v>246</v>
      </c>
      <c r="C81" s="91"/>
      <c r="D81" s="91"/>
      <c r="E81" s="91"/>
    </row>
    <row r="82" spans="1:5" s="61" customFormat="1" ht="12" customHeight="1" x14ac:dyDescent="0.2">
      <c r="A82" s="105" t="s">
        <v>247</v>
      </c>
      <c r="B82" s="140" t="s">
        <v>248</v>
      </c>
      <c r="C82" s="91"/>
      <c r="D82" s="91"/>
      <c r="E82" s="91"/>
    </row>
    <row r="83" spans="1:5" s="61" customFormat="1" ht="12" customHeight="1" thickBot="1" x14ac:dyDescent="0.25">
      <c r="A83" s="104" t="s">
        <v>249</v>
      </c>
      <c r="B83" s="144" t="s">
        <v>250</v>
      </c>
      <c r="C83" s="103"/>
      <c r="D83" s="103"/>
      <c r="E83" s="103"/>
    </row>
    <row r="84" spans="1:5" s="61" customFormat="1" ht="12" customHeight="1" thickBot="1" x14ac:dyDescent="0.25">
      <c r="A84" s="128" t="s">
        <v>18</v>
      </c>
      <c r="B84" s="142" t="s">
        <v>348</v>
      </c>
      <c r="C84" s="177"/>
      <c r="D84" s="167"/>
      <c r="E84" s="167"/>
    </row>
    <row r="85" spans="1:5" s="61" customFormat="1" ht="13.5" customHeight="1" thickBot="1" x14ac:dyDescent="0.25">
      <c r="A85" s="128" t="s">
        <v>19</v>
      </c>
      <c r="B85" s="142" t="s">
        <v>251</v>
      </c>
      <c r="C85" s="94"/>
      <c r="D85" s="94"/>
      <c r="E85" s="94"/>
    </row>
    <row r="86" spans="1:5" s="61" customFormat="1" ht="15.75" customHeight="1" thickBot="1" x14ac:dyDescent="0.25">
      <c r="A86" s="128" t="s">
        <v>20</v>
      </c>
      <c r="B86" s="145" t="s">
        <v>349</v>
      </c>
      <c r="C86" s="83">
        <f>+C63+C67+C72+C75+C79+C84+C85</f>
        <v>0</v>
      </c>
      <c r="D86" s="83">
        <f>+D63+D67+D72+D75+D79+D85</f>
        <v>0</v>
      </c>
      <c r="E86" s="83">
        <f>+E63+E67+E72+E75+E79+E85</f>
        <v>0</v>
      </c>
    </row>
    <row r="87" spans="1:5" s="61" customFormat="1" ht="16.5" customHeight="1" thickBot="1" x14ac:dyDescent="0.25">
      <c r="A87" s="129" t="s">
        <v>21</v>
      </c>
      <c r="B87" s="146" t="s">
        <v>350</v>
      </c>
      <c r="C87" s="83">
        <f>+C62+C86</f>
        <v>0</v>
      </c>
      <c r="D87" s="83">
        <f>+D62+D86</f>
        <v>0</v>
      </c>
      <c r="E87" s="83">
        <f>+E62+E86</f>
        <v>0</v>
      </c>
    </row>
    <row r="88" spans="1:5" s="61" customFormat="1" ht="83.25" customHeight="1" x14ac:dyDescent="0.2">
      <c r="A88" s="101"/>
      <c r="B88" s="100"/>
      <c r="C88" s="99"/>
    </row>
    <row r="89" spans="1:5" ht="16.5" customHeight="1" x14ac:dyDescent="0.25">
      <c r="A89" s="367" t="s">
        <v>33</v>
      </c>
      <c r="B89" s="367"/>
      <c r="C89" s="367"/>
    </row>
    <row r="90" spans="1:5" s="62" customFormat="1" ht="16.5" customHeight="1" thickBot="1" x14ac:dyDescent="0.3">
      <c r="A90" s="369" t="s">
        <v>96</v>
      </c>
      <c r="B90" s="369"/>
      <c r="C90" s="366" t="s">
        <v>328</v>
      </c>
      <c r="D90" s="365"/>
      <c r="E90" s="365"/>
    </row>
    <row r="91" spans="1:5" ht="38.1" customHeight="1" thickBot="1" x14ac:dyDescent="0.3">
      <c r="A91" s="98" t="s">
        <v>46</v>
      </c>
      <c r="B91" s="97" t="s">
        <v>334</v>
      </c>
      <c r="C91" s="114" t="s">
        <v>412</v>
      </c>
      <c r="D91" s="97" t="s">
        <v>413</v>
      </c>
      <c r="E91" s="97" t="s">
        <v>414</v>
      </c>
    </row>
    <row r="92" spans="1:5" s="60" customFormat="1" ht="12" customHeight="1" thickBot="1" x14ac:dyDescent="0.25">
      <c r="A92" s="52">
        <v>1</v>
      </c>
      <c r="B92" s="53">
        <v>2</v>
      </c>
      <c r="C92" s="135">
        <v>3</v>
      </c>
      <c r="D92" s="96">
        <v>4</v>
      </c>
      <c r="E92" s="96">
        <v>5</v>
      </c>
    </row>
    <row r="93" spans="1:5" ht="12" customHeight="1" thickBot="1" x14ac:dyDescent="0.3">
      <c r="A93" s="51" t="s">
        <v>4</v>
      </c>
      <c r="B93" s="117" t="s">
        <v>361</v>
      </c>
      <c r="C93" s="78">
        <f>SUM((C94:C98))</f>
        <v>3456000</v>
      </c>
      <c r="D93" s="78">
        <f>SUM((D94:D98))</f>
        <v>3456000</v>
      </c>
      <c r="E93" s="78">
        <f>SUM((E94:E98))</f>
        <v>1397996</v>
      </c>
    </row>
    <row r="94" spans="1:5" ht="12" customHeight="1" x14ac:dyDescent="0.25">
      <c r="A94" s="48" t="s">
        <v>58</v>
      </c>
      <c r="B94" s="148" t="s">
        <v>34</v>
      </c>
      <c r="C94" s="79">
        <v>2712000</v>
      </c>
      <c r="D94" s="204">
        <v>2712000</v>
      </c>
      <c r="E94" s="204">
        <v>1147698</v>
      </c>
    </row>
    <row r="95" spans="1:5" ht="12" customHeight="1" x14ac:dyDescent="0.25">
      <c r="A95" s="45" t="s">
        <v>59</v>
      </c>
      <c r="B95" s="149" t="s">
        <v>115</v>
      </c>
      <c r="C95" s="80">
        <v>440000</v>
      </c>
      <c r="D95" s="193">
        <v>440000</v>
      </c>
      <c r="E95" s="193">
        <v>199898</v>
      </c>
    </row>
    <row r="96" spans="1:5" ht="12" customHeight="1" x14ac:dyDescent="0.25">
      <c r="A96" s="45" t="s">
        <v>60</v>
      </c>
      <c r="B96" s="149" t="s">
        <v>86</v>
      </c>
      <c r="C96" s="82">
        <v>304000</v>
      </c>
      <c r="D96" s="194">
        <v>304000</v>
      </c>
      <c r="E96" s="194">
        <v>50400</v>
      </c>
    </row>
    <row r="97" spans="1:6" ht="12" customHeight="1" x14ac:dyDescent="0.25">
      <c r="A97" s="45" t="s">
        <v>61</v>
      </c>
      <c r="B97" s="149" t="s">
        <v>116</v>
      </c>
      <c r="C97" s="82"/>
      <c r="D97" s="82"/>
      <c r="E97" s="82"/>
    </row>
    <row r="98" spans="1:6" ht="12" customHeight="1" x14ac:dyDescent="0.25">
      <c r="A98" s="45" t="s">
        <v>70</v>
      </c>
      <c r="B98" s="150" t="s">
        <v>117</v>
      </c>
      <c r="C98" s="82"/>
      <c r="D98" s="82"/>
      <c r="E98" s="134"/>
    </row>
    <row r="99" spans="1:6" ht="12" customHeight="1" x14ac:dyDescent="0.25">
      <c r="A99" s="45" t="s">
        <v>62</v>
      </c>
      <c r="B99" s="149" t="s">
        <v>351</v>
      </c>
      <c r="C99" s="82"/>
      <c r="D99" s="82"/>
      <c r="E99" s="178"/>
    </row>
    <row r="100" spans="1:6" ht="12" customHeight="1" x14ac:dyDescent="0.25">
      <c r="A100" s="45" t="s">
        <v>63</v>
      </c>
      <c r="B100" s="151" t="s">
        <v>352</v>
      </c>
      <c r="C100" s="82"/>
      <c r="D100" s="82"/>
      <c r="E100" s="82"/>
    </row>
    <row r="101" spans="1:6" ht="12" customHeight="1" x14ac:dyDescent="0.25">
      <c r="A101" s="45" t="s">
        <v>71</v>
      </c>
      <c r="B101" s="151" t="s">
        <v>358</v>
      </c>
      <c r="C101" s="82"/>
      <c r="D101" s="82"/>
      <c r="E101" s="82"/>
    </row>
    <row r="102" spans="1:6" ht="12" customHeight="1" x14ac:dyDescent="0.25">
      <c r="A102" s="45" t="s">
        <v>72</v>
      </c>
      <c r="B102" s="151" t="s">
        <v>359</v>
      </c>
      <c r="C102" s="82"/>
      <c r="D102" s="82"/>
      <c r="E102" s="82"/>
    </row>
    <row r="103" spans="1:6" ht="12" customHeight="1" x14ac:dyDescent="0.25">
      <c r="A103" s="45" t="s">
        <v>73</v>
      </c>
      <c r="B103" s="152" t="s">
        <v>258</v>
      </c>
      <c r="C103" s="82"/>
      <c r="D103" s="82"/>
      <c r="E103" s="82"/>
    </row>
    <row r="104" spans="1:6" ht="12" customHeight="1" x14ac:dyDescent="0.25">
      <c r="A104" s="45" t="s">
        <v>74</v>
      </c>
      <c r="B104" s="152" t="s">
        <v>259</v>
      </c>
      <c r="C104" s="82"/>
      <c r="D104" s="82"/>
      <c r="E104" s="82"/>
    </row>
    <row r="105" spans="1:6" ht="12" customHeight="1" x14ac:dyDescent="0.25">
      <c r="A105" s="45" t="s">
        <v>76</v>
      </c>
      <c r="B105" s="151" t="s">
        <v>260</v>
      </c>
      <c r="C105" s="82"/>
      <c r="D105" s="82"/>
      <c r="E105" s="82"/>
    </row>
    <row r="106" spans="1:6" ht="12" customHeight="1" x14ac:dyDescent="0.25">
      <c r="A106" s="44" t="s">
        <v>118</v>
      </c>
      <c r="B106" s="151" t="s">
        <v>261</v>
      </c>
      <c r="C106" s="82"/>
      <c r="D106" s="82"/>
      <c r="E106" s="82"/>
    </row>
    <row r="107" spans="1:6" ht="12" customHeight="1" x14ac:dyDescent="0.25">
      <c r="A107" s="45" t="s">
        <v>264</v>
      </c>
      <c r="B107" s="152" t="s">
        <v>262</v>
      </c>
      <c r="C107" s="82"/>
      <c r="D107" s="82"/>
      <c r="E107" s="82"/>
    </row>
    <row r="108" spans="1:6" ht="12" customHeight="1" x14ac:dyDescent="0.25">
      <c r="A108" s="47" t="s">
        <v>266</v>
      </c>
      <c r="B108" s="153" t="s">
        <v>263</v>
      </c>
      <c r="C108" s="82"/>
      <c r="D108" s="82"/>
      <c r="E108" s="82"/>
      <c r="F108" s="169"/>
    </row>
    <row r="109" spans="1:6" ht="12" customHeight="1" x14ac:dyDescent="0.25">
      <c r="A109" s="47" t="s">
        <v>353</v>
      </c>
      <c r="B109" s="153" t="s">
        <v>265</v>
      </c>
      <c r="C109" s="82"/>
      <c r="D109" s="82"/>
      <c r="E109" s="82"/>
    </row>
    <row r="110" spans="1:6" ht="12" customHeight="1" x14ac:dyDescent="0.25">
      <c r="A110" s="47" t="s">
        <v>354</v>
      </c>
      <c r="B110" s="153" t="s">
        <v>267</v>
      </c>
      <c r="C110" s="82"/>
      <c r="D110" s="82"/>
      <c r="E110" s="82"/>
    </row>
    <row r="111" spans="1:6" ht="12" customHeight="1" x14ac:dyDescent="0.25">
      <c r="A111" s="47" t="s">
        <v>355</v>
      </c>
      <c r="B111" s="154" t="s">
        <v>384</v>
      </c>
      <c r="C111" s="80"/>
      <c r="D111" s="82"/>
      <c r="E111" s="82"/>
    </row>
    <row r="112" spans="1:6" ht="12" customHeight="1" x14ac:dyDescent="0.25">
      <c r="A112" s="47" t="s">
        <v>356</v>
      </c>
      <c r="B112" s="168" t="s">
        <v>389</v>
      </c>
      <c r="C112" s="80"/>
      <c r="D112" s="82"/>
      <c r="E112" s="82"/>
    </row>
    <row r="113" spans="1:6" ht="12" customHeight="1" thickBot="1" x14ac:dyDescent="0.3">
      <c r="A113" s="47" t="s">
        <v>357</v>
      </c>
      <c r="B113" s="160" t="s">
        <v>390</v>
      </c>
      <c r="C113" s="95"/>
      <c r="D113" s="82"/>
      <c r="E113" s="82"/>
    </row>
    <row r="114" spans="1:6" ht="12" customHeight="1" thickBot="1" x14ac:dyDescent="0.3">
      <c r="A114" s="50" t="s">
        <v>5</v>
      </c>
      <c r="B114" s="118" t="s">
        <v>268</v>
      </c>
      <c r="C114" s="56">
        <f>+C115+C117+C119</f>
        <v>0</v>
      </c>
      <c r="D114" s="56">
        <f>+D115+D117+D119</f>
        <v>0</v>
      </c>
      <c r="E114" s="56">
        <f>+E115+E117+E119</f>
        <v>0</v>
      </c>
    </row>
    <row r="115" spans="1:6" ht="12" customHeight="1" x14ac:dyDescent="0.25">
      <c r="A115" s="46" t="s">
        <v>64</v>
      </c>
      <c r="B115" s="149" t="s">
        <v>131</v>
      </c>
      <c r="C115" s="81"/>
      <c r="D115" s="81"/>
      <c r="E115" s="81"/>
    </row>
    <row r="116" spans="1:6" ht="12" customHeight="1" x14ac:dyDescent="0.25">
      <c r="A116" s="46" t="s">
        <v>65</v>
      </c>
      <c r="B116" s="154" t="s">
        <v>269</v>
      </c>
      <c r="C116" s="81"/>
      <c r="D116" s="81"/>
      <c r="E116" s="81"/>
    </row>
    <row r="117" spans="1:6" ht="12" customHeight="1" x14ac:dyDescent="0.25">
      <c r="A117" s="46" t="s">
        <v>66</v>
      </c>
      <c r="B117" s="154" t="s">
        <v>119</v>
      </c>
      <c r="C117" s="80"/>
      <c r="D117" s="80"/>
      <c r="E117" s="80"/>
    </row>
    <row r="118" spans="1:6" ht="12" customHeight="1" x14ac:dyDescent="0.25">
      <c r="A118" s="46" t="s">
        <v>67</v>
      </c>
      <c r="B118" s="154" t="s">
        <v>270</v>
      </c>
      <c r="C118" s="54"/>
      <c r="D118" s="54"/>
      <c r="E118" s="54"/>
    </row>
    <row r="119" spans="1:6" ht="12" customHeight="1" x14ac:dyDescent="0.25">
      <c r="A119" s="46" t="s">
        <v>68</v>
      </c>
      <c r="B119" s="155" t="s">
        <v>133</v>
      </c>
      <c r="C119" s="54"/>
      <c r="D119" s="54"/>
      <c r="E119" s="54"/>
    </row>
    <row r="120" spans="1:6" ht="12" customHeight="1" x14ac:dyDescent="0.25">
      <c r="A120" s="46" t="s">
        <v>75</v>
      </c>
      <c r="B120" s="156" t="s">
        <v>271</v>
      </c>
      <c r="C120" s="54"/>
      <c r="D120" s="54"/>
      <c r="E120" s="54"/>
      <c r="F120" s="59" t="s">
        <v>324</v>
      </c>
    </row>
    <row r="121" spans="1:6" ht="12" customHeight="1" x14ac:dyDescent="0.25">
      <c r="A121" s="46" t="s">
        <v>77</v>
      </c>
      <c r="B121" s="157" t="s">
        <v>272</v>
      </c>
      <c r="C121" s="54"/>
      <c r="D121" s="54"/>
      <c r="E121" s="54"/>
    </row>
    <row r="122" spans="1:6" x14ac:dyDescent="0.25">
      <c r="A122" s="46" t="s">
        <v>120</v>
      </c>
      <c r="B122" s="152" t="s">
        <v>259</v>
      </c>
      <c r="C122" s="54"/>
      <c r="D122" s="54"/>
      <c r="E122" s="54"/>
    </row>
    <row r="123" spans="1:6" ht="12" customHeight="1" x14ac:dyDescent="0.25">
      <c r="A123" s="46" t="s">
        <v>121</v>
      </c>
      <c r="B123" s="152" t="s">
        <v>273</v>
      </c>
      <c r="C123" s="54"/>
      <c r="D123" s="54"/>
      <c r="E123" s="54"/>
    </row>
    <row r="124" spans="1:6" ht="12" customHeight="1" x14ac:dyDescent="0.25">
      <c r="A124" s="46" t="s">
        <v>122</v>
      </c>
      <c r="B124" s="152" t="s">
        <v>274</v>
      </c>
      <c r="C124" s="54"/>
      <c r="D124" s="54"/>
      <c r="E124" s="54"/>
    </row>
    <row r="125" spans="1:6" ht="12" customHeight="1" x14ac:dyDescent="0.25">
      <c r="A125" s="46" t="s">
        <v>275</v>
      </c>
      <c r="B125" s="152" t="s">
        <v>262</v>
      </c>
      <c r="C125" s="54"/>
      <c r="D125" s="54"/>
      <c r="E125" s="54"/>
    </row>
    <row r="126" spans="1:6" ht="12" customHeight="1" x14ac:dyDescent="0.25">
      <c r="A126" s="46" t="s">
        <v>276</v>
      </c>
      <c r="B126" s="152" t="s">
        <v>277</v>
      </c>
      <c r="C126" s="54"/>
      <c r="D126" s="54"/>
      <c r="E126" s="54"/>
    </row>
    <row r="127" spans="1:6" ht="12" customHeight="1" thickBot="1" x14ac:dyDescent="0.3">
      <c r="A127" s="49" t="s">
        <v>278</v>
      </c>
      <c r="B127" s="158" t="s">
        <v>279</v>
      </c>
      <c r="C127" s="137"/>
      <c r="D127" s="127"/>
      <c r="E127" s="43"/>
    </row>
    <row r="128" spans="1:6" ht="12" customHeight="1" thickBot="1" x14ac:dyDescent="0.3">
      <c r="A128" s="50" t="s">
        <v>6</v>
      </c>
      <c r="B128" s="159" t="s">
        <v>360</v>
      </c>
      <c r="C128" s="56">
        <f>+C93+C114</f>
        <v>3456000</v>
      </c>
      <c r="D128" s="115">
        <f>+D93+D114</f>
        <v>3456000</v>
      </c>
      <c r="E128" s="56">
        <f>+E93+E114</f>
        <v>1397996</v>
      </c>
    </row>
    <row r="129" spans="1:5" ht="12" customHeight="1" thickBot="1" x14ac:dyDescent="0.3">
      <c r="A129" s="50" t="s">
        <v>7</v>
      </c>
      <c r="B129" s="159" t="s">
        <v>362</v>
      </c>
      <c r="C129" s="56">
        <f>+C130+C131+C132</f>
        <v>0</v>
      </c>
      <c r="D129" s="56">
        <f>+D130+D131+D132</f>
        <v>0</v>
      </c>
      <c r="E129" s="56">
        <f>+E130+E131+E132</f>
        <v>0</v>
      </c>
    </row>
    <row r="130" spans="1:5" ht="12" customHeight="1" x14ac:dyDescent="0.25">
      <c r="A130" s="46" t="s">
        <v>174</v>
      </c>
      <c r="B130" s="161" t="s">
        <v>280</v>
      </c>
      <c r="C130" s="54"/>
      <c r="D130" s="54"/>
      <c r="E130" s="54"/>
    </row>
    <row r="131" spans="1:5" ht="12" customHeight="1" x14ac:dyDescent="0.25">
      <c r="A131" s="46" t="s">
        <v>175</v>
      </c>
      <c r="B131" s="161" t="s">
        <v>281</v>
      </c>
      <c r="C131" s="54"/>
      <c r="D131" s="54"/>
      <c r="E131" s="54"/>
    </row>
    <row r="132" spans="1:5" ht="12" customHeight="1" thickBot="1" x14ac:dyDescent="0.3">
      <c r="A132" s="44" t="s">
        <v>177</v>
      </c>
      <c r="B132" s="150" t="s">
        <v>282</v>
      </c>
      <c r="C132" s="54"/>
      <c r="D132" s="54"/>
      <c r="E132" s="54"/>
    </row>
    <row r="133" spans="1:5" ht="12" customHeight="1" thickBot="1" x14ac:dyDescent="0.3">
      <c r="A133" s="50" t="s">
        <v>8</v>
      </c>
      <c r="B133" s="159" t="s">
        <v>283</v>
      </c>
      <c r="C133" s="56">
        <f>+C134+C135+C136+C137+C138+C139</f>
        <v>0</v>
      </c>
      <c r="D133" s="56">
        <f>+D134+D135+D136+D139</f>
        <v>0</v>
      </c>
      <c r="E133" s="56">
        <f>+E134+E135+E136+E139</f>
        <v>0</v>
      </c>
    </row>
    <row r="134" spans="1:5" ht="12" customHeight="1" x14ac:dyDescent="0.25">
      <c r="A134" s="46" t="s">
        <v>51</v>
      </c>
      <c r="B134" s="161" t="s">
        <v>364</v>
      </c>
      <c r="C134" s="54"/>
      <c r="D134" s="54"/>
      <c r="E134" s="54"/>
    </row>
    <row r="135" spans="1:5" ht="12" customHeight="1" x14ac:dyDescent="0.25">
      <c r="A135" s="46" t="s">
        <v>52</v>
      </c>
      <c r="B135" s="149" t="s">
        <v>365</v>
      </c>
      <c r="C135" s="54"/>
      <c r="D135" s="54"/>
      <c r="E135" s="54"/>
    </row>
    <row r="136" spans="1:5" ht="12" customHeight="1" x14ac:dyDescent="0.25">
      <c r="A136" s="46" t="s">
        <v>53</v>
      </c>
      <c r="B136" s="149" t="s">
        <v>363</v>
      </c>
      <c r="C136" s="54"/>
      <c r="D136" s="54"/>
      <c r="E136" s="54"/>
    </row>
    <row r="137" spans="1:5" ht="12" customHeight="1" x14ac:dyDescent="0.25">
      <c r="A137" s="46" t="s">
        <v>153</v>
      </c>
      <c r="B137" s="149" t="s">
        <v>366</v>
      </c>
      <c r="C137" s="54"/>
      <c r="D137" s="54"/>
      <c r="E137" s="54"/>
    </row>
    <row r="138" spans="1:5" ht="12" customHeight="1" x14ac:dyDescent="0.25">
      <c r="A138" s="46" t="s">
        <v>108</v>
      </c>
      <c r="B138" s="149" t="s">
        <v>367</v>
      </c>
      <c r="C138" s="54"/>
      <c r="D138" s="54"/>
      <c r="E138" s="54"/>
    </row>
    <row r="139" spans="1:5" ht="12" customHeight="1" thickBot="1" x14ac:dyDescent="0.3">
      <c r="A139" s="46" t="s">
        <v>109</v>
      </c>
      <c r="B139" s="162" t="s">
        <v>368</v>
      </c>
      <c r="C139" s="54"/>
      <c r="D139" s="54"/>
      <c r="E139" s="54"/>
    </row>
    <row r="140" spans="1:5" ht="12" customHeight="1" thickBot="1" x14ac:dyDescent="0.3">
      <c r="A140" s="50" t="s">
        <v>9</v>
      </c>
      <c r="B140" s="163" t="s">
        <v>369</v>
      </c>
      <c r="C140" s="83">
        <f>+C141+C142+C143+C144</f>
        <v>0</v>
      </c>
      <c r="D140" s="83">
        <f>+D141+D142+D144+D145</f>
        <v>0</v>
      </c>
      <c r="E140" s="83">
        <f>+E141+E142+E144+E145</f>
        <v>0</v>
      </c>
    </row>
    <row r="141" spans="1:5" ht="12" customHeight="1" x14ac:dyDescent="0.25">
      <c r="A141" s="46" t="s">
        <v>54</v>
      </c>
      <c r="B141" s="161" t="s">
        <v>284</v>
      </c>
      <c r="C141" s="54"/>
      <c r="D141" s="54"/>
      <c r="E141" s="54"/>
    </row>
    <row r="142" spans="1:5" ht="12" customHeight="1" x14ac:dyDescent="0.25">
      <c r="A142" s="46" t="s">
        <v>55</v>
      </c>
      <c r="B142" s="161" t="s">
        <v>285</v>
      </c>
      <c r="C142" s="54"/>
      <c r="D142" s="54"/>
      <c r="E142" s="134"/>
    </row>
    <row r="143" spans="1:5" ht="12" customHeight="1" x14ac:dyDescent="0.25">
      <c r="A143" s="46" t="s">
        <v>194</v>
      </c>
      <c r="B143" s="161" t="s">
        <v>417</v>
      </c>
      <c r="C143" s="54"/>
      <c r="D143" s="54"/>
      <c r="E143" s="54"/>
    </row>
    <row r="144" spans="1:5" ht="12" customHeight="1" x14ac:dyDescent="0.25">
      <c r="A144" s="45" t="s">
        <v>196</v>
      </c>
      <c r="B144" s="161" t="s">
        <v>319</v>
      </c>
      <c r="C144" s="134"/>
      <c r="D144" s="54"/>
      <c r="E144" s="54"/>
    </row>
    <row r="145" spans="1:9" ht="12" customHeight="1" thickBot="1" x14ac:dyDescent="0.3">
      <c r="A145" s="44" t="s">
        <v>198</v>
      </c>
      <c r="B145" s="150" t="s">
        <v>286</v>
      </c>
      <c r="C145" s="317">
        <f>+C146+C147+C148+C149+C150</f>
        <v>0</v>
      </c>
      <c r="D145" s="54"/>
      <c r="E145" s="54"/>
    </row>
    <row r="146" spans="1:9" ht="12" customHeight="1" thickBot="1" x14ac:dyDescent="0.3">
      <c r="A146" s="50" t="s">
        <v>10</v>
      </c>
      <c r="B146" s="159" t="s">
        <v>370</v>
      </c>
      <c r="C146" s="318"/>
      <c r="D146" s="84">
        <f>+D147+D148+D149+D151</f>
        <v>0</v>
      </c>
      <c r="E146" s="84">
        <f>+E147+E148+E149+E151</f>
        <v>0</v>
      </c>
    </row>
    <row r="147" spans="1:9" ht="12" customHeight="1" x14ac:dyDescent="0.25">
      <c r="A147" s="46" t="s">
        <v>56</v>
      </c>
      <c r="B147" s="161" t="s">
        <v>287</v>
      </c>
      <c r="C147" s="316"/>
      <c r="D147" s="54"/>
      <c r="E147" s="54"/>
    </row>
    <row r="148" spans="1:9" ht="12" customHeight="1" x14ac:dyDescent="0.25">
      <c r="A148" s="46" t="s">
        <v>57</v>
      </c>
      <c r="B148" s="149" t="s">
        <v>288</v>
      </c>
      <c r="C148" s="54"/>
      <c r="D148" s="54"/>
      <c r="E148" s="54"/>
    </row>
    <row r="149" spans="1:9" ht="12" customHeight="1" x14ac:dyDescent="0.25">
      <c r="A149" s="46" t="s">
        <v>203</v>
      </c>
      <c r="B149" s="161" t="s">
        <v>289</v>
      </c>
      <c r="C149" s="54"/>
      <c r="D149" s="54"/>
      <c r="E149" s="54"/>
    </row>
    <row r="150" spans="1:9" ht="12" customHeight="1" x14ac:dyDescent="0.25">
      <c r="A150" s="46" t="s">
        <v>205</v>
      </c>
      <c r="B150" s="149" t="s">
        <v>372</v>
      </c>
      <c r="C150" s="134"/>
      <c r="D150" s="54"/>
      <c r="E150" s="54"/>
    </row>
    <row r="151" spans="1:9" ht="12" customHeight="1" thickBot="1" x14ac:dyDescent="0.3">
      <c r="A151" s="46" t="s">
        <v>371</v>
      </c>
      <c r="B151" s="150" t="s">
        <v>373</v>
      </c>
      <c r="C151" s="174"/>
      <c r="D151" s="127"/>
      <c r="E151" s="43"/>
    </row>
    <row r="152" spans="1:9" ht="12" customHeight="1" thickBot="1" x14ac:dyDescent="0.3">
      <c r="A152" s="171" t="s">
        <v>11</v>
      </c>
      <c r="B152" s="159" t="s">
        <v>374</v>
      </c>
      <c r="C152" s="173"/>
      <c r="D152" s="174"/>
      <c r="E152" s="175"/>
    </row>
    <row r="153" spans="1:9" ht="12" customHeight="1" thickBot="1" x14ac:dyDescent="0.3">
      <c r="A153" s="172" t="s">
        <v>12</v>
      </c>
      <c r="B153" s="176" t="s">
        <v>375</v>
      </c>
      <c r="C153" s="86">
        <f>+C129+C133+C140+C145+C151+C152</f>
        <v>0</v>
      </c>
      <c r="D153" s="173"/>
      <c r="E153" s="170"/>
    </row>
    <row r="154" spans="1:9" ht="15" customHeight="1" thickBot="1" x14ac:dyDescent="0.3">
      <c r="A154" s="50" t="s">
        <v>13</v>
      </c>
      <c r="B154" s="159" t="s">
        <v>376</v>
      </c>
      <c r="C154" s="86"/>
      <c r="D154" s="86">
        <f>+D129+D133+D140+D146+D152+D153</f>
        <v>0</v>
      </c>
      <c r="E154" s="86">
        <f>+E129+E133+E140+E146</f>
        <v>0</v>
      </c>
      <c r="F154" s="63"/>
      <c r="G154" s="64"/>
      <c r="H154" s="64"/>
      <c r="I154" s="64"/>
    </row>
    <row r="155" spans="1:9" s="61" customFormat="1" ht="12.95" customHeight="1" thickBot="1" x14ac:dyDescent="0.25">
      <c r="A155" s="55" t="s">
        <v>14</v>
      </c>
      <c r="B155" s="164" t="s">
        <v>290</v>
      </c>
      <c r="C155" s="86">
        <f>+C128+C154</f>
        <v>3456000</v>
      </c>
      <c r="D155" s="86">
        <f>+D128+D154</f>
        <v>3456000</v>
      </c>
      <c r="E155" s="86">
        <f>+E128+E154</f>
        <v>1397996</v>
      </c>
    </row>
    <row r="156" spans="1:9" ht="7.5" customHeight="1" x14ac:dyDescent="0.25"/>
    <row r="157" spans="1:9" x14ac:dyDescent="0.25">
      <c r="A157" s="370" t="s">
        <v>318</v>
      </c>
      <c r="B157" s="370"/>
      <c r="C157" s="370"/>
    </row>
    <row r="158" spans="1:9" ht="15" customHeight="1" thickBot="1" x14ac:dyDescent="0.3">
      <c r="A158" s="368" t="s">
        <v>317</v>
      </c>
      <c r="B158" s="368"/>
      <c r="C158" s="364" t="s">
        <v>328</v>
      </c>
      <c r="D158" s="365"/>
      <c r="E158" s="365"/>
    </row>
    <row r="159" spans="1:9" ht="13.5" customHeight="1" thickBot="1" x14ac:dyDescent="0.3">
      <c r="A159" s="50">
        <v>1</v>
      </c>
      <c r="B159" s="118" t="s">
        <v>329</v>
      </c>
      <c r="C159" s="136">
        <f>+C62-C128</f>
        <v>-3456000</v>
      </c>
      <c r="D159" s="56">
        <f>+D62-D128</f>
        <v>-3456000</v>
      </c>
      <c r="E159" s="56">
        <f>+E62-E128</f>
        <v>-1397996</v>
      </c>
    </row>
    <row r="160" spans="1:9" ht="27.75" customHeight="1" thickBot="1" x14ac:dyDescent="0.3">
      <c r="A160" s="50" t="s">
        <v>5</v>
      </c>
      <c r="B160" s="118" t="s">
        <v>330</v>
      </c>
      <c r="C160" s="136">
        <f>+C86-C154</f>
        <v>0</v>
      </c>
      <c r="D160" s="56">
        <f>+D86-D154</f>
        <v>0</v>
      </c>
      <c r="E160" s="56">
        <f>+E86-E154</f>
        <v>0</v>
      </c>
    </row>
    <row r="161" spans="1:5" ht="16.5" thickBot="1" x14ac:dyDescent="0.3">
      <c r="D161" s="58"/>
      <c r="E161" s="58"/>
    </row>
    <row r="162" spans="1:5" ht="13.5" customHeight="1" thickBot="1" x14ac:dyDescent="0.3">
      <c r="A162" s="362" t="s">
        <v>316</v>
      </c>
      <c r="B162" s="363"/>
      <c r="C162" s="320">
        <v>1</v>
      </c>
      <c r="D162" s="320">
        <v>1</v>
      </c>
      <c r="E162" s="320">
        <v>1</v>
      </c>
    </row>
    <row r="163" spans="1:5" ht="12.75" customHeight="1" thickBot="1" x14ac:dyDescent="0.3">
      <c r="A163" s="362" t="s">
        <v>128</v>
      </c>
      <c r="B163" s="363"/>
      <c r="C163" s="320">
        <v>0</v>
      </c>
      <c r="D163" s="320">
        <v>0</v>
      </c>
      <c r="E163" s="320">
        <v>0</v>
      </c>
    </row>
    <row r="164" spans="1:5" ht="9.75" customHeight="1" x14ac:dyDescent="0.25"/>
  </sheetData>
  <mergeCells count="11">
    <mergeCell ref="A1:C1"/>
    <mergeCell ref="A2:B2"/>
    <mergeCell ref="C2:E2"/>
    <mergeCell ref="A89:C89"/>
    <mergeCell ref="A90:B90"/>
    <mergeCell ref="C90:E90"/>
    <mergeCell ref="A157:C157"/>
    <mergeCell ref="A158:B158"/>
    <mergeCell ref="C158:E158"/>
    <mergeCell ref="A162:B162"/>
    <mergeCell ref="A163:B163"/>
  </mergeCells>
  <printOptions horizontalCentered="1"/>
  <pageMargins left="0.78740157480314965" right="0.78740157480314965" top="1.2598425196850394" bottom="0.86614173228346458" header="0.78740157480314965" footer="0.59055118110236227"/>
  <pageSetup paperSize="9" scale="61" fitToHeight="4" orientation="portrait" r:id="rId1"/>
  <headerFooter alignWithMargins="0">
    <oddHeader>&amp;C&amp;"Times New Roman CE,Félkövér"&amp;12
Abaújvár Község Önkormányzat
2020. ÉVI ZÁRSZÁMADÁS ÖNKÉNT VÁLLALT FELADATAINAK MÉRLEGE &amp;R&amp;"Times New Roman CE,Félkövér"&amp;9&amp;U 
1.2. mell. a 6/2021. (V. 28.) önk. rendelethez</oddHeader>
  </headerFooter>
  <rowBreaks count="1" manualBreakCount="1">
    <brk id="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4"/>
  <sheetViews>
    <sheetView view="pageLayout" topLeftCell="A89" zoomScale="120" zoomScaleNormal="120" zoomScaleSheetLayoutView="100" zoomScalePageLayoutView="120" workbookViewId="0">
      <selection activeCell="E103" sqref="E103"/>
    </sheetView>
  </sheetViews>
  <sheetFormatPr defaultRowHeight="15.75" x14ac:dyDescent="0.25"/>
  <cols>
    <col min="1" max="1" width="9.5" style="57" customWidth="1"/>
    <col min="2" max="2" width="91.6640625" style="57" customWidth="1"/>
    <col min="3" max="3" width="13.83203125" style="58" customWidth="1"/>
    <col min="4" max="4" width="14.6640625" style="59" customWidth="1"/>
    <col min="5" max="5" width="15.1640625" style="59" customWidth="1"/>
    <col min="6" max="16384" width="9.33203125" style="59"/>
  </cols>
  <sheetData>
    <row r="1" spans="1:5" ht="15.95" customHeight="1" x14ac:dyDescent="0.25">
      <c r="A1" s="367" t="s">
        <v>2</v>
      </c>
      <c r="B1" s="367"/>
      <c r="C1" s="367"/>
    </row>
    <row r="2" spans="1:5" ht="15.95" customHeight="1" thickBot="1" x14ac:dyDescent="0.3">
      <c r="A2" s="368" t="s">
        <v>95</v>
      </c>
      <c r="B2" s="368"/>
      <c r="C2" s="364" t="s">
        <v>328</v>
      </c>
      <c r="D2" s="365"/>
      <c r="E2" s="365"/>
    </row>
    <row r="3" spans="1:5" ht="38.1" customHeight="1" thickBot="1" x14ac:dyDescent="0.3">
      <c r="A3" s="98" t="s">
        <v>46</v>
      </c>
      <c r="B3" s="97" t="s">
        <v>334</v>
      </c>
      <c r="C3" s="114" t="s">
        <v>412</v>
      </c>
      <c r="D3" s="97" t="s">
        <v>413</v>
      </c>
      <c r="E3" s="97" t="s">
        <v>414</v>
      </c>
    </row>
    <row r="4" spans="1:5" s="60" customFormat="1" ht="12" customHeight="1" thickBot="1" x14ac:dyDescent="0.25">
      <c r="A4" s="85">
        <v>1</v>
      </c>
      <c r="B4" s="96">
        <v>2</v>
      </c>
      <c r="C4" s="135">
        <v>3</v>
      </c>
      <c r="D4" s="96">
        <v>4</v>
      </c>
      <c r="E4" s="96">
        <v>5</v>
      </c>
    </row>
    <row r="5" spans="1:5" s="61" customFormat="1" ht="12" customHeight="1" thickBot="1" x14ac:dyDescent="0.25">
      <c r="A5" s="50" t="s">
        <v>4</v>
      </c>
      <c r="B5" s="138" t="s">
        <v>155</v>
      </c>
      <c r="C5" s="56">
        <f>+C6+C7+C8+C9+C10+C11</f>
        <v>0</v>
      </c>
      <c r="D5" s="191">
        <f>+D6+D7+D8+D9+D10+D11</f>
        <v>0</v>
      </c>
      <c r="E5" s="56">
        <f>+E6+E7+E8+E9+E10+E11</f>
        <v>0</v>
      </c>
    </row>
    <row r="6" spans="1:5" s="61" customFormat="1" ht="12" customHeight="1" x14ac:dyDescent="0.2">
      <c r="A6" s="46" t="s">
        <v>58</v>
      </c>
      <c r="B6" s="139" t="s">
        <v>156</v>
      </c>
      <c r="C6" s="81"/>
      <c r="D6" s="192"/>
      <c r="E6" s="81"/>
    </row>
    <row r="7" spans="1:5" s="61" customFormat="1" ht="12" customHeight="1" x14ac:dyDescent="0.2">
      <c r="A7" s="45" t="s">
        <v>59</v>
      </c>
      <c r="B7" s="140" t="s">
        <v>157</v>
      </c>
      <c r="C7" s="80"/>
      <c r="D7" s="193"/>
      <c r="E7" s="80"/>
    </row>
    <row r="8" spans="1:5" s="61" customFormat="1" ht="12" customHeight="1" x14ac:dyDescent="0.2">
      <c r="A8" s="45" t="s">
        <v>60</v>
      </c>
      <c r="B8" s="140" t="s">
        <v>158</v>
      </c>
      <c r="C8" s="80"/>
      <c r="D8" s="193"/>
      <c r="E8" s="80"/>
    </row>
    <row r="9" spans="1:5" s="61" customFormat="1" ht="12" customHeight="1" x14ac:dyDescent="0.2">
      <c r="A9" s="45" t="s">
        <v>61</v>
      </c>
      <c r="B9" s="140" t="s">
        <v>159</v>
      </c>
      <c r="C9" s="80"/>
      <c r="D9" s="193"/>
      <c r="E9" s="80"/>
    </row>
    <row r="10" spans="1:5" s="61" customFormat="1" ht="12" customHeight="1" x14ac:dyDescent="0.2">
      <c r="A10" s="45" t="s">
        <v>92</v>
      </c>
      <c r="B10" s="156" t="s">
        <v>379</v>
      </c>
      <c r="C10" s="80"/>
      <c r="D10" s="193"/>
      <c r="E10" s="80"/>
    </row>
    <row r="11" spans="1:5" s="61" customFormat="1" ht="12" customHeight="1" thickBot="1" x14ac:dyDescent="0.25">
      <c r="A11" s="47" t="s">
        <v>62</v>
      </c>
      <c r="B11" s="184" t="s">
        <v>380</v>
      </c>
      <c r="C11" s="80"/>
      <c r="D11" s="193"/>
      <c r="E11" s="80"/>
    </row>
    <row r="12" spans="1:5" s="61" customFormat="1" ht="12" customHeight="1" thickBot="1" x14ac:dyDescent="0.25">
      <c r="A12" s="50" t="s">
        <v>5</v>
      </c>
      <c r="B12" s="142" t="s">
        <v>160</v>
      </c>
      <c r="C12" s="56">
        <f>+C13+C14+C15+C16+C17</f>
        <v>0</v>
      </c>
      <c r="D12" s="191">
        <f>+D13+D14+D15+D16+D17</f>
        <v>0</v>
      </c>
      <c r="E12" s="56">
        <f>+E13+E14+E15+E16+E17</f>
        <v>406485</v>
      </c>
    </row>
    <row r="13" spans="1:5" s="61" customFormat="1" ht="12" customHeight="1" x14ac:dyDescent="0.2">
      <c r="A13" s="46" t="s">
        <v>64</v>
      </c>
      <c r="B13" s="139" t="s">
        <v>161</v>
      </c>
      <c r="C13" s="81"/>
      <c r="D13" s="192"/>
      <c r="E13" s="81"/>
    </row>
    <row r="14" spans="1:5" s="61" customFormat="1" ht="12" customHeight="1" x14ac:dyDescent="0.2">
      <c r="A14" s="45" t="s">
        <v>65</v>
      </c>
      <c r="B14" s="140" t="s">
        <v>162</v>
      </c>
      <c r="C14" s="80"/>
      <c r="D14" s="193"/>
      <c r="E14" s="80"/>
    </row>
    <row r="15" spans="1:5" s="61" customFormat="1" ht="12" customHeight="1" x14ac:dyDescent="0.2">
      <c r="A15" s="45" t="s">
        <v>66</v>
      </c>
      <c r="B15" s="140" t="s">
        <v>163</v>
      </c>
      <c r="C15" s="80"/>
      <c r="D15" s="193"/>
      <c r="E15" s="80"/>
    </row>
    <row r="16" spans="1:5" s="61" customFormat="1" ht="12" customHeight="1" x14ac:dyDescent="0.2">
      <c r="A16" s="45" t="s">
        <v>67</v>
      </c>
      <c r="B16" s="140" t="s">
        <v>164</v>
      </c>
      <c r="C16" s="80"/>
      <c r="D16" s="193"/>
      <c r="E16" s="80"/>
    </row>
    <row r="17" spans="1:5" s="61" customFormat="1" ht="12" customHeight="1" x14ac:dyDescent="0.2">
      <c r="A17" s="45" t="s">
        <v>68</v>
      </c>
      <c r="B17" s="140" t="s">
        <v>165</v>
      </c>
      <c r="C17" s="80"/>
      <c r="D17" s="193"/>
      <c r="E17" s="80">
        <v>406485</v>
      </c>
    </row>
    <row r="18" spans="1:5" s="61" customFormat="1" ht="12" customHeight="1" thickBot="1" x14ac:dyDescent="0.25">
      <c r="A18" s="47" t="s">
        <v>75</v>
      </c>
      <c r="B18" s="141" t="s">
        <v>166</v>
      </c>
      <c r="C18" s="82"/>
      <c r="D18" s="194"/>
      <c r="E18" s="82"/>
    </row>
    <row r="19" spans="1:5" s="61" customFormat="1" ht="12" customHeight="1" thickBot="1" x14ac:dyDescent="0.25">
      <c r="A19" s="50" t="s">
        <v>6</v>
      </c>
      <c r="B19" s="138" t="s">
        <v>167</v>
      </c>
      <c r="C19" s="56">
        <f>+C20+C21+C22+C23+C24</f>
        <v>0</v>
      </c>
      <c r="D19" s="191">
        <f>+D20+D21+D22+D23+D24</f>
        <v>0</v>
      </c>
      <c r="E19" s="56">
        <f>+E20+E21+E22+E23+E24</f>
        <v>0</v>
      </c>
    </row>
    <row r="20" spans="1:5" s="61" customFormat="1" ht="12" customHeight="1" x14ac:dyDescent="0.2">
      <c r="A20" s="46" t="s">
        <v>47</v>
      </c>
      <c r="B20" s="139" t="s">
        <v>168</v>
      </c>
      <c r="C20" s="81"/>
      <c r="D20" s="192"/>
      <c r="E20" s="81"/>
    </row>
    <row r="21" spans="1:5" s="61" customFormat="1" ht="12" customHeight="1" x14ac:dyDescent="0.2">
      <c r="A21" s="45" t="s">
        <v>48</v>
      </c>
      <c r="B21" s="140" t="s">
        <v>169</v>
      </c>
      <c r="C21" s="80"/>
      <c r="D21" s="193"/>
      <c r="E21" s="80"/>
    </row>
    <row r="22" spans="1:5" s="61" customFormat="1" ht="12" customHeight="1" x14ac:dyDescent="0.2">
      <c r="A22" s="45" t="s">
        <v>49</v>
      </c>
      <c r="B22" s="140" t="s">
        <v>170</v>
      </c>
      <c r="C22" s="80"/>
      <c r="D22" s="193"/>
      <c r="E22" s="80"/>
    </row>
    <row r="23" spans="1:5" s="61" customFormat="1" ht="12" customHeight="1" x14ac:dyDescent="0.2">
      <c r="A23" s="45" t="s">
        <v>50</v>
      </c>
      <c r="B23" s="140" t="s">
        <v>171</v>
      </c>
      <c r="C23" s="80"/>
      <c r="D23" s="193"/>
      <c r="E23" s="80"/>
    </row>
    <row r="24" spans="1:5" s="61" customFormat="1" ht="12" customHeight="1" x14ac:dyDescent="0.2">
      <c r="A24" s="45" t="s">
        <v>103</v>
      </c>
      <c r="B24" s="140" t="s">
        <v>172</v>
      </c>
      <c r="C24" s="80"/>
      <c r="D24" s="193"/>
      <c r="E24" s="80"/>
    </row>
    <row r="25" spans="1:5" s="61" customFormat="1" ht="12" customHeight="1" thickBot="1" x14ac:dyDescent="0.25">
      <c r="A25" s="47" t="s">
        <v>104</v>
      </c>
      <c r="B25" s="141" t="s">
        <v>173</v>
      </c>
      <c r="C25" s="82"/>
      <c r="D25" s="194"/>
      <c r="E25" s="82"/>
    </row>
    <row r="26" spans="1:5" s="61" customFormat="1" ht="12" customHeight="1" thickBot="1" x14ac:dyDescent="0.25">
      <c r="A26" s="50" t="s">
        <v>105</v>
      </c>
      <c r="B26" s="138" t="s">
        <v>340</v>
      </c>
      <c r="C26" s="83">
        <f>+C27+C28+C29+C30+C31+C32+C33</f>
        <v>0</v>
      </c>
      <c r="D26" s="195">
        <f>+D27+D28+D29+D30+D31+D32+D33</f>
        <v>0</v>
      </c>
      <c r="E26" s="83">
        <f>+E27+E28+E29+E30+E31+E32</f>
        <v>0</v>
      </c>
    </row>
    <row r="27" spans="1:5" s="61" customFormat="1" ht="12" customHeight="1" x14ac:dyDescent="0.2">
      <c r="A27" s="46" t="s">
        <v>174</v>
      </c>
      <c r="B27" s="130" t="s">
        <v>326</v>
      </c>
      <c r="C27" s="90"/>
      <c r="D27" s="196"/>
      <c r="E27" s="90"/>
    </row>
    <row r="28" spans="1:5" s="61" customFormat="1" ht="12" customHeight="1" x14ac:dyDescent="0.2">
      <c r="A28" s="46" t="s">
        <v>175</v>
      </c>
      <c r="B28" s="130" t="s">
        <v>341</v>
      </c>
      <c r="C28" s="80"/>
      <c r="D28" s="193"/>
      <c r="E28" s="90"/>
    </row>
    <row r="29" spans="1:5" s="61" customFormat="1" ht="12" customHeight="1" x14ac:dyDescent="0.2">
      <c r="A29" s="45" t="s">
        <v>177</v>
      </c>
      <c r="B29" s="131" t="s">
        <v>333</v>
      </c>
      <c r="C29" s="80"/>
      <c r="D29" s="193"/>
      <c r="E29" s="90"/>
    </row>
    <row r="30" spans="1:5" s="61" customFormat="1" ht="12" customHeight="1" x14ac:dyDescent="0.2">
      <c r="A30" s="45" t="s">
        <v>178</v>
      </c>
      <c r="B30" s="165" t="s">
        <v>342</v>
      </c>
      <c r="C30" s="80"/>
      <c r="D30" s="193"/>
      <c r="E30" s="80"/>
    </row>
    <row r="31" spans="1:5" s="61" customFormat="1" ht="12" customHeight="1" x14ac:dyDescent="0.2">
      <c r="A31" s="45" t="s">
        <v>331</v>
      </c>
      <c r="B31" s="131" t="s">
        <v>176</v>
      </c>
      <c r="C31" s="80"/>
      <c r="D31" s="193"/>
      <c r="E31" s="134"/>
    </row>
    <row r="32" spans="1:5" s="61" customFormat="1" ht="12" customHeight="1" x14ac:dyDescent="0.2">
      <c r="A32" s="45" t="s">
        <v>332</v>
      </c>
      <c r="B32" s="131" t="s">
        <v>343</v>
      </c>
      <c r="C32" s="80"/>
      <c r="D32" s="193"/>
      <c r="E32" s="81"/>
    </row>
    <row r="33" spans="1:5" s="61" customFormat="1" ht="12" customHeight="1" thickBot="1" x14ac:dyDescent="0.25">
      <c r="A33" s="47" t="s">
        <v>339</v>
      </c>
      <c r="B33" s="165" t="s">
        <v>179</v>
      </c>
      <c r="C33" s="82"/>
      <c r="D33" s="194"/>
      <c r="E33" s="82"/>
    </row>
    <row r="34" spans="1:5" s="61" customFormat="1" ht="12" customHeight="1" thickBot="1" x14ac:dyDescent="0.25">
      <c r="A34" s="50" t="s">
        <v>8</v>
      </c>
      <c r="B34" s="138" t="s">
        <v>347</v>
      </c>
      <c r="C34" s="56">
        <f>SUM(C35:C45)</f>
        <v>153000</v>
      </c>
      <c r="D34" s="191">
        <f>SUM(D35:D45)</f>
        <v>153000</v>
      </c>
      <c r="E34" s="56">
        <f>SUM(E35:E45)</f>
        <v>44335</v>
      </c>
    </row>
    <row r="35" spans="1:5" s="61" customFormat="1" ht="12" customHeight="1" x14ac:dyDescent="0.2">
      <c r="A35" s="46" t="s">
        <v>51</v>
      </c>
      <c r="B35" s="139" t="s">
        <v>180</v>
      </c>
      <c r="C35" s="81"/>
      <c r="D35" s="192"/>
      <c r="E35" s="81"/>
    </row>
    <row r="36" spans="1:5" s="61" customFormat="1" ht="12" customHeight="1" x14ac:dyDescent="0.2">
      <c r="A36" s="45" t="s">
        <v>52</v>
      </c>
      <c r="B36" s="140" t="s">
        <v>181</v>
      </c>
      <c r="C36" s="80"/>
      <c r="D36" s="193"/>
      <c r="E36" s="80">
        <v>31353</v>
      </c>
    </row>
    <row r="37" spans="1:5" s="61" customFormat="1" ht="12" customHeight="1" x14ac:dyDescent="0.2">
      <c r="A37" s="45" t="s">
        <v>53</v>
      </c>
      <c r="B37" s="140" t="s">
        <v>182</v>
      </c>
      <c r="C37" s="80">
        <v>120000</v>
      </c>
      <c r="D37" s="193">
        <v>120000</v>
      </c>
      <c r="E37" s="80"/>
    </row>
    <row r="38" spans="1:5" s="61" customFormat="1" ht="12" customHeight="1" x14ac:dyDescent="0.2">
      <c r="A38" s="45" t="s">
        <v>107</v>
      </c>
      <c r="B38" s="139" t="s">
        <v>183</v>
      </c>
      <c r="C38" s="80"/>
      <c r="D38" s="193"/>
      <c r="E38" s="80"/>
    </row>
    <row r="39" spans="1:5" s="61" customFormat="1" ht="12" customHeight="1" x14ac:dyDescent="0.2">
      <c r="A39" s="45" t="s">
        <v>108</v>
      </c>
      <c r="B39" s="140" t="s">
        <v>184</v>
      </c>
      <c r="C39" s="80"/>
      <c r="D39" s="193"/>
      <c r="E39" s="80"/>
    </row>
    <row r="40" spans="1:5" s="61" customFormat="1" ht="12" customHeight="1" x14ac:dyDescent="0.2">
      <c r="A40" s="45" t="s">
        <v>109</v>
      </c>
      <c r="B40" s="140" t="s">
        <v>185</v>
      </c>
      <c r="C40" s="80">
        <v>33000</v>
      </c>
      <c r="D40" s="193">
        <v>33000</v>
      </c>
      <c r="E40" s="80">
        <v>6492</v>
      </c>
    </row>
    <row r="41" spans="1:5" s="61" customFormat="1" ht="12" customHeight="1" x14ac:dyDescent="0.2">
      <c r="A41" s="45" t="s">
        <v>110</v>
      </c>
      <c r="B41" s="140" t="s">
        <v>186</v>
      </c>
      <c r="C41" s="80"/>
      <c r="D41" s="193"/>
      <c r="E41" s="80"/>
    </row>
    <row r="42" spans="1:5" s="61" customFormat="1" ht="12" customHeight="1" x14ac:dyDescent="0.2">
      <c r="A42" s="45" t="s">
        <v>111</v>
      </c>
      <c r="B42" s="140" t="s">
        <v>344</v>
      </c>
      <c r="C42" s="80"/>
      <c r="D42" s="193"/>
      <c r="E42" s="80"/>
    </row>
    <row r="43" spans="1:5" s="61" customFormat="1" ht="12" customHeight="1" x14ac:dyDescent="0.2">
      <c r="A43" s="45" t="s">
        <v>187</v>
      </c>
      <c r="B43" s="140" t="s">
        <v>188</v>
      </c>
      <c r="C43" s="91"/>
      <c r="D43" s="197"/>
      <c r="E43" s="91"/>
    </row>
    <row r="44" spans="1:5" s="61" customFormat="1" ht="12" customHeight="1" x14ac:dyDescent="0.2">
      <c r="A44" s="47" t="s">
        <v>189</v>
      </c>
      <c r="B44" s="141" t="s">
        <v>345</v>
      </c>
      <c r="C44" s="92"/>
      <c r="D44" s="198"/>
      <c r="E44" s="92"/>
    </row>
    <row r="45" spans="1:5" s="61" customFormat="1" ht="12" customHeight="1" thickBot="1" x14ac:dyDescent="0.25">
      <c r="A45" s="47" t="s">
        <v>346</v>
      </c>
      <c r="B45" s="141" t="s">
        <v>190</v>
      </c>
      <c r="C45" s="92"/>
      <c r="D45" s="198"/>
      <c r="E45" s="92">
        <v>6490</v>
      </c>
    </row>
    <row r="46" spans="1:5" s="61" customFormat="1" ht="12" customHeight="1" thickBot="1" x14ac:dyDescent="0.25">
      <c r="A46" s="50" t="s">
        <v>9</v>
      </c>
      <c r="B46" s="138" t="s">
        <v>191</v>
      </c>
      <c r="C46" s="56">
        <f>SUM(C47:C51)</f>
        <v>0</v>
      </c>
      <c r="D46" s="191">
        <f>SUM(D47:D51)</f>
        <v>0</v>
      </c>
      <c r="E46" s="56">
        <f>SUM(E47:E51)</f>
        <v>0</v>
      </c>
    </row>
    <row r="47" spans="1:5" s="61" customFormat="1" ht="12" customHeight="1" x14ac:dyDescent="0.2">
      <c r="A47" s="46" t="s">
        <v>54</v>
      </c>
      <c r="B47" s="139" t="s">
        <v>192</v>
      </c>
      <c r="C47" s="93"/>
      <c r="D47" s="199"/>
      <c r="E47" s="93"/>
    </row>
    <row r="48" spans="1:5" s="61" customFormat="1" ht="12" customHeight="1" x14ac:dyDescent="0.2">
      <c r="A48" s="45" t="s">
        <v>55</v>
      </c>
      <c r="B48" s="140" t="s">
        <v>193</v>
      </c>
      <c r="C48" s="91"/>
      <c r="D48" s="197"/>
      <c r="E48" s="91"/>
    </row>
    <row r="49" spans="1:5" s="61" customFormat="1" ht="12" customHeight="1" x14ac:dyDescent="0.2">
      <c r="A49" s="45" t="s">
        <v>194</v>
      </c>
      <c r="B49" s="140" t="s">
        <v>195</v>
      </c>
      <c r="C49" s="91"/>
      <c r="D49" s="197"/>
      <c r="E49" s="91"/>
    </row>
    <row r="50" spans="1:5" s="61" customFormat="1" ht="12" customHeight="1" x14ac:dyDescent="0.2">
      <c r="A50" s="45" t="s">
        <v>196</v>
      </c>
      <c r="B50" s="140" t="s">
        <v>197</v>
      </c>
      <c r="C50" s="91"/>
      <c r="D50" s="197"/>
      <c r="E50" s="91"/>
    </row>
    <row r="51" spans="1:5" s="61" customFormat="1" ht="12" customHeight="1" thickBot="1" x14ac:dyDescent="0.25">
      <c r="A51" s="47" t="s">
        <v>198</v>
      </c>
      <c r="B51" s="141" t="s">
        <v>199</v>
      </c>
      <c r="C51" s="92"/>
      <c r="D51" s="198"/>
      <c r="E51" s="92"/>
    </row>
    <row r="52" spans="1:5" s="61" customFormat="1" ht="12" customHeight="1" thickBot="1" x14ac:dyDescent="0.25">
      <c r="A52" s="50" t="s">
        <v>112</v>
      </c>
      <c r="B52" s="138" t="s">
        <v>200</v>
      </c>
      <c r="C52" s="56">
        <f>SUM(C53:C55)</f>
        <v>0</v>
      </c>
      <c r="D52" s="191">
        <f>SUM(D53:D55)</f>
        <v>0</v>
      </c>
      <c r="E52" s="56">
        <f>SUM(E53:E55)</f>
        <v>0</v>
      </c>
    </row>
    <row r="53" spans="1:5" s="61" customFormat="1" ht="12" customHeight="1" x14ac:dyDescent="0.2">
      <c r="A53" s="46" t="s">
        <v>56</v>
      </c>
      <c r="B53" s="139" t="s">
        <v>201</v>
      </c>
      <c r="C53" s="81"/>
      <c r="D53" s="192"/>
      <c r="E53" s="81"/>
    </row>
    <row r="54" spans="1:5" s="61" customFormat="1" ht="12" customHeight="1" x14ac:dyDescent="0.2">
      <c r="A54" s="45" t="s">
        <v>57</v>
      </c>
      <c r="B54" s="140" t="s">
        <v>202</v>
      </c>
      <c r="C54" s="80"/>
      <c r="D54" s="193"/>
      <c r="E54" s="80"/>
    </row>
    <row r="55" spans="1:5" s="61" customFormat="1" ht="12" customHeight="1" x14ac:dyDescent="0.2">
      <c r="A55" s="45" t="s">
        <v>203</v>
      </c>
      <c r="B55" s="140" t="s">
        <v>204</v>
      </c>
      <c r="C55" s="80"/>
      <c r="D55" s="193"/>
      <c r="E55" s="80"/>
    </row>
    <row r="56" spans="1:5" s="61" customFormat="1" ht="12" customHeight="1" thickBot="1" x14ac:dyDescent="0.25">
      <c r="A56" s="47" t="s">
        <v>205</v>
      </c>
      <c r="B56" s="141" t="s">
        <v>206</v>
      </c>
      <c r="C56" s="82"/>
      <c r="D56" s="194"/>
      <c r="E56" s="82"/>
    </row>
    <row r="57" spans="1:5" s="61" customFormat="1" ht="12" customHeight="1" thickBot="1" x14ac:dyDescent="0.25">
      <c r="A57" s="50" t="s">
        <v>11</v>
      </c>
      <c r="B57" s="142" t="s">
        <v>207</v>
      </c>
      <c r="C57" s="56">
        <f>SUM(C58:C60)</f>
        <v>0</v>
      </c>
      <c r="D57" s="191">
        <f>SUM(D58:D60)</f>
        <v>0</v>
      </c>
      <c r="E57" s="56">
        <f>SUM(E58:E60)</f>
        <v>0</v>
      </c>
    </row>
    <row r="58" spans="1:5" s="61" customFormat="1" ht="12" customHeight="1" x14ac:dyDescent="0.2">
      <c r="A58" s="46" t="s">
        <v>113</v>
      </c>
      <c r="B58" s="139" t="s">
        <v>208</v>
      </c>
      <c r="C58" s="91"/>
      <c r="D58" s="197"/>
      <c r="E58" s="91"/>
    </row>
    <row r="59" spans="1:5" s="61" customFormat="1" ht="12" customHeight="1" x14ac:dyDescent="0.2">
      <c r="A59" s="45" t="s">
        <v>114</v>
      </c>
      <c r="B59" s="140" t="s">
        <v>320</v>
      </c>
      <c r="C59" s="91"/>
      <c r="D59" s="197"/>
      <c r="E59" s="91"/>
    </row>
    <row r="60" spans="1:5" s="61" customFormat="1" ht="12" customHeight="1" x14ac:dyDescent="0.2">
      <c r="A60" s="45" t="s">
        <v>132</v>
      </c>
      <c r="B60" s="140" t="s">
        <v>209</v>
      </c>
      <c r="C60" s="91"/>
      <c r="D60" s="197"/>
      <c r="E60" s="91"/>
    </row>
    <row r="61" spans="1:5" s="61" customFormat="1" ht="12" customHeight="1" thickBot="1" x14ac:dyDescent="0.25">
      <c r="A61" s="47" t="s">
        <v>210</v>
      </c>
      <c r="B61" s="141" t="s">
        <v>211</v>
      </c>
      <c r="C61" s="91"/>
      <c r="D61" s="197"/>
      <c r="E61" s="91"/>
    </row>
    <row r="62" spans="1:5" s="61" customFormat="1" ht="12" customHeight="1" thickBot="1" x14ac:dyDescent="0.25">
      <c r="A62" s="50" t="s">
        <v>12</v>
      </c>
      <c r="B62" s="138" t="s">
        <v>212</v>
      </c>
      <c r="C62" s="83">
        <f>+C5+C12+C19+C26+C34+C46+C52+C57</f>
        <v>153000</v>
      </c>
      <c r="D62" s="195">
        <f>+D5+D12+D19+D26+D34+D46+D52+D57</f>
        <v>153000</v>
      </c>
      <c r="E62" s="83">
        <f>+E5+E12+E19+E26+E34+E46+E52+E57</f>
        <v>450820</v>
      </c>
    </row>
    <row r="63" spans="1:5" s="61" customFormat="1" ht="12" customHeight="1" thickBot="1" x14ac:dyDescent="0.25">
      <c r="A63" s="102" t="s">
        <v>213</v>
      </c>
      <c r="B63" s="142" t="s">
        <v>214</v>
      </c>
      <c r="C63" s="56">
        <f>SUM(C64:C66)</f>
        <v>0</v>
      </c>
      <c r="D63" s="191">
        <f>SUM(D64:D66)</f>
        <v>0</v>
      </c>
      <c r="E63" s="56">
        <f>SUM(E64:E66)</f>
        <v>0</v>
      </c>
    </row>
    <row r="64" spans="1:5" s="61" customFormat="1" ht="12" customHeight="1" x14ac:dyDescent="0.2">
      <c r="A64" s="46" t="s">
        <v>215</v>
      </c>
      <c r="B64" s="139" t="s">
        <v>216</v>
      </c>
      <c r="C64" s="91"/>
      <c r="D64" s="197"/>
      <c r="E64" s="91"/>
    </row>
    <row r="65" spans="1:5" s="61" customFormat="1" ht="12" customHeight="1" x14ac:dyDescent="0.2">
      <c r="A65" s="45" t="s">
        <v>217</v>
      </c>
      <c r="B65" s="140" t="s">
        <v>218</v>
      </c>
      <c r="C65" s="91"/>
      <c r="D65" s="197"/>
      <c r="E65" s="91"/>
    </row>
    <row r="66" spans="1:5" s="61" customFormat="1" ht="12" customHeight="1" thickBot="1" x14ac:dyDescent="0.25">
      <c r="A66" s="47" t="s">
        <v>219</v>
      </c>
      <c r="B66" s="143" t="s">
        <v>220</v>
      </c>
      <c r="C66" s="91"/>
      <c r="D66" s="197"/>
      <c r="E66" s="91"/>
    </row>
    <row r="67" spans="1:5" s="61" customFormat="1" ht="12" customHeight="1" thickBot="1" x14ac:dyDescent="0.25">
      <c r="A67" s="102" t="s">
        <v>221</v>
      </c>
      <c r="B67" s="142" t="s">
        <v>222</v>
      </c>
      <c r="C67" s="56">
        <f>SUM(C68:C71)</f>
        <v>0</v>
      </c>
      <c r="D67" s="191">
        <f>SUM(D68:D71)</f>
        <v>0</v>
      </c>
      <c r="E67" s="56">
        <f>SUM(E68:E71)</f>
        <v>0</v>
      </c>
    </row>
    <row r="68" spans="1:5" s="61" customFormat="1" ht="12" customHeight="1" x14ac:dyDescent="0.2">
      <c r="A68" s="46" t="s">
        <v>93</v>
      </c>
      <c r="B68" s="139" t="s">
        <v>223</v>
      </c>
      <c r="C68" s="91"/>
      <c r="D68" s="197"/>
      <c r="E68" s="91"/>
    </row>
    <row r="69" spans="1:5" s="61" customFormat="1" ht="12" customHeight="1" x14ac:dyDescent="0.2">
      <c r="A69" s="45" t="s">
        <v>94</v>
      </c>
      <c r="B69" s="140" t="s">
        <v>224</v>
      </c>
      <c r="C69" s="91"/>
      <c r="D69" s="197"/>
      <c r="E69" s="91"/>
    </row>
    <row r="70" spans="1:5" s="61" customFormat="1" ht="12" customHeight="1" x14ac:dyDescent="0.2">
      <c r="A70" s="45" t="s">
        <v>225</v>
      </c>
      <c r="B70" s="140" t="s">
        <v>226</v>
      </c>
      <c r="C70" s="91"/>
      <c r="D70" s="197"/>
      <c r="E70" s="91" t="s">
        <v>327</v>
      </c>
    </row>
    <row r="71" spans="1:5" s="61" customFormat="1" ht="12" customHeight="1" thickBot="1" x14ac:dyDescent="0.25">
      <c r="A71" s="47" t="s">
        <v>227</v>
      </c>
      <c r="B71" s="144" t="s">
        <v>383</v>
      </c>
      <c r="C71" s="91"/>
      <c r="D71" s="197"/>
      <c r="E71" s="91"/>
    </row>
    <row r="72" spans="1:5" s="61" customFormat="1" ht="12" customHeight="1" thickBot="1" x14ac:dyDescent="0.25">
      <c r="A72" s="102" t="s">
        <v>228</v>
      </c>
      <c r="B72" s="142" t="s">
        <v>229</v>
      </c>
      <c r="C72" s="56">
        <f>SUM(C73:C74)</f>
        <v>0</v>
      </c>
      <c r="D72" s="191">
        <f>SUM(D73:D74)</f>
        <v>0</v>
      </c>
      <c r="E72" s="56">
        <f>SUM(E73:E74)</f>
        <v>0</v>
      </c>
    </row>
    <row r="73" spans="1:5" s="61" customFormat="1" ht="12" customHeight="1" x14ac:dyDescent="0.2">
      <c r="A73" s="46" t="s">
        <v>230</v>
      </c>
      <c r="B73" s="139" t="s">
        <v>231</v>
      </c>
      <c r="C73" s="91"/>
      <c r="D73" s="197"/>
      <c r="E73" s="91"/>
    </row>
    <row r="74" spans="1:5" s="61" customFormat="1" ht="12" customHeight="1" thickBot="1" x14ac:dyDescent="0.25">
      <c r="A74" s="47" t="s">
        <v>232</v>
      </c>
      <c r="B74" s="141" t="s">
        <v>233</v>
      </c>
      <c r="C74" s="91"/>
      <c r="D74" s="197"/>
      <c r="E74" s="91"/>
    </row>
    <row r="75" spans="1:5" s="61" customFormat="1" ht="12" customHeight="1" thickBot="1" x14ac:dyDescent="0.25">
      <c r="A75" s="102" t="s">
        <v>234</v>
      </c>
      <c r="B75" s="142" t="s">
        <v>235</v>
      </c>
      <c r="C75" s="56">
        <f>SUM(C76:C78)</f>
        <v>0</v>
      </c>
      <c r="D75" s="191">
        <f>SUM(D76:D78)</f>
        <v>0</v>
      </c>
      <c r="E75" s="56">
        <f>SUM(E76:E78)</f>
        <v>0</v>
      </c>
    </row>
    <row r="76" spans="1:5" s="61" customFormat="1" ht="12" customHeight="1" x14ac:dyDescent="0.2">
      <c r="A76" s="46" t="s">
        <v>236</v>
      </c>
      <c r="B76" s="139" t="s">
        <v>237</v>
      </c>
      <c r="C76" s="91"/>
      <c r="D76" s="197"/>
      <c r="E76" s="91"/>
    </row>
    <row r="77" spans="1:5" s="61" customFormat="1" ht="12" customHeight="1" x14ac:dyDescent="0.2">
      <c r="A77" s="45" t="s">
        <v>238</v>
      </c>
      <c r="B77" s="140" t="s">
        <v>239</v>
      </c>
      <c r="C77" s="91"/>
      <c r="D77" s="197"/>
      <c r="E77" s="91"/>
    </row>
    <row r="78" spans="1:5" s="61" customFormat="1" ht="12" customHeight="1" thickBot="1" x14ac:dyDescent="0.25">
      <c r="A78" s="47" t="s">
        <v>240</v>
      </c>
      <c r="B78" s="141" t="s">
        <v>338</v>
      </c>
      <c r="C78" s="91"/>
      <c r="D78" s="197"/>
      <c r="E78" s="91"/>
    </row>
    <row r="79" spans="1:5" s="61" customFormat="1" ht="12" customHeight="1" thickBot="1" x14ac:dyDescent="0.25">
      <c r="A79" s="102" t="s">
        <v>241</v>
      </c>
      <c r="B79" s="142" t="s">
        <v>242</v>
      </c>
      <c r="C79" s="56">
        <f>SUM(C80:C83)</f>
        <v>0</v>
      </c>
      <c r="D79" s="191">
        <f>SUM(D80:D83)</f>
        <v>0</v>
      </c>
      <c r="E79" s="56">
        <f>SUM(E80:E83)</f>
        <v>0</v>
      </c>
    </row>
    <row r="80" spans="1:5" s="61" customFormat="1" ht="12" customHeight="1" x14ac:dyDescent="0.2">
      <c r="A80" s="106" t="s">
        <v>243</v>
      </c>
      <c r="B80" s="139" t="s">
        <v>244</v>
      </c>
      <c r="C80" s="91"/>
      <c r="D80" s="197"/>
      <c r="E80" s="91"/>
    </row>
    <row r="81" spans="1:5" s="61" customFormat="1" ht="12" customHeight="1" x14ac:dyDescent="0.2">
      <c r="A81" s="105" t="s">
        <v>245</v>
      </c>
      <c r="B81" s="140" t="s">
        <v>246</v>
      </c>
      <c r="C81" s="91"/>
      <c r="D81" s="197"/>
      <c r="E81" s="91"/>
    </row>
    <row r="82" spans="1:5" s="61" customFormat="1" ht="12" customHeight="1" x14ac:dyDescent="0.2">
      <c r="A82" s="105" t="s">
        <v>247</v>
      </c>
      <c r="B82" s="140" t="s">
        <v>248</v>
      </c>
      <c r="C82" s="91"/>
      <c r="D82" s="197"/>
      <c r="E82" s="91"/>
    </row>
    <row r="83" spans="1:5" s="61" customFormat="1" ht="12" customHeight="1" thickBot="1" x14ac:dyDescent="0.25">
      <c r="A83" s="104" t="s">
        <v>249</v>
      </c>
      <c r="B83" s="144" t="s">
        <v>250</v>
      </c>
      <c r="C83" s="103"/>
      <c r="D83" s="200"/>
      <c r="E83" s="103"/>
    </row>
    <row r="84" spans="1:5" s="61" customFormat="1" ht="12" customHeight="1" thickBot="1" x14ac:dyDescent="0.25">
      <c r="A84" s="128" t="s">
        <v>18</v>
      </c>
      <c r="B84" s="142" t="s">
        <v>348</v>
      </c>
      <c r="C84" s="177"/>
      <c r="D84" s="201"/>
      <c r="E84" s="167"/>
    </row>
    <row r="85" spans="1:5" s="61" customFormat="1" ht="13.5" customHeight="1" thickBot="1" x14ac:dyDescent="0.25">
      <c r="A85" s="128" t="s">
        <v>19</v>
      </c>
      <c r="B85" s="142" t="s">
        <v>251</v>
      </c>
      <c r="C85" s="94"/>
      <c r="D85" s="202"/>
      <c r="E85" s="94"/>
    </row>
    <row r="86" spans="1:5" s="61" customFormat="1" ht="15.75" customHeight="1" thickBot="1" x14ac:dyDescent="0.25">
      <c r="A86" s="128" t="s">
        <v>20</v>
      </c>
      <c r="B86" s="145" t="s">
        <v>349</v>
      </c>
      <c r="C86" s="83">
        <f>+C63+C67+C72+C75+C79+C84+C85</f>
        <v>0</v>
      </c>
      <c r="D86" s="195">
        <f>+D63+D67+D72+D75+D79+D84+D85</f>
        <v>0</v>
      </c>
      <c r="E86" s="83">
        <f>+E63+E67+E72+E75+E79+E85</f>
        <v>0</v>
      </c>
    </row>
    <row r="87" spans="1:5" s="61" customFormat="1" ht="16.5" customHeight="1" thickBot="1" x14ac:dyDescent="0.25">
      <c r="A87" s="129" t="s">
        <v>21</v>
      </c>
      <c r="B87" s="146" t="s">
        <v>350</v>
      </c>
      <c r="C87" s="83">
        <f>+C62+C86</f>
        <v>153000</v>
      </c>
      <c r="D87" s="195">
        <f>+D62+D86</f>
        <v>153000</v>
      </c>
      <c r="E87" s="83">
        <f>+E62+E86</f>
        <v>450820</v>
      </c>
    </row>
    <row r="88" spans="1:5" s="61" customFormat="1" ht="83.25" customHeight="1" x14ac:dyDescent="0.2">
      <c r="A88" s="101"/>
      <c r="B88" s="100"/>
      <c r="C88" s="99"/>
    </row>
    <row r="89" spans="1:5" ht="16.5" customHeight="1" x14ac:dyDescent="0.25">
      <c r="A89" s="367" t="s">
        <v>33</v>
      </c>
      <c r="B89" s="367"/>
      <c r="C89" s="367"/>
    </row>
    <row r="90" spans="1:5" s="62" customFormat="1" ht="16.5" customHeight="1" thickBot="1" x14ac:dyDescent="0.3">
      <c r="A90" s="369" t="s">
        <v>96</v>
      </c>
      <c r="B90" s="369"/>
      <c r="C90" s="366" t="s">
        <v>328</v>
      </c>
      <c r="D90" s="365"/>
      <c r="E90" s="365"/>
    </row>
    <row r="91" spans="1:5" ht="38.1" customHeight="1" thickBot="1" x14ac:dyDescent="0.3">
      <c r="A91" s="98" t="s">
        <v>46</v>
      </c>
      <c r="B91" s="97" t="s">
        <v>334</v>
      </c>
      <c r="C91" s="114" t="s">
        <v>412</v>
      </c>
      <c r="D91" s="97" t="s">
        <v>413</v>
      </c>
      <c r="E91" s="97" t="s">
        <v>414</v>
      </c>
    </row>
    <row r="92" spans="1:5" s="60" customFormat="1" ht="12" customHeight="1" thickBot="1" x14ac:dyDescent="0.25">
      <c r="A92" s="52">
        <v>1</v>
      </c>
      <c r="B92" s="53">
        <v>2</v>
      </c>
      <c r="C92" s="135">
        <v>3</v>
      </c>
      <c r="D92" s="96">
        <v>4</v>
      </c>
      <c r="E92" s="96">
        <v>5</v>
      </c>
    </row>
    <row r="93" spans="1:5" ht="12" customHeight="1" thickBot="1" x14ac:dyDescent="0.3">
      <c r="A93" s="51" t="s">
        <v>4</v>
      </c>
      <c r="B93" s="117" t="s">
        <v>361</v>
      </c>
      <c r="C93" s="78">
        <f>SUM((C94:C98))</f>
        <v>19875856</v>
      </c>
      <c r="D93" s="203">
        <f>SUM((D94:D98))</f>
        <v>33355856</v>
      </c>
      <c r="E93" s="78">
        <f>SUM((E94:E98))</f>
        <v>6372715</v>
      </c>
    </row>
    <row r="94" spans="1:5" ht="12" customHeight="1" x14ac:dyDescent="0.25">
      <c r="A94" s="48" t="s">
        <v>58</v>
      </c>
      <c r="B94" s="148" t="s">
        <v>34</v>
      </c>
      <c r="C94" s="79">
        <v>3178000</v>
      </c>
      <c r="D94" s="204">
        <v>10810000</v>
      </c>
      <c r="E94" s="79">
        <v>5140512</v>
      </c>
    </row>
    <row r="95" spans="1:5" ht="12" customHeight="1" x14ac:dyDescent="0.25">
      <c r="A95" s="45" t="s">
        <v>59</v>
      </c>
      <c r="B95" s="149" t="s">
        <v>115</v>
      </c>
      <c r="C95" s="80">
        <v>539000</v>
      </c>
      <c r="D95" s="193">
        <v>1970000</v>
      </c>
      <c r="E95" s="80">
        <v>799499</v>
      </c>
    </row>
    <row r="96" spans="1:5" ht="12" customHeight="1" x14ac:dyDescent="0.25">
      <c r="A96" s="45" t="s">
        <v>60</v>
      </c>
      <c r="B96" s="149" t="s">
        <v>86</v>
      </c>
      <c r="C96" s="80">
        <v>2730000</v>
      </c>
      <c r="D96" s="193">
        <v>8047000</v>
      </c>
      <c r="E96" s="82">
        <v>432704</v>
      </c>
    </row>
    <row r="97" spans="1:6" ht="12" customHeight="1" x14ac:dyDescent="0.25">
      <c r="A97" s="45" t="s">
        <v>61</v>
      </c>
      <c r="B97" s="149" t="s">
        <v>116</v>
      </c>
      <c r="C97" s="319"/>
      <c r="D97" s="271"/>
      <c r="E97" s="82"/>
    </row>
    <row r="98" spans="1:6" ht="12" customHeight="1" x14ac:dyDescent="0.25">
      <c r="A98" s="45" t="s">
        <v>70</v>
      </c>
      <c r="B98" s="150" t="s">
        <v>117</v>
      </c>
      <c r="C98" s="80">
        <v>13428856</v>
      </c>
      <c r="D98" s="193">
        <v>12528856</v>
      </c>
      <c r="E98" s="82"/>
    </row>
    <row r="99" spans="1:6" ht="12" customHeight="1" x14ac:dyDescent="0.25">
      <c r="A99" s="45" t="s">
        <v>62</v>
      </c>
      <c r="B99" s="149" t="s">
        <v>351</v>
      </c>
      <c r="C99" s="82"/>
      <c r="D99" s="194"/>
      <c r="E99" s="82"/>
    </row>
    <row r="100" spans="1:6" ht="12" customHeight="1" x14ac:dyDescent="0.25">
      <c r="A100" s="45" t="s">
        <v>63</v>
      </c>
      <c r="B100" s="151" t="s">
        <v>352</v>
      </c>
      <c r="C100" s="82"/>
      <c r="D100" s="194"/>
      <c r="E100" s="82"/>
    </row>
    <row r="101" spans="1:6" ht="12" customHeight="1" x14ac:dyDescent="0.25">
      <c r="A101" s="45" t="s">
        <v>71</v>
      </c>
      <c r="B101" s="151" t="s">
        <v>358</v>
      </c>
      <c r="C101" s="82"/>
      <c r="D101" s="194"/>
      <c r="E101" s="82"/>
    </row>
    <row r="102" spans="1:6" ht="12" customHeight="1" x14ac:dyDescent="0.25">
      <c r="A102" s="45" t="s">
        <v>72</v>
      </c>
      <c r="B102" s="151" t="s">
        <v>359</v>
      </c>
      <c r="C102" s="80"/>
      <c r="D102" s="193"/>
      <c r="E102" s="82"/>
    </row>
    <row r="103" spans="1:6" ht="12" customHeight="1" x14ac:dyDescent="0.25">
      <c r="A103" s="45" t="s">
        <v>73</v>
      </c>
      <c r="B103" s="152" t="s">
        <v>258</v>
      </c>
      <c r="C103" s="178"/>
      <c r="D103" s="272"/>
      <c r="E103" s="82"/>
    </row>
    <row r="104" spans="1:6" ht="12" customHeight="1" x14ac:dyDescent="0.25">
      <c r="A104" s="45" t="s">
        <v>74</v>
      </c>
      <c r="B104" s="152" t="s">
        <v>259</v>
      </c>
      <c r="C104" s="82"/>
      <c r="D104" s="194"/>
      <c r="E104" s="82"/>
    </row>
    <row r="105" spans="1:6" ht="12" customHeight="1" x14ac:dyDescent="0.25">
      <c r="A105" s="45" t="s">
        <v>76</v>
      </c>
      <c r="B105" s="151" t="s">
        <v>260</v>
      </c>
      <c r="C105" s="82"/>
      <c r="D105" s="194"/>
      <c r="E105" s="82"/>
    </row>
    <row r="106" spans="1:6" ht="12" customHeight="1" x14ac:dyDescent="0.25">
      <c r="A106" s="44" t="s">
        <v>118</v>
      </c>
      <c r="B106" s="151" t="s">
        <v>261</v>
      </c>
      <c r="C106" s="82"/>
      <c r="D106" s="194"/>
      <c r="E106" s="82"/>
    </row>
    <row r="107" spans="1:6" ht="12" customHeight="1" x14ac:dyDescent="0.25">
      <c r="A107" s="45" t="s">
        <v>264</v>
      </c>
      <c r="B107" s="152" t="s">
        <v>262</v>
      </c>
      <c r="C107" s="82"/>
      <c r="D107" s="194"/>
      <c r="E107" s="82"/>
    </row>
    <row r="108" spans="1:6" ht="12" customHeight="1" x14ac:dyDescent="0.25">
      <c r="A108" s="47" t="s">
        <v>266</v>
      </c>
      <c r="B108" s="153" t="s">
        <v>263</v>
      </c>
      <c r="C108" s="82"/>
      <c r="D108" s="194"/>
      <c r="E108" s="82"/>
      <c r="F108" s="169"/>
    </row>
    <row r="109" spans="1:6" ht="12" customHeight="1" x14ac:dyDescent="0.25">
      <c r="A109" s="47" t="s">
        <v>353</v>
      </c>
      <c r="B109" s="153" t="s">
        <v>265</v>
      </c>
      <c r="C109" s="82"/>
      <c r="D109" s="194"/>
      <c r="E109" s="82"/>
    </row>
    <row r="110" spans="1:6" ht="12" customHeight="1" x14ac:dyDescent="0.25">
      <c r="A110" s="47" t="s">
        <v>354</v>
      </c>
      <c r="B110" s="153" t="s">
        <v>267</v>
      </c>
      <c r="C110" s="82"/>
      <c r="D110" s="194"/>
      <c r="E110" s="82"/>
    </row>
    <row r="111" spans="1:6" ht="12" customHeight="1" x14ac:dyDescent="0.25">
      <c r="A111" s="47" t="s">
        <v>355</v>
      </c>
      <c r="B111" s="154" t="s">
        <v>384</v>
      </c>
      <c r="C111" s="80">
        <v>13428856</v>
      </c>
      <c r="D111" s="193">
        <v>12528856</v>
      </c>
      <c r="E111" s="82"/>
    </row>
    <row r="112" spans="1:6" ht="12" customHeight="1" x14ac:dyDescent="0.25">
      <c r="A112" s="47" t="s">
        <v>356</v>
      </c>
      <c r="B112" s="168" t="s">
        <v>387</v>
      </c>
      <c r="C112" s="54">
        <v>12918691</v>
      </c>
      <c r="D112" s="205">
        <v>12018691</v>
      </c>
      <c r="E112" s="82"/>
    </row>
    <row r="113" spans="1:6" ht="12" customHeight="1" thickBot="1" x14ac:dyDescent="0.3">
      <c r="A113" s="47" t="s">
        <v>357</v>
      </c>
      <c r="B113" s="160" t="s">
        <v>388</v>
      </c>
      <c r="C113" s="43">
        <v>510165</v>
      </c>
      <c r="D113" s="206">
        <v>510165</v>
      </c>
      <c r="E113" s="82"/>
    </row>
    <row r="114" spans="1:6" ht="12" customHeight="1" thickBot="1" x14ac:dyDescent="0.3">
      <c r="A114" s="50" t="s">
        <v>5</v>
      </c>
      <c r="B114" s="118" t="s">
        <v>268</v>
      </c>
      <c r="C114" s="56">
        <f>+C115+C117+C119</f>
        <v>0</v>
      </c>
      <c r="D114" s="191">
        <f>+D115+D117+D119</f>
        <v>0</v>
      </c>
      <c r="E114" s="56">
        <f>+E115+E117+E119</f>
        <v>0</v>
      </c>
    </row>
    <row r="115" spans="1:6" ht="12" customHeight="1" x14ac:dyDescent="0.25">
      <c r="A115" s="46" t="s">
        <v>64</v>
      </c>
      <c r="B115" s="149" t="s">
        <v>131</v>
      </c>
      <c r="C115" s="81"/>
      <c r="D115" s="192"/>
      <c r="E115" s="81"/>
    </row>
    <row r="116" spans="1:6" ht="12" customHeight="1" x14ac:dyDescent="0.25">
      <c r="A116" s="46" t="s">
        <v>65</v>
      </c>
      <c r="B116" s="154" t="s">
        <v>269</v>
      </c>
      <c r="C116" s="81"/>
      <c r="D116" s="192"/>
      <c r="E116" s="81"/>
    </row>
    <row r="117" spans="1:6" ht="12" customHeight="1" x14ac:dyDescent="0.25">
      <c r="A117" s="46" t="s">
        <v>66</v>
      </c>
      <c r="B117" s="154" t="s">
        <v>119</v>
      </c>
      <c r="C117" s="80"/>
      <c r="D117" s="193"/>
      <c r="E117" s="80"/>
    </row>
    <row r="118" spans="1:6" ht="12" customHeight="1" x14ac:dyDescent="0.25">
      <c r="A118" s="46" t="s">
        <v>67</v>
      </c>
      <c r="B118" s="154" t="s">
        <v>270</v>
      </c>
      <c r="C118" s="54"/>
      <c r="D118" s="205"/>
      <c r="E118" s="54"/>
    </row>
    <row r="119" spans="1:6" ht="12" customHeight="1" x14ac:dyDescent="0.25">
      <c r="A119" s="46" t="s">
        <v>68</v>
      </c>
      <c r="B119" s="155" t="s">
        <v>133</v>
      </c>
      <c r="C119" s="54"/>
      <c r="D119" s="205"/>
      <c r="E119" s="54"/>
    </row>
    <row r="120" spans="1:6" ht="12" customHeight="1" x14ac:dyDescent="0.25">
      <c r="A120" s="46" t="s">
        <v>75</v>
      </c>
      <c r="B120" s="156" t="s">
        <v>271</v>
      </c>
      <c r="C120" s="54"/>
      <c r="D120" s="205"/>
      <c r="E120" s="54"/>
      <c r="F120" s="59" t="s">
        <v>324</v>
      </c>
    </row>
    <row r="121" spans="1:6" ht="12" customHeight="1" x14ac:dyDescent="0.25">
      <c r="A121" s="46" t="s">
        <v>77</v>
      </c>
      <c r="B121" s="157" t="s">
        <v>272</v>
      </c>
      <c r="C121" s="54"/>
      <c r="D121" s="205"/>
      <c r="E121" s="54"/>
    </row>
    <row r="122" spans="1:6" x14ac:dyDescent="0.25">
      <c r="A122" s="46" t="s">
        <v>120</v>
      </c>
      <c r="B122" s="152" t="s">
        <v>259</v>
      </c>
      <c r="C122" s="54"/>
      <c r="D122" s="205"/>
      <c r="E122" s="54"/>
    </row>
    <row r="123" spans="1:6" ht="12" customHeight="1" x14ac:dyDescent="0.25">
      <c r="A123" s="46" t="s">
        <v>121</v>
      </c>
      <c r="B123" s="152" t="s">
        <v>273</v>
      </c>
      <c r="C123" s="54"/>
      <c r="D123" s="205"/>
      <c r="E123" s="54"/>
    </row>
    <row r="124" spans="1:6" ht="12" customHeight="1" x14ac:dyDescent="0.25">
      <c r="A124" s="46" t="s">
        <v>122</v>
      </c>
      <c r="B124" s="152" t="s">
        <v>274</v>
      </c>
      <c r="C124" s="54"/>
      <c r="D124" s="205"/>
      <c r="E124" s="54"/>
    </row>
    <row r="125" spans="1:6" ht="12" customHeight="1" x14ac:dyDescent="0.25">
      <c r="A125" s="46" t="s">
        <v>275</v>
      </c>
      <c r="B125" s="152" t="s">
        <v>262</v>
      </c>
      <c r="C125" s="54"/>
      <c r="D125" s="205"/>
      <c r="E125" s="54"/>
    </row>
    <row r="126" spans="1:6" ht="12" customHeight="1" x14ac:dyDescent="0.25">
      <c r="A126" s="46" t="s">
        <v>276</v>
      </c>
      <c r="B126" s="152" t="s">
        <v>277</v>
      </c>
      <c r="C126" s="54"/>
      <c r="D126" s="205"/>
      <c r="E126" s="54"/>
    </row>
    <row r="127" spans="1:6" ht="12" customHeight="1" thickBot="1" x14ac:dyDescent="0.3">
      <c r="A127" s="49" t="s">
        <v>278</v>
      </c>
      <c r="B127" s="158" t="s">
        <v>279</v>
      </c>
      <c r="C127" s="137"/>
      <c r="D127" s="207"/>
      <c r="E127" s="43"/>
    </row>
    <row r="128" spans="1:6" ht="12" customHeight="1" thickBot="1" x14ac:dyDescent="0.3">
      <c r="A128" s="50" t="s">
        <v>6</v>
      </c>
      <c r="B128" s="159" t="s">
        <v>360</v>
      </c>
      <c r="C128" s="56">
        <f>+C93+C114</f>
        <v>19875856</v>
      </c>
      <c r="D128" s="191">
        <f>+D93+D114</f>
        <v>33355856</v>
      </c>
      <c r="E128" s="56">
        <f>+E93+E114</f>
        <v>6372715</v>
      </c>
    </row>
    <row r="129" spans="1:5" ht="12" customHeight="1" thickBot="1" x14ac:dyDescent="0.3">
      <c r="A129" s="50" t="s">
        <v>7</v>
      </c>
      <c r="B129" s="159" t="s">
        <v>362</v>
      </c>
      <c r="C129" s="56">
        <f>+C130+C131+C132</f>
        <v>0</v>
      </c>
      <c r="D129" s="191">
        <f>+D130+D131+D132</f>
        <v>0</v>
      </c>
      <c r="E129" s="56">
        <f>+E130+E131+E132</f>
        <v>0</v>
      </c>
    </row>
    <row r="130" spans="1:5" ht="12" customHeight="1" x14ac:dyDescent="0.25">
      <c r="A130" s="46" t="s">
        <v>174</v>
      </c>
      <c r="B130" s="161" t="s">
        <v>280</v>
      </c>
      <c r="C130" s="54"/>
      <c r="D130" s="205"/>
      <c r="E130" s="54"/>
    </row>
    <row r="131" spans="1:5" ht="12" customHeight="1" x14ac:dyDescent="0.25">
      <c r="A131" s="46" t="s">
        <v>175</v>
      </c>
      <c r="B131" s="161" t="s">
        <v>281</v>
      </c>
      <c r="C131" s="54"/>
      <c r="D131" s="205"/>
      <c r="E131" s="54"/>
    </row>
    <row r="132" spans="1:5" ht="12" customHeight="1" thickBot="1" x14ac:dyDescent="0.3">
      <c r="A132" s="44" t="s">
        <v>177</v>
      </c>
      <c r="B132" s="150" t="s">
        <v>282</v>
      </c>
      <c r="C132" s="54"/>
      <c r="D132" s="205"/>
      <c r="E132" s="54"/>
    </row>
    <row r="133" spans="1:5" ht="12" customHeight="1" thickBot="1" x14ac:dyDescent="0.3">
      <c r="A133" s="50" t="s">
        <v>8</v>
      </c>
      <c r="B133" s="159" t="s">
        <v>283</v>
      </c>
      <c r="C133" s="56">
        <f>+C134+C135+C136+C137+C138+C139</f>
        <v>0</v>
      </c>
      <c r="D133" s="191">
        <f>+D134+D135+D136+D137+D138+D139</f>
        <v>0</v>
      </c>
      <c r="E133" s="56">
        <f>+E134+E135+E136+E139</f>
        <v>0</v>
      </c>
    </row>
    <row r="134" spans="1:5" ht="12" customHeight="1" x14ac:dyDescent="0.25">
      <c r="A134" s="46" t="s">
        <v>51</v>
      </c>
      <c r="B134" s="161" t="s">
        <v>364</v>
      </c>
      <c r="C134" s="54"/>
      <c r="D134" s="205"/>
      <c r="E134" s="54"/>
    </row>
    <row r="135" spans="1:5" ht="12" customHeight="1" x14ac:dyDescent="0.25">
      <c r="A135" s="46" t="s">
        <v>52</v>
      </c>
      <c r="B135" s="149" t="s">
        <v>365</v>
      </c>
      <c r="C135" s="54"/>
      <c r="D135" s="205"/>
      <c r="E135" s="54"/>
    </row>
    <row r="136" spans="1:5" ht="12" customHeight="1" x14ac:dyDescent="0.25">
      <c r="A136" s="46" t="s">
        <v>53</v>
      </c>
      <c r="B136" s="149" t="s">
        <v>363</v>
      </c>
      <c r="C136" s="54"/>
      <c r="D136" s="205"/>
      <c r="E136" s="54"/>
    </row>
    <row r="137" spans="1:5" ht="12" customHeight="1" x14ac:dyDescent="0.25">
      <c r="A137" s="46" t="s">
        <v>153</v>
      </c>
      <c r="B137" s="149" t="s">
        <v>366</v>
      </c>
      <c r="C137" s="54"/>
      <c r="D137" s="205"/>
      <c r="E137" s="54"/>
    </row>
    <row r="138" spans="1:5" ht="12" customHeight="1" x14ac:dyDescent="0.25">
      <c r="A138" s="46" t="s">
        <v>108</v>
      </c>
      <c r="B138" s="149" t="s">
        <v>367</v>
      </c>
      <c r="C138" s="54"/>
      <c r="D138" s="205"/>
      <c r="E138" s="54"/>
    </row>
    <row r="139" spans="1:5" ht="12" customHeight="1" thickBot="1" x14ac:dyDescent="0.3">
      <c r="A139" s="46" t="s">
        <v>109</v>
      </c>
      <c r="B139" s="162" t="s">
        <v>368</v>
      </c>
      <c r="C139" s="54"/>
      <c r="D139" s="205"/>
      <c r="E139" s="54"/>
    </row>
    <row r="140" spans="1:5" ht="12" customHeight="1" thickBot="1" x14ac:dyDescent="0.3">
      <c r="A140" s="50" t="s">
        <v>9</v>
      </c>
      <c r="B140" s="163" t="s">
        <v>369</v>
      </c>
      <c r="C140" s="83">
        <f>+C141+C142+C143+C144</f>
        <v>0</v>
      </c>
      <c r="D140" s="195">
        <f>+D141+D142+D144+D145</f>
        <v>0</v>
      </c>
      <c r="E140" s="83">
        <f>+E141+E142+E144+E145</f>
        <v>0</v>
      </c>
    </row>
    <row r="141" spans="1:5" ht="12" customHeight="1" x14ac:dyDescent="0.25">
      <c r="A141" s="46" t="s">
        <v>54</v>
      </c>
      <c r="B141" s="161" t="s">
        <v>284</v>
      </c>
      <c r="C141" s="54"/>
      <c r="D141" s="205"/>
      <c r="E141" s="54"/>
    </row>
    <row r="142" spans="1:5" ht="12" customHeight="1" x14ac:dyDescent="0.25">
      <c r="A142" s="46" t="s">
        <v>55</v>
      </c>
      <c r="B142" s="161" t="s">
        <v>285</v>
      </c>
      <c r="C142" s="54"/>
      <c r="D142" s="205"/>
      <c r="E142" s="134"/>
    </row>
    <row r="143" spans="1:5" ht="12" customHeight="1" x14ac:dyDescent="0.25">
      <c r="A143" s="46" t="s">
        <v>194</v>
      </c>
      <c r="B143" s="161" t="s">
        <v>417</v>
      </c>
      <c r="C143" s="54"/>
      <c r="D143" s="205"/>
      <c r="E143" s="54"/>
    </row>
    <row r="144" spans="1:5" ht="12" customHeight="1" x14ac:dyDescent="0.25">
      <c r="A144" s="45" t="s">
        <v>196</v>
      </c>
      <c r="B144" s="161" t="s">
        <v>319</v>
      </c>
      <c r="C144" s="134"/>
      <c r="D144" s="205"/>
      <c r="E144" s="54"/>
    </row>
    <row r="145" spans="1:9" ht="12" customHeight="1" thickBot="1" x14ac:dyDescent="0.3">
      <c r="A145" s="44" t="s">
        <v>198</v>
      </c>
      <c r="B145" s="150" t="s">
        <v>286</v>
      </c>
      <c r="C145" s="317">
        <f>+C146+C147+C148+C149+C150</f>
        <v>0</v>
      </c>
      <c r="D145" s="205"/>
      <c r="E145" s="54"/>
    </row>
    <row r="146" spans="1:9" ht="12" customHeight="1" thickBot="1" x14ac:dyDescent="0.3">
      <c r="A146" s="50" t="s">
        <v>10</v>
      </c>
      <c r="B146" s="159" t="s">
        <v>370</v>
      </c>
      <c r="C146" s="175"/>
      <c r="D146" s="208">
        <f>+D147+D148+D149+D150+D151</f>
        <v>0</v>
      </c>
      <c r="E146" s="84">
        <f>+E147+E148+E149+E151</f>
        <v>0</v>
      </c>
    </row>
    <row r="147" spans="1:9" ht="12" customHeight="1" x14ac:dyDescent="0.25">
      <c r="A147" s="46" t="s">
        <v>56</v>
      </c>
      <c r="B147" s="161" t="s">
        <v>287</v>
      </c>
      <c r="C147" s="316"/>
      <c r="D147" s="205"/>
      <c r="E147" s="54"/>
    </row>
    <row r="148" spans="1:9" ht="12" customHeight="1" x14ac:dyDescent="0.25">
      <c r="A148" s="46" t="s">
        <v>57</v>
      </c>
      <c r="B148" s="149" t="s">
        <v>288</v>
      </c>
      <c r="C148" s="54"/>
      <c r="D148" s="205"/>
      <c r="E148" s="54"/>
    </row>
    <row r="149" spans="1:9" ht="12" customHeight="1" x14ac:dyDescent="0.25">
      <c r="A149" s="46" t="s">
        <v>203</v>
      </c>
      <c r="B149" s="161" t="s">
        <v>289</v>
      </c>
      <c r="C149" s="54"/>
      <c r="D149" s="205"/>
      <c r="E149" s="54"/>
    </row>
    <row r="150" spans="1:9" ht="12" customHeight="1" x14ac:dyDescent="0.25">
      <c r="A150" s="46" t="s">
        <v>205</v>
      </c>
      <c r="B150" s="149" t="s">
        <v>372</v>
      </c>
      <c r="C150" s="134"/>
      <c r="D150" s="205"/>
      <c r="E150" s="54"/>
    </row>
    <row r="151" spans="1:9" ht="12" customHeight="1" thickBot="1" x14ac:dyDescent="0.3">
      <c r="A151" s="46" t="s">
        <v>371</v>
      </c>
      <c r="B151" s="150" t="s">
        <v>373</v>
      </c>
      <c r="C151" s="174"/>
      <c r="D151" s="207"/>
      <c r="E151" s="43"/>
    </row>
    <row r="152" spans="1:9" ht="12" customHeight="1" thickBot="1" x14ac:dyDescent="0.3">
      <c r="A152" s="171" t="s">
        <v>11</v>
      </c>
      <c r="B152" s="159" t="s">
        <v>374</v>
      </c>
      <c r="C152" s="173"/>
      <c r="D152" s="209"/>
      <c r="E152" s="175"/>
    </row>
    <row r="153" spans="1:9" ht="12" customHeight="1" thickBot="1" x14ac:dyDescent="0.3">
      <c r="A153" s="172" t="s">
        <v>12</v>
      </c>
      <c r="B153" s="176" t="s">
        <v>375</v>
      </c>
      <c r="C153" s="86">
        <f>+C129+C133+C140+C145+C151+C152</f>
        <v>0</v>
      </c>
      <c r="D153" s="210"/>
      <c r="E153" s="170"/>
    </row>
    <row r="154" spans="1:9" ht="15" customHeight="1" thickBot="1" x14ac:dyDescent="0.3">
      <c r="A154" s="50" t="s">
        <v>13</v>
      </c>
      <c r="B154" s="159" t="s">
        <v>376</v>
      </c>
      <c r="C154" s="86"/>
      <c r="D154" s="211">
        <f>+D129+D133+D140+D146+D152+D153</f>
        <v>0</v>
      </c>
      <c r="E154" s="86">
        <f>+E129+E133+E140+E146</f>
        <v>0</v>
      </c>
      <c r="F154" s="63"/>
      <c r="G154" s="64"/>
      <c r="H154" s="64"/>
      <c r="I154" s="64"/>
    </row>
    <row r="155" spans="1:9" s="61" customFormat="1" ht="12.95" customHeight="1" thickBot="1" x14ac:dyDescent="0.25">
      <c r="A155" s="55" t="s">
        <v>14</v>
      </c>
      <c r="B155" s="164" t="s">
        <v>290</v>
      </c>
      <c r="C155" s="211">
        <f>+C128+C154</f>
        <v>19875856</v>
      </c>
      <c r="D155" s="211">
        <f>+D128+D154</f>
        <v>33355856</v>
      </c>
      <c r="E155" s="86">
        <f>+E128+E154</f>
        <v>6372715</v>
      </c>
    </row>
    <row r="156" spans="1:9" ht="7.5" customHeight="1" x14ac:dyDescent="0.25"/>
    <row r="157" spans="1:9" x14ac:dyDescent="0.25">
      <c r="A157" s="370" t="s">
        <v>318</v>
      </c>
      <c r="B157" s="370"/>
      <c r="C157" s="370"/>
    </row>
    <row r="158" spans="1:9" ht="15" customHeight="1" thickBot="1" x14ac:dyDescent="0.3">
      <c r="A158" s="368" t="s">
        <v>317</v>
      </c>
      <c r="B158" s="368"/>
      <c r="C158" s="364" t="s">
        <v>328</v>
      </c>
      <c r="D158" s="365"/>
      <c r="E158" s="365"/>
    </row>
    <row r="159" spans="1:9" ht="13.5" customHeight="1" thickBot="1" x14ac:dyDescent="0.3">
      <c r="A159" s="50">
        <v>1</v>
      </c>
      <c r="B159" s="118" t="s">
        <v>329</v>
      </c>
      <c r="C159" s="136">
        <f>+C62-C128</f>
        <v>-19722856</v>
      </c>
      <c r="D159" s="56">
        <f>+D62-D128</f>
        <v>-33202856</v>
      </c>
      <c r="E159" s="56">
        <f>+E62-E128</f>
        <v>-5921895</v>
      </c>
    </row>
    <row r="160" spans="1:9" ht="27.75" customHeight="1" thickBot="1" x14ac:dyDescent="0.3">
      <c r="A160" s="50" t="s">
        <v>5</v>
      </c>
      <c r="B160" s="118" t="s">
        <v>330</v>
      </c>
      <c r="C160" s="136">
        <f>+C86-C154</f>
        <v>0</v>
      </c>
      <c r="D160" s="56">
        <f>+D86-D154</f>
        <v>0</v>
      </c>
      <c r="E160" s="56">
        <f>+E86-E154</f>
        <v>0</v>
      </c>
    </row>
    <row r="161" spans="1:5" ht="16.5" thickBot="1" x14ac:dyDescent="0.3">
      <c r="D161" s="58"/>
      <c r="E161" s="58"/>
    </row>
    <row r="162" spans="1:5" ht="13.5" customHeight="1" thickBot="1" x14ac:dyDescent="0.3">
      <c r="A162" s="362" t="s">
        <v>316</v>
      </c>
      <c r="B162" s="363"/>
      <c r="C162" s="320">
        <v>0</v>
      </c>
      <c r="D162" s="320">
        <v>0</v>
      </c>
      <c r="E162" s="320">
        <v>0</v>
      </c>
    </row>
    <row r="163" spans="1:5" ht="12.75" customHeight="1" thickBot="1" x14ac:dyDescent="0.3">
      <c r="A163" s="362" t="s">
        <v>128</v>
      </c>
      <c r="B163" s="363"/>
      <c r="C163" s="320">
        <v>0</v>
      </c>
      <c r="D163" s="320">
        <v>0</v>
      </c>
      <c r="E163" s="320">
        <v>0</v>
      </c>
    </row>
    <row r="164" spans="1:5" ht="9.75" customHeight="1" x14ac:dyDescent="0.25"/>
  </sheetData>
  <mergeCells count="11">
    <mergeCell ref="A1:C1"/>
    <mergeCell ref="A2:B2"/>
    <mergeCell ref="C2:E2"/>
    <mergeCell ref="A89:C89"/>
    <mergeCell ref="A90:B90"/>
    <mergeCell ref="C90:E90"/>
    <mergeCell ref="A157:C157"/>
    <mergeCell ref="A158:B158"/>
    <mergeCell ref="C158:E158"/>
    <mergeCell ref="A162:B162"/>
    <mergeCell ref="A163:B163"/>
  </mergeCells>
  <printOptions horizontalCentered="1"/>
  <pageMargins left="0.78740157480314965" right="0.78740157480314965" top="1.2598425196850394" bottom="0.86614173228346458" header="0.78740157480314965" footer="0.59055118110236227"/>
  <pageSetup paperSize="9" scale="61" fitToHeight="4" orientation="portrait" r:id="rId1"/>
  <headerFooter alignWithMargins="0">
    <oddHeader>&amp;C&amp;"Times New Roman CE,Félkövér"&amp;12
Abaújvár Község Önkormányzat
2020. ÉVI ZÁRSZÁMADÁS ÁLLAMI (ÁLLAMIGAZGATÁSI) FELADATAINAK MÉRLEGE &amp;R&amp;"Times New Roman CE,Félkövér"&amp;9&amp;U 
1.3. mell. a 6/2021. (V. 28.) önk. rendelethez</oddHeader>
  </headerFooter>
  <rowBreaks count="1" manualBreakCount="1"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view="pageLayout" topLeftCell="A4" zoomScale="120" zoomScaleNormal="115" zoomScaleSheetLayoutView="100" zoomScalePageLayoutView="120" workbookViewId="0">
      <selection activeCell="F6" sqref="F6:H28"/>
    </sheetView>
  </sheetViews>
  <sheetFormatPr defaultRowHeight="12.75" x14ac:dyDescent="0.2"/>
  <cols>
    <col min="1" max="1" width="6.83203125" style="7" customWidth="1"/>
    <col min="2" max="2" width="52.83203125" style="10" customWidth="1"/>
    <col min="3" max="3" width="16.33203125" style="10" customWidth="1"/>
    <col min="4" max="4" width="15" style="10" customWidth="1"/>
    <col min="5" max="5" width="16.33203125" style="7" customWidth="1"/>
    <col min="6" max="6" width="52" style="7" customWidth="1"/>
    <col min="7" max="7" width="16" style="7" customWidth="1"/>
    <col min="8" max="8" width="15.33203125" style="7" customWidth="1"/>
    <col min="9" max="9" width="16" style="7" customWidth="1"/>
    <col min="10" max="10" width="4.83203125" style="7" customWidth="1"/>
    <col min="11" max="16384" width="9.33203125" style="7"/>
  </cols>
  <sheetData>
    <row r="1" spans="1:10" ht="63" customHeight="1" x14ac:dyDescent="0.2">
      <c r="C1" s="376" t="s">
        <v>99</v>
      </c>
      <c r="D1" s="377"/>
      <c r="E1" s="377"/>
      <c r="F1" s="377"/>
      <c r="G1" s="371" t="s">
        <v>419</v>
      </c>
      <c r="H1" s="371"/>
      <c r="I1" s="371"/>
      <c r="J1" s="372"/>
    </row>
    <row r="2" spans="1:10" ht="16.5" thickBot="1" x14ac:dyDescent="0.3">
      <c r="G2" s="57"/>
      <c r="I2" s="110" t="s">
        <v>335</v>
      </c>
      <c r="J2" s="372"/>
    </row>
    <row r="3" spans="1:10" ht="18" customHeight="1" thickBot="1" x14ac:dyDescent="0.25">
      <c r="A3" s="373" t="s">
        <v>46</v>
      </c>
      <c r="B3" s="72" t="s">
        <v>37</v>
      </c>
      <c r="C3" s="179"/>
      <c r="D3" s="179"/>
      <c r="E3" s="73"/>
      <c r="F3" s="72" t="s">
        <v>38</v>
      </c>
      <c r="G3" s="180"/>
      <c r="H3" s="180"/>
      <c r="I3" s="74"/>
      <c r="J3" s="372"/>
    </row>
    <row r="4" spans="1:10" s="67" customFormat="1" ht="39" customHeight="1" thickBot="1" x14ac:dyDescent="0.25">
      <c r="A4" s="374"/>
      <c r="B4" s="183" t="s">
        <v>39</v>
      </c>
      <c r="C4" s="30" t="s">
        <v>412</v>
      </c>
      <c r="D4" s="183" t="s">
        <v>413</v>
      </c>
      <c r="E4" s="114" t="s">
        <v>414</v>
      </c>
      <c r="F4" s="183" t="s">
        <v>39</v>
      </c>
      <c r="G4" s="30" t="s">
        <v>412</v>
      </c>
      <c r="H4" s="183" t="s">
        <v>413</v>
      </c>
      <c r="I4" s="114" t="s">
        <v>414</v>
      </c>
      <c r="J4" s="372"/>
    </row>
    <row r="5" spans="1:10" s="68" customFormat="1" ht="12" customHeight="1" thickBot="1" x14ac:dyDescent="0.25">
      <c r="A5" s="75">
        <v>1</v>
      </c>
      <c r="B5" s="75">
        <v>2</v>
      </c>
      <c r="C5" s="111">
        <v>3</v>
      </c>
      <c r="D5" s="75">
        <v>4</v>
      </c>
      <c r="E5" s="182">
        <v>5</v>
      </c>
      <c r="F5" s="75">
        <v>6</v>
      </c>
      <c r="G5" s="75">
        <v>7</v>
      </c>
      <c r="H5" s="111">
        <v>8</v>
      </c>
      <c r="I5" s="111">
        <v>9</v>
      </c>
      <c r="J5" s="372"/>
    </row>
    <row r="6" spans="1:10" ht="12.95" customHeight="1" x14ac:dyDescent="0.2">
      <c r="A6" s="341" t="s">
        <v>4</v>
      </c>
      <c r="B6" s="264" t="s">
        <v>291</v>
      </c>
      <c r="C6" s="65">
        <v>29133677</v>
      </c>
      <c r="D6" s="262">
        <v>31880433</v>
      </c>
      <c r="E6" s="239">
        <v>31880433</v>
      </c>
      <c r="F6" s="264" t="s">
        <v>40</v>
      </c>
      <c r="G6" s="308">
        <v>20940000</v>
      </c>
      <c r="H6" s="223">
        <v>31072000</v>
      </c>
      <c r="I6" s="223">
        <v>17407425</v>
      </c>
      <c r="J6" s="372"/>
    </row>
    <row r="7" spans="1:10" ht="12.95" customHeight="1" x14ac:dyDescent="0.2">
      <c r="A7" s="342" t="s">
        <v>5</v>
      </c>
      <c r="B7" s="243" t="s">
        <v>292</v>
      </c>
      <c r="C7" s="313">
        <v>17024615</v>
      </c>
      <c r="D7" s="251">
        <v>42988170</v>
      </c>
      <c r="E7" s="225">
        <v>20899244</v>
      </c>
      <c r="F7" s="243" t="s">
        <v>115</v>
      </c>
      <c r="G7" s="314">
        <v>2497000</v>
      </c>
      <c r="H7" s="226">
        <v>3928000</v>
      </c>
      <c r="I7" s="226">
        <v>2092754</v>
      </c>
      <c r="J7" s="372"/>
    </row>
    <row r="8" spans="1:10" ht="12.95" customHeight="1" x14ac:dyDescent="0.2">
      <c r="A8" s="342" t="s">
        <v>6</v>
      </c>
      <c r="B8" s="243" t="s">
        <v>293</v>
      </c>
      <c r="C8" s="313"/>
      <c r="D8" s="251"/>
      <c r="E8" s="225"/>
      <c r="F8" s="243" t="s">
        <v>135</v>
      </c>
      <c r="G8" s="314">
        <v>23070781</v>
      </c>
      <c r="H8" s="226">
        <v>28387781</v>
      </c>
      <c r="I8" s="226">
        <v>14912785</v>
      </c>
      <c r="J8" s="372"/>
    </row>
    <row r="9" spans="1:10" ht="12.95" customHeight="1" x14ac:dyDescent="0.2">
      <c r="A9" s="342" t="s">
        <v>7</v>
      </c>
      <c r="B9" s="243" t="s">
        <v>106</v>
      </c>
      <c r="C9" s="313">
        <v>3835000</v>
      </c>
      <c r="D9" s="251">
        <v>3835000</v>
      </c>
      <c r="E9" s="225">
        <v>1870414</v>
      </c>
      <c r="F9" s="243" t="s">
        <v>116</v>
      </c>
      <c r="G9" s="314">
        <v>1800000</v>
      </c>
      <c r="H9" s="226">
        <v>3252300</v>
      </c>
      <c r="I9" s="226">
        <v>1236604</v>
      </c>
      <c r="J9" s="372"/>
    </row>
    <row r="10" spans="1:10" ht="12.95" customHeight="1" x14ac:dyDescent="0.2">
      <c r="A10" s="342" t="s">
        <v>8</v>
      </c>
      <c r="B10" s="265" t="s">
        <v>321</v>
      </c>
      <c r="C10" s="313">
        <v>773000</v>
      </c>
      <c r="D10" s="251">
        <v>773000</v>
      </c>
      <c r="E10" s="225">
        <v>1269786</v>
      </c>
      <c r="F10" s="243" t="s">
        <v>117</v>
      </c>
      <c r="G10" s="314">
        <v>24960310</v>
      </c>
      <c r="H10" s="226">
        <v>34893063</v>
      </c>
      <c r="I10" s="226">
        <v>20236838</v>
      </c>
      <c r="J10" s="372"/>
    </row>
    <row r="11" spans="1:10" ht="12.95" customHeight="1" x14ac:dyDescent="0.2">
      <c r="A11" s="342" t="s">
        <v>9</v>
      </c>
      <c r="B11" s="243" t="s">
        <v>294</v>
      </c>
      <c r="C11" s="251"/>
      <c r="D11" s="251"/>
      <c r="E11" s="240"/>
      <c r="F11" s="243" t="s">
        <v>391</v>
      </c>
      <c r="G11" s="314">
        <v>13428856</v>
      </c>
      <c r="H11" s="226">
        <v>12528856</v>
      </c>
      <c r="I11" s="226"/>
      <c r="J11" s="372"/>
    </row>
    <row r="12" spans="1:10" ht="12.95" customHeight="1" thickBot="1" x14ac:dyDescent="0.25">
      <c r="A12" s="342" t="s">
        <v>10</v>
      </c>
      <c r="B12" s="243" t="s">
        <v>377</v>
      </c>
      <c r="C12" s="251"/>
      <c r="D12" s="251"/>
      <c r="E12" s="225"/>
      <c r="F12" s="244"/>
      <c r="G12" s="267"/>
      <c r="H12" s="226"/>
      <c r="I12" s="226"/>
      <c r="J12" s="372"/>
    </row>
    <row r="13" spans="1:10" ht="15.95" customHeight="1" thickBot="1" x14ac:dyDescent="0.25">
      <c r="A13" s="343" t="s">
        <v>11</v>
      </c>
      <c r="B13" s="227" t="s">
        <v>394</v>
      </c>
      <c r="C13" s="255">
        <f>+C6+C7+C9+C10+C11+C12</f>
        <v>50766292</v>
      </c>
      <c r="D13" s="255">
        <f>+D6+D7+D9+D10+D11+D12</f>
        <v>79476603</v>
      </c>
      <c r="E13" s="340">
        <f>+E6+E7+E9+E10+E11+E12</f>
        <v>55919877</v>
      </c>
      <c r="F13" s="227" t="s">
        <v>395</v>
      </c>
      <c r="G13" s="255">
        <f>SUM(G6:G10)</f>
        <v>73268091</v>
      </c>
      <c r="H13" s="230">
        <f>SUM(H6:H10)</f>
        <v>101533144</v>
      </c>
      <c r="I13" s="230">
        <f>SUM(I6:I10)</f>
        <v>55886406</v>
      </c>
      <c r="J13" s="372"/>
    </row>
    <row r="14" spans="1:10" ht="12.95" customHeight="1" x14ac:dyDescent="0.2">
      <c r="A14" s="344" t="s">
        <v>12</v>
      </c>
      <c r="B14" s="257" t="s">
        <v>441</v>
      </c>
      <c r="C14" s="321">
        <f>+C15+C16+C17+C18</f>
        <v>159298000</v>
      </c>
      <c r="D14" s="266">
        <f>+D15+D16+D17+D18</f>
        <v>164498371</v>
      </c>
      <c r="E14" s="263">
        <f>+E15+E16+E17+E18</f>
        <v>165418633</v>
      </c>
      <c r="F14" s="256" t="s">
        <v>123</v>
      </c>
      <c r="G14" s="268"/>
      <c r="H14" s="229"/>
      <c r="I14" s="229"/>
      <c r="J14" s="372"/>
    </row>
    <row r="15" spans="1:10" ht="12.95" customHeight="1" x14ac:dyDescent="0.2">
      <c r="A15" s="224" t="s">
        <v>13</v>
      </c>
      <c r="B15" s="256" t="s">
        <v>129</v>
      </c>
      <c r="C15" s="322">
        <v>159298000</v>
      </c>
      <c r="D15" s="253">
        <v>164498371</v>
      </c>
      <c r="E15" s="219">
        <v>165418633</v>
      </c>
      <c r="F15" s="256" t="s">
        <v>296</v>
      </c>
      <c r="G15" s="253"/>
      <c r="H15" s="221"/>
      <c r="I15" s="221"/>
      <c r="J15" s="372"/>
    </row>
    <row r="16" spans="1:10" ht="12.95" customHeight="1" x14ac:dyDescent="0.2">
      <c r="A16" s="224" t="s">
        <v>14</v>
      </c>
      <c r="B16" s="256" t="s">
        <v>130</v>
      </c>
      <c r="C16" s="253"/>
      <c r="D16" s="253"/>
      <c r="E16" s="219"/>
      <c r="F16" s="256" t="s">
        <v>97</v>
      </c>
      <c r="G16" s="253"/>
      <c r="H16" s="221"/>
      <c r="I16" s="221"/>
      <c r="J16" s="372"/>
    </row>
    <row r="17" spans="1:10" ht="12.95" customHeight="1" x14ac:dyDescent="0.2">
      <c r="A17" s="224" t="s">
        <v>15</v>
      </c>
      <c r="B17" s="256" t="s">
        <v>134</v>
      </c>
      <c r="C17" s="253"/>
      <c r="D17" s="253"/>
      <c r="E17" s="219"/>
      <c r="F17" s="256" t="s">
        <v>98</v>
      </c>
      <c r="G17" s="253"/>
      <c r="H17" s="221"/>
      <c r="I17" s="221"/>
      <c r="J17" s="372"/>
    </row>
    <row r="18" spans="1:10" ht="12.95" customHeight="1" x14ac:dyDescent="0.2">
      <c r="A18" s="224" t="s">
        <v>16</v>
      </c>
      <c r="B18" s="256" t="s">
        <v>378</v>
      </c>
      <c r="C18" s="253"/>
      <c r="D18" s="253"/>
      <c r="E18" s="219"/>
      <c r="F18" s="257" t="s">
        <v>136</v>
      </c>
      <c r="G18" s="253"/>
      <c r="H18" s="221"/>
      <c r="I18" s="221"/>
      <c r="J18" s="372"/>
    </row>
    <row r="19" spans="1:10" ht="12.95" customHeight="1" x14ac:dyDescent="0.2">
      <c r="A19" s="224" t="s">
        <v>17</v>
      </c>
      <c r="B19" s="256" t="s">
        <v>442</v>
      </c>
      <c r="C19" s="254">
        <f>+C20+C21+C22+C23</f>
        <v>0</v>
      </c>
      <c r="D19" s="254">
        <f>+D20+D21+D22+D23</f>
        <v>0</v>
      </c>
      <c r="E19" s="220">
        <f>+E20+E21+E22+E23</f>
        <v>0</v>
      </c>
      <c r="F19" s="256" t="s">
        <v>124</v>
      </c>
      <c r="G19" s="253"/>
      <c r="H19" s="221"/>
      <c r="I19" s="221"/>
      <c r="J19" s="372"/>
    </row>
    <row r="20" spans="1:10" ht="12.95" customHeight="1" x14ac:dyDescent="0.2">
      <c r="A20" s="224" t="s">
        <v>18</v>
      </c>
      <c r="B20" s="256" t="s">
        <v>295</v>
      </c>
      <c r="C20" s="253"/>
      <c r="D20" s="253"/>
      <c r="E20" s="221"/>
      <c r="F20" s="243" t="s">
        <v>285</v>
      </c>
      <c r="G20" s="261"/>
      <c r="H20" s="221">
        <v>1165348</v>
      </c>
      <c r="I20" s="221">
        <v>1165348</v>
      </c>
      <c r="J20" s="372"/>
    </row>
    <row r="21" spans="1:10" ht="12.95" customHeight="1" x14ac:dyDescent="0.2">
      <c r="A21" s="224" t="s">
        <v>19</v>
      </c>
      <c r="B21" s="246" t="s">
        <v>322</v>
      </c>
      <c r="C21" s="253"/>
      <c r="D21" s="253"/>
      <c r="E21" s="221"/>
      <c r="F21" s="243" t="s">
        <v>374</v>
      </c>
      <c r="G21" s="268"/>
      <c r="H21" s="221"/>
      <c r="I21" s="221"/>
      <c r="J21" s="372"/>
    </row>
    <row r="22" spans="1:10" ht="12.95" customHeight="1" x14ac:dyDescent="0.2">
      <c r="A22" s="228" t="s">
        <v>20</v>
      </c>
      <c r="B22" s="323" t="s">
        <v>348</v>
      </c>
      <c r="C22" s="261"/>
      <c r="D22" s="253"/>
      <c r="E22" s="221"/>
      <c r="F22" s="242" t="s">
        <v>375</v>
      </c>
      <c r="G22" s="253"/>
      <c r="H22" s="221"/>
      <c r="I22" s="221"/>
      <c r="J22" s="372"/>
    </row>
    <row r="23" spans="1:10" ht="12.95" customHeight="1" x14ac:dyDescent="0.2">
      <c r="A23" s="224" t="s">
        <v>21</v>
      </c>
      <c r="B23" s="246" t="s">
        <v>251</v>
      </c>
      <c r="C23" s="261"/>
      <c r="D23" s="268"/>
      <c r="E23" s="277"/>
      <c r="F23" s="243"/>
      <c r="G23" s="221"/>
      <c r="H23" s="253"/>
      <c r="I23" s="221"/>
      <c r="J23" s="372"/>
    </row>
    <row r="24" spans="1:10" ht="12.95" customHeight="1" thickBot="1" x14ac:dyDescent="0.25">
      <c r="A24" s="276" t="s">
        <v>22</v>
      </c>
      <c r="B24" s="275" t="s">
        <v>403</v>
      </c>
      <c r="C24" s="253"/>
      <c r="D24" s="274"/>
      <c r="E24" s="253">
        <v>1244338</v>
      </c>
      <c r="F24" s="269"/>
      <c r="G24" s="273"/>
      <c r="H24" s="273"/>
      <c r="I24" s="221"/>
      <c r="J24" s="372"/>
    </row>
    <row r="25" spans="1:10" ht="26.25" customHeight="1" thickBot="1" x14ac:dyDescent="0.25">
      <c r="A25" s="227" t="s">
        <v>23</v>
      </c>
      <c r="B25" s="227" t="s">
        <v>443</v>
      </c>
      <c r="C25" s="255">
        <f>+C14+C19+C24</f>
        <v>159298000</v>
      </c>
      <c r="D25" s="255">
        <f>+D14+D19+D24</f>
        <v>164498371</v>
      </c>
      <c r="E25" s="255">
        <f>+E14+E19+E24</f>
        <v>166662971</v>
      </c>
      <c r="F25" s="339" t="s">
        <v>392</v>
      </c>
      <c r="G25" s="255">
        <f>SUM(G14:G22)</f>
        <v>0</v>
      </c>
      <c r="H25" s="230">
        <f>SUM(H14:H22)</f>
        <v>1165348</v>
      </c>
      <c r="I25" s="230">
        <f>SUM(I14:I24)</f>
        <v>1165348</v>
      </c>
      <c r="J25" s="372"/>
    </row>
    <row r="26" spans="1:10" ht="21.75" customHeight="1" thickBot="1" x14ac:dyDescent="0.25">
      <c r="A26" s="227" t="s">
        <v>24</v>
      </c>
      <c r="B26" s="227" t="s">
        <v>444</v>
      </c>
      <c r="C26" s="255">
        <f>+C13+C25</f>
        <v>210064292</v>
      </c>
      <c r="D26" s="255">
        <f>+D13+D25</f>
        <v>243974974</v>
      </c>
      <c r="E26" s="230">
        <f>+E13+E25</f>
        <v>222582848</v>
      </c>
      <c r="F26" s="227" t="s">
        <v>393</v>
      </c>
      <c r="G26" s="255">
        <f>+G13+G25</f>
        <v>73268091</v>
      </c>
      <c r="H26" s="230">
        <f>+H13+H25</f>
        <v>102698492</v>
      </c>
      <c r="I26" s="230">
        <f>+I13+I25</f>
        <v>57051754</v>
      </c>
      <c r="J26" s="372"/>
    </row>
    <row r="27" spans="1:10" ht="13.5" thickBot="1" x14ac:dyDescent="0.25">
      <c r="A27" s="227" t="s">
        <v>25</v>
      </c>
      <c r="B27" s="227" t="s">
        <v>101</v>
      </c>
      <c r="C27" s="255">
        <f>IF(C13-G13&lt;0,G13-C13,"-")</f>
        <v>22501799</v>
      </c>
      <c r="D27" s="255">
        <f>IF(D13-H13&lt;0,H13-D13,"-")</f>
        <v>22056541</v>
      </c>
      <c r="E27" s="230" t="str">
        <f>IF(E13-I13&lt;0,I13-E13,"-")</f>
        <v>-</v>
      </c>
      <c r="F27" s="227" t="s">
        <v>102</v>
      </c>
      <c r="G27" s="255" t="str">
        <f>IF(C13-G13&gt;0,C13-G13,"-")</f>
        <v>-</v>
      </c>
      <c r="H27" s="255" t="str">
        <f>IF(D13-H13&gt;0,D13-H13,"-")</f>
        <v>-</v>
      </c>
      <c r="I27" s="230">
        <f>IF(E13-I13&gt;0,E13-I13,"-")</f>
        <v>33471</v>
      </c>
      <c r="J27" s="372"/>
    </row>
    <row r="28" spans="1:10" ht="13.5" thickBot="1" x14ac:dyDescent="0.25">
      <c r="A28" s="227" t="s">
        <v>26</v>
      </c>
      <c r="B28" s="227" t="s">
        <v>137</v>
      </c>
      <c r="C28" s="255" t="str">
        <f>IF(C13+C14-G26&lt;0,G26-(C13+C14),"-")</f>
        <v>-</v>
      </c>
      <c r="D28" s="230" t="str">
        <f>IF(D13+D14-H26&lt;0,H26-(D13+D14),"-")</f>
        <v>-</v>
      </c>
      <c r="E28" s="230" t="str">
        <f>IF(E13+E14-I26&lt;0,I26-(E13+E14),"-")</f>
        <v>-</v>
      </c>
      <c r="F28" s="227" t="s">
        <v>138</v>
      </c>
      <c r="G28" s="255">
        <f>IF(C13+C14-G26&gt;0,C13+C14-G26,"-")</f>
        <v>136796201</v>
      </c>
      <c r="H28" s="255">
        <f>IF(D13+D14-H26&gt;0,D13+D14-H26,"-")</f>
        <v>141276482</v>
      </c>
      <c r="I28" s="230">
        <f>IF(E13+E14-I26&gt;0,E13+E14-I26,"-")</f>
        <v>164286756</v>
      </c>
      <c r="J28" s="372"/>
    </row>
    <row r="29" spans="1:10" ht="18.75" x14ac:dyDescent="0.2">
      <c r="B29" s="375"/>
      <c r="C29" s="375"/>
      <c r="D29" s="375"/>
      <c r="E29" s="375"/>
      <c r="F29" s="375"/>
      <c r="G29" s="270"/>
      <c r="H29" s="181"/>
    </row>
    <row r="36" spans="4:8" x14ac:dyDescent="0.2">
      <c r="H36" s="269"/>
    </row>
    <row r="37" spans="4:8" x14ac:dyDescent="0.2">
      <c r="D37" s="231"/>
    </row>
    <row r="42" spans="4:8" x14ac:dyDescent="0.2">
      <c r="F42" s="269"/>
    </row>
  </sheetData>
  <mergeCells count="5">
    <mergeCell ref="G1:I1"/>
    <mergeCell ref="J1:J28"/>
    <mergeCell ref="A3:A4"/>
    <mergeCell ref="B29:F29"/>
    <mergeCell ref="C1:F1"/>
  </mergeCells>
  <printOptions horizontalCentered="1"/>
  <pageMargins left="0.31496062992125984" right="0.47244094488188981" top="0.9055118110236221" bottom="0.51181102362204722" header="0.6692913385826772" footer="0.27559055118110237"/>
  <pageSetup paperSize="9" scale="73" orientation="landscape" r:id="rId1"/>
  <headerFooter alignWithMargins="0">
    <oddHeader>&amp;C&amp;"Times New Roman CE,Félkövér"&amp;12
Abaújvár Község Önkormányzat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"/>
  <sheetViews>
    <sheetView view="pageLayout" topLeftCell="B4" zoomScale="120" zoomScaleNormal="100" zoomScaleSheetLayoutView="100" zoomScalePageLayoutView="120" workbookViewId="0">
      <selection activeCell="G6" sqref="G6:H27"/>
    </sheetView>
  </sheetViews>
  <sheetFormatPr defaultRowHeight="12.75" x14ac:dyDescent="0.2"/>
  <cols>
    <col min="1" max="1" width="6.83203125" style="7" customWidth="1"/>
    <col min="2" max="2" width="55.1640625" style="10" customWidth="1"/>
    <col min="3" max="3" width="15.33203125" style="7" customWidth="1"/>
    <col min="4" max="4" width="15" style="7" customWidth="1"/>
    <col min="5" max="5" width="14.5" style="7" customWidth="1"/>
    <col min="6" max="6" width="55.1640625" style="7" customWidth="1"/>
    <col min="7" max="7" width="16" style="7" customWidth="1"/>
    <col min="8" max="8" width="15.33203125" style="7" customWidth="1"/>
    <col min="9" max="9" width="14.6640625" style="7" customWidth="1"/>
    <col min="10" max="10" width="4.83203125" style="7" customWidth="1"/>
    <col min="11" max="16384" width="9.33203125" style="7"/>
  </cols>
  <sheetData>
    <row r="1" spans="1:10" ht="39.75" customHeight="1" x14ac:dyDescent="0.2">
      <c r="B1" s="66"/>
      <c r="C1" s="376" t="s">
        <v>100</v>
      </c>
      <c r="D1" s="377"/>
      <c r="E1" s="377"/>
      <c r="F1" s="377"/>
      <c r="G1" s="371" t="s">
        <v>420</v>
      </c>
      <c r="H1" s="371"/>
      <c r="I1" s="371"/>
      <c r="J1" s="380"/>
    </row>
    <row r="2" spans="1:10" ht="16.5" thickBot="1" x14ac:dyDescent="0.3">
      <c r="F2" s="57"/>
      <c r="G2" s="16"/>
      <c r="H2" s="16"/>
      <c r="I2" s="110" t="s">
        <v>335</v>
      </c>
      <c r="J2" s="380"/>
    </row>
    <row r="3" spans="1:10" ht="24" customHeight="1" thickBot="1" x14ac:dyDescent="0.25">
      <c r="A3" s="378" t="s">
        <v>46</v>
      </c>
      <c r="B3" s="72" t="s">
        <v>37</v>
      </c>
      <c r="C3" s="73"/>
      <c r="D3" s="73"/>
      <c r="E3" s="73"/>
      <c r="F3" s="72" t="s">
        <v>38</v>
      </c>
      <c r="G3" s="74"/>
      <c r="H3" s="74"/>
      <c r="I3" s="74"/>
      <c r="J3" s="380"/>
    </row>
    <row r="4" spans="1:10" s="67" customFormat="1" ht="39.75" customHeight="1" thickBot="1" x14ac:dyDescent="0.25">
      <c r="A4" s="379"/>
      <c r="B4" s="183" t="s">
        <v>39</v>
      </c>
      <c r="C4" s="183" t="s">
        <v>423</v>
      </c>
      <c r="D4" s="183" t="s">
        <v>413</v>
      </c>
      <c r="E4" s="114" t="s">
        <v>414</v>
      </c>
      <c r="F4" s="183" t="s">
        <v>39</v>
      </c>
      <c r="G4" s="183" t="s">
        <v>424</v>
      </c>
      <c r="H4" s="183" t="s">
        <v>413</v>
      </c>
      <c r="I4" s="114" t="s">
        <v>414</v>
      </c>
      <c r="J4" s="380"/>
    </row>
    <row r="5" spans="1:10" ht="13.5" thickBot="1" x14ac:dyDescent="0.25">
      <c r="A5" s="232">
        <v>1</v>
      </c>
      <c r="B5" s="232">
        <v>2</v>
      </c>
      <c r="C5" s="232">
        <v>3</v>
      </c>
      <c r="D5" s="232">
        <v>4</v>
      </c>
      <c r="E5" s="238">
        <v>5</v>
      </c>
      <c r="F5" s="232">
        <v>6</v>
      </c>
      <c r="G5" s="232">
        <v>7</v>
      </c>
      <c r="H5" s="232">
        <v>8</v>
      </c>
      <c r="I5" s="233">
        <v>9</v>
      </c>
    </row>
    <row r="6" spans="1:10" x14ac:dyDescent="0.2">
      <c r="A6" s="341" t="s">
        <v>4</v>
      </c>
      <c r="B6" s="242" t="s">
        <v>297</v>
      </c>
      <c r="C6" s="250"/>
      <c r="D6" s="262">
        <v>7629000</v>
      </c>
      <c r="E6" s="239">
        <v>19467451</v>
      </c>
      <c r="F6" s="242" t="s">
        <v>131</v>
      </c>
      <c r="G6" s="308">
        <v>61080335</v>
      </c>
      <c r="H6" s="192">
        <v>63009335</v>
      </c>
      <c r="I6" s="81">
        <v>2583634</v>
      </c>
    </row>
    <row r="7" spans="1:10" x14ac:dyDescent="0.2">
      <c r="A7" s="342" t="s">
        <v>5</v>
      </c>
      <c r="B7" s="243" t="s">
        <v>298</v>
      </c>
      <c r="C7" s="251"/>
      <c r="D7" s="251"/>
      <c r="E7" s="304">
        <v>3867025</v>
      </c>
      <c r="F7" s="243" t="s">
        <v>304</v>
      </c>
      <c r="G7" s="314">
        <v>49133700</v>
      </c>
      <c r="H7" s="314">
        <v>49133700</v>
      </c>
      <c r="I7" s="81"/>
    </row>
    <row r="8" spans="1:10" x14ac:dyDescent="0.2">
      <c r="A8" s="342" t="s">
        <v>6</v>
      </c>
      <c r="B8" s="243" t="s">
        <v>299</v>
      </c>
      <c r="C8" s="338">
        <v>7260000</v>
      </c>
      <c r="D8" s="251">
        <v>7260000</v>
      </c>
      <c r="E8" s="225"/>
      <c r="F8" s="243" t="s">
        <v>119</v>
      </c>
      <c r="G8" s="314">
        <v>82975866</v>
      </c>
      <c r="H8" s="193">
        <v>89675866</v>
      </c>
      <c r="I8" s="80">
        <v>9474813</v>
      </c>
    </row>
    <row r="9" spans="1:10" x14ac:dyDescent="0.2">
      <c r="A9" s="342" t="s">
        <v>7</v>
      </c>
      <c r="B9" s="243" t="s">
        <v>404</v>
      </c>
      <c r="C9" s="251"/>
      <c r="D9" s="251"/>
      <c r="E9" s="225"/>
      <c r="F9" s="243" t="s">
        <v>305</v>
      </c>
      <c r="G9" s="314">
        <v>77895866</v>
      </c>
      <c r="H9" s="314">
        <v>77895866</v>
      </c>
      <c r="I9" s="54"/>
    </row>
    <row r="10" spans="1:10" x14ac:dyDescent="0.2">
      <c r="A10" s="342" t="s">
        <v>8</v>
      </c>
      <c r="B10" s="243" t="s">
        <v>300</v>
      </c>
      <c r="C10" s="251"/>
      <c r="D10" s="251"/>
      <c r="E10" s="225"/>
      <c r="F10" s="243" t="s">
        <v>133</v>
      </c>
      <c r="G10" s="251"/>
      <c r="H10" s="234">
        <v>3480281</v>
      </c>
      <c r="I10" s="234">
        <v>3480281</v>
      </c>
    </row>
    <row r="11" spans="1:10" x14ac:dyDescent="0.2">
      <c r="A11" s="342" t="s">
        <v>9</v>
      </c>
      <c r="B11" s="243" t="s">
        <v>301</v>
      </c>
      <c r="C11" s="251"/>
      <c r="D11" s="251"/>
      <c r="E11" s="240"/>
      <c r="F11" s="244"/>
      <c r="G11" s="251"/>
      <c r="H11" s="234"/>
      <c r="I11" s="234"/>
    </row>
    <row r="12" spans="1:10" ht="13.5" thickBot="1" x14ac:dyDescent="0.25">
      <c r="A12" s="342" t="s">
        <v>10</v>
      </c>
      <c r="B12" s="244"/>
      <c r="C12" s="251"/>
      <c r="D12" s="251"/>
      <c r="E12" s="225"/>
      <c r="F12" s="244"/>
      <c r="G12" s="251"/>
      <c r="H12" s="234"/>
      <c r="I12" s="234"/>
    </row>
    <row r="13" spans="1:10" ht="13.5" thickBot="1" x14ac:dyDescent="0.25">
      <c r="A13" s="343" t="s">
        <v>11</v>
      </c>
      <c r="B13" s="227" t="s">
        <v>396</v>
      </c>
      <c r="C13" s="255">
        <f>+C6+C8+C9+C11+C12</f>
        <v>7260000</v>
      </c>
      <c r="D13" s="255">
        <f>+D6+D8+D9+D11+D12</f>
        <v>14889000</v>
      </c>
      <c r="E13" s="340">
        <f>+E6+E8+E9+E11+E12</f>
        <v>19467451</v>
      </c>
      <c r="F13" s="227" t="s">
        <v>397</v>
      </c>
      <c r="G13" s="255">
        <f>+G6+G8+G10+G11+G12</f>
        <v>144056201</v>
      </c>
      <c r="H13" s="237">
        <f>+H6+H8+H10+H11+H12</f>
        <v>156165482</v>
      </c>
      <c r="I13" s="237">
        <f>+I6+I8+I10+I11+I12</f>
        <v>15538728</v>
      </c>
    </row>
    <row r="14" spans="1:10" x14ac:dyDescent="0.2">
      <c r="A14" s="341" t="s">
        <v>12</v>
      </c>
      <c r="B14" s="245" t="s">
        <v>398</v>
      </c>
      <c r="C14" s="252">
        <f>+C15+C16+C17+C18+C19</f>
        <v>0</v>
      </c>
      <c r="D14" s="252">
        <f>+D15+D16+D17+D18+D19</f>
        <v>0</v>
      </c>
      <c r="E14" s="241">
        <f>+E15+E16+E17+E18+E19</f>
        <v>0</v>
      </c>
      <c r="F14" s="256" t="s">
        <v>123</v>
      </c>
      <c r="G14" s="261"/>
      <c r="H14" s="235"/>
      <c r="I14" s="235"/>
    </row>
    <row r="15" spans="1:10" x14ac:dyDescent="0.2">
      <c r="A15" s="224" t="s">
        <v>13</v>
      </c>
      <c r="B15" s="246" t="s">
        <v>139</v>
      </c>
      <c r="C15" s="253"/>
      <c r="D15" s="253"/>
      <c r="E15" s="219"/>
      <c r="F15" s="256" t="s">
        <v>126</v>
      </c>
      <c r="G15" s="253"/>
      <c r="H15" s="236"/>
      <c r="I15" s="236"/>
    </row>
    <row r="16" spans="1:10" x14ac:dyDescent="0.2">
      <c r="A16" s="222" t="s">
        <v>14</v>
      </c>
      <c r="B16" s="246" t="s">
        <v>140</v>
      </c>
      <c r="C16" s="253"/>
      <c r="D16" s="253"/>
      <c r="E16" s="219"/>
      <c r="F16" s="256" t="s">
        <v>97</v>
      </c>
      <c r="G16" s="253"/>
      <c r="H16" s="236"/>
      <c r="I16" s="236"/>
    </row>
    <row r="17" spans="1:9" x14ac:dyDescent="0.2">
      <c r="A17" s="224" t="s">
        <v>15</v>
      </c>
      <c r="B17" s="246" t="s">
        <v>141</v>
      </c>
      <c r="C17" s="253"/>
      <c r="D17" s="253"/>
      <c r="E17" s="219"/>
      <c r="F17" s="256" t="s">
        <v>98</v>
      </c>
      <c r="G17" s="253"/>
      <c r="H17" s="236"/>
      <c r="I17" s="236"/>
    </row>
    <row r="18" spans="1:9" x14ac:dyDescent="0.2">
      <c r="A18" s="222" t="s">
        <v>16</v>
      </c>
      <c r="B18" s="246" t="s">
        <v>142</v>
      </c>
      <c r="C18" s="253"/>
      <c r="D18" s="253"/>
      <c r="E18" s="219"/>
      <c r="F18" s="257" t="s">
        <v>136</v>
      </c>
      <c r="G18" s="253" t="s">
        <v>324</v>
      </c>
      <c r="H18" s="235"/>
      <c r="I18" s="235"/>
    </row>
    <row r="19" spans="1:9" x14ac:dyDescent="0.2">
      <c r="A19" s="224" t="s">
        <v>17</v>
      </c>
      <c r="B19" s="246" t="s">
        <v>143</v>
      </c>
      <c r="C19" s="253"/>
      <c r="D19" s="253"/>
      <c r="E19" s="219"/>
      <c r="F19" s="256" t="s">
        <v>127</v>
      </c>
      <c r="G19" s="253"/>
      <c r="H19" s="236"/>
      <c r="I19" s="236"/>
    </row>
    <row r="20" spans="1:9" x14ac:dyDescent="0.2">
      <c r="A20" s="222" t="s">
        <v>18</v>
      </c>
      <c r="B20" s="247" t="s">
        <v>445</v>
      </c>
      <c r="C20" s="254">
        <f>+C21+C22+C23+C24+C25</f>
        <v>0</v>
      </c>
      <c r="D20" s="254">
        <f>+D21+D22+D23+D24+D25</f>
        <v>0</v>
      </c>
      <c r="E20" s="220">
        <f>+E21+E22+E23+E24+E25</f>
        <v>0</v>
      </c>
      <c r="F20" s="258" t="s">
        <v>125</v>
      </c>
      <c r="G20" s="253"/>
      <c r="H20" s="236"/>
      <c r="I20" s="236"/>
    </row>
    <row r="21" spans="1:9" x14ac:dyDescent="0.2">
      <c r="A21" s="224" t="s">
        <v>19</v>
      </c>
      <c r="B21" s="246" t="s">
        <v>144</v>
      </c>
      <c r="C21" s="253"/>
      <c r="D21" s="253"/>
      <c r="E21" s="219"/>
      <c r="F21" s="258" t="s">
        <v>306</v>
      </c>
      <c r="G21" s="253"/>
      <c r="H21" s="236"/>
      <c r="I21" s="236"/>
    </row>
    <row r="22" spans="1:9" x14ac:dyDescent="0.2">
      <c r="A22" s="222" t="s">
        <v>20</v>
      </c>
      <c r="B22" s="246" t="s">
        <v>145</v>
      </c>
      <c r="C22" s="253"/>
      <c r="D22" s="253"/>
      <c r="E22" s="219"/>
      <c r="F22" s="259"/>
      <c r="G22" s="253"/>
      <c r="H22" s="236"/>
      <c r="I22" s="236"/>
    </row>
    <row r="23" spans="1:9" x14ac:dyDescent="0.2">
      <c r="A23" s="224" t="s">
        <v>21</v>
      </c>
      <c r="B23" s="246" t="s">
        <v>146</v>
      </c>
      <c r="C23" s="253"/>
      <c r="D23" s="253"/>
      <c r="E23" s="219"/>
      <c r="F23" s="260"/>
      <c r="G23" s="253"/>
      <c r="H23" s="236"/>
      <c r="I23" s="236"/>
    </row>
    <row r="24" spans="1:9" x14ac:dyDescent="0.2">
      <c r="A24" s="222" t="s">
        <v>22</v>
      </c>
      <c r="B24" s="248" t="s">
        <v>147</v>
      </c>
      <c r="C24" s="253"/>
      <c r="D24" s="253"/>
      <c r="E24" s="219"/>
      <c r="F24" s="244"/>
      <c r="G24" s="253"/>
      <c r="H24" s="236"/>
      <c r="I24" s="236"/>
    </row>
    <row r="25" spans="1:9" ht="13.5" thickBot="1" x14ac:dyDescent="0.25">
      <c r="A25" s="224" t="s">
        <v>23</v>
      </c>
      <c r="B25" s="249" t="s">
        <v>148</v>
      </c>
      <c r="C25" s="253"/>
      <c r="D25" s="253"/>
      <c r="E25" s="219"/>
      <c r="F25" s="260"/>
      <c r="G25" s="253"/>
      <c r="H25" s="236"/>
      <c r="I25" s="236"/>
    </row>
    <row r="26" spans="1:9" ht="26.25" thickBot="1" x14ac:dyDescent="0.25">
      <c r="A26" s="227" t="s">
        <v>24</v>
      </c>
      <c r="B26" s="227" t="s">
        <v>399</v>
      </c>
      <c r="C26" s="255">
        <f>+C14+C20</f>
        <v>0</v>
      </c>
      <c r="D26" s="255">
        <f>+D14+D20</f>
        <v>0</v>
      </c>
      <c r="E26" s="340">
        <f>+E14+E20</f>
        <v>0</v>
      </c>
      <c r="F26" s="227" t="s">
        <v>400</v>
      </c>
      <c r="G26" s="255">
        <f>SUM(G14:G25)</f>
        <v>0</v>
      </c>
      <c r="H26" s="237">
        <f>SUM(H14:H25)</f>
        <v>0</v>
      </c>
      <c r="I26" s="237">
        <f>SUM(I14:I25)</f>
        <v>0</v>
      </c>
    </row>
    <row r="27" spans="1:9" ht="18" customHeight="1" thickBot="1" x14ac:dyDescent="0.25">
      <c r="A27" s="227" t="s">
        <v>25</v>
      </c>
      <c r="B27" s="227" t="s">
        <v>401</v>
      </c>
      <c r="C27" s="255">
        <f>+C13+C26</f>
        <v>7260000</v>
      </c>
      <c r="D27" s="255">
        <f>+D13+D26</f>
        <v>14889000</v>
      </c>
      <c r="E27" s="230">
        <f>+E13+E26</f>
        <v>19467451</v>
      </c>
      <c r="F27" s="227" t="s">
        <v>402</v>
      </c>
      <c r="G27" s="255">
        <f>+G13+G26</f>
        <v>144056201</v>
      </c>
      <c r="H27" s="237">
        <f>+H13+H26</f>
        <v>156165482</v>
      </c>
      <c r="I27" s="237">
        <f>+I13+I26</f>
        <v>15538728</v>
      </c>
    </row>
    <row r="28" spans="1:9" ht="19.5" customHeight="1" thickBot="1" x14ac:dyDescent="0.25">
      <c r="A28" s="227" t="s">
        <v>26</v>
      </c>
      <c r="B28" s="227" t="s">
        <v>101</v>
      </c>
      <c r="C28" s="255">
        <f>IF(C13-G13&lt;0,G13-C13,"-")</f>
        <v>136796201</v>
      </c>
      <c r="D28" s="255">
        <f>IF(D13-H13&lt;0,H13-D13,"-")</f>
        <v>141276482</v>
      </c>
      <c r="E28" s="230" t="str">
        <f>IF(E13-I13&lt;0,I13-E13,"-")</f>
        <v>-</v>
      </c>
      <c r="F28" s="227" t="s">
        <v>102</v>
      </c>
      <c r="G28" s="255" t="str">
        <f>IF(C13-G13&gt;0,C13-G13,"-")</f>
        <v>-</v>
      </c>
      <c r="H28" s="230" t="str">
        <f>IF(D13-H13&gt;0,D13-H13,"-")</f>
        <v>-</v>
      </c>
      <c r="I28" s="237">
        <f>IF(E13-I13&gt;0,E13-I13,"-")</f>
        <v>3928723</v>
      </c>
    </row>
    <row r="29" spans="1:9" ht="18" customHeight="1" thickBot="1" x14ac:dyDescent="0.25">
      <c r="A29" s="227" t="s">
        <v>27</v>
      </c>
      <c r="B29" s="227" t="s">
        <v>137</v>
      </c>
      <c r="C29" s="255">
        <f>IF(C13+C14-G27&lt;0,G27-(C13+C14),"-")</f>
        <v>136796201</v>
      </c>
      <c r="D29" s="230">
        <f>IF(D13+D14-H27&lt;0,H27-(D13+D14),"-")</f>
        <v>141276482</v>
      </c>
      <c r="E29" s="230" t="str">
        <f>IF(E13+E14-I27&lt;0,I27-(E13+E14),"-")</f>
        <v>-</v>
      </c>
      <c r="F29" s="227" t="s">
        <v>138</v>
      </c>
      <c r="G29" s="255" t="str">
        <f>IF(C13+C14-G27&gt;0,C13+C14-G27,"-")</f>
        <v>-</v>
      </c>
      <c r="H29" s="230" t="str">
        <f>IF(D13+D14-H27&gt;0,D13+D14-H27,"-")</f>
        <v>-</v>
      </c>
      <c r="I29" s="237">
        <f>IF(E13+E14-I27&gt;0,E13+E14-I27,"-")</f>
        <v>3928723</v>
      </c>
    </row>
  </sheetData>
  <mergeCells count="4">
    <mergeCell ref="A3:A4"/>
    <mergeCell ref="J1:J4"/>
    <mergeCell ref="C1:F1"/>
    <mergeCell ref="G1:I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>
    <oddHeader>&amp;C&amp;"Times New Roman CE,Félkövér"&amp;12Abaújvár Község Önkormányzat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0"/>
  <sheetViews>
    <sheetView zoomScaleNormal="100" workbookViewId="0">
      <selection activeCell="D17" sqref="D17"/>
    </sheetView>
  </sheetViews>
  <sheetFormatPr defaultRowHeight="12.75" x14ac:dyDescent="0.2"/>
  <cols>
    <col min="1" max="1" width="9.33203125" style="3"/>
    <col min="2" max="2" width="39.6640625" style="4" customWidth="1"/>
    <col min="3" max="8" width="15.6640625" style="3" customWidth="1"/>
    <col min="9" max="9" width="5.1640625" style="3" customWidth="1"/>
    <col min="10" max="10" width="15.5" style="3" customWidth="1"/>
    <col min="11" max="16384" width="9.33203125" style="3"/>
  </cols>
  <sheetData>
    <row r="1" spans="1:9" ht="30.75" customHeight="1" x14ac:dyDescent="0.2">
      <c r="E1" s="384" t="s">
        <v>421</v>
      </c>
      <c r="F1" s="385"/>
      <c r="G1" s="385"/>
      <c r="H1" s="385"/>
      <c r="I1" s="385"/>
    </row>
    <row r="2" spans="1:9" ht="18" customHeight="1" x14ac:dyDescent="0.2">
      <c r="B2" s="382" t="s">
        <v>0</v>
      </c>
      <c r="C2" s="382"/>
      <c r="D2" s="382"/>
      <c r="E2" s="382"/>
      <c r="F2" s="382"/>
      <c r="G2" s="382"/>
      <c r="H2" s="382"/>
      <c r="I2" s="383"/>
    </row>
    <row r="3" spans="1:9" ht="22.5" customHeight="1" thickBot="1" x14ac:dyDescent="0.25">
      <c r="B3" s="10"/>
      <c r="C3" s="7"/>
      <c r="D3" s="7"/>
      <c r="E3" s="7"/>
      <c r="F3" s="7"/>
      <c r="G3" s="381" t="s">
        <v>336</v>
      </c>
      <c r="H3" s="381"/>
      <c r="I3" s="383"/>
    </row>
    <row r="4" spans="1:9" s="5" customFormat="1" ht="50.25" customHeight="1" thickBot="1" x14ac:dyDescent="0.25">
      <c r="B4" s="183" t="s">
        <v>42</v>
      </c>
      <c r="C4" s="183" t="s">
        <v>43</v>
      </c>
      <c r="D4" s="183" t="s">
        <v>44</v>
      </c>
      <c r="E4" s="183" t="s">
        <v>432</v>
      </c>
      <c r="F4" s="183" t="s">
        <v>413</v>
      </c>
      <c r="G4" s="298" t="s">
        <v>414</v>
      </c>
      <c r="H4" s="30" t="s">
        <v>433</v>
      </c>
      <c r="I4" s="383"/>
    </row>
    <row r="5" spans="1:9" s="7" customFormat="1" ht="12" customHeight="1" thickBot="1" x14ac:dyDescent="0.25">
      <c r="B5" s="292" t="s">
        <v>252</v>
      </c>
      <c r="C5" s="292" t="s">
        <v>253</v>
      </c>
      <c r="D5" s="292" t="s">
        <v>254</v>
      </c>
      <c r="E5" s="292" t="s">
        <v>255</v>
      </c>
      <c r="F5" s="292" t="s">
        <v>256</v>
      </c>
      <c r="G5" s="292" t="s">
        <v>302</v>
      </c>
      <c r="H5" s="293" t="s">
        <v>307</v>
      </c>
      <c r="I5" s="383"/>
    </row>
    <row r="6" spans="1:9" ht="18" customHeight="1" x14ac:dyDescent="0.2">
      <c r="A6" s="113"/>
      <c r="B6" s="324" t="s">
        <v>409</v>
      </c>
      <c r="C6" s="312">
        <v>49133700</v>
      </c>
      <c r="D6" s="325" t="s">
        <v>425</v>
      </c>
      <c r="E6" s="326">
        <v>0</v>
      </c>
      <c r="F6" s="312">
        <v>49133700</v>
      </c>
      <c r="G6" s="299">
        <v>0</v>
      </c>
      <c r="H6" s="294">
        <f>+E6+G6</f>
        <v>0</v>
      </c>
      <c r="I6" s="383"/>
    </row>
    <row r="7" spans="1:9" ht="15.95" customHeight="1" x14ac:dyDescent="0.2">
      <c r="A7" s="113"/>
      <c r="B7" s="327" t="s">
        <v>381</v>
      </c>
      <c r="C7" s="328">
        <v>2540000</v>
      </c>
      <c r="D7" s="329" t="s">
        <v>426</v>
      </c>
      <c r="E7" s="330">
        <v>0</v>
      </c>
      <c r="F7" s="328">
        <v>2540000</v>
      </c>
      <c r="G7" s="300">
        <v>0</v>
      </c>
      <c r="H7" s="295">
        <f t="shared" ref="H7:H13" si="0">+E7+G7</f>
        <v>0</v>
      </c>
      <c r="I7" s="383"/>
    </row>
    <row r="8" spans="1:9" ht="15.95" customHeight="1" x14ac:dyDescent="0.2">
      <c r="A8" s="113"/>
      <c r="B8" s="324" t="s">
        <v>427</v>
      </c>
      <c r="C8" s="185">
        <v>508000</v>
      </c>
      <c r="D8" s="329" t="s">
        <v>426</v>
      </c>
      <c r="E8" s="299">
        <v>0</v>
      </c>
      <c r="F8" s="185">
        <v>508000</v>
      </c>
      <c r="G8" s="299">
        <v>350000</v>
      </c>
      <c r="H8" s="296">
        <f t="shared" si="0"/>
        <v>350000</v>
      </c>
      <c r="I8" s="383"/>
    </row>
    <row r="9" spans="1:9" ht="15.95" customHeight="1" x14ac:dyDescent="0.2">
      <c r="A9" s="113"/>
      <c r="B9" s="331" t="s">
        <v>410</v>
      </c>
      <c r="C9" s="185">
        <v>1000000</v>
      </c>
      <c r="D9" s="329" t="s">
        <v>426</v>
      </c>
      <c r="E9" s="299">
        <v>0</v>
      </c>
      <c r="F9" s="351">
        <v>1000000</v>
      </c>
      <c r="G9" s="301">
        <v>0</v>
      </c>
      <c r="H9" s="296">
        <f t="shared" si="0"/>
        <v>0</v>
      </c>
      <c r="I9" s="383"/>
    </row>
    <row r="10" spans="1:9" ht="15.95" customHeight="1" x14ac:dyDescent="0.2">
      <c r="A10" s="113"/>
      <c r="B10" s="332" t="s">
        <v>428</v>
      </c>
      <c r="C10" s="333">
        <v>1905000</v>
      </c>
      <c r="D10" s="329" t="s">
        <v>426</v>
      </c>
      <c r="E10" s="301">
        <v>0</v>
      </c>
      <c r="F10" s="185">
        <v>1905000</v>
      </c>
      <c r="G10" s="299">
        <v>1239999</v>
      </c>
      <c r="H10" s="296">
        <f t="shared" si="0"/>
        <v>1239999</v>
      </c>
      <c r="I10" s="383"/>
    </row>
    <row r="11" spans="1:9" ht="15.95" customHeight="1" x14ac:dyDescent="0.2">
      <c r="A11" s="113"/>
      <c r="B11" s="332" t="s">
        <v>429</v>
      </c>
      <c r="C11" s="333">
        <v>993635</v>
      </c>
      <c r="D11" s="329" t="s">
        <v>426</v>
      </c>
      <c r="E11" s="301">
        <v>0</v>
      </c>
      <c r="F11" s="333">
        <v>993635</v>
      </c>
      <c r="G11" s="299">
        <v>993635</v>
      </c>
      <c r="H11" s="296">
        <f t="shared" si="0"/>
        <v>993635</v>
      </c>
      <c r="I11" s="383"/>
    </row>
    <row r="12" spans="1:9" ht="15.95" customHeight="1" x14ac:dyDescent="0.2">
      <c r="A12" s="113"/>
      <c r="B12" s="332" t="s">
        <v>430</v>
      </c>
      <c r="C12" s="333">
        <v>5000000</v>
      </c>
      <c r="D12" s="334" t="s">
        <v>431</v>
      </c>
      <c r="E12" s="301">
        <v>0</v>
      </c>
      <c r="F12" s="333">
        <v>5000000</v>
      </c>
      <c r="G12" s="299">
        <v>0</v>
      </c>
      <c r="H12" s="296">
        <f>+E12+G12</f>
        <v>0</v>
      </c>
      <c r="I12" s="383"/>
    </row>
    <row r="13" spans="1:9" ht="15.95" customHeight="1" thickBot="1" x14ac:dyDescent="0.25">
      <c r="A13" s="113"/>
      <c r="B13" s="332" t="s">
        <v>449</v>
      </c>
      <c r="C13" s="333"/>
      <c r="D13" s="334" t="s">
        <v>447</v>
      </c>
      <c r="E13" s="301">
        <v>0</v>
      </c>
      <c r="F13" s="333">
        <v>1929000</v>
      </c>
      <c r="G13" s="299">
        <v>0</v>
      </c>
      <c r="H13" s="296">
        <f t="shared" si="0"/>
        <v>0</v>
      </c>
      <c r="I13" s="383"/>
    </row>
    <row r="14" spans="1:9" s="8" customFormat="1" ht="18" customHeight="1" thickBot="1" x14ac:dyDescent="0.25">
      <c r="B14" s="289" t="s">
        <v>41</v>
      </c>
      <c r="C14" s="291">
        <f>SUM(C6:C13)</f>
        <v>61080335</v>
      </c>
      <c r="D14" s="290"/>
      <c r="E14" s="350">
        <v>0</v>
      </c>
      <c r="F14" s="291">
        <f>SUM(F6:F13)</f>
        <v>63009335</v>
      </c>
      <c r="G14" s="291">
        <f>SUM(G6:G13)</f>
        <v>2583634</v>
      </c>
      <c r="H14" s="297">
        <f>SUM(H6:H13)</f>
        <v>2583634</v>
      </c>
      <c r="I14" s="383"/>
    </row>
    <row r="15" spans="1:9" x14ac:dyDescent="0.2">
      <c r="G15" s="8"/>
      <c r="H15" s="8"/>
      <c r="I15" s="88"/>
    </row>
    <row r="16" spans="1:9" x14ac:dyDescent="0.2">
      <c r="I16" s="88"/>
    </row>
    <row r="17" spans="9:10" x14ac:dyDescent="0.2">
      <c r="I17" s="88"/>
    </row>
    <row r="18" spans="9:10" x14ac:dyDescent="0.2">
      <c r="I18" s="88"/>
    </row>
    <row r="19" spans="9:10" x14ac:dyDescent="0.2">
      <c r="I19" s="88"/>
    </row>
    <row r="20" spans="9:10" x14ac:dyDescent="0.2">
      <c r="I20" s="88"/>
    </row>
    <row r="21" spans="9:10" x14ac:dyDescent="0.2">
      <c r="I21" s="88"/>
    </row>
    <row r="22" spans="9:10" x14ac:dyDescent="0.2">
      <c r="I22" s="88"/>
    </row>
    <row r="23" spans="9:10" x14ac:dyDescent="0.2">
      <c r="I23" s="88"/>
    </row>
    <row r="30" spans="9:10" x14ac:dyDescent="0.2">
      <c r="J30" s="112"/>
    </row>
  </sheetData>
  <mergeCells count="4">
    <mergeCell ref="G3:H3"/>
    <mergeCell ref="B2:H2"/>
    <mergeCell ref="I2:I14"/>
    <mergeCell ref="E1:I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I9"/>
  <sheetViews>
    <sheetView zoomScaleNormal="100" zoomScaleSheetLayoutView="130" workbookViewId="0">
      <selection activeCell="D12" sqref="D12"/>
    </sheetView>
  </sheetViews>
  <sheetFormatPr defaultRowHeight="12.75" x14ac:dyDescent="0.2"/>
  <cols>
    <col min="1" max="1" width="5.83203125" style="3" customWidth="1"/>
    <col min="2" max="2" width="58.83203125" style="4" customWidth="1"/>
    <col min="3" max="8" width="15.83203125" style="3" customWidth="1"/>
    <col min="9" max="9" width="4.1640625" style="3" customWidth="1"/>
    <col min="10" max="10" width="13.83203125" style="3" customWidth="1"/>
    <col min="11" max="16384" width="9.33203125" style="3"/>
  </cols>
  <sheetData>
    <row r="1" spans="2:9" ht="48" customHeight="1" x14ac:dyDescent="0.2">
      <c r="E1" s="387" t="s">
        <v>422</v>
      </c>
      <c r="F1" s="388"/>
      <c r="G1" s="388"/>
      <c r="H1" s="388"/>
      <c r="I1" s="388"/>
    </row>
    <row r="2" spans="2:9" ht="24.75" customHeight="1" x14ac:dyDescent="0.2">
      <c r="B2" s="382" t="s">
        <v>1</v>
      </c>
      <c r="C2" s="382"/>
      <c r="D2" s="382"/>
      <c r="E2" s="382"/>
      <c r="F2" s="382"/>
      <c r="G2" s="382"/>
      <c r="H2" s="382"/>
      <c r="I2" s="386"/>
    </row>
    <row r="3" spans="2:9" ht="23.25" customHeight="1" thickBot="1" x14ac:dyDescent="0.25">
      <c r="B3" s="10"/>
      <c r="C3" s="7"/>
      <c r="D3" s="7"/>
      <c r="E3" s="7"/>
      <c r="F3" s="7"/>
      <c r="G3" s="381" t="s">
        <v>335</v>
      </c>
      <c r="H3" s="381"/>
      <c r="I3" s="386"/>
    </row>
    <row r="4" spans="2:9" s="5" customFormat="1" ht="48.75" customHeight="1" thickBot="1" x14ac:dyDescent="0.25">
      <c r="B4" s="11" t="s">
        <v>45</v>
      </c>
      <c r="C4" s="12" t="s">
        <v>43</v>
      </c>
      <c r="D4" s="12" t="s">
        <v>44</v>
      </c>
      <c r="E4" s="12" t="s">
        <v>432</v>
      </c>
      <c r="F4" s="12" t="s">
        <v>413</v>
      </c>
      <c r="G4" s="33" t="s">
        <v>434</v>
      </c>
      <c r="H4" s="30" t="s">
        <v>433</v>
      </c>
      <c r="I4" s="386"/>
    </row>
    <row r="5" spans="2:9" s="7" customFormat="1" ht="15" customHeight="1" thickBot="1" x14ac:dyDescent="0.25">
      <c r="B5" s="69" t="s">
        <v>252</v>
      </c>
      <c r="C5" s="70" t="s">
        <v>253</v>
      </c>
      <c r="D5" s="70" t="s">
        <v>254</v>
      </c>
      <c r="E5" s="70" t="s">
        <v>255</v>
      </c>
      <c r="F5" s="70" t="s">
        <v>256</v>
      </c>
      <c r="G5" s="17" t="s">
        <v>302</v>
      </c>
      <c r="H5" s="71" t="s">
        <v>307</v>
      </c>
      <c r="I5" s="386"/>
    </row>
    <row r="6" spans="2:9" ht="15.95" customHeight="1" x14ac:dyDescent="0.2">
      <c r="B6" s="302" t="s">
        <v>382</v>
      </c>
      <c r="C6" s="347">
        <v>82975866</v>
      </c>
      <c r="D6" s="348" t="s">
        <v>440</v>
      </c>
      <c r="E6" s="349">
        <v>0</v>
      </c>
      <c r="F6" s="347">
        <v>82975866</v>
      </c>
      <c r="G6" s="188">
        <v>0</v>
      </c>
      <c r="H6" s="187">
        <v>0</v>
      </c>
      <c r="I6" s="386"/>
    </row>
    <row r="7" spans="2:9" ht="15.95" customHeight="1" x14ac:dyDescent="0.2">
      <c r="B7" s="302" t="s">
        <v>438</v>
      </c>
      <c r="C7" s="188">
        <v>12720472</v>
      </c>
      <c r="D7" s="348" t="s">
        <v>439</v>
      </c>
      <c r="E7" s="349">
        <v>0</v>
      </c>
      <c r="F7" s="347">
        <v>6700000</v>
      </c>
      <c r="G7" s="188">
        <v>6360236</v>
      </c>
      <c r="H7" s="187">
        <f>+E7+G7</f>
        <v>6360236</v>
      </c>
      <c r="I7" s="386"/>
    </row>
    <row r="8" spans="2:9" ht="15.75" customHeight="1" thickBot="1" x14ac:dyDescent="0.25">
      <c r="B8" s="302" t="s">
        <v>446</v>
      </c>
      <c r="C8" s="188">
        <v>3114577</v>
      </c>
      <c r="D8" s="348" t="s">
        <v>448</v>
      </c>
      <c r="E8" s="349">
        <v>0</v>
      </c>
      <c r="F8" s="349">
        <v>0</v>
      </c>
      <c r="G8" s="188">
        <v>3114577</v>
      </c>
      <c r="H8" s="187">
        <f>+E8+G8</f>
        <v>3114577</v>
      </c>
      <c r="I8" s="386"/>
    </row>
    <row r="9" spans="2:9" s="8" customFormat="1" ht="18" customHeight="1" thickBot="1" x14ac:dyDescent="0.25">
      <c r="B9" s="13" t="s">
        <v>41</v>
      </c>
      <c r="C9" s="189">
        <f>SUM(C6:C8)</f>
        <v>98810915</v>
      </c>
      <c r="D9" s="31"/>
      <c r="E9" s="303">
        <f>SUM(E6:E8)</f>
        <v>0</v>
      </c>
      <c r="F9" s="189">
        <f>SUM(F6:F8)</f>
        <v>89675866</v>
      </c>
      <c r="G9" s="189">
        <f>SUM(G6:G8)</f>
        <v>9474813</v>
      </c>
      <c r="H9" s="190">
        <f>SUM(H6:H8)</f>
        <v>9474813</v>
      </c>
      <c r="I9" s="386"/>
    </row>
  </sheetData>
  <mergeCells count="4">
    <mergeCell ref="G3:H3"/>
    <mergeCell ref="B2:H2"/>
    <mergeCell ref="I2:I9"/>
    <mergeCell ref="E1:I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F55"/>
  <sheetViews>
    <sheetView view="pageLayout" topLeftCell="A4" zoomScaleNormal="130" zoomScaleSheetLayoutView="100" workbookViewId="0">
      <selection activeCell="F16" sqref="F16"/>
    </sheetView>
  </sheetViews>
  <sheetFormatPr defaultColWidth="3.83203125" defaultRowHeight="12.75" x14ac:dyDescent="0.2"/>
  <cols>
    <col min="1" max="1" width="2.1640625" style="6" customWidth="1"/>
    <col min="2" max="2" width="32" style="6" customWidth="1"/>
    <col min="3" max="3" width="19.5" style="6" customWidth="1"/>
    <col min="4" max="4" width="21.1640625" style="6" customWidth="1"/>
    <col min="5" max="5" width="28.1640625" style="6" customWidth="1"/>
    <col min="6" max="6" width="4" style="6" customWidth="1"/>
    <col min="7" max="16384" width="3.83203125" style="6"/>
  </cols>
  <sheetData>
    <row r="2" spans="2:6" ht="29.25" customHeight="1" x14ac:dyDescent="0.2">
      <c r="B2" s="278" t="s">
        <v>405</v>
      </c>
      <c r="C2" s="390" t="s">
        <v>406</v>
      </c>
      <c r="D2" s="390"/>
      <c r="E2" s="390"/>
      <c r="F2" s="390"/>
    </row>
    <row r="3" spans="2:6" ht="15.75" thickBot="1" x14ac:dyDescent="0.25">
      <c r="B3" s="9"/>
      <c r="C3" s="9"/>
      <c r="D3" s="9"/>
      <c r="E3" s="122" t="s">
        <v>335</v>
      </c>
    </row>
    <row r="4" spans="2:6" x14ac:dyDescent="0.2">
      <c r="B4" s="392" t="s">
        <v>79</v>
      </c>
      <c r="C4" s="395" t="s">
        <v>151</v>
      </c>
      <c r="D4" s="396"/>
      <c r="E4" s="397"/>
    </row>
    <row r="5" spans="2:6" ht="13.5" thickBot="1" x14ac:dyDescent="0.25">
      <c r="B5" s="393"/>
      <c r="C5" s="398" t="s">
        <v>325</v>
      </c>
      <c r="D5" s="399"/>
      <c r="E5" s="400"/>
    </row>
    <row r="6" spans="2:6" ht="13.5" thickBot="1" x14ac:dyDescent="0.25">
      <c r="B6" s="394"/>
      <c r="C6" s="132" t="s">
        <v>435</v>
      </c>
      <c r="D6" s="133" t="s">
        <v>436</v>
      </c>
      <c r="E6" s="132" t="s">
        <v>35</v>
      </c>
    </row>
    <row r="7" spans="2:6" ht="13.5" thickBot="1" x14ac:dyDescent="0.25">
      <c r="B7" s="18">
        <v>1</v>
      </c>
      <c r="C7" s="19">
        <v>2</v>
      </c>
      <c r="D7" s="19">
        <v>3</v>
      </c>
      <c r="E7" s="19">
        <v>4</v>
      </c>
    </row>
    <row r="8" spans="2:6" x14ac:dyDescent="0.2">
      <c r="B8" s="20" t="s">
        <v>80</v>
      </c>
      <c r="C8" s="279">
        <v>2048150</v>
      </c>
      <c r="D8" s="281"/>
      <c r="E8" s="280">
        <f>+C8+D8</f>
        <v>2048150</v>
      </c>
    </row>
    <row r="9" spans="2:6" x14ac:dyDescent="0.2">
      <c r="B9" s="21" t="s">
        <v>81</v>
      </c>
      <c r="C9" s="281">
        <v>2949500</v>
      </c>
      <c r="D9" s="281">
        <v>2694500</v>
      </c>
      <c r="E9" s="186">
        <f>+C9+D9</f>
        <v>5644000</v>
      </c>
    </row>
    <row r="10" spans="2:6" x14ac:dyDescent="0.2">
      <c r="B10" s="21" t="s">
        <v>91</v>
      </c>
      <c r="C10" s="281">
        <v>520500</v>
      </c>
      <c r="D10" s="281">
        <v>475500</v>
      </c>
      <c r="E10" s="186">
        <f>+C10+D10</f>
        <v>996000</v>
      </c>
    </row>
    <row r="11" spans="2:6" x14ac:dyDescent="0.2">
      <c r="B11" s="21" t="s">
        <v>82</v>
      </c>
      <c r="C11" s="281"/>
      <c r="D11" s="281"/>
      <c r="E11" s="186">
        <f>+C11+D11</f>
        <v>0</v>
      </c>
    </row>
    <row r="12" spans="2:6" ht="13.5" thickBot="1" x14ac:dyDescent="0.25">
      <c r="B12" s="21" t="s">
        <v>83</v>
      </c>
      <c r="C12" s="281"/>
      <c r="D12" s="281"/>
      <c r="E12" s="186">
        <f>+C12+D12</f>
        <v>0</v>
      </c>
    </row>
    <row r="13" spans="2:6" ht="13.5" thickBot="1" x14ac:dyDescent="0.25">
      <c r="B13" s="22" t="s">
        <v>85</v>
      </c>
      <c r="C13" s="282">
        <f>C8+SUM(C9:C12)</f>
        <v>5518150</v>
      </c>
      <c r="D13" s="282">
        <f>D8+SUM(D9:D12)</f>
        <v>3170000</v>
      </c>
      <c r="E13" s="282">
        <f>E8+SUM(E9:E12)</f>
        <v>8688150</v>
      </c>
    </row>
    <row r="14" spans="2:6" x14ac:dyDescent="0.2">
      <c r="B14" s="23"/>
      <c r="C14" s="283"/>
      <c r="D14" s="283"/>
      <c r="E14" s="283"/>
    </row>
    <row r="15" spans="2:6" ht="13.5" thickBot="1" x14ac:dyDescent="0.25">
      <c r="B15" s="24" t="s">
        <v>84</v>
      </c>
      <c r="C15" s="284"/>
      <c r="D15" s="284"/>
      <c r="E15" s="284"/>
    </row>
    <row r="16" spans="2:6" x14ac:dyDescent="0.2">
      <c r="B16" s="25" t="s">
        <v>87</v>
      </c>
      <c r="C16" s="279"/>
      <c r="D16" s="279"/>
      <c r="E16" s="285">
        <f>+C16+D16</f>
        <v>0</v>
      </c>
    </row>
    <row r="17" spans="2:6" x14ac:dyDescent="0.2">
      <c r="B17" s="26" t="s">
        <v>88</v>
      </c>
      <c r="C17" s="281"/>
      <c r="D17" s="281"/>
      <c r="E17" s="286">
        <f>+C17+D17</f>
        <v>0</v>
      </c>
    </row>
    <row r="18" spans="2:6" x14ac:dyDescent="0.2">
      <c r="B18" s="26" t="s">
        <v>89</v>
      </c>
      <c r="C18" s="281">
        <v>5518150</v>
      </c>
      <c r="D18" s="281">
        <v>3170000</v>
      </c>
      <c r="E18" s="286">
        <f>+C18+D18</f>
        <v>8688150</v>
      </c>
    </row>
    <row r="19" spans="2:6" x14ac:dyDescent="0.2">
      <c r="B19" s="26" t="s">
        <v>90</v>
      </c>
      <c r="C19" s="281"/>
      <c r="D19" s="281"/>
      <c r="E19" s="286">
        <f>+C19+D19</f>
        <v>0</v>
      </c>
    </row>
    <row r="20" spans="2:6" ht="13.5" thickBot="1" x14ac:dyDescent="0.25">
      <c r="B20" s="27" t="s">
        <v>337</v>
      </c>
      <c r="C20" s="281"/>
      <c r="D20" s="281"/>
      <c r="E20" s="286">
        <f>+C20+D20</f>
        <v>0</v>
      </c>
    </row>
    <row r="21" spans="2:6" ht="13.5" thickBot="1" x14ac:dyDescent="0.25">
      <c r="B21" s="29" t="s">
        <v>69</v>
      </c>
      <c r="C21" s="282">
        <f>SUM(C16:C20)</f>
        <v>5518150</v>
      </c>
      <c r="D21" s="282">
        <f>SUM(D16:D20)</f>
        <v>3170000</v>
      </c>
      <c r="E21" s="282">
        <f>SUM(E16:E20)</f>
        <v>8688150</v>
      </c>
    </row>
    <row r="23" spans="2:6" s="287" customFormat="1" ht="28.5" customHeight="1" x14ac:dyDescent="0.2">
      <c r="B23" s="278" t="s">
        <v>405</v>
      </c>
      <c r="C23" s="390" t="s">
        <v>407</v>
      </c>
      <c r="D23" s="391"/>
      <c r="E23" s="391"/>
      <c r="F23" s="391"/>
    </row>
    <row r="24" spans="2:6" ht="15.75" thickBot="1" x14ac:dyDescent="0.25">
      <c r="B24" s="9"/>
      <c r="C24" s="9"/>
      <c r="D24" s="9"/>
      <c r="E24" s="122" t="s">
        <v>335</v>
      </c>
    </row>
    <row r="25" spans="2:6" ht="13.5" customHeight="1" x14ac:dyDescent="0.2">
      <c r="B25" s="392" t="s">
        <v>79</v>
      </c>
      <c r="C25" s="395" t="s">
        <v>151</v>
      </c>
      <c r="D25" s="396"/>
      <c r="E25" s="397"/>
    </row>
    <row r="26" spans="2:6" ht="13.5" thickBot="1" x14ac:dyDescent="0.25">
      <c r="B26" s="393"/>
      <c r="C26" s="398" t="s">
        <v>325</v>
      </c>
      <c r="D26" s="399"/>
      <c r="E26" s="400"/>
    </row>
    <row r="27" spans="2:6" ht="13.5" thickBot="1" x14ac:dyDescent="0.25">
      <c r="B27" s="394"/>
      <c r="C27" s="132" t="s">
        <v>435</v>
      </c>
      <c r="D27" s="133" t="s">
        <v>436</v>
      </c>
      <c r="E27" s="132" t="s">
        <v>35</v>
      </c>
    </row>
    <row r="28" spans="2:6" ht="13.5" thickBot="1" x14ac:dyDescent="0.25">
      <c r="B28" s="18">
        <v>1</v>
      </c>
      <c r="C28" s="19">
        <v>2</v>
      </c>
      <c r="D28" s="19">
        <v>3</v>
      </c>
      <c r="E28" s="19">
        <v>4</v>
      </c>
    </row>
    <row r="29" spans="2:6" x14ac:dyDescent="0.2">
      <c r="B29" s="20" t="s">
        <v>80</v>
      </c>
      <c r="C29" s="279"/>
      <c r="D29" s="307"/>
      <c r="E29" s="280">
        <f>+C29+D29</f>
        <v>0</v>
      </c>
    </row>
    <row r="30" spans="2:6" x14ac:dyDescent="0.2">
      <c r="B30" s="21" t="s">
        <v>81</v>
      </c>
      <c r="C30" s="281">
        <v>3440798</v>
      </c>
      <c r="D30" s="306">
        <v>391859</v>
      </c>
      <c r="E30" s="186">
        <f>+C30+D30</f>
        <v>3832657</v>
      </c>
    </row>
    <row r="31" spans="2:6" x14ac:dyDescent="0.2">
      <c r="B31" s="21" t="s">
        <v>91</v>
      </c>
      <c r="C31" s="281">
        <v>806798</v>
      </c>
      <c r="D31" s="281">
        <v>152725</v>
      </c>
      <c r="E31" s="186">
        <f>+C31+D31</f>
        <v>959523</v>
      </c>
    </row>
    <row r="32" spans="2:6" x14ac:dyDescent="0.2">
      <c r="B32" s="21" t="s">
        <v>82</v>
      </c>
      <c r="C32" s="281"/>
      <c r="D32" s="281"/>
      <c r="E32" s="186">
        <f>+C32+D32</f>
        <v>0</v>
      </c>
    </row>
    <row r="33" spans="2:5" ht="13.5" thickBot="1" x14ac:dyDescent="0.25">
      <c r="B33" s="21" t="s">
        <v>83</v>
      </c>
      <c r="C33" s="281"/>
      <c r="D33" s="281"/>
      <c r="E33" s="186">
        <f>+C33+D33</f>
        <v>0</v>
      </c>
    </row>
    <row r="34" spans="2:5" ht="13.5" thickBot="1" x14ac:dyDescent="0.25">
      <c r="B34" s="22" t="s">
        <v>85</v>
      </c>
      <c r="C34" s="282">
        <f>C29+SUM(C30:C33)</f>
        <v>4247596</v>
      </c>
      <c r="D34" s="282">
        <f>D29+SUM(D30:D33)</f>
        <v>544584</v>
      </c>
      <c r="E34" s="282">
        <f>E29+SUM(E30:E33)</f>
        <v>4792180</v>
      </c>
    </row>
    <row r="35" spans="2:5" x14ac:dyDescent="0.2">
      <c r="B35" s="23"/>
      <c r="C35" s="283"/>
      <c r="D35" s="283"/>
      <c r="E35" s="283"/>
    </row>
    <row r="36" spans="2:5" ht="13.5" thickBot="1" x14ac:dyDescent="0.25">
      <c r="B36" s="24" t="s">
        <v>84</v>
      </c>
      <c r="C36" s="284"/>
      <c r="D36" s="284"/>
      <c r="E36" s="284"/>
    </row>
    <row r="37" spans="2:5" x14ac:dyDescent="0.2">
      <c r="B37" s="25" t="s">
        <v>87</v>
      </c>
      <c r="C37" s="279"/>
      <c r="D37" s="279"/>
      <c r="E37" s="285">
        <f>+C37+D37</f>
        <v>0</v>
      </c>
    </row>
    <row r="38" spans="2:5" x14ac:dyDescent="0.2">
      <c r="B38" s="26" t="s">
        <v>88</v>
      </c>
      <c r="C38" s="281"/>
      <c r="D38" s="281"/>
      <c r="E38" s="286">
        <f>+C38+D38</f>
        <v>0</v>
      </c>
    </row>
    <row r="39" spans="2:5" x14ac:dyDescent="0.2">
      <c r="B39" s="26" t="s">
        <v>89</v>
      </c>
      <c r="C39" s="281">
        <v>4247596</v>
      </c>
      <c r="D39" s="281">
        <v>544584</v>
      </c>
      <c r="E39" s="286">
        <f>+C39+D39</f>
        <v>4792180</v>
      </c>
    </row>
    <row r="40" spans="2:5" x14ac:dyDescent="0.2">
      <c r="B40" s="26" t="s">
        <v>90</v>
      </c>
      <c r="C40" s="281"/>
      <c r="D40" s="281"/>
      <c r="E40" s="286">
        <f>+C40+D40</f>
        <v>0</v>
      </c>
    </row>
    <row r="41" spans="2:5" ht="13.5" thickBot="1" x14ac:dyDescent="0.25">
      <c r="B41" s="27" t="s">
        <v>337</v>
      </c>
      <c r="C41" s="281"/>
      <c r="D41" s="281"/>
      <c r="E41" s="286">
        <f>+C41+D41</f>
        <v>0</v>
      </c>
    </row>
    <row r="42" spans="2:5" ht="13.5" thickBot="1" x14ac:dyDescent="0.25">
      <c r="B42" s="29" t="s">
        <v>69</v>
      </c>
      <c r="C42" s="282">
        <f>SUM(C37:C41)</f>
        <v>4247596</v>
      </c>
      <c r="D42" s="282">
        <f>SUM(D37:D41)</f>
        <v>544584</v>
      </c>
      <c r="E42" s="282">
        <f>SUM(E37:E41)</f>
        <v>4792180</v>
      </c>
    </row>
    <row r="44" spans="2:5" ht="21.75" customHeight="1" x14ac:dyDescent="0.2">
      <c r="B44" s="389" t="s">
        <v>408</v>
      </c>
      <c r="C44" s="389"/>
      <c r="D44" s="389"/>
      <c r="E44" s="389"/>
    </row>
    <row r="45" spans="2:5" ht="13.5" thickBot="1" x14ac:dyDescent="0.25">
      <c r="B45" s="3"/>
      <c r="C45" s="3"/>
      <c r="D45" s="3"/>
      <c r="E45" s="122" t="s">
        <v>335</v>
      </c>
    </row>
    <row r="46" spans="2:5" ht="13.5" thickBot="1" x14ac:dyDescent="0.25">
      <c r="B46" s="123" t="s">
        <v>323</v>
      </c>
      <c r="C46" s="107" t="s">
        <v>149</v>
      </c>
      <c r="D46" s="107" t="s">
        <v>150</v>
      </c>
      <c r="E46" s="126" t="s">
        <v>151</v>
      </c>
    </row>
    <row r="47" spans="2:5" ht="13.5" thickBot="1" x14ac:dyDescent="0.25">
      <c r="B47" s="124"/>
      <c r="C47" s="120"/>
      <c r="D47" s="108"/>
      <c r="E47" s="28"/>
    </row>
    <row r="48" spans="2:5" ht="13.5" thickBot="1" x14ac:dyDescent="0.25">
      <c r="B48" s="125" t="s">
        <v>36</v>
      </c>
      <c r="C48" s="121"/>
      <c r="D48" s="109">
        <f>SUM(D47:D47)</f>
        <v>0</v>
      </c>
      <c r="E48" s="109">
        <f>SUM(E47:E47)</f>
        <v>0</v>
      </c>
    </row>
    <row r="55" spans="5:5" x14ac:dyDescent="0.2">
      <c r="E55" s="288"/>
    </row>
  </sheetData>
  <mergeCells count="9">
    <mergeCell ref="B44:E44"/>
    <mergeCell ref="C2:F2"/>
    <mergeCell ref="C23:F23"/>
    <mergeCell ref="B4:B6"/>
    <mergeCell ref="C4:E4"/>
    <mergeCell ref="C5:E5"/>
    <mergeCell ref="B25:B27"/>
    <mergeCell ref="C25:E25"/>
    <mergeCell ref="C26:E26"/>
  </mergeCells>
  <phoneticPr fontId="21" type="noConversion"/>
  <printOptions horizontalCentered="1"/>
  <pageMargins left="0.78740157480314965" right="0.45427083333333335" top="1.4173228346456694" bottom="0.78740157480314965" header="0.78740157480314965" footer="0.78740157480314965"/>
  <pageSetup paperSize="9" scale="93" orientation="portrait" r:id="rId1"/>
  <headerFooter>
    <oddHeader>&amp;C
&amp;"Times New Roman CE,Félkövér"Európai uniós támogatással megvalósuló projektek 
              bevételei, kiadásai, hozzájárulások&amp;R&amp;"Times New Roman CE,Félkövér"&amp;U5. mell. a 6/2021. (V. 28.) önk.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1.sz.mell. </vt:lpstr>
      <vt:lpstr>1.1.sz.mell. </vt:lpstr>
      <vt:lpstr>1.2.sz.mell. </vt:lpstr>
      <vt:lpstr>1.3.sz.mell. </vt:lpstr>
      <vt:lpstr>2.1.sz.mell </vt:lpstr>
      <vt:lpstr>2.2.sz.mell  </vt:lpstr>
      <vt:lpstr>3.sz.mell.</vt:lpstr>
      <vt:lpstr>4.sz.mell.</vt:lpstr>
      <vt:lpstr>5. sz. mell. </vt:lpstr>
      <vt:lpstr>6. sz. 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2021-05-28T08:00:06Z</cp:lastPrinted>
  <dcterms:created xsi:type="dcterms:W3CDTF">1999-10-30T10:30:45Z</dcterms:created>
  <dcterms:modified xsi:type="dcterms:W3CDTF">2021-05-31T06:47:39Z</dcterms:modified>
</cp:coreProperties>
</file>