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 rendeletek feltöltésre\2021-6 Zárszámadás 2020\"/>
    </mc:Choice>
  </mc:AlternateContent>
  <bookViews>
    <workbookView xWindow="120" yWindow="15" windowWidth="11700" windowHeight="6540" tabRatio="727"/>
  </bookViews>
  <sheets>
    <sheet name="1.tájékoztató" sheetId="95" r:id="rId1"/>
    <sheet name="2. tájékoztató tábla" sheetId="96" r:id="rId2"/>
    <sheet name="3. tájékoztató tábla" sheetId="139" r:id="rId3"/>
    <sheet name=" 4. tájékoztató tábla" sheetId="98" r:id="rId4"/>
    <sheet name="5. tájékoztató tábla" sheetId="99" r:id="rId5"/>
    <sheet name="6.1. tájékoztató tábla" sheetId="130" r:id="rId6"/>
    <sheet name="6.2. tájékoztató tábla" sheetId="131" r:id="rId7"/>
    <sheet name="6.3. tájékoztató tábla" sheetId="103" r:id="rId8"/>
    <sheet name="7. tájékoztató tábla" sheetId="106" r:id="rId9"/>
  </sheets>
  <definedNames>
    <definedName name="_ftn1" localSheetId="7">'6.3. tájékoztató tábla'!$A$27</definedName>
    <definedName name="_ftnref1" localSheetId="7">'6.3. tájékoztató tábla'!$A$18</definedName>
    <definedName name="_xlnm.Print_Titles" localSheetId="5">'6.1. tájékoztató tábla'!$2:$6</definedName>
    <definedName name="_xlnm.Print_Area" localSheetId="0">'1.tájékoztató'!$A$1:$E$156</definedName>
  </definedNames>
  <calcPr calcId="162913" fullCalcOnLoad="1"/>
</workbook>
</file>

<file path=xl/calcChain.xml><?xml version="1.0" encoding="utf-8"?>
<calcChain xmlns="http://schemas.openxmlformats.org/spreadsheetml/2006/main">
  <c r="C18" i="131" l="1"/>
  <c r="C14" i="131"/>
  <c r="C21" i="131"/>
  <c r="E66" i="130"/>
  <c r="D66" i="130"/>
  <c r="C66" i="130"/>
  <c r="E63" i="130"/>
  <c r="D63" i="130"/>
  <c r="C63" i="130"/>
  <c r="E59" i="130"/>
  <c r="D59" i="130"/>
  <c r="C59" i="130"/>
  <c r="E54" i="130"/>
  <c r="D54" i="130"/>
  <c r="C54" i="130"/>
  <c r="C68" i="130"/>
  <c r="E51" i="130"/>
  <c r="E68" i="130"/>
  <c r="D51" i="130"/>
  <c r="D68" i="130"/>
  <c r="C51" i="130"/>
  <c r="E45" i="130"/>
  <c r="D45" i="130"/>
  <c r="C45" i="130"/>
  <c r="E40" i="130"/>
  <c r="D40" i="130"/>
  <c r="C40" i="130"/>
  <c r="D35" i="130"/>
  <c r="D34" i="130"/>
  <c r="C35" i="130"/>
  <c r="C34" i="130"/>
  <c r="E29" i="130"/>
  <c r="D29" i="130"/>
  <c r="C29" i="130"/>
  <c r="E24" i="130"/>
  <c r="E19" i="130"/>
  <c r="E8" i="130"/>
  <c r="D19" i="130"/>
  <c r="C19" i="130"/>
  <c r="E14" i="130"/>
  <c r="D14" i="130"/>
  <c r="C14" i="130"/>
  <c r="E9" i="130"/>
  <c r="D9" i="130"/>
  <c r="D8" i="130"/>
  <c r="C9" i="130"/>
  <c r="C8" i="130"/>
  <c r="K11" i="96"/>
  <c r="G11" i="96"/>
  <c r="D12" i="106"/>
  <c r="E147" i="95"/>
  <c r="D147" i="95"/>
  <c r="E141" i="95"/>
  <c r="D141" i="95"/>
  <c r="E134" i="95"/>
  <c r="D134" i="95"/>
  <c r="E130" i="95"/>
  <c r="E155" i="95"/>
  <c r="D130" i="95"/>
  <c r="D155" i="95"/>
  <c r="E115" i="95"/>
  <c r="D115" i="95"/>
  <c r="E94" i="95"/>
  <c r="E129" i="95"/>
  <c r="E156" i="95"/>
  <c r="D94" i="95"/>
  <c r="D129" i="95"/>
  <c r="D156" i="95"/>
  <c r="C155" i="95"/>
  <c r="C94" i="95"/>
  <c r="C129" i="95"/>
  <c r="E80" i="95"/>
  <c r="D80" i="95"/>
  <c r="E76" i="95"/>
  <c r="D76" i="95"/>
  <c r="E73" i="95"/>
  <c r="D73" i="95"/>
  <c r="E68" i="95"/>
  <c r="D68" i="95"/>
  <c r="E64" i="95"/>
  <c r="D64" i="95"/>
  <c r="E58" i="95"/>
  <c r="D58" i="95"/>
  <c r="E53" i="95"/>
  <c r="D53" i="95"/>
  <c r="E47" i="95"/>
  <c r="D47" i="95"/>
  <c r="E35" i="95"/>
  <c r="D35" i="95"/>
  <c r="E27" i="95"/>
  <c r="D27" i="95"/>
  <c r="E20" i="95"/>
  <c r="D20" i="95"/>
  <c r="E13" i="95"/>
  <c r="D13" i="95"/>
  <c r="E6" i="95"/>
  <c r="D6" i="95"/>
  <c r="D9" i="103"/>
  <c r="D14" i="103"/>
  <c r="D18" i="103"/>
  <c r="D38" i="103"/>
  <c r="C8" i="99"/>
  <c r="D8" i="99"/>
  <c r="C29" i="99"/>
  <c r="D29" i="99"/>
  <c r="I7" i="98"/>
  <c r="J7" i="98"/>
  <c r="I8" i="98"/>
  <c r="J8" i="98"/>
  <c r="I9" i="98"/>
  <c r="J9" i="98"/>
  <c r="I10" i="98"/>
  <c r="J10" i="98"/>
  <c r="I11" i="98"/>
  <c r="J11" i="98"/>
  <c r="I12" i="98"/>
  <c r="J12" i="98"/>
  <c r="I13" i="98"/>
  <c r="J13" i="98"/>
  <c r="D14" i="98"/>
  <c r="E14" i="98"/>
  <c r="F14" i="98"/>
  <c r="G14" i="98"/>
  <c r="H14" i="98"/>
  <c r="I14" i="98"/>
  <c r="J14" i="98"/>
  <c r="I16" i="98"/>
  <c r="J16" i="98"/>
  <c r="I17" i="98"/>
  <c r="J17" i="98"/>
  <c r="D18" i="98"/>
  <c r="E18" i="98"/>
  <c r="F18" i="98"/>
  <c r="G18" i="98"/>
  <c r="H18" i="98"/>
  <c r="I18" i="98"/>
  <c r="J18" i="98"/>
  <c r="D19" i="98"/>
  <c r="E19" i="98"/>
  <c r="F19" i="98"/>
  <c r="G19" i="98"/>
  <c r="H19" i="98"/>
  <c r="I19" i="98"/>
  <c r="J19" i="98"/>
  <c r="E5" i="139"/>
  <c r="F5" i="139"/>
  <c r="G5" i="139"/>
  <c r="H5" i="139"/>
  <c r="H6" i="139"/>
  <c r="H7" i="139"/>
  <c r="H8" i="139"/>
  <c r="H9" i="139"/>
  <c r="E10" i="139"/>
  <c r="F10" i="139"/>
  <c r="G10" i="139"/>
  <c r="H11" i="139"/>
  <c r="H12" i="139"/>
  <c r="H13" i="139"/>
  <c r="H14" i="139"/>
  <c r="H15" i="139"/>
  <c r="D5" i="96"/>
  <c r="F5" i="96"/>
  <c r="G5" i="96"/>
  <c r="H5" i="96"/>
  <c r="I5" i="96"/>
  <c r="J5" i="96"/>
  <c r="K5" i="96"/>
  <c r="K6" i="96"/>
  <c r="K7" i="96"/>
  <c r="D8" i="96"/>
  <c r="F8" i="96"/>
  <c r="G8" i="96"/>
  <c r="H8" i="96"/>
  <c r="I8" i="96"/>
  <c r="J8" i="96"/>
  <c r="K8" i="96"/>
  <c r="K9" i="96"/>
  <c r="K10" i="96"/>
  <c r="D11" i="96"/>
  <c r="E11" i="96"/>
  <c r="F11" i="96"/>
  <c r="H11" i="96"/>
  <c r="I11" i="96"/>
  <c r="J11" i="96"/>
  <c r="K12" i="96"/>
  <c r="K13" i="96"/>
  <c r="D14" i="96"/>
  <c r="E14" i="96"/>
  <c r="F14" i="96"/>
  <c r="G14" i="96"/>
  <c r="G21" i="96"/>
  <c r="H14" i="96"/>
  <c r="I14" i="96"/>
  <c r="J14" i="96"/>
  <c r="K14" i="96"/>
  <c r="K15" i="96"/>
  <c r="K16" i="96"/>
  <c r="D17" i="96"/>
  <c r="F17" i="96"/>
  <c r="G17" i="96"/>
  <c r="H17" i="96"/>
  <c r="I17" i="96"/>
  <c r="J17" i="96"/>
  <c r="K17" i="96"/>
  <c r="K18" i="96"/>
  <c r="K19" i="96"/>
  <c r="K20" i="96"/>
  <c r="F21" i="96"/>
  <c r="H21" i="96"/>
  <c r="I21" i="96"/>
  <c r="J21" i="96"/>
  <c r="C6" i="95"/>
  <c r="C13" i="95"/>
  <c r="C20" i="95"/>
  <c r="C27" i="95"/>
  <c r="C35" i="95"/>
  <c r="C47" i="95"/>
  <c r="C53" i="95"/>
  <c r="C58" i="95"/>
  <c r="C64" i="95"/>
  <c r="C68" i="95"/>
  <c r="C73" i="95"/>
  <c r="C76" i="95"/>
  <c r="C80" i="95"/>
  <c r="C91" i="95"/>
  <c r="D91" i="95"/>
  <c r="C115" i="95"/>
  <c r="C130" i="95"/>
  <c r="C134" i="95"/>
  <c r="C141" i="95"/>
  <c r="C147" i="95"/>
  <c r="D87" i="95"/>
  <c r="E63" i="95"/>
  <c r="C156" i="95"/>
  <c r="C87" i="95"/>
  <c r="E87" i="95"/>
  <c r="D63" i="95"/>
  <c r="D88" i="95"/>
  <c r="C63" i="95"/>
  <c r="C88" i="95"/>
  <c r="E88" i="95"/>
  <c r="K21" i="96"/>
  <c r="D21" i="96"/>
</calcChain>
</file>

<file path=xl/sharedStrings.xml><?xml version="1.0" encoding="utf-8"?>
<sst xmlns="http://schemas.openxmlformats.org/spreadsheetml/2006/main" count="768" uniqueCount="542">
  <si>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</si>
  <si>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</si>
  <si>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</si>
  <si>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</si>
  <si>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</si>
  <si>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</si>
  <si>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</si>
  <si>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</si>
  <si>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</si>
  <si>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</si>
  <si>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</si>
  <si>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</si>
  <si>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</si>
  <si>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</si>
  <si>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</si>
  <si>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</si>
  <si>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</si>
  <si>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</si>
  <si>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</si>
  <si>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</si>
  <si>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</si>
  <si>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</si>
  <si>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</si>
  <si>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</si>
  <si>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</si>
  <si>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</si>
  <si>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</si>
  <si>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</si>
  <si>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</si>
  <si>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</si>
  <si>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</si>
  <si>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</si>
  <si>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</si>
  <si>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</si>
  <si>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Összesen:</t>
  </si>
  <si>
    <t>Megnevezés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</si>
  <si>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</si>
  <si>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</si>
  <si>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</si>
  <si>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</si>
  <si>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</si>
  <si>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</si>
  <si>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</si>
  <si>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</si>
  <si>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</si>
  <si>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</si>
  <si>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</si>
  <si>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</si>
  <si>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</si>
  <si>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</si>
  <si>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</si>
  <si>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</si>
  <si>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</si>
  <si>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</si>
  <si>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</si>
  <si>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</si>
  <si>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</si>
  <si>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</si>
  <si>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</si>
  <si>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</si>
  <si>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</si>
  <si>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</si>
  <si>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</si>
  <si>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</si>
  <si>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</si>
  <si>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</si>
  <si>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</si>
  <si>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</si>
  <si>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</si>
  <si>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</si>
  <si>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</si>
  <si>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</si>
  <si>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1. sz. táblázat</t>
  </si>
  <si>
    <t>2. sz. táblázat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</si>
  <si>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</si>
  <si>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</si>
  <si>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</si>
  <si>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</si>
  <si>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</si>
  <si>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</si>
  <si>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</si>
  <si>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</si>
  <si>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</si>
  <si>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</si>
  <si>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</si>
  <si>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</si>
  <si>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</si>
  <si>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</si>
  <si>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</si>
  <si>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</si>
  <si>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</si>
  <si>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</si>
  <si>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</si>
  <si>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</si>
  <si>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</si>
  <si>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</si>
  <si>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</si>
  <si>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Beruházások</t>
  </si>
  <si>
    <t>8.3.</t>
  </si>
  <si>
    <t>Egyéb felhalmozási kiadások</t>
  </si>
  <si>
    <t>Kiadási jogcím</t>
  </si>
  <si>
    <t>Módosított előirányzat</t>
  </si>
  <si>
    <t>Teljesítés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</si>
  <si>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</si>
  <si>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</si>
  <si>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</si>
  <si>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</si>
  <si>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</si>
  <si>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</si>
  <si>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</si>
  <si>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</si>
  <si>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</si>
  <si>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</si>
  <si>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</si>
  <si>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</si>
  <si>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</si>
  <si>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</si>
  <si>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</si>
  <si>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</si>
  <si>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</si>
  <si>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</si>
  <si>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</si>
  <si>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</si>
  <si>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</si>
  <si>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</si>
  <si>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</si>
  <si>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</si>
  <si>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</si>
  <si>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</si>
  <si>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</si>
  <si>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</si>
  <si>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</si>
  <si>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</si>
  <si>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</si>
  <si>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</si>
  <si>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</si>
  <si>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</si>
  <si>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</si>
  <si>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</si>
  <si>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</si>
  <si>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</si>
  <si>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</si>
  <si>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</si>
  <si>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</si>
  <si>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</si>
  <si>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</si>
  <si>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</si>
  <si>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</si>
  <si>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</si>
  <si>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</si>
  <si>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</si>
  <si>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</si>
  <si>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</si>
  <si>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</si>
  <si>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</si>
  <si>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</si>
  <si>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</si>
  <si>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</si>
  <si>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</si>
  <si>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</si>
  <si>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</si>
  <si>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</si>
  <si>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</si>
  <si>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</si>
  <si>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</si>
  <si>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</si>
  <si>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</si>
  <si>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</si>
  <si>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</si>
  <si>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</si>
  <si>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</si>
  <si>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</si>
  <si>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</si>
  <si>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</si>
  <si>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</si>
  <si>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</si>
  <si>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</si>
  <si>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</si>
  <si>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</si>
  <si>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</si>
  <si>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</si>
  <si>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</si>
  <si>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</si>
  <si>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</si>
  <si>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</si>
  <si>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</si>
  <si>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</si>
  <si>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</si>
  <si>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</si>
  <si>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</si>
  <si>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</si>
  <si>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</si>
  <si>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</si>
  <si>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</si>
  <si>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</si>
  <si>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</si>
  <si>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</si>
  <si>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</si>
  <si>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</si>
  <si>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</si>
  <si>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</si>
  <si>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</si>
  <si>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</si>
  <si>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</si>
  <si>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</si>
  <si>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</si>
  <si>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</si>
  <si>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</si>
  <si>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</si>
  <si>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</si>
  <si>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</si>
  <si>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</si>
  <si>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</si>
  <si>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</si>
  <si>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</si>
  <si>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</si>
  <si>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</si>
  <si>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</si>
  <si>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</si>
  <si>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</si>
  <si>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</si>
  <si>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</si>
  <si>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</si>
  <si>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</si>
  <si>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</si>
  <si>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</si>
  <si>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</si>
  <si>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Gépjárműadó</t>
  </si>
  <si>
    <t>4.3.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</si>
  <si>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</si>
  <si>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</si>
  <si>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</si>
  <si>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</si>
  <si>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</si>
  <si>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</si>
  <si>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</si>
  <si>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</si>
  <si>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</si>
  <si>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</si>
  <si>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</si>
  <si>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</si>
  <si>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</si>
  <si>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</si>
  <si>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</si>
  <si>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</si>
  <si>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</si>
  <si>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</si>
  <si>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</si>
  <si>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</si>
  <si>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</si>
  <si>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</si>
  <si>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</si>
  <si>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</si>
  <si>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</si>
  <si>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</si>
  <si>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</si>
  <si>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</si>
  <si>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</si>
  <si>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</si>
  <si>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</si>
  <si>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</si>
  <si>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</si>
  <si>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</si>
  <si>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</si>
  <si>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</si>
  <si>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</si>
  <si>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</si>
  <si>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</si>
  <si>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</si>
  <si>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</si>
  <si>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</si>
  <si>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</si>
  <si>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</si>
  <si>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</si>
  <si>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</si>
  <si>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</si>
  <si>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</si>
  <si>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</si>
  <si>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</si>
  <si>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</si>
  <si>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</si>
  <si>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</si>
  <si>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</si>
  <si>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</si>
  <si>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</si>
  <si>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</si>
  <si>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</si>
  <si>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</si>
  <si>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</si>
  <si>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</si>
  <si>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</si>
  <si>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</si>
  <si>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</si>
  <si>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</si>
  <si>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</si>
  <si>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</si>
  <si>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</si>
  <si>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</si>
  <si>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</si>
  <si>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</si>
  <si>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</si>
  <si>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</si>
  <si>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</si>
  <si>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</si>
  <si>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 xml:space="preserve">    17.</t>
  </si>
  <si>
    <t>A</t>
  </si>
  <si>
    <t>B</t>
  </si>
  <si>
    <t>C</t>
  </si>
  <si>
    <t>D</t>
  </si>
  <si>
    <t>E</t>
  </si>
  <si>
    <t xml:space="preserve">   - Visszatérítendő támogatások, kölcsönök törlesztése ÁH-n belülre</t>
  </si>
  <si>
    <t xml:space="preserve">   - Visszatérítendő támogatások, kölcsönök nyújtása ÁH-n kívülre</t>
  </si>
  <si>
    <t>1.14.</t>
  </si>
  <si>
    <t>1.15.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</si>
  <si>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</si>
  <si>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</si>
  <si>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</si>
  <si>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</si>
  <si>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</si>
  <si>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</si>
  <si>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</si>
  <si>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</si>
  <si>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</si>
  <si>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</si>
  <si>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</si>
  <si>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(1+2+3)</t>
  </si>
  <si>
    <t>Államháztartáson belüli megelőlegezések folyósítása</t>
  </si>
  <si>
    <t>Államháztartáson belüli megelőlegezések visszafizetése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</si>
  <si>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</si>
  <si>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</si>
  <si>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</si>
  <si>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</si>
  <si>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F</t>
  </si>
  <si>
    <t>G</t>
  </si>
  <si>
    <t>H</t>
  </si>
  <si>
    <t>I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</si>
  <si>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</si>
  <si>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</si>
  <si>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</si>
  <si>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</si>
  <si>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</si>
  <si>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</si>
  <si>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</si>
  <si>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 xml:space="preserve">B </t>
  </si>
  <si>
    <t>H=(D+…+G)</t>
  </si>
  <si>
    <t>I=(C+H)</t>
  </si>
  <si>
    <t xml:space="preserve"> I. Immateriális javak 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</si>
  <si>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</si>
  <si>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</si>
  <si>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</si>
  <si>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</si>
  <si>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</si>
  <si>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</si>
  <si>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</si>
  <si>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</si>
  <si>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</si>
  <si>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</si>
  <si>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</si>
  <si>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</si>
  <si>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</si>
  <si>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</si>
  <si>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</si>
  <si>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</si>
  <si>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</si>
  <si>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</si>
  <si>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</si>
  <si>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</si>
  <si>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</si>
  <si>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</si>
  <si>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</si>
  <si>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</si>
  <si>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</si>
  <si>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I. Készletek</t>
  </si>
  <si>
    <t>II. Értékpapírok</t>
  </si>
  <si>
    <t>I. Lekötött bankbetétek</t>
  </si>
  <si>
    <t>II. Pénztárak, csekkek, betétkönyvek</t>
  </si>
  <si>
    <t>III. Forintszámlák</t>
  </si>
  <si>
    <t>IV. Devizaszámlák</t>
  </si>
  <si>
    <t>I. Költségvetési évben esedékes követelések</t>
  </si>
  <si>
    <t>II. Költségvetési évet követően esedékes követelések</t>
  </si>
  <si>
    <t>III. Követelés jellegű sajátos elszámolások</t>
  </si>
  <si>
    <t>F) AKTÍV IDŐBELI ELHATÁROLÁSOK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</si>
  <si>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</si>
  <si>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</si>
  <si>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</si>
  <si>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</si>
  <si>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</si>
  <si>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</si>
  <si>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</si>
  <si>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</si>
  <si>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</si>
  <si>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</si>
  <si>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</si>
  <si>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</si>
  <si>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</si>
  <si>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</si>
  <si>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Hitel-, kölcsönfelvétel államháztartáson kívülről  (10.1.+…+10.3.)</t>
  </si>
  <si>
    <t>J=(F+…+I)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</si>
  <si>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</si>
  <si>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</si>
  <si>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</si>
  <si>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</si>
  <si>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</si>
  <si>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</si>
  <si>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</si>
  <si>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</si>
  <si>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</si>
  <si>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</si>
  <si>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</si>
  <si>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</si>
  <si>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</si>
  <si>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</si>
  <si>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</si>
  <si>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</si>
  <si>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</si>
  <si>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</si>
  <si>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</si>
  <si>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</si>
  <si>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I. Költségvetési évben esedékes kötelezettségek</t>
  </si>
  <si>
    <t xml:space="preserve">Egyéb </t>
  </si>
  <si>
    <t>Egyéb kötelezettség</t>
  </si>
  <si>
    <t xml:space="preserve"> Pénzeszközök lekötött betétként elhelyezése </t>
  </si>
  <si>
    <t>Rövid lejáratú  hitelek, kölcsönök felvétele</t>
  </si>
  <si>
    <t xml:space="preserve"> </t>
  </si>
  <si>
    <t xml:space="preserve">5. </t>
  </si>
  <si>
    <t>Egyéb korrekciós tételek (+,-)</t>
  </si>
  <si>
    <t>ESZKÖZÖK ÖSSZESEN  (50+53+58+62+65+66)</t>
  </si>
  <si>
    <t>Építményadó</t>
  </si>
  <si>
    <t>Magánszemélyek kommunális adója</t>
  </si>
  <si>
    <t xml:space="preserve">                                                                                                                                                                             </t>
  </si>
  <si>
    <t>Forintban</t>
  </si>
  <si>
    <t>4.5.</t>
  </si>
  <si>
    <t>4.6.</t>
  </si>
  <si>
    <t>Iparűzési adó</t>
  </si>
  <si>
    <t xml:space="preserve"> Forintban </t>
  </si>
  <si>
    <t>Értéke
(Ft)</t>
  </si>
  <si>
    <t>Összeg  (Ft 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</si>
  <si>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</si>
  <si>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</si>
  <si>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</si>
  <si>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</si>
  <si>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1. Ingatlanok és kapcsolódó vagyoni értékű jogok   (04+…..+7)</t>
  </si>
  <si>
    <t>II. Tárgyi eszközök (03+08+13+18+23)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</si>
  <si>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</si>
  <si>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</si>
  <si>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</si>
  <si>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 Gépek, berendezések, felszerelések, járművek (9+….+12)</t>
  </si>
  <si>
    <t>2.4. Üzleti gépek, berendezések, felszerelések, járművek</t>
  </si>
  <si>
    <t>3. Tenyészállatok (14+…..+17)</t>
  </si>
  <si>
    <t>4. Beruházások, felújítások (19+…..+22)</t>
  </si>
  <si>
    <t>5. Tárgyi eszközök értékhelyesbítése (24+……+27)</t>
  </si>
  <si>
    <t>III. Befektetett pénzügyi eszközök (29+34+39)</t>
  </si>
  <si>
    <t>1. Tartós részesedések (30+…..+33)</t>
  </si>
  <si>
    <t>2. Tartós hitelviszonyt megtestesítő értékpapírok (35+…..+38)</t>
  </si>
  <si>
    <t>3. Befektetett pénzügyi eszközök értékhelyesbítése (40+…..+43)</t>
  </si>
  <si>
    <t>A) NEMZETI VAGYONBA TARTOZÓ BEFEKTETETT ESZKÖZÖK 
     (01+02+28+44)</t>
  </si>
  <si>
    <t>B) NEMZETI VAGYONBA TARTOZÓ FORGÓESZKÖZÖK (46+47)</t>
  </si>
  <si>
    <t>C) PÉNZESZKÖZÖK (49+50+51+52)</t>
  </si>
  <si>
    <t>D) KÖVETELÉSEK (54+55+56)</t>
  </si>
  <si>
    <t>E) EGYÉB SAJÁTOS ESZKÖZOLDALI ELSZÁMOLÁSOK (58+59)</t>
  </si>
  <si>
    <t>Lekötött betétek megszüntetése</t>
  </si>
  <si>
    <t>Hitel, kölcsön</t>
  </si>
  <si>
    <t>Kölcsönnyújtás éve</t>
  </si>
  <si>
    <t>Lejárat éve</t>
  </si>
  <si>
    <t>Hitel, kölcsön állomány december 31-én</t>
  </si>
  <si>
    <t>Rövid lejáratú</t>
  </si>
  <si>
    <t>Hosszú lejáratú</t>
  </si>
  <si>
    <t>……………………</t>
  </si>
  <si>
    <t>…………………..</t>
  </si>
  <si>
    <t>Összesen (1+6)</t>
  </si>
  <si>
    <t>Idegenfogalmi adó</t>
  </si>
  <si>
    <t>4.7.</t>
  </si>
  <si>
    <t>Közhatalmi bevételek (4.1.+4.2.+4.3.+4.4.+4.5.+4.6.+4.7.)</t>
  </si>
  <si>
    <t xml:space="preserve">                            </t>
  </si>
  <si>
    <t>I. December havi illetmények, munkabérek elszámolása</t>
  </si>
  <si>
    <t>II. Utalványok, bérletek és más hasonló, készpénz-helyettesítő fizetési 
     eszköznek nem minősülő eszközök elszámolásai</t>
  </si>
  <si>
    <t>Talajterhelési díj</t>
  </si>
  <si>
    <t>Kamatbevételek és más nyereségjellegű bevételek</t>
  </si>
  <si>
    <t>5.11.</t>
  </si>
  <si>
    <t>FINANSZÍROZÁSI BEVÉTELEK ÖSSZESEN: (10. + … +16.)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</si>
  <si>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</si>
  <si>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</si>
  <si>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</si>
  <si>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>1.16.</t>
  </si>
  <si>
    <t>1.17.</t>
  </si>
  <si>
    <t>1.18.</t>
  </si>
  <si>
    <t>1.19.</t>
  </si>
  <si>
    <t>1.20.</t>
  </si>
  <si>
    <t xml:space="preserve">   - Elvonások és befizetések</t>
  </si>
  <si>
    <t>Hitel-, kölcsöntörlesztés államháztartáson kívülre (4.1. + … + 4.3.)</t>
  </si>
  <si>
    <t>Kincstárjegyek beváltása</t>
  </si>
  <si>
    <t xml:space="preserve"> Forgatási célú belföldi értékpapírok vásárlása</t>
  </si>
  <si>
    <t xml:space="preserve"> Befektetési célú belföldi értékpapírok vásárlása</t>
  </si>
  <si>
    <t>Éven belüli lejáratú értékpapírok beváltása</t>
  </si>
  <si>
    <t>Belföldi kötvények beváltása</t>
  </si>
  <si>
    <t>Éven túli lejáratú értékpapírok beváltása</t>
  </si>
  <si>
    <t>Belföldi finanszírozás kiadásai (6.1. + … + 6.5.)</t>
  </si>
  <si>
    <t>Külföldi finanszírozás kiadásai (7.1. + … + 7.5.)</t>
  </si>
  <si>
    <t>7.5.</t>
  </si>
  <si>
    <t>Hitelek, kölcsönök törlesztése külföldi kormányoknak, nemzetközi szervezeteknek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</si>
  <si>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</si>
  <si>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</si>
  <si>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</si>
  <si>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</si>
  <si>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Elszámolásból származó bevételek</t>
  </si>
  <si>
    <t>Művelődési ház</t>
  </si>
  <si>
    <t>Működési célú kv.-i támogatások és kiegészítő támogatások</t>
  </si>
  <si>
    <t xml:space="preserve">                                           - Céltartalék</t>
  </si>
  <si>
    <t xml:space="preserve">                        - az 1.18-ból - Általános tartalék</t>
  </si>
  <si>
    <t>Kerékpárút építés</t>
  </si>
  <si>
    <t>Összesen (1+4+7+10+12)</t>
  </si>
  <si>
    <t>2020. évi teljesítés</t>
  </si>
  <si>
    <t>Központi, irányítószervi támogatás</t>
  </si>
  <si>
    <t>KIADÁSOK ÖSSZESEN: (3+10)</t>
  </si>
  <si>
    <t>2020. évi</t>
  </si>
  <si>
    <t>2019. évi tény</t>
  </si>
  <si>
    <t>Béke - Petőfi út felújítás</t>
  </si>
  <si>
    <t>2020. évelőtti teljesítés</t>
  </si>
  <si>
    <t>Hitel, kölcsön állomány 2019. dec. 31-én</t>
  </si>
  <si>
    <t>2021. után</t>
  </si>
  <si>
    <t>Adósság állomány alakulása lejárat, eszközök, bel- és külföldi hitelezők szerinti bontásban 2020. december 31-én</t>
  </si>
  <si>
    <t xml:space="preserve">              VAGYONKIMUTATÁS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könyvviteli mérlegben értékkel szereplő eszközökről                                                                                                       2020</t>
  </si>
  <si>
    <t>2020. év</t>
  </si>
  <si>
    <t>VAGYONKIMUTATÁS                                                                                                                                        az érték nélkül nyilvántartott eszközökről                                                                                                                         2020</t>
  </si>
  <si>
    <t>Pénzkészlet 2020. január 1-jén                                                                                   ebből:</t>
  </si>
  <si>
    <t>Záró pénzkészlet 2020. december 31-én                                                                                   ebből:</t>
  </si>
  <si>
    <t>Biztosító által fizetettkártérítés</t>
  </si>
  <si>
    <t>Válóbevételek</t>
  </si>
  <si>
    <t xml:space="preserve">    18.</t>
  </si>
  <si>
    <t xml:space="preserve">                       - Garancia- és kezességvállalásból kifizetés ÁH-n belülre</t>
  </si>
  <si>
    <t xml:space="preserve">                       -Visszatérítendő támogatások, kölcsönök nyújtása ÁH-n belülre</t>
  </si>
  <si>
    <t xml:space="preserve">                       - Visszatérítendő támogatások, kölcsönök törlesztése ÁH-n belülre</t>
  </si>
  <si>
    <t xml:space="preserve">                       - Egyéb működési célú támogatások ÁH-n belülre</t>
  </si>
  <si>
    <t xml:space="preserve">                       - Garancia és kezességvállalásból kifizetés ÁH-n kívülre</t>
  </si>
  <si>
    <t xml:space="preserve">                       - Visszatérítendő támogatások, kölcsönök nyújtása ÁH-n kívülre</t>
  </si>
  <si>
    <t xml:space="preserve">                       - Árkiegészítések, ártámogatások</t>
  </si>
  <si>
    <t xml:space="preserve">                       - Kamattámogatások</t>
  </si>
  <si>
    <t xml:space="preserve">                       - Egyéb működési célú támogatások államháztartáson kívülre</t>
  </si>
  <si>
    <t xml:space="preserve">                    - Tartalékok </t>
  </si>
  <si>
    <t>Belföldi értékpapírok kiadásai (5.1. + … + 5.6.)</t>
  </si>
  <si>
    <t>Zárszámadási indoklás 2.9. mell.
7. t. tábla a 6/2021. (V. 28.) önk. rendelethez</t>
  </si>
  <si>
    <t>Közművelődéshez eszközbeszerzés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</si>
</sst>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F_t_-;\-* #,##0.00\ _F_t_-;_-* &quot;-&quot;??\ _F_t_-;_-@_-"/>
    <numFmt numFmtId="166" formatCode="#,###"/>
    <numFmt numFmtId="174" formatCode="#,###__;\-#,###__"/>
    <numFmt numFmtId="175" formatCode="00"/>
    <numFmt numFmtId="176" formatCode="#,###\ _F_t;\-#,###\ _F_t"/>
    <numFmt numFmtId="177" formatCode="#,###__"/>
  </numFmts>
  <fonts count="45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Wingdings"/>
      <charset val="2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u/>
      <sz val="10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10" fillId="0" borderId="0"/>
    <xf numFmtId="0" fontId="42" fillId="0" borderId="0"/>
    <xf numFmtId="0" fontId="6" fillId="0" borderId="0"/>
    <xf numFmtId="0" fontId="10" fillId="0" borderId="0"/>
    <xf numFmtId="0" fontId="28" fillId="0" borderId="0"/>
  </cellStyleXfs>
  <cellXfs count="461">
    <xf numFmtId="0" fontId="0" fillId="0" borderId="0" xfId="0"/>
    <xf numFmtId="0" fontId="0" fillId="0" borderId="0" xfId="0" applyFill="1" applyAlignment="1">
      <alignment vertical="center" wrapText="1"/>
    </xf>
    <xf numFmtId="166" fontId="13" fillId="0" borderId="1" xfId="0" applyNumberFormat="1" applyFont="1" applyFill="1" applyBorder="1" applyAlignment="1" applyProtection="1">
      <alignment vertical="center" wrapText="1"/>
      <protection locked="0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166" fontId="5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166" fontId="20" fillId="0" borderId="1" xfId="0" applyNumberFormat="1" applyFont="1" applyFill="1" applyBorder="1" applyAlignment="1" applyProtection="1">
      <alignment vertical="center"/>
      <protection locked="0"/>
    </xf>
    <xf numFmtId="166" fontId="20" fillId="0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0" fontId="20" fillId="0" borderId="1" xfId="0" applyFont="1" applyFill="1" applyBorder="1" applyAlignment="1" applyProtection="1">
      <alignment vertical="center" wrapText="1"/>
    </xf>
    <xf numFmtId="0" fontId="20" fillId="0" borderId="3" xfId="0" applyFont="1" applyFill="1" applyBorder="1" applyAlignment="1" applyProtection="1">
      <alignment horizontal="center" vertical="center"/>
    </xf>
    <xf numFmtId="166" fontId="19" fillId="0" borderId="4" xfId="0" applyNumberFormat="1" applyFont="1" applyFill="1" applyBorder="1" applyAlignment="1" applyProtection="1">
      <alignment vertical="center"/>
    </xf>
    <xf numFmtId="0" fontId="20" fillId="0" borderId="5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vertical="center" wrapText="1"/>
    </xf>
    <xf numFmtId="166" fontId="19" fillId="0" borderId="6" xfId="0" applyNumberFormat="1" applyFont="1" applyFill="1" applyBorder="1" applyAlignment="1" applyProtection="1">
      <alignment vertical="center"/>
    </xf>
    <xf numFmtId="166" fontId="19" fillId="0" borderId="7" xfId="0" applyNumberFormat="1" applyFont="1" applyFill="1" applyBorder="1" applyAlignment="1" applyProtection="1">
      <alignment vertical="center"/>
    </xf>
    <xf numFmtId="166" fontId="24" fillId="0" borderId="8" xfId="9" applyNumberFormat="1" applyFont="1" applyFill="1" applyBorder="1" applyAlignment="1" applyProtection="1">
      <alignment vertical="center"/>
    </xf>
    <xf numFmtId="166" fontId="24" fillId="0" borderId="8" xfId="9" applyNumberFormat="1" applyFont="1" applyFill="1" applyBorder="1" applyAlignment="1" applyProtection="1"/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4" fillId="0" borderId="9" xfId="0" applyNumberFormat="1" applyFont="1" applyFill="1" applyBorder="1" applyAlignment="1" applyProtection="1">
      <alignment horizontal="centerContinuous" vertical="center"/>
    </xf>
    <xf numFmtId="166" fontId="4" fillId="0" borderId="10" xfId="0" applyNumberFormat="1" applyFont="1" applyFill="1" applyBorder="1" applyAlignment="1" applyProtection="1">
      <alignment horizontal="centerContinuous" vertical="center"/>
    </xf>
    <xf numFmtId="166" fontId="4" fillId="0" borderId="11" xfId="0" applyNumberFormat="1" applyFont="1" applyFill="1" applyBorder="1" applyAlignment="1" applyProtection="1">
      <alignment horizontal="centerContinuous" vertical="center"/>
    </xf>
    <xf numFmtId="166" fontId="29" fillId="0" borderId="0" xfId="0" applyNumberFormat="1" applyFont="1" applyFill="1" applyAlignment="1">
      <alignment vertical="center"/>
    </xf>
    <xf numFmtId="166" fontId="4" fillId="0" borderId="12" xfId="0" applyNumberFormat="1" applyFont="1" applyFill="1" applyBorder="1" applyAlignment="1" applyProtection="1">
      <alignment horizontal="center" vertical="center"/>
    </xf>
    <xf numFmtId="166" fontId="4" fillId="0" borderId="13" xfId="0" applyNumberFormat="1" applyFont="1" applyFill="1" applyBorder="1" applyAlignment="1" applyProtection="1">
      <alignment horizontal="center" vertical="center"/>
    </xf>
    <xf numFmtId="166" fontId="4" fillId="0" borderId="14" xfId="0" applyNumberFormat="1" applyFont="1" applyFill="1" applyBorder="1" applyAlignment="1" applyProtection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166" fontId="12" fillId="0" borderId="6" xfId="0" applyNumberFormat="1" applyFont="1" applyFill="1" applyBorder="1" applyAlignment="1" applyProtection="1">
      <alignment horizontal="center" vertical="center" wrapText="1"/>
    </xf>
    <xf numFmtId="166" fontId="12" fillId="0" borderId="0" xfId="0" applyNumberFormat="1" applyFont="1" applyFill="1" applyAlignment="1">
      <alignment horizontal="center" vertical="center" wrapText="1"/>
    </xf>
    <xf numFmtId="166" fontId="12" fillId="0" borderId="15" xfId="0" applyNumberFormat="1" applyFont="1" applyFill="1" applyBorder="1" applyAlignment="1" applyProtection="1">
      <alignment horizontal="right" vertical="center" wrapText="1" indent="1"/>
    </xf>
    <xf numFmtId="166" fontId="19" fillId="0" borderId="16" xfId="0" applyNumberFormat="1" applyFont="1" applyFill="1" applyBorder="1" applyAlignment="1" applyProtection="1">
      <alignment horizontal="left" vertical="center" wrapText="1" indent="1"/>
    </xf>
    <xf numFmtId="1" fontId="22" fillId="2" borderId="16" xfId="0" applyNumberFormat="1" applyFont="1" applyFill="1" applyBorder="1" applyAlignment="1" applyProtection="1">
      <alignment horizontal="center" vertical="center" wrapText="1"/>
    </xf>
    <xf numFmtId="166" fontId="19" fillId="0" borderId="16" xfId="0" applyNumberFormat="1" applyFont="1" applyFill="1" applyBorder="1" applyAlignment="1" applyProtection="1">
      <alignment vertical="center" wrapText="1"/>
    </xf>
    <xf numFmtId="166" fontId="19" fillId="0" borderId="17" xfId="0" applyNumberFormat="1" applyFont="1" applyFill="1" applyBorder="1" applyAlignment="1" applyProtection="1">
      <alignment vertical="center" wrapText="1"/>
    </xf>
    <xf numFmtId="166" fontId="12" fillId="0" borderId="3" xfId="0" applyNumberFormat="1" applyFont="1" applyFill="1" applyBorder="1" applyAlignment="1" applyProtection="1">
      <alignment horizontal="right" vertical="center" wrapText="1" indent="1"/>
    </xf>
    <xf numFmtId="166" fontId="13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8" xfId="0" applyNumberFormat="1" applyFont="1" applyFill="1" applyBorder="1" applyAlignment="1" applyProtection="1">
      <alignment vertical="center" wrapText="1"/>
    </xf>
    <xf numFmtId="166" fontId="19" fillId="0" borderId="1" xfId="0" applyNumberFormat="1" applyFont="1" applyFill="1" applyBorder="1" applyAlignment="1" applyProtection="1">
      <alignment horizontal="left" vertical="center" wrapText="1" indent="1"/>
    </xf>
    <xf numFmtId="1" fontId="22" fillId="2" borderId="1" xfId="0" applyNumberFormat="1" applyFont="1" applyFill="1" applyBorder="1" applyAlignment="1" applyProtection="1">
      <alignment horizontal="center" vertical="center" wrapText="1"/>
    </xf>
    <xf numFmtId="166" fontId="19" fillId="0" borderId="1" xfId="0" applyNumberFormat="1" applyFont="1" applyFill="1" applyBorder="1" applyAlignment="1" applyProtection="1">
      <alignment vertical="center" wrapText="1"/>
    </xf>
    <xf numFmtId="166" fontId="19" fillId="0" borderId="18" xfId="0" applyNumberFormat="1" applyFont="1" applyFill="1" applyBorder="1" applyAlignment="1" applyProtection="1">
      <alignment vertical="center" wrapText="1"/>
    </xf>
    <xf numFmtId="166" fontId="12" fillId="0" borderId="1" xfId="0" applyNumberFormat="1" applyFont="1" applyFill="1" applyBorder="1" applyAlignment="1" applyProtection="1">
      <alignment horizontal="left" vertical="center" wrapText="1" indent="1"/>
    </xf>
    <xf numFmtId="166" fontId="12" fillId="0" borderId="19" xfId="0" applyNumberFormat="1" applyFont="1" applyFill="1" applyBorder="1" applyAlignment="1" applyProtection="1">
      <alignment horizontal="right" vertical="center" wrapText="1" indent="1"/>
    </xf>
    <xf numFmtId="166" fontId="19" fillId="0" borderId="20" xfId="0" applyNumberFormat="1" applyFont="1" applyFill="1" applyBorder="1" applyAlignment="1" applyProtection="1">
      <alignment horizontal="left" vertical="center" wrapText="1" indent="1"/>
    </xf>
    <xf numFmtId="1" fontId="22" fillId="2" borderId="2" xfId="0" applyNumberFormat="1" applyFont="1" applyFill="1" applyBorder="1" applyAlignment="1" applyProtection="1">
      <alignment horizontal="center" vertical="center" wrapText="1"/>
    </xf>
    <xf numFmtId="1" fontId="9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22" xfId="0" applyNumberFormat="1" applyFont="1" applyFill="1" applyBorder="1" applyAlignment="1" applyProtection="1">
      <alignment horizontal="right" vertical="center" wrapText="1" indent="1"/>
    </xf>
    <xf numFmtId="166" fontId="12" fillId="0" borderId="6" xfId="0" applyNumberFormat="1" applyFont="1" applyFill="1" applyBorder="1" applyAlignment="1" applyProtection="1">
      <alignment horizontal="left" vertical="center" wrapText="1" indent="1"/>
    </xf>
    <xf numFmtId="1" fontId="13" fillId="2" borderId="23" xfId="0" applyNumberFormat="1" applyFont="1" applyFill="1" applyBorder="1" applyAlignment="1" applyProtection="1">
      <alignment vertical="center" wrapText="1"/>
    </xf>
    <xf numFmtId="166" fontId="19" fillId="0" borderId="24" xfId="0" applyNumberFormat="1" applyFont="1" applyFill="1" applyBorder="1" applyAlignment="1" applyProtection="1">
      <alignment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166" fontId="20" fillId="0" borderId="25" xfId="0" applyNumberFormat="1" applyFont="1" applyFill="1" applyBorder="1" applyAlignment="1" applyProtection="1">
      <alignment vertical="center"/>
      <protection locked="0"/>
    </xf>
    <xf numFmtId="166" fontId="19" fillId="0" borderId="25" xfId="0" applyNumberFormat="1" applyFont="1" applyFill="1" applyBorder="1" applyAlignment="1" applyProtection="1">
      <alignment vertical="center"/>
    </xf>
    <xf numFmtId="166" fontId="20" fillId="0" borderId="26" xfId="0" applyNumberFormat="1" applyFont="1" applyFill="1" applyBorder="1" applyAlignment="1" applyProtection="1">
      <alignment vertical="center"/>
      <protection locked="0"/>
    </xf>
    <xf numFmtId="0" fontId="20" fillId="0" borderId="27" xfId="0" applyFont="1" applyFill="1" applyBorder="1" applyAlignment="1" applyProtection="1">
      <alignment horizontal="center" vertical="center"/>
    </xf>
    <xf numFmtId="0" fontId="20" fillId="0" borderId="28" xfId="0" applyFont="1" applyFill="1" applyBorder="1" applyAlignment="1" applyProtection="1">
      <alignment vertical="center" wrapText="1"/>
    </xf>
    <xf numFmtId="0" fontId="20" fillId="0" borderId="28" xfId="0" applyFont="1" applyFill="1" applyBorder="1" applyAlignment="1" applyProtection="1">
      <alignment vertical="center" wrapText="1"/>
      <protection locked="0"/>
    </xf>
    <xf numFmtId="166" fontId="20" fillId="0" borderId="28" xfId="0" applyNumberFormat="1" applyFont="1" applyFill="1" applyBorder="1" applyAlignment="1" applyProtection="1">
      <alignment vertical="center"/>
      <protection locked="0"/>
    </xf>
    <xf numFmtId="166" fontId="20" fillId="0" borderId="13" xfId="0" applyNumberFormat="1" applyFont="1" applyFill="1" applyBorder="1" applyAlignment="1" applyProtection="1">
      <alignment vertical="center"/>
      <protection locked="0"/>
    </xf>
    <xf numFmtId="166" fontId="19" fillId="0" borderId="23" xfId="0" applyNumberFormat="1" applyFont="1" applyFill="1" applyBorder="1" applyAlignment="1" applyProtection="1">
      <alignment vertical="center"/>
    </xf>
    <xf numFmtId="166" fontId="19" fillId="0" borderId="14" xfId="0" applyNumberFormat="1" applyFont="1" applyFill="1" applyBorder="1" applyAlignment="1" applyProtection="1">
      <alignment vertical="center"/>
    </xf>
    <xf numFmtId="166" fontId="21" fillId="0" borderId="6" xfId="0" applyNumberFormat="1" applyFont="1" applyFill="1" applyBorder="1" applyAlignment="1" applyProtection="1">
      <alignment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 applyProtection="1">
      <alignment horizontal="right" vertical="center" wrapText="1" indent="1"/>
    </xf>
    <xf numFmtId="0" fontId="17" fillId="0" borderId="30" xfId="0" applyFont="1" applyFill="1" applyBorder="1" applyAlignment="1" applyProtection="1">
      <alignment horizontal="left" vertical="center" wrapText="1" indent="1"/>
      <protection locked="0"/>
    </xf>
    <xf numFmtId="166" fontId="20" fillId="0" borderId="31" xfId="0" applyNumberFormat="1" applyFont="1" applyFill="1" applyBorder="1" applyAlignment="1" applyProtection="1">
      <alignment horizontal="right" vertical="center" wrapText="1" indent="2"/>
      <protection locked="0"/>
    </xf>
    <xf numFmtId="0" fontId="20" fillId="0" borderId="3" xfId="0" applyFont="1" applyFill="1" applyBorder="1" applyAlignment="1" applyProtection="1">
      <alignment horizontal="right" vertical="center" wrapText="1" indent="1"/>
    </xf>
    <xf numFmtId="0" fontId="17" fillId="0" borderId="32" xfId="0" applyFont="1" applyFill="1" applyBorder="1" applyAlignment="1" applyProtection="1">
      <alignment horizontal="left" vertical="center" wrapText="1" indent="1"/>
      <protection locked="0"/>
    </xf>
    <xf numFmtId="166" fontId="20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6" fontId="20" fillId="0" borderId="4" xfId="0" applyNumberFormat="1" applyFont="1" applyFill="1" applyBorder="1" applyAlignment="1" applyProtection="1">
      <alignment horizontal="right" vertical="center" wrapText="1" indent="2"/>
      <protection locked="0"/>
    </xf>
    <xf numFmtId="0" fontId="20" fillId="0" borderId="3" xfId="0" applyFont="1" applyFill="1" applyBorder="1" applyAlignment="1">
      <alignment horizontal="right" vertical="center" wrapText="1" indent="1"/>
    </xf>
    <xf numFmtId="0" fontId="17" fillId="0" borderId="32" xfId="0" applyFont="1" applyFill="1" applyBorder="1" applyAlignment="1" applyProtection="1">
      <alignment horizontal="left" vertical="center" wrapText="1" indent="8"/>
      <protection locked="0"/>
    </xf>
    <xf numFmtId="0" fontId="20" fillId="0" borderId="27" xfId="0" applyFont="1" applyFill="1" applyBorder="1" applyAlignment="1">
      <alignment horizontal="right" vertical="center" wrapText="1" indent="1"/>
    </xf>
    <xf numFmtId="166" fontId="20" fillId="0" borderId="28" xfId="0" applyNumberFormat="1" applyFont="1" applyFill="1" applyBorder="1" applyAlignment="1" applyProtection="1">
      <alignment horizontal="right" vertical="center" wrapText="1" indent="2"/>
      <protection locked="0"/>
    </xf>
    <xf numFmtId="166" fontId="20" fillId="0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8" fillId="0" borderId="0" xfId="11" applyFill="1"/>
    <xf numFmtId="0" fontId="17" fillId="0" borderId="0" xfId="11" applyFont="1" applyFill="1"/>
    <xf numFmtId="0" fontId="28" fillId="0" borderId="0" xfId="11" applyFont="1" applyFill="1"/>
    <xf numFmtId="3" fontId="28" fillId="0" borderId="0" xfId="11" applyNumberFormat="1" applyFont="1" applyFill="1" applyAlignment="1">
      <alignment horizontal="center"/>
    </xf>
    <xf numFmtId="0" fontId="10" fillId="0" borderId="0" xfId="10" applyFill="1" applyAlignment="1" applyProtection="1">
      <alignment vertical="center" wrapText="1"/>
    </xf>
    <xf numFmtId="0" fontId="10" fillId="0" borderId="0" xfId="10" applyFill="1" applyAlignment="1" applyProtection="1">
      <alignment horizontal="center" vertical="center"/>
    </xf>
    <xf numFmtId="49" fontId="12" fillId="0" borderId="27" xfId="10" applyNumberFormat="1" applyFont="1" applyFill="1" applyBorder="1" applyAlignment="1" applyProtection="1">
      <alignment horizontal="center" vertical="center" wrapText="1"/>
    </xf>
    <xf numFmtId="49" fontId="12" fillId="0" borderId="28" xfId="10" applyNumberFormat="1" applyFont="1" applyFill="1" applyBorder="1" applyAlignment="1" applyProtection="1">
      <alignment horizontal="center" vertical="center"/>
    </xf>
    <xf numFmtId="49" fontId="12" fillId="0" borderId="14" xfId="10" applyNumberFormat="1" applyFont="1" applyFill="1" applyBorder="1" applyAlignment="1" applyProtection="1">
      <alignment horizontal="center" vertical="center"/>
    </xf>
    <xf numFmtId="49" fontId="9" fillId="0" borderId="0" xfId="10" applyNumberFormat="1" applyFont="1" applyFill="1" applyAlignment="1" applyProtection="1">
      <alignment horizontal="center" vertical="center"/>
    </xf>
    <xf numFmtId="175" fontId="13" fillId="0" borderId="31" xfId="10" applyNumberFormat="1" applyFont="1" applyFill="1" applyBorder="1" applyAlignment="1" applyProtection="1">
      <alignment horizontal="center" vertical="center"/>
    </xf>
    <xf numFmtId="176" fontId="13" fillId="0" borderId="33" xfId="10" applyNumberFormat="1" applyFont="1" applyFill="1" applyBorder="1" applyAlignment="1" applyProtection="1">
      <alignment vertical="center"/>
      <protection locked="0"/>
    </xf>
    <xf numFmtId="175" fontId="13" fillId="0" borderId="1" xfId="10" applyNumberFormat="1" applyFont="1" applyFill="1" applyBorder="1" applyAlignment="1" applyProtection="1">
      <alignment horizontal="center" vertical="center"/>
    </xf>
    <xf numFmtId="176" fontId="13" fillId="0" borderId="4" xfId="10" applyNumberFormat="1" applyFont="1" applyFill="1" applyBorder="1" applyAlignment="1" applyProtection="1">
      <alignment vertical="center"/>
      <protection locked="0"/>
    </xf>
    <xf numFmtId="176" fontId="12" fillId="0" borderId="4" xfId="10" applyNumberFormat="1" applyFont="1" applyFill="1" applyBorder="1" applyAlignment="1" applyProtection="1">
      <alignment vertical="center"/>
    </xf>
    <xf numFmtId="0" fontId="12" fillId="0" borderId="27" xfId="10" applyFont="1" applyFill="1" applyBorder="1" applyAlignment="1" applyProtection="1">
      <alignment horizontal="left" vertical="center" wrapText="1"/>
    </xf>
    <xf numFmtId="175" fontId="13" fillId="0" borderId="28" xfId="10" applyNumberFormat="1" applyFont="1" applyFill="1" applyBorder="1" applyAlignment="1" applyProtection="1">
      <alignment horizontal="center" vertical="center"/>
    </xf>
    <xf numFmtId="176" fontId="12" fillId="0" borderId="14" xfId="10" applyNumberFormat="1" applyFont="1" applyFill="1" applyBorder="1" applyAlignment="1" applyProtection="1">
      <alignment vertical="center"/>
    </xf>
    <xf numFmtId="0" fontId="28" fillId="0" borderId="0" xfId="11" applyFont="1" applyFill="1" applyAlignment="1"/>
    <xf numFmtId="0" fontId="11" fillId="0" borderId="0" xfId="10" applyFont="1" applyFill="1" applyAlignment="1" applyProtection="1">
      <alignment horizontal="center" vertical="center"/>
    </xf>
    <xf numFmtId="0" fontId="16" fillId="0" borderId="22" xfId="11" applyFont="1" applyFill="1" applyBorder="1" applyAlignment="1">
      <alignment horizontal="center" vertical="center"/>
    </xf>
    <xf numFmtId="0" fontId="16" fillId="0" borderId="6" xfId="11" applyFont="1" applyFill="1" applyBorder="1" applyAlignment="1">
      <alignment horizontal="center" vertical="center" wrapText="1"/>
    </xf>
    <xf numFmtId="0" fontId="16" fillId="0" borderId="7" xfId="11" applyFont="1" applyFill="1" applyBorder="1" applyAlignment="1">
      <alignment horizontal="center" vertical="center" wrapText="1"/>
    </xf>
    <xf numFmtId="0" fontId="17" fillId="0" borderId="31" xfId="11" applyFont="1" applyFill="1" applyBorder="1" applyAlignment="1">
      <alignment horizontal="right" indent="1"/>
    </xf>
    <xf numFmtId="3" fontId="17" fillId="0" borderId="31" xfId="11" applyNumberFormat="1" applyFont="1" applyFill="1" applyBorder="1" applyProtection="1">
      <protection locked="0"/>
    </xf>
    <xf numFmtId="3" fontId="17" fillId="0" borderId="33" xfId="11" applyNumberFormat="1" applyFont="1" applyFill="1" applyBorder="1" applyProtection="1">
      <protection locked="0"/>
    </xf>
    <xf numFmtId="0" fontId="17" fillId="0" borderId="1" xfId="11" applyFont="1" applyFill="1" applyBorder="1" applyAlignment="1">
      <alignment horizontal="right" indent="1"/>
    </xf>
    <xf numFmtId="3" fontId="17" fillId="0" borderId="1" xfId="11" applyNumberFormat="1" applyFont="1" applyFill="1" applyBorder="1" applyProtection="1">
      <protection locked="0"/>
    </xf>
    <xf numFmtId="3" fontId="17" fillId="0" borderId="4" xfId="11" applyNumberFormat="1" applyFont="1" applyFill="1" applyBorder="1" applyProtection="1">
      <protection locked="0"/>
    </xf>
    <xf numFmtId="0" fontId="17" fillId="0" borderId="3" xfId="11" applyFont="1" applyFill="1" applyBorder="1" applyProtection="1">
      <protection locked="0"/>
    </xf>
    <xf numFmtId="0" fontId="17" fillId="0" borderId="5" xfId="11" applyFont="1" applyFill="1" applyBorder="1" applyProtection="1">
      <protection locked="0"/>
    </xf>
    <xf numFmtId="0" fontId="17" fillId="0" borderId="2" xfId="11" applyFont="1" applyFill="1" applyBorder="1" applyAlignment="1">
      <alignment horizontal="right" indent="1"/>
    </xf>
    <xf numFmtId="3" fontId="17" fillId="0" borderId="2" xfId="11" applyNumberFormat="1" applyFont="1" applyFill="1" applyBorder="1" applyProtection="1">
      <protection locked="0"/>
    </xf>
    <xf numFmtId="3" fontId="17" fillId="0" borderId="34" xfId="11" applyNumberFormat="1" applyFont="1" applyFill="1" applyBorder="1" applyProtection="1">
      <protection locked="0"/>
    </xf>
    <xf numFmtId="3" fontId="17" fillId="0" borderId="35" xfId="11" applyNumberFormat="1" applyFont="1" applyFill="1" applyBorder="1"/>
    <xf numFmtId="0" fontId="36" fillId="0" borderId="0" xfId="11" applyFont="1" applyFill="1"/>
    <xf numFmtId="0" fontId="29" fillId="0" borderId="0" xfId="0" applyFont="1" applyFill="1" applyAlignment="1">
      <alignment horizontal="center"/>
    </xf>
    <xf numFmtId="0" fontId="14" fillId="0" borderId="0" xfId="0" applyFont="1" applyFill="1" applyAlignment="1">
      <alignment horizontal="right"/>
    </xf>
    <xf numFmtId="0" fontId="1" fillId="0" borderId="22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9" xfId="0" applyFill="1" applyBorder="1" applyAlignment="1">
      <alignment horizontal="center" vertical="center"/>
    </xf>
    <xf numFmtId="0" fontId="0" fillId="0" borderId="31" xfId="0" applyFill="1" applyBorder="1" applyAlignment="1" applyProtection="1">
      <alignment horizontal="left" vertical="center" wrapText="1" indent="1"/>
      <protection locked="0"/>
    </xf>
    <xf numFmtId="0" fontId="0" fillId="0" borderId="3" xfId="0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indent="5"/>
    </xf>
    <xf numFmtId="0" fontId="10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38" fillId="0" borderId="28" xfId="0" applyFont="1" applyFill="1" applyBorder="1" applyAlignment="1">
      <alignment horizontal="left" vertical="center" indent="5"/>
    </xf>
    <xf numFmtId="0" fontId="19" fillId="0" borderId="22" xfId="0" applyFont="1" applyFill="1" applyBorder="1" applyAlignment="1">
      <alignment horizontal="right" vertical="center" wrapText="1" indent="1"/>
    </xf>
    <xf numFmtId="0" fontId="19" fillId="0" borderId="6" xfId="0" applyFont="1" applyFill="1" applyBorder="1" applyAlignment="1">
      <alignment vertical="center" wrapText="1"/>
    </xf>
    <xf numFmtId="166" fontId="19" fillId="0" borderId="6" xfId="0" applyNumberFormat="1" applyFont="1" applyFill="1" applyBorder="1" applyAlignment="1">
      <alignment horizontal="right" vertical="center" wrapText="1" indent="2"/>
    </xf>
    <xf numFmtId="166" fontId="19" fillId="0" borderId="7" xfId="0" applyNumberFormat="1" applyFont="1" applyFill="1" applyBorder="1" applyAlignment="1">
      <alignment horizontal="right" vertical="center" wrapText="1" indent="2"/>
    </xf>
    <xf numFmtId="0" fontId="34" fillId="0" borderId="36" xfId="10" applyFont="1" applyFill="1" applyBorder="1" applyAlignment="1" applyProtection="1">
      <alignment horizontal="center" vertical="center" textRotation="90"/>
    </xf>
    <xf numFmtId="166" fontId="13" fillId="0" borderId="37" xfId="9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9" xfId="9" applyNumberFormat="1" applyFont="1" applyFill="1" applyBorder="1" applyAlignment="1" applyProtection="1">
      <alignment horizontal="left" vertical="center" wrapText="1" indent="1"/>
    </xf>
    <xf numFmtId="49" fontId="13" fillId="0" borderId="3" xfId="9" applyNumberFormat="1" applyFont="1" applyFill="1" applyBorder="1" applyAlignment="1" applyProtection="1">
      <alignment horizontal="left" vertical="center" wrapText="1" indent="1"/>
    </xf>
    <xf numFmtId="49" fontId="13" fillId="0" borderId="29" xfId="9" applyNumberFormat="1" applyFont="1" applyFill="1" applyBorder="1" applyAlignment="1" applyProtection="1">
      <alignment horizontal="left" vertical="center" wrapText="1" indent="1"/>
    </xf>
    <xf numFmtId="49" fontId="13" fillId="0" borderId="5" xfId="9" applyNumberFormat="1" applyFont="1" applyFill="1" applyBorder="1" applyAlignment="1" applyProtection="1">
      <alignment horizontal="left" vertical="center" wrapText="1" indent="1"/>
    </xf>
    <xf numFmtId="49" fontId="13" fillId="0" borderId="15" xfId="9" applyNumberFormat="1" applyFont="1" applyFill="1" applyBorder="1" applyAlignment="1" applyProtection="1">
      <alignment horizontal="left" vertical="center" wrapText="1" indent="1"/>
    </xf>
    <xf numFmtId="0" fontId="12" fillId="0" borderId="22" xfId="9" applyFont="1" applyFill="1" applyBorder="1" applyAlignment="1" applyProtection="1">
      <alignment horizontal="left" vertical="center" wrapText="1" indent="1"/>
    </xf>
    <xf numFmtId="0" fontId="12" fillId="0" borderId="38" xfId="9" applyFont="1" applyFill="1" applyBorder="1" applyAlignment="1" applyProtection="1">
      <alignment horizontal="left" vertical="center" wrapText="1" indent="1"/>
    </xf>
    <xf numFmtId="0" fontId="12" fillId="0" borderId="22" xfId="9" applyFont="1" applyFill="1" applyBorder="1" applyAlignment="1" applyProtection="1">
      <alignment horizontal="center" vertical="center" wrapText="1"/>
    </xf>
    <xf numFmtId="0" fontId="12" fillId="0" borderId="7" xfId="9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right"/>
    </xf>
    <xf numFmtId="166" fontId="13" fillId="0" borderId="39" xfId="9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0" xfId="0" applyFont="1" applyBorder="1" applyAlignment="1" applyProtection="1">
      <alignment horizontal="left" vertical="center" wrapText="1" indent="1"/>
    </xf>
    <xf numFmtId="166" fontId="12" fillId="0" borderId="7" xfId="9" applyNumberFormat="1" applyFont="1" applyFill="1" applyBorder="1" applyAlignment="1" applyProtection="1">
      <alignment horizontal="right" vertical="center" wrapText="1" indent="1"/>
    </xf>
    <xf numFmtId="0" fontId="2" fillId="0" borderId="8" xfId="0" applyFont="1" applyFill="1" applyBorder="1" applyAlignment="1" applyProtection="1">
      <alignment horizontal="right" vertical="center"/>
    </xf>
    <xf numFmtId="0" fontId="6" fillId="0" borderId="0" xfId="9" applyFont="1" applyFill="1" applyProtection="1"/>
    <xf numFmtId="0" fontId="6" fillId="0" borderId="0" xfId="9" applyFont="1" applyFill="1" applyAlignment="1" applyProtection="1">
      <alignment horizontal="right" vertical="center" indent="1"/>
    </xf>
    <xf numFmtId="0" fontId="6" fillId="0" borderId="0" xfId="9" applyFill="1" applyProtection="1"/>
    <xf numFmtId="0" fontId="13" fillId="0" borderId="0" xfId="9" applyFont="1" applyFill="1" applyProtection="1"/>
    <xf numFmtId="0" fontId="9" fillId="0" borderId="0" xfId="9" applyFont="1" applyFill="1" applyProtection="1"/>
    <xf numFmtId="0" fontId="6" fillId="0" borderId="0" xfId="9" applyFill="1" applyAlignment="1" applyProtection="1"/>
    <xf numFmtId="0" fontId="15" fillId="0" borderId="0" xfId="9" applyFont="1" applyFill="1" applyProtection="1"/>
    <xf numFmtId="0" fontId="12" fillId="0" borderId="41" xfId="9" applyFont="1" applyFill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vertical="center" wrapText="1"/>
    </xf>
    <xf numFmtId="0" fontId="18" fillId="0" borderId="40" xfId="0" applyFont="1" applyBorder="1" applyAlignment="1" applyProtection="1">
      <alignment vertical="center" wrapText="1"/>
    </xf>
    <xf numFmtId="0" fontId="6" fillId="0" borderId="0" xfId="9" applyFill="1" applyAlignment="1" applyProtection="1">
      <alignment horizontal="left" vertical="center" indent="1"/>
    </xf>
    <xf numFmtId="166" fontId="12" fillId="0" borderId="42" xfId="9" applyNumberFormat="1" applyFont="1" applyFill="1" applyBorder="1" applyAlignment="1" applyProtection="1">
      <alignment horizontal="right" vertical="center" wrapText="1" indent="1"/>
    </xf>
    <xf numFmtId="166" fontId="13" fillId="0" borderId="43" xfId="9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4" xfId="9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33" xfId="9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34" xfId="9" applyNumberFormat="1" applyFont="1" applyFill="1" applyBorder="1" applyAlignment="1" applyProtection="1">
      <alignment horizontal="right" vertical="center" wrapText="1" indent="1"/>
      <protection locked="0"/>
    </xf>
    <xf numFmtId="166" fontId="19" fillId="0" borderId="7" xfId="9" applyNumberFormat="1" applyFont="1" applyFill="1" applyBorder="1" applyAlignment="1" applyProtection="1">
      <alignment horizontal="right" vertical="center" wrapText="1" indent="1"/>
    </xf>
    <xf numFmtId="166" fontId="18" fillId="0" borderId="7" xfId="0" applyNumberFormat="1" applyFont="1" applyBorder="1" applyAlignment="1" applyProtection="1">
      <alignment horizontal="right" vertical="center" wrapText="1" indent="1"/>
    </xf>
    <xf numFmtId="166" fontId="16" fillId="0" borderId="7" xfId="0" quotePrefix="1" applyNumberFormat="1" applyFont="1" applyBorder="1" applyAlignment="1" applyProtection="1">
      <alignment horizontal="right" vertical="center" wrapText="1" indent="1"/>
    </xf>
    <xf numFmtId="0" fontId="12" fillId="0" borderId="22" xfId="0" applyFont="1" applyFill="1" applyBorder="1" applyAlignment="1">
      <alignment horizontal="center" vertical="center" wrapText="1"/>
    </xf>
    <xf numFmtId="166" fontId="12" fillId="0" borderId="44" xfId="0" applyNumberFormat="1" applyFont="1" applyFill="1" applyBorder="1" applyAlignment="1" applyProtection="1">
      <alignment horizontal="center" vertical="center" wrapText="1"/>
    </xf>
    <xf numFmtId="166" fontId="12" fillId="0" borderId="23" xfId="0" applyNumberFormat="1" applyFont="1" applyFill="1" applyBorder="1" applyAlignment="1" applyProtection="1">
      <alignment horizontal="center" vertical="center" wrapText="1"/>
    </xf>
    <xf numFmtId="166" fontId="12" fillId="0" borderId="45" xfId="0" applyNumberFormat="1" applyFont="1" applyFill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vertical="center" wrapText="1"/>
    </xf>
    <xf numFmtId="0" fontId="17" fillId="0" borderId="3" xfId="0" applyFont="1" applyBorder="1" applyAlignment="1" applyProtection="1">
      <alignment vertical="center" wrapText="1"/>
    </xf>
    <xf numFmtId="0" fontId="28" fillId="0" borderId="0" xfId="11" applyFill="1" applyProtection="1"/>
    <xf numFmtId="0" fontId="39" fillId="0" borderId="0" xfId="11" applyFont="1" applyFill="1" applyProtection="1"/>
    <xf numFmtId="0" fontId="27" fillId="0" borderId="27" xfId="11" applyFont="1" applyFill="1" applyBorder="1" applyAlignment="1" applyProtection="1">
      <alignment horizontal="center" vertical="center" wrapText="1"/>
    </xf>
    <xf numFmtId="0" fontId="27" fillId="0" borderId="28" xfId="11" applyFont="1" applyFill="1" applyBorder="1" applyAlignment="1" applyProtection="1">
      <alignment horizontal="center" vertical="center" wrapText="1"/>
    </xf>
    <xf numFmtId="0" fontId="28" fillId="0" borderId="0" xfId="11" applyFill="1" applyAlignment="1" applyProtection="1">
      <alignment horizontal="center" vertical="center"/>
    </xf>
    <xf numFmtId="0" fontId="18" fillId="0" borderId="15" xfId="11" applyFont="1" applyFill="1" applyBorder="1" applyAlignment="1" applyProtection="1">
      <alignment vertical="center" wrapText="1"/>
    </xf>
    <xf numFmtId="175" fontId="13" fillId="0" borderId="16" xfId="10" applyNumberFormat="1" applyFont="1" applyFill="1" applyBorder="1" applyAlignment="1" applyProtection="1">
      <alignment horizontal="center" vertical="center"/>
    </xf>
    <xf numFmtId="0" fontId="28" fillId="0" borderId="0" xfId="11" applyFill="1" applyAlignment="1" applyProtection="1">
      <alignment vertical="center"/>
    </xf>
    <xf numFmtId="0" fontId="18" fillId="0" borderId="3" xfId="11" applyFont="1" applyFill="1" applyBorder="1" applyAlignment="1" applyProtection="1">
      <alignment vertical="center" wrapText="1"/>
    </xf>
    <xf numFmtId="0" fontId="26" fillId="0" borderId="3" xfId="11" applyFont="1" applyFill="1" applyBorder="1" applyAlignment="1" applyProtection="1">
      <alignment horizontal="left" vertical="center" wrapText="1" indent="1"/>
    </xf>
    <xf numFmtId="0" fontId="18" fillId="0" borderId="27" xfId="11" applyFont="1" applyFill="1" applyBorder="1" applyAlignment="1" applyProtection="1">
      <alignment vertical="center" wrapText="1"/>
    </xf>
    <xf numFmtId="0" fontId="17" fillId="0" borderId="0" xfId="11" applyFont="1" applyFill="1" applyProtection="1"/>
    <xf numFmtId="3" fontId="28" fillId="0" borderId="0" xfId="11" applyNumberFormat="1" applyFont="1" applyFill="1" applyProtection="1"/>
    <xf numFmtId="0" fontId="28" fillId="0" borderId="0" xfId="11" applyFont="1" applyFill="1" applyProtection="1"/>
    <xf numFmtId="0" fontId="10" fillId="0" borderId="0" xfId="10" applyFill="1" applyAlignment="1" applyProtection="1">
      <alignment vertical="center"/>
    </xf>
    <xf numFmtId="0" fontId="9" fillId="0" borderId="0" xfId="10" applyFont="1" applyFill="1" applyAlignment="1" applyProtection="1">
      <alignment vertical="center"/>
    </xf>
    <xf numFmtId="0" fontId="28" fillId="0" borderId="0" xfId="11" applyFont="1" applyFill="1" applyAlignment="1" applyProtection="1"/>
    <xf numFmtId="0" fontId="16" fillId="0" borderId="38" xfId="11" applyFont="1" applyFill="1" applyBorder="1" applyAlignment="1">
      <alignment horizontal="center" vertical="center"/>
    </xf>
    <xf numFmtId="0" fontId="16" fillId="0" borderId="36" xfId="11" applyFont="1" applyFill="1" applyBorder="1" applyAlignment="1">
      <alignment horizontal="center" vertical="center" wrapText="1"/>
    </xf>
    <xf numFmtId="0" fontId="16" fillId="0" borderId="42" xfId="11" applyFont="1" applyFill="1" applyBorder="1" applyAlignment="1">
      <alignment horizontal="center" vertical="center" wrapText="1"/>
    </xf>
    <xf numFmtId="0" fontId="17" fillId="0" borderId="29" xfId="11" applyFont="1" applyFill="1" applyBorder="1" applyProtection="1">
      <protection locked="0"/>
    </xf>
    <xf numFmtId="0" fontId="18" fillId="0" borderId="22" xfId="11" applyFont="1" applyFill="1" applyBorder="1" applyProtection="1">
      <protection locked="0"/>
    </xf>
    <xf numFmtId="0" fontId="17" fillId="0" borderId="6" xfId="11" applyFont="1" applyFill="1" applyBorder="1" applyAlignment="1">
      <alignment horizontal="right" indent="1"/>
    </xf>
    <xf numFmtId="3" fontId="17" fillId="0" borderId="6" xfId="11" applyNumberFormat="1" applyFont="1" applyFill="1" applyBorder="1" applyProtection="1">
      <protection locked="0"/>
    </xf>
    <xf numFmtId="176" fontId="12" fillId="0" borderId="7" xfId="10" applyNumberFormat="1" applyFont="1" applyFill="1" applyBorder="1" applyAlignment="1" applyProtection="1">
      <alignment vertical="center"/>
    </xf>
    <xf numFmtId="0" fontId="40" fillId="0" borderId="0" xfId="11" applyFont="1" applyFill="1"/>
    <xf numFmtId="166" fontId="13" fillId="0" borderId="33" xfId="9" applyNumberFormat="1" applyFont="1" applyFill="1" applyBorder="1" applyAlignment="1" applyProtection="1">
      <alignment horizontal="right" vertical="center" wrapText="1" indent="1"/>
    </xf>
    <xf numFmtId="166" fontId="20" fillId="0" borderId="4" xfId="9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34" xfId="9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33" xfId="9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7" xfId="9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20" fillId="0" borderId="14" xfId="9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8" xfId="0" applyFont="1" applyFill="1" applyBorder="1" applyAlignment="1" applyProtection="1">
      <alignment horizontal="right" vertical="center"/>
    </xf>
    <xf numFmtId="166" fontId="22" fillId="0" borderId="0" xfId="0" applyNumberFormat="1" applyFont="1" applyFill="1" applyAlignment="1" applyProtection="1">
      <alignment horizontal="right" vertical="center"/>
      <protection locked="0"/>
    </xf>
    <xf numFmtId="166" fontId="22" fillId="0" borderId="0" xfId="0" applyNumberFormat="1" applyFont="1" applyFill="1" applyAlignment="1">
      <alignment horizontal="right" vertical="center"/>
    </xf>
    <xf numFmtId="0" fontId="0" fillId="0" borderId="0" xfId="0" applyFill="1" applyBorder="1"/>
    <xf numFmtId="0" fontId="22" fillId="0" borderId="8" xfId="0" applyFont="1" applyFill="1" applyBorder="1" applyAlignment="1" applyProtection="1">
      <alignment horizontal="right"/>
    </xf>
    <xf numFmtId="166" fontId="21" fillId="0" borderId="8" xfId="9" applyNumberFormat="1" applyFont="1" applyFill="1" applyBorder="1" applyAlignment="1" applyProtection="1"/>
    <xf numFmtId="166" fontId="21" fillId="0" borderId="8" xfId="9" applyNumberFormat="1" applyFont="1" applyFill="1" applyBorder="1" applyAlignment="1" applyProtection="1">
      <alignment vertical="center"/>
    </xf>
    <xf numFmtId="166" fontId="0" fillId="0" borderId="0" xfId="0" applyNumberFormat="1" applyFill="1" applyBorder="1" applyAlignment="1">
      <alignment vertical="center" wrapText="1"/>
    </xf>
    <xf numFmtId="0" fontId="12" fillId="0" borderId="7" xfId="9" applyFont="1" applyFill="1" applyBorder="1" applyAlignment="1" applyProtection="1">
      <alignment horizontal="left" vertical="center" wrapText="1"/>
    </xf>
    <xf numFmtId="0" fontId="17" fillId="0" borderId="33" xfId="0" applyFont="1" applyBorder="1" applyAlignment="1" applyProtection="1">
      <alignment horizontal="left" vertical="center" wrapText="1"/>
    </xf>
    <xf numFmtId="0" fontId="17" fillId="0" borderId="4" xfId="0" applyFont="1" applyBorder="1" applyAlignment="1" applyProtection="1">
      <alignment horizontal="left" vertical="center" wrapText="1"/>
    </xf>
    <xf numFmtId="0" fontId="17" fillId="0" borderId="34" xfId="0" applyFont="1" applyBorder="1" applyAlignment="1" applyProtection="1">
      <alignment horizontal="left" vertical="center" wrapText="1"/>
    </xf>
    <xf numFmtId="0" fontId="18" fillId="0" borderId="7" xfId="0" applyFont="1" applyBorder="1" applyAlignment="1" applyProtection="1">
      <alignment horizontal="left" vertical="center" wrapText="1"/>
    </xf>
    <xf numFmtId="0" fontId="4" fillId="0" borderId="46" xfId="9" applyFont="1" applyFill="1" applyBorder="1" applyAlignment="1" applyProtection="1">
      <alignment horizontal="center" vertical="center" wrapText="1"/>
    </xf>
    <xf numFmtId="0" fontId="12" fillId="0" borderId="24" xfId="9" applyFont="1" applyFill="1" applyBorder="1" applyAlignment="1" applyProtection="1">
      <alignment horizontal="center" vertical="center" wrapText="1"/>
    </xf>
    <xf numFmtId="0" fontId="12" fillId="0" borderId="42" xfId="9" applyFont="1" applyFill="1" applyBorder="1" applyAlignment="1" applyProtection="1">
      <alignment vertical="center" wrapText="1"/>
    </xf>
    <xf numFmtId="0" fontId="13" fillId="0" borderId="4" xfId="9" applyFont="1" applyFill="1" applyBorder="1" applyAlignment="1" applyProtection="1">
      <alignment horizontal="left" vertical="center" wrapText="1"/>
    </xf>
    <xf numFmtId="0" fontId="13" fillId="0" borderId="47" xfId="9" applyFont="1" applyFill="1" applyBorder="1" applyAlignment="1" applyProtection="1">
      <alignment horizontal="left" vertical="center" wrapText="1"/>
    </xf>
    <xf numFmtId="0" fontId="13" fillId="0" borderId="4" xfId="9" applyFont="1" applyFill="1" applyBorder="1" applyAlignment="1" applyProtection="1">
      <alignment horizontal="left" vertical="center"/>
    </xf>
    <xf numFmtId="0" fontId="13" fillId="0" borderId="34" xfId="9" applyFont="1" applyFill="1" applyBorder="1" applyAlignment="1" applyProtection="1">
      <alignment horizontal="left" vertical="center" wrapText="1"/>
    </xf>
    <xf numFmtId="0" fontId="12" fillId="0" borderId="7" xfId="9" applyFont="1" applyFill="1" applyBorder="1" applyAlignment="1" applyProtection="1">
      <alignment vertical="center" wrapText="1"/>
    </xf>
    <xf numFmtId="0" fontId="13" fillId="0" borderId="33" xfId="9" applyFont="1" applyFill="1" applyBorder="1" applyAlignment="1" applyProtection="1">
      <alignment horizontal="left" vertical="center" wrapText="1"/>
    </xf>
    <xf numFmtId="0" fontId="19" fillId="0" borderId="7" xfId="9" applyFont="1" applyFill="1" applyBorder="1" applyAlignment="1" applyProtection="1">
      <alignment horizontal="left" vertical="center" wrapText="1"/>
    </xf>
    <xf numFmtId="0" fontId="4" fillId="0" borderId="48" xfId="9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left" vertical="center" indent="1"/>
    </xf>
    <xf numFmtId="0" fontId="0" fillId="0" borderId="28" xfId="0" applyFont="1" applyFill="1" applyBorder="1" applyAlignment="1">
      <alignment horizontal="left" vertical="center" indent="1"/>
    </xf>
    <xf numFmtId="1" fontId="22" fillId="0" borderId="1" xfId="0" applyNumberFormat="1" applyFont="1" applyFill="1" applyBorder="1" applyAlignment="1" applyProtection="1">
      <alignment horizontal="center" vertical="center" wrapText="1"/>
    </xf>
    <xf numFmtId="0" fontId="27" fillId="0" borderId="28" xfId="11" applyFont="1" applyFill="1" applyBorder="1" applyAlignment="1" applyProtection="1">
      <alignment horizontal="right" vertical="center" wrapText="1" indent="1"/>
    </xf>
    <xf numFmtId="0" fontId="27" fillId="0" borderId="14" xfId="11" applyFont="1" applyFill="1" applyBorder="1" applyAlignment="1" applyProtection="1">
      <alignment horizontal="right" vertical="center" wrapText="1" indent="1"/>
    </xf>
    <xf numFmtId="174" fontId="35" fillId="0" borderId="16" xfId="11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43" xfId="11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1" xfId="11" applyNumberFormat="1" applyFont="1" applyFill="1" applyBorder="1" applyAlignment="1" applyProtection="1">
      <alignment horizontal="right" vertical="center" wrapText="1" indent="1"/>
    </xf>
    <xf numFmtId="174" fontId="35" fillId="0" borderId="4" xfId="11" applyNumberFormat="1" applyFont="1" applyFill="1" applyBorder="1" applyAlignment="1" applyProtection="1">
      <alignment horizontal="right" vertical="center" wrapText="1" indent="1"/>
    </xf>
    <xf numFmtId="174" fontId="17" fillId="0" borderId="1" xfId="11" applyNumberFormat="1" applyFont="1" applyFill="1" applyBorder="1" applyAlignment="1" applyProtection="1">
      <alignment horizontal="right" vertical="center" wrapText="1" indent="1"/>
    </xf>
    <xf numFmtId="174" fontId="17" fillId="0" borderId="1" xfId="11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" xfId="11" applyNumberFormat="1" applyFont="1" applyFill="1" applyBorder="1" applyAlignment="1" applyProtection="1">
      <alignment horizontal="right" vertical="center" wrapText="1" indent="1"/>
      <protection locked="0"/>
    </xf>
    <xf numFmtId="174" fontId="18" fillId="0" borderId="1" xfId="11" applyNumberFormat="1" applyFont="1" applyFill="1" applyBorder="1" applyAlignment="1" applyProtection="1">
      <alignment horizontal="right" vertical="center" wrapText="1" indent="1"/>
    </xf>
    <xf numFmtId="174" fontId="17" fillId="0" borderId="4" xfId="11" applyNumberFormat="1" applyFont="1" applyFill="1" applyBorder="1" applyAlignment="1" applyProtection="1">
      <alignment horizontal="right" vertical="center" wrapText="1" indent="1"/>
    </xf>
    <xf numFmtId="174" fontId="35" fillId="0" borderId="28" xfId="11" applyNumberFormat="1" applyFont="1" applyFill="1" applyBorder="1" applyAlignment="1" applyProtection="1">
      <alignment horizontal="right" vertical="center" wrapText="1" indent="1"/>
    </xf>
    <xf numFmtId="174" fontId="35" fillId="0" borderId="14" xfId="11" applyNumberFormat="1" applyFont="1" applyFill="1" applyBorder="1" applyAlignment="1" applyProtection="1">
      <alignment horizontal="right" vertical="center" wrapText="1" indent="1"/>
    </xf>
    <xf numFmtId="3" fontId="28" fillId="0" borderId="0" xfId="11" applyNumberFormat="1" applyFont="1" applyFill="1" applyAlignment="1" applyProtection="1">
      <alignment horizontal="right" indent="1"/>
    </xf>
    <xf numFmtId="0" fontId="28" fillId="0" borderId="0" xfId="11" applyFill="1" applyAlignment="1" applyProtection="1">
      <alignment horizontal="right" indent="1"/>
    </xf>
    <xf numFmtId="0" fontId="17" fillId="0" borderId="33" xfId="0" applyFont="1" applyFill="1" applyBorder="1" applyAlignment="1" applyProtection="1">
      <alignment horizontal="left" wrapText="1" indent="1"/>
    </xf>
    <xf numFmtId="0" fontId="17" fillId="0" borderId="4" xfId="0" applyFont="1" applyFill="1" applyBorder="1" applyAlignment="1" applyProtection="1">
      <alignment horizontal="left" wrapText="1" indent="1"/>
    </xf>
    <xf numFmtId="0" fontId="17" fillId="0" borderId="43" xfId="0" applyFont="1" applyBorder="1" applyAlignment="1" applyProtection="1">
      <alignment horizontal="left" vertical="center" wrapText="1"/>
    </xf>
    <xf numFmtId="0" fontId="17" fillId="0" borderId="34" xfId="0" applyFont="1" applyBorder="1" applyAlignment="1" applyProtection="1">
      <alignment vertical="center" wrapText="1"/>
    </xf>
    <xf numFmtId="0" fontId="17" fillId="0" borderId="14" xfId="0" applyFont="1" applyBorder="1" applyAlignment="1" applyProtection="1">
      <alignment horizontal="left" vertical="center" wrapText="1"/>
    </xf>
    <xf numFmtId="0" fontId="18" fillId="0" borderId="7" xfId="0" applyFont="1" applyBorder="1" applyAlignment="1" applyProtection="1">
      <alignment vertical="center" wrapText="1"/>
    </xf>
    <xf numFmtId="0" fontId="18" fillId="0" borderId="49" xfId="0" applyFont="1" applyBorder="1" applyAlignment="1" applyProtection="1">
      <alignment vertical="center" wrapText="1"/>
    </xf>
    <xf numFmtId="166" fontId="20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3" fontId="0" fillId="0" borderId="0" xfId="0" applyNumberFormat="1" applyFill="1"/>
    <xf numFmtId="0" fontId="28" fillId="0" borderId="1" xfId="11" applyFill="1" applyBorder="1" applyAlignment="1" applyProtection="1">
      <alignment vertical="center"/>
    </xf>
    <xf numFmtId="0" fontId="28" fillId="0" borderId="4" xfId="11" applyFill="1" applyBorder="1" applyAlignment="1" applyProtection="1">
      <alignment vertical="center"/>
    </xf>
    <xf numFmtId="174" fontId="17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0" xfId="0" applyNumberFormat="1" applyFill="1" applyBorder="1" applyAlignment="1">
      <alignment horizontal="center" vertical="center" wrapText="1"/>
    </xf>
    <xf numFmtId="166" fontId="12" fillId="0" borderId="50" xfId="0" applyNumberFormat="1" applyFont="1" applyFill="1" applyBorder="1" applyAlignment="1" applyProtection="1">
      <alignment horizontal="center" vertical="center" wrapText="1"/>
    </xf>
    <xf numFmtId="166" fontId="19" fillId="0" borderId="51" xfId="0" applyNumberFormat="1" applyFont="1" applyFill="1" applyBorder="1" applyAlignment="1" applyProtection="1">
      <alignment vertical="center" wrapText="1"/>
    </xf>
    <xf numFmtId="166" fontId="19" fillId="0" borderId="32" xfId="0" applyNumberFormat="1" applyFont="1" applyFill="1" applyBorder="1" applyAlignment="1" applyProtection="1">
      <alignment vertical="center" wrapText="1"/>
    </xf>
    <xf numFmtId="166" fontId="4" fillId="0" borderId="10" xfId="0" applyNumberFormat="1" applyFont="1" applyFill="1" applyBorder="1" applyAlignment="1" applyProtection="1">
      <alignment horizontal="centerContinuous" vertical="center" wrapText="1"/>
    </xf>
    <xf numFmtId="166" fontId="4" fillId="0" borderId="8" xfId="0" applyNumberFormat="1" applyFont="1" applyFill="1" applyBorder="1" applyAlignment="1" applyProtection="1">
      <alignment horizontal="center" vertical="center"/>
    </xf>
    <xf numFmtId="166" fontId="12" fillId="0" borderId="41" xfId="0" applyNumberFormat="1" applyFont="1" applyFill="1" applyBorder="1" applyAlignment="1" applyProtection="1">
      <alignment horizontal="center" vertical="center" wrapText="1"/>
    </xf>
    <xf numFmtId="166" fontId="19" fillId="0" borderId="11" xfId="0" applyNumberFormat="1" applyFont="1" applyFill="1" applyBorder="1" applyAlignment="1" applyProtection="1">
      <alignment vertical="center" wrapText="1"/>
    </xf>
    <xf numFmtId="166" fontId="13" fillId="0" borderId="39" xfId="0" applyNumberFormat="1" applyFont="1" applyFill="1" applyBorder="1" applyAlignment="1" applyProtection="1">
      <alignment vertical="center" wrapText="1"/>
      <protection locked="0"/>
    </xf>
    <xf numFmtId="166" fontId="19" fillId="0" borderId="39" xfId="0" applyNumberFormat="1" applyFont="1" applyFill="1" applyBorder="1" applyAlignment="1" applyProtection="1">
      <alignment vertical="center" wrapText="1"/>
    </xf>
    <xf numFmtId="1" fontId="22" fillId="2" borderId="11" xfId="0" applyNumberFormat="1" applyFont="1" applyFill="1" applyBorder="1" applyAlignment="1" applyProtection="1">
      <alignment horizontal="center" vertical="center" wrapText="1"/>
    </xf>
    <xf numFmtId="1" fontId="9" fillId="0" borderId="39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11" xfId="0" applyNumberFormat="1" applyFont="1" applyFill="1" applyBorder="1" applyAlignment="1" applyProtection="1">
      <alignment horizontal="left" vertical="center" wrapText="1" indent="1"/>
    </xf>
    <xf numFmtId="166" fontId="13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6" fontId="12" fillId="0" borderId="39" xfId="0" applyNumberFormat="1" applyFont="1" applyFill="1" applyBorder="1" applyAlignment="1" applyProtection="1">
      <alignment horizontal="left" vertical="center" wrapText="1" indent="1"/>
    </xf>
    <xf numFmtId="166" fontId="12" fillId="0" borderId="24" xfId="0" applyNumberFormat="1" applyFont="1" applyFill="1" applyBorder="1" applyAlignment="1" applyProtection="1">
      <alignment horizontal="center" vertical="center" wrapText="1"/>
    </xf>
    <xf numFmtId="166" fontId="12" fillId="0" borderId="17" xfId="0" applyNumberFormat="1" applyFont="1" applyFill="1" applyBorder="1" applyAlignment="1" applyProtection="1">
      <alignment horizontal="right" vertical="center" wrapText="1" indent="1"/>
    </xf>
    <xf numFmtId="166" fontId="12" fillId="0" borderId="18" xfId="0" applyNumberFormat="1" applyFont="1" applyFill="1" applyBorder="1" applyAlignment="1" applyProtection="1">
      <alignment horizontal="right" vertical="center" wrapText="1" indent="1"/>
    </xf>
    <xf numFmtId="166" fontId="12" fillId="0" borderId="48" xfId="0" applyNumberFormat="1" applyFont="1" applyFill="1" applyBorder="1" applyAlignment="1" applyProtection="1">
      <alignment horizontal="right" vertical="center" wrapText="1" indent="1"/>
    </xf>
    <xf numFmtId="166" fontId="13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46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46" xfId="0" applyNumberFormat="1" applyFont="1" applyFill="1" applyBorder="1" applyAlignment="1" applyProtection="1">
      <alignment vertical="center" wrapText="1"/>
      <protection locked="0"/>
    </xf>
    <xf numFmtId="166" fontId="13" fillId="0" borderId="52" xfId="0" applyNumberFormat="1" applyFont="1" applyFill="1" applyBorder="1" applyAlignment="1" applyProtection="1">
      <alignment vertical="center" wrapText="1"/>
      <protection locked="0"/>
    </xf>
    <xf numFmtId="166" fontId="13" fillId="0" borderId="53" xfId="0" applyNumberFormat="1" applyFont="1" applyFill="1" applyBorder="1" applyAlignment="1" applyProtection="1">
      <alignment vertical="center" wrapText="1"/>
      <protection locked="0"/>
    </xf>
    <xf numFmtId="166" fontId="13" fillId="0" borderId="54" xfId="0" applyNumberFormat="1" applyFont="1" applyFill="1" applyBorder="1" applyAlignment="1" applyProtection="1">
      <alignment vertical="center" wrapText="1"/>
    </xf>
    <xf numFmtId="166" fontId="19" fillId="0" borderId="41" xfId="0" applyNumberFormat="1" applyFont="1" applyFill="1" applyBorder="1" applyAlignment="1" applyProtection="1">
      <alignment vertical="center" wrapText="1"/>
    </xf>
    <xf numFmtId="166" fontId="19" fillId="0" borderId="22" xfId="0" applyNumberFormat="1" applyFont="1" applyFill="1" applyBorder="1" applyAlignment="1" applyProtection="1">
      <alignment vertical="center" wrapText="1"/>
    </xf>
    <xf numFmtId="166" fontId="13" fillId="0" borderId="18" xfId="9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55" xfId="9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9" applyFont="1" applyFill="1" applyBorder="1" applyAlignment="1" applyProtection="1">
      <alignment horizontal="left" vertical="center" wrapText="1" indent="1"/>
    </xf>
    <xf numFmtId="0" fontId="13" fillId="0" borderId="47" xfId="9" applyFont="1" applyFill="1" applyBorder="1" applyAlignment="1" applyProtection="1">
      <alignment horizontal="left" vertical="center" wrapText="1" indent="1"/>
    </xf>
    <xf numFmtId="0" fontId="13" fillId="0" borderId="4" xfId="9" applyFont="1" applyFill="1" applyBorder="1" applyAlignment="1" applyProtection="1">
      <alignment horizontal="left" indent="6"/>
    </xf>
    <xf numFmtId="0" fontId="19" fillId="0" borderId="7" xfId="9" applyFont="1" applyFill="1" applyBorder="1" applyAlignment="1" applyProtection="1">
      <alignment horizontal="left" vertical="center" wrapText="1" indent="1"/>
    </xf>
    <xf numFmtId="0" fontId="13" fillId="0" borderId="49" xfId="9" applyFont="1" applyFill="1" applyBorder="1" applyAlignment="1" applyProtection="1">
      <alignment horizontal="left" vertical="center" wrapText="1" indent="1"/>
    </xf>
    <xf numFmtId="0" fontId="13" fillId="0" borderId="33" xfId="9" applyFont="1" applyFill="1" applyBorder="1" applyAlignment="1" applyProtection="1">
      <alignment horizontal="left" vertical="center" wrapText="1" indent="1"/>
    </xf>
    <xf numFmtId="0" fontId="13" fillId="0" borderId="14" xfId="9" applyFont="1" applyFill="1" applyBorder="1" applyAlignment="1" applyProtection="1">
      <alignment horizontal="left" vertical="center" wrapText="1" indent="1"/>
    </xf>
    <xf numFmtId="0" fontId="19" fillId="0" borderId="49" xfId="9" applyFont="1" applyFill="1" applyBorder="1" applyAlignment="1" applyProtection="1">
      <alignment horizontal="left" vertical="center" wrapText="1" indent="1"/>
    </xf>
    <xf numFmtId="0" fontId="16" fillId="0" borderId="49" xfId="0" applyFont="1" applyBorder="1" applyAlignment="1" applyProtection="1">
      <alignment horizontal="left" vertical="center" wrapText="1" indent="1"/>
    </xf>
    <xf numFmtId="0" fontId="13" fillId="0" borderId="47" xfId="9" applyFont="1" applyFill="1" applyBorder="1" applyAlignment="1" applyProtection="1">
      <alignment horizontal="left" indent="1"/>
    </xf>
    <xf numFmtId="166" fontId="13" fillId="0" borderId="17" xfId="9" applyNumberFormat="1" applyFont="1" applyFill="1" applyBorder="1" applyAlignment="1" applyProtection="1">
      <alignment horizontal="right" vertical="center" wrapText="1" indent="1"/>
      <protection locked="0"/>
    </xf>
    <xf numFmtId="176" fontId="20" fillId="0" borderId="4" xfId="10" applyNumberFormat="1" applyFont="1" applyFill="1" applyBorder="1" applyAlignment="1" applyProtection="1">
      <alignment vertical="center"/>
      <protection locked="0"/>
    </xf>
    <xf numFmtId="166" fontId="20" fillId="0" borderId="49" xfId="9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4" xfId="9" applyNumberFormat="1" applyFont="1" applyFill="1" applyBorder="1" applyAlignment="1" applyProtection="1">
      <alignment horizontal="left" vertical="center" wrapText="1" indent="1"/>
    </xf>
    <xf numFmtId="166" fontId="13" fillId="0" borderId="56" xfId="9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22" xfId="9" applyNumberFormat="1" applyFont="1" applyFill="1" applyBorder="1" applyAlignment="1" applyProtection="1">
      <alignment horizontal="left" vertical="center" wrapText="1" indent="1"/>
    </xf>
    <xf numFmtId="49" fontId="19" fillId="0" borderId="19" xfId="9" applyNumberFormat="1" applyFont="1" applyFill="1" applyBorder="1" applyAlignment="1" applyProtection="1">
      <alignment horizontal="left" vertical="center" wrapText="1" indent="1"/>
    </xf>
    <xf numFmtId="166" fontId="13" fillId="0" borderId="24" xfId="9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47" xfId="9" applyFont="1" applyFill="1" applyBorder="1" applyAlignment="1" applyProtection="1">
      <alignment horizontal="left" vertical="center" wrapText="1" indent="1"/>
    </xf>
    <xf numFmtId="166" fontId="12" fillId="0" borderId="7" xfId="9" applyNumberFormat="1" applyFont="1" applyBorder="1" applyAlignment="1">
      <alignment horizontal="right" vertical="center" wrapText="1" indent="1"/>
    </xf>
    <xf numFmtId="166" fontId="13" fillId="0" borderId="33" xfId="9" applyNumberFormat="1" applyFont="1" applyBorder="1" applyAlignment="1" applyProtection="1">
      <alignment horizontal="right" vertical="center" wrapText="1" indent="1"/>
      <protection locked="0"/>
    </xf>
    <xf numFmtId="166" fontId="13" fillId="0" borderId="4" xfId="9" applyNumberFormat="1" applyFont="1" applyBorder="1" applyAlignment="1" applyProtection="1">
      <alignment horizontal="right" vertical="center" wrapText="1" indent="1"/>
      <protection locked="0"/>
    </xf>
    <xf numFmtId="166" fontId="13" fillId="0" borderId="34" xfId="9" applyNumberFormat="1" applyFont="1" applyBorder="1" applyAlignment="1" applyProtection="1">
      <alignment horizontal="right" vertical="center" wrapText="1" indent="1"/>
      <protection locked="0"/>
    </xf>
    <xf numFmtId="166" fontId="19" fillId="0" borderId="7" xfId="9" applyNumberFormat="1" applyFont="1" applyBorder="1" applyAlignment="1">
      <alignment horizontal="right" vertical="center" wrapText="1" indent="1"/>
    </xf>
    <xf numFmtId="166" fontId="13" fillId="0" borderId="33" xfId="9" applyNumberFormat="1" applyFont="1" applyBorder="1" applyAlignment="1">
      <alignment horizontal="right" vertical="center" wrapText="1" indent="1"/>
    </xf>
    <xf numFmtId="166" fontId="20" fillId="0" borderId="4" xfId="9" applyNumberFormat="1" applyFont="1" applyBorder="1" applyAlignment="1" applyProtection="1">
      <alignment horizontal="right" vertical="center" wrapText="1" indent="1"/>
      <protection locked="0"/>
    </xf>
    <xf numFmtId="166" fontId="20" fillId="0" borderId="34" xfId="9" applyNumberFormat="1" applyFont="1" applyBorder="1" applyAlignment="1" applyProtection="1">
      <alignment horizontal="right" vertical="center" wrapText="1" indent="1"/>
      <protection locked="0"/>
    </xf>
    <xf numFmtId="166" fontId="20" fillId="0" borderId="33" xfId="9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9" applyNumberFormat="1" applyFont="1" applyBorder="1" applyAlignment="1" applyProtection="1">
      <alignment horizontal="right" vertical="center" wrapText="1" indent="1"/>
      <protection locked="0"/>
    </xf>
    <xf numFmtId="166" fontId="20" fillId="0" borderId="47" xfId="9" applyNumberFormat="1" applyFont="1" applyBorder="1" applyAlignment="1" applyProtection="1">
      <alignment horizontal="right" vertical="center" wrapText="1" indent="1"/>
      <protection locked="0"/>
    </xf>
    <xf numFmtId="166" fontId="12" fillId="0" borderId="7" xfId="9" applyNumberFormat="1" applyFont="1" applyBorder="1" applyAlignment="1" applyProtection="1">
      <alignment horizontal="right" vertical="center" wrapText="1" indent="1"/>
      <protection locked="0"/>
    </xf>
    <xf numFmtId="166" fontId="12" fillId="0" borderId="42" xfId="9" applyNumberFormat="1" applyFont="1" applyBorder="1" applyAlignment="1">
      <alignment horizontal="right" vertical="center" wrapText="1" indent="1"/>
    </xf>
    <xf numFmtId="166" fontId="13" fillId="0" borderId="43" xfId="9" applyNumberFormat="1" applyFont="1" applyBorder="1" applyAlignment="1" applyProtection="1">
      <alignment horizontal="right" vertical="center" wrapText="1" indent="1"/>
      <protection locked="0"/>
    </xf>
    <xf numFmtId="166" fontId="13" fillId="0" borderId="39" xfId="9" applyNumberFormat="1" applyFont="1" applyBorder="1" applyAlignment="1" applyProtection="1">
      <alignment horizontal="right" vertical="center" wrapText="1" indent="1"/>
      <protection locked="0"/>
    </xf>
    <xf numFmtId="166" fontId="13" fillId="0" borderId="37" xfId="9" applyNumberFormat="1" applyFont="1" applyBorder="1" applyAlignment="1" applyProtection="1">
      <alignment horizontal="right" vertical="center" wrapText="1" indent="1"/>
      <protection locked="0"/>
    </xf>
    <xf numFmtId="166" fontId="13" fillId="0" borderId="55" xfId="9" applyNumberFormat="1" applyFont="1" applyBorder="1" applyAlignment="1" applyProtection="1">
      <alignment horizontal="right" vertical="center" wrapText="1" indent="1"/>
      <protection locked="0"/>
    </xf>
    <xf numFmtId="166" fontId="18" fillId="0" borderId="7" xfId="0" applyNumberFormat="1" applyFont="1" applyBorder="1" applyAlignment="1">
      <alignment horizontal="right" vertical="center" wrapText="1" indent="1"/>
    </xf>
    <xf numFmtId="166" fontId="19" fillId="0" borderId="41" xfId="9" applyNumberFormat="1" applyFont="1" applyBorder="1" applyAlignment="1" applyProtection="1">
      <alignment horizontal="right" vertical="center" wrapText="1" indent="1"/>
      <protection locked="0"/>
    </xf>
    <xf numFmtId="166" fontId="19" fillId="0" borderId="56" xfId="9" applyNumberFormat="1" applyFont="1" applyBorder="1" applyAlignment="1" applyProtection="1">
      <alignment horizontal="right" vertical="center" wrapText="1" indent="1"/>
      <protection locked="0"/>
    </xf>
    <xf numFmtId="166" fontId="16" fillId="0" borderId="7" xfId="0" quotePrefix="1" applyNumberFormat="1" applyFont="1" applyBorder="1" applyAlignment="1">
      <alignment horizontal="right" vertical="center" wrapText="1" indent="1"/>
    </xf>
    <xf numFmtId="166" fontId="19" fillId="0" borderId="18" xfId="0" applyNumberFormat="1" applyFont="1" applyFill="1" applyBorder="1" applyAlignment="1" applyProtection="1">
      <alignment horizontal="right" vertical="center" wrapText="1" indent="1"/>
    </xf>
    <xf numFmtId="166" fontId="13" fillId="0" borderId="57" xfId="9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6" fontId="19" fillId="0" borderId="16" xfId="0" applyNumberFormat="1" applyFont="1" applyFill="1" applyBorder="1" applyAlignment="1" applyProtection="1">
      <alignment horizontal="right" vertical="center" wrapText="1" indent="1"/>
    </xf>
    <xf numFmtId="166" fontId="19" fillId="0" borderId="9" xfId="0" applyNumberFormat="1" applyFont="1" applyFill="1" applyBorder="1" applyAlignment="1" applyProtection="1">
      <alignment horizontal="right" vertical="center" wrapText="1" indent="1"/>
    </xf>
    <xf numFmtId="166" fontId="19" fillId="0" borderId="17" xfId="0" applyNumberFormat="1" applyFont="1" applyFill="1" applyBorder="1" applyAlignment="1" applyProtection="1">
      <alignment horizontal="right" vertical="center" wrapText="1" indent="1"/>
    </xf>
    <xf numFmtId="166" fontId="1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18" xfId="0" applyNumberFormat="1" applyFont="1" applyFill="1" applyBorder="1" applyAlignment="1" applyProtection="1">
      <alignment horizontal="right" vertical="center" wrapText="1" indent="1"/>
    </xf>
    <xf numFmtId="166" fontId="19" fillId="0" borderId="1" xfId="0" applyNumberFormat="1" applyFont="1" applyFill="1" applyBorder="1" applyAlignment="1" applyProtection="1">
      <alignment horizontal="right" vertical="center" wrapText="1" indent="1"/>
    </xf>
    <xf numFmtId="166" fontId="19" fillId="0" borderId="25" xfId="0" applyNumberFormat="1" applyFont="1" applyFill="1" applyBorder="1" applyAlignment="1" applyProtection="1">
      <alignment horizontal="right" vertical="center" wrapText="1" indent="1"/>
    </xf>
    <xf numFmtId="166" fontId="19" fillId="0" borderId="20" xfId="0" applyNumberFormat="1" applyFont="1" applyFill="1" applyBorder="1" applyAlignment="1" applyProtection="1">
      <alignment horizontal="right" vertical="center" wrapText="1" indent="1"/>
    </xf>
    <xf numFmtId="166" fontId="19" fillId="0" borderId="21" xfId="0" applyNumberFormat="1" applyFont="1" applyFill="1" applyBorder="1" applyAlignment="1" applyProtection="1">
      <alignment horizontal="right" vertical="center" wrapText="1" indent="1"/>
    </xf>
    <xf numFmtId="166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19" fillId="0" borderId="6" xfId="0" applyNumberFormat="1" applyFont="1" applyFill="1" applyBorder="1" applyAlignment="1" applyProtection="1">
      <alignment horizontal="right" vertical="center" wrapText="1" indent="1"/>
    </xf>
    <xf numFmtId="166" fontId="19" fillId="0" borderId="23" xfId="0" applyNumberFormat="1" applyFont="1" applyFill="1" applyBorder="1" applyAlignment="1" applyProtection="1">
      <alignment horizontal="right" vertical="center" wrapText="1" indent="1"/>
    </xf>
    <xf numFmtId="166" fontId="19" fillId="0" borderId="24" xfId="0" applyNumberFormat="1" applyFont="1" applyFill="1" applyBorder="1" applyAlignment="1" applyProtection="1">
      <alignment horizontal="right" vertical="center" wrapText="1" inden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19" xfId="0" applyFont="1" applyBorder="1" applyAlignment="1" applyProtection="1">
      <alignment horizontal="left" vertical="center" wrapText="1"/>
    </xf>
    <xf numFmtId="0" fontId="18" fillId="0" borderId="47" xfId="0" applyFont="1" applyBorder="1" applyAlignment="1" applyProtection="1">
      <alignment horizontal="left" vertical="center" wrapText="1"/>
    </xf>
    <xf numFmtId="0" fontId="17" fillId="0" borderId="58" xfId="0" applyFont="1" applyBorder="1" applyAlignment="1" applyProtection="1">
      <alignment vertical="center" wrapText="1"/>
    </xf>
    <xf numFmtId="0" fontId="17" fillId="0" borderId="24" xfId="0" applyFont="1" applyBorder="1" applyAlignment="1" applyProtection="1">
      <alignment horizontal="left" vertical="center" wrapText="1"/>
    </xf>
    <xf numFmtId="0" fontId="13" fillId="0" borderId="4" xfId="9" applyFont="1" applyFill="1" applyBorder="1" applyAlignment="1" applyProtection="1">
      <alignment horizontal="left" vertical="center" indent="6"/>
    </xf>
    <xf numFmtId="0" fontId="13" fillId="0" borderId="11" xfId="9" applyFont="1" applyFill="1" applyBorder="1" applyAlignment="1" applyProtection="1">
      <alignment horizontal="left" vertical="center" wrapText="1"/>
    </xf>
    <xf numFmtId="177" fontId="21" fillId="0" borderId="33" xfId="0" applyNumberFormat="1" applyFont="1" applyFill="1" applyBorder="1" applyAlignment="1" applyProtection="1">
      <alignment horizontal="right" vertical="center" indent="1"/>
    </xf>
    <xf numFmtId="177" fontId="25" fillId="0" borderId="4" xfId="0" applyNumberFormat="1" applyFont="1" applyFill="1" applyBorder="1" applyAlignment="1" applyProtection="1">
      <alignment horizontal="right" vertical="center" indent="1"/>
      <protection locked="0"/>
    </xf>
    <xf numFmtId="177" fontId="25" fillId="0" borderId="33" xfId="0" applyNumberFormat="1" applyFont="1" applyFill="1" applyBorder="1" applyAlignment="1" applyProtection="1">
      <alignment horizontal="right" vertical="center" indent="1"/>
      <protection locked="0"/>
    </xf>
    <xf numFmtId="177" fontId="25" fillId="0" borderId="34" xfId="0" applyNumberFormat="1" applyFont="1" applyFill="1" applyBorder="1" applyAlignment="1" applyProtection="1">
      <alignment horizontal="right" vertical="center" indent="1"/>
      <protection locked="0"/>
    </xf>
    <xf numFmtId="3" fontId="25" fillId="0" borderId="34" xfId="0" applyNumberFormat="1" applyFont="1" applyFill="1" applyBorder="1" applyAlignment="1" applyProtection="1">
      <alignment horizontal="right" vertical="center" indent="1"/>
      <protection locked="0"/>
    </xf>
    <xf numFmtId="177" fontId="21" fillId="0" borderId="43" xfId="0" applyNumberFormat="1" applyFont="1" applyFill="1" applyBorder="1" applyAlignment="1" applyProtection="1">
      <alignment horizontal="right" vertical="center" indent="1"/>
    </xf>
    <xf numFmtId="177" fontId="25" fillId="0" borderId="14" xfId="0" applyNumberFormat="1" applyFont="1" applyFill="1" applyBorder="1" applyAlignment="1" applyProtection="1">
      <alignment horizontal="right" vertical="center" indent="1"/>
      <protection locked="0"/>
    </xf>
    <xf numFmtId="166" fontId="3" fillId="0" borderId="0" xfId="9" applyNumberFormat="1" applyFont="1" applyFill="1" applyBorder="1" applyAlignment="1" applyProtection="1">
      <alignment horizontal="center" vertical="center"/>
    </xf>
    <xf numFmtId="0" fontId="4" fillId="0" borderId="15" xfId="9" applyFont="1" applyFill="1" applyBorder="1" applyAlignment="1" applyProtection="1">
      <alignment horizontal="center" vertical="center" wrapText="1"/>
    </xf>
    <xf numFmtId="0" fontId="4" fillId="0" borderId="27" xfId="9" applyFont="1" applyFill="1" applyBorder="1" applyAlignment="1" applyProtection="1">
      <alignment horizontal="center" vertical="center" wrapText="1"/>
    </xf>
    <xf numFmtId="0" fontId="4" fillId="0" borderId="43" xfId="9" applyFont="1" applyFill="1" applyBorder="1" applyAlignment="1" applyProtection="1">
      <alignment horizontal="center" vertical="center" wrapText="1"/>
    </xf>
    <xf numFmtId="0" fontId="4" fillId="0" borderId="14" xfId="9" applyFont="1" applyFill="1" applyBorder="1" applyAlignment="1" applyProtection="1">
      <alignment horizontal="center" vertical="center" wrapText="1"/>
    </xf>
    <xf numFmtId="166" fontId="21" fillId="0" borderId="22" xfId="9" applyNumberFormat="1" applyFont="1" applyFill="1" applyBorder="1" applyAlignment="1" applyProtection="1">
      <alignment horizontal="center" vertical="center"/>
    </xf>
    <xf numFmtId="166" fontId="21" fillId="0" borderId="7" xfId="9" applyNumberFormat="1" applyFont="1" applyFill="1" applyBorder="1" applyAlignment="1" applyProtection="1">
      <alignment horizontal="center" vertical="center"/>
    </xf>
    <xf numFmtId="0" fontId="4" fillId="0" borderId="59" xfId="9" applyFont="1" applyFill="1" applyBorder="1" applyAlignment="1" applyProtection="1">
      <alignment horizontal="center" vertical="center" wrapText="1"/>
    </xf>
    <xf numFmtId="0" fontId="4" fillId="0" borderId="46" xfId="9" applyFont="1" applyFill="1" applyBorder="1" applyAlignment="1" applyProtection="1">
      <alignment horizontal="center" vertical="center" wrapText="1"/>
    </xf>
    <xf numFmtId="166" fontId="0" fillId="0" borderId="60" xfId="0" applyNumberFormat="1" applyFill="1" applyBorder="1" applyAlignment="1">
      <alignment vertical="center" wrapText="1"/>
    </xf>
    <xf numFmtId="0" fontId="0" fillId="0" borderId="60" xfId="0" applyFill="1" applyBorder="1" applyAlignment="1">
      <alignment vertical="center" wrapText="1"/>
    </xf>
    <xf numFmtId="166" fontId="22" fillId="0" borderId="0" xfId="0" applyNumberFormat="1" applyFont="1" applyFill="1" applyAlignment="1">
      <alignment horizontal="center" textRotation="180" wrapText="1"/>
    </xf>
    <xf numFmtId="166" fontId="4" fillId="0" borderId="38" xfId="0" applyNumberFormat="1" applyFont="1" applyFill="1" applyBorder="1" applyAlignment="1" applyProtection="1">
      <alignment horizontal="center" vertical="center" wrapText="1"/>
    </xf>
    <xf numFmtId="166" fontId="4" fillId="0" borderId="40" xfId="0" applyNumberFormat="1" applyFont="1" applyFill="1" applyBorder="1" applyAlignment="1" applyProtection="1">
      <alignment horizontal="center" vertical="center" wrapText="1"/>
    </xf>
    <xf numFmtId="166" fontId="4" fillId="0" borderId="36" xfId="0" applyNumberFormat="1" applyFont="1" applyFill="1" applyBorder="1" applyAlignment="1" applyProtection="1">
      <alignment horizontal="center" vertical="center" wrapText="1"/>
    </xf>
    <xf numFmtId="166" fontId="4" fillId="0" borderId="53" xfId="0" applyNumberFormat="1" applyFont="1" applyFill="1" applyBorder="1" applyAlignment="1" applyProtection="1">
      <alignment horizontal="center" vertical="center"/>
    </xf>
    <xf numFmtId="166" fontId="4" fillId="0" borderId="53" xfId="0" applyNumberFormat="1" applyFont="1" applyFill="1" applyBorder="1" applyAlignment="1" applyProtection="1">
      <alignment horizontal="center" vertical="center" wrapText="1"/>
    </xf>
    <xf numFmtId="166" fontId="4" fillId="0" borderId="61" xfId="0" applyNumberFormat="1" applyFont="1" applyFill="1" applyBorder="1" applyAlignment="1" applyProtection="1">
      <alignment horizontal="center" vertical="center" wrapText="1"/>
    </xf>
    <xf numFmtId="166" fontId="4" fillId="0" borderId="48" xfId="0" applyNumberFormat="1" applyFont="1" applyFill="1" applyBorder="1" applyAlignment="1" applyProtection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66" fontId="4" fillId="0" borderId="59" xfId="0" applyNumberFormat="1" applyFont="1" applyFill="1" applyBorder="1" applyAlignment="1" applyProtection="1">
      <alignment horizontal="center" vertical="center" wrapText="1"/>
    </xf>
    <xf numFmtId="166" fontId="4" fillId="0" borderId="46" xfId="0" applyNumberFormat="1" applyFont="1" applyFill="1" applyBorder="1" applyAlignment="1" applyProtection="1">
      <alignment horizontal="center" vertical="center"/>
    </xf>
    <xf numFmtId="166" fontId="4" fillId="0" borderId="46" xfId="0" applyNumberFormat="1" applyFont="1" applyFill="1" applyBorder="1" applyAlignment="1" applyProtection="1">
      <alignment horizontal="center" vertical="center" wrapText="1"/>
    </xf>
    <xf numFmtId="0" fontId="4" fillId="0" borderId="62" xfId="0" applyFont="1" applyFill="1" applyBorder="1" applyAlignment="1" applyProtection="1">
      <alignment horizontal="left" vertical="center" wrapText="1"/>
    </xf>
    <xf numFmtId="0" fontId="4" fillId="0" borderId="60" xfId="0" applyFont="1" applyFill="1" applyBorder="1" applyAlignment="1" applyProtection="1">
      <alignment horizontal="left" vertical="center" wrapText="1"/>
    </xf>
    <xf numFmtId="0" fontId="4" fillId="0" borderId="59" xfId="0" applyFont="1" applyFill="1" applyBorder="1" applyAlignment="1" applyProtection="1">
      <alignment horizontal="left" vertical="center" wrapText="1"/>
    </xf>
    <xf numFmtId="0" fontId="19" fillId="0" borderId="44" xfId="0" applyFont="1" applyFill="1" applyBorder="1" applyAlignment="1" applyProtection="1">
      <alignment horizontal="left" vertical="center"/>
    </xf>
    <xf numFmtId="0" fontId="19" fillId="0" borderId="63" xfId="0" applyFont="1" applyFill="1" applyBorder="1" applyAlignment="1" applyProtection="1">
      <alignment horizontal="left" vertical="center"/>
    </xf>
    <xf numFmtId="166" fontId="19" fillId="0" borderId="0" xfId="0" applyNumberFormat="1" applyFont="1" applyFill="1" applyAlignment="1">
      <alignment horizontal="center" textRotation="180" wrapText="1"/>
    </xf>
    <xf numFmtId="166" fontId="23" fillId="0" borderId="0" xfId="0" applyNumberFormat="1" applyFont="1" applyFill="1" applyAlignment="1">
      <alignment horizontal="center" textRotation="180" wrapText="1"/>
    </xf>
    <xf numFmtId="0" fontId="22" fillId="0" borderId="44" xfId="0" applyFont="1" applyFill="1" applyBorder="1" applyAlignment="1" applyProtection="1">
      <alignment horizontal="left" vertical="center"/>
    </xf>
    <xf numFmtId="0" fontId="22" fillId="0" borderId="63" xfId="0" applyFont="1" applyFill="1" applyBorder="1" applyAlignment="1" applyProtection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2" fillId="0" borderId="8" xfId="0" applyFont="1" applyFill="1" applyBorder="1" applyAlignment="1">
      <alignment horizontal="right"/>
    </xf>
    <xf numFmtId="0" fontId="4" fillId="0" borderId="62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/>
    </xf>
    <xf numFmtId="0" fontId="21" fillId="0" borderId="50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20" fillId="0" borderId="60" xfId="0" applyFont="1" applyFill="1" applyBorder="1" applyAlignment="1">
      <alignment horizontal="justify" vertical="center" wrapText="1"/>
    </xf>
    <xf numFmtId="0" fontId="28" fillId="0" borderId="0" xfId="11" applyFont="1" applyFill="1" applyAlignment="1" applyProtection="1">
      <alignment horizontal="left"/>
    </xf>
    <xf numFmtId="0" fontId="31" fillId="0" borderId="0" xfId="11" applyFont="1" applyFill="1" applyAlignment="1" applyProtection="1">
      <alignment horizontal="center" vertical="center" wrapText="1"/>
    </xf>
    <xf numFmtId="0" fontId="31" fillId="0" borderId="0" xfId="11" applyFont="1" applyFill="1" applyAlignment="1" applyProtection="1">
      <alignment horizontal="center" vertical="center"/>
    </xf>
    <xf numFmtId="0" fontId="37" fillId="0" borderId="0" xfId="11" applyFont="1" applyFill="1" applyBorder="1" applyAlignment="1" applyProtection="1">
      <alignment horizontal="right" indent="1"/>
    </xf>
    <xf numFmtId="0" fontId="33" fillId="0" borderId="38" xfId="11" applyFont="1" applyFill="1" applyBorder="1" applyAlignment="1" applyProtection="1">
      <alignment horizontal="center" vertical="center" wrapText="1"/>
    </xf>
    <xf numFmtId="0" fontId="33" fillId="0" borderId="19" xfId="11" applyFont="1" applyFill="1" applyBorder="1" applyAlignment="1" applyProtection="1">
      <alignment horizontal="center" vertical="center" wrapText="1"/>
    </xf>
    <xf numFmtId="0" fontId="33" fillId="0" borderId="29" xfId="11" applyFont="1" applyFill="1" applyBorder="1" applyAlignment="1" applyProtection="1">
      <alignment horizontal="center" vertical="center" wrapText="1"/>
    </xf>
    <xf numFmtId="0" fontId="34" fillId="0" borderId="36" xfId="10" applyFont="1" applyFill="1" applyBorder="1" applyAlignment="1" applyProtection="1">
      <alignment horizontal="center" vertical="center" textRotation="90"/>
    </xf>
    <xf numFmtId="0" fontId="34" fillId="0" borderId="20" xfId="10" applyFont="1" applyFill="1" applyBorder="1" applyAlignment="1" applyProtection="1">
      <alignment horizontal="center" vertical="center" textRotation="90"/>
    </xf>
    <xf numFmtId="0" fontId="34" fillId="0" borderId="31" xfId="10" applyFont="1" applyFill="1" applyBorder="1" applyAlignment="1" applyProtection="1">
      <alignment horizontal="center" vertical="center" textRotation="90"/>
    </xf>
    <xf numFmtId="0" fontId="32" fillId="0" borderId="16" xfId="11" applyFont="1" applyFill="1" applyBorder="1" applyAlignment="1" applyProtection="1">
      <alignment horizontal="right" vertical="center" wrapText="1" indent="1"/>
    </xf>
    <xf numFmtId="0" fontId="32" fillId="0" borderId="1" xfId="11" applyFont="1" applyFill="1" applyBorder="1" applyAlignment="1" applyProtection="1">
      <alignment horizontal="right" vertical="center" wrapText="1" indent="1"/>
    </xf>
    <xf numFmtId="0" fontId="32" fillId="0" borderId="42" xfId="11" applyFont="1" applyFill="1" applyBorder="1" applyAlignment="1" applyProtection="1">
      <alignment horizontal="right" vertical="center" wrapText="1" indent="1"/>
    </xf>
    <xf numFmtId="0" fontId="32" fillId="0" borderId="33" xfId="11" applyFont="1" applyFill="1" applyBorder="1" applyAlignment="1" applyProtection="1">
      <alignment horizontal="right" vertical="center" wrapText="1" indent="1"/>
    </xf>
    <xf numFmtId="0" fontId="32" fillId="0" borderId="25" xfId="11" applyFont="1" applyFill="1" applyBorder="1" applyAlignment="1" applyProtection="1">
      <alignment horizontal="center" vertical="center" wrapText="1"/>
    </xf>
    <xf numFmtId="0" fontId="32" fillId="0" borderId="65" xfId="11" applyFont="1" applyFill="1" applyBorder="1" applyAlignment="1" applyProtection="1">
      <alignment horizontal="center" vertical="center" wrapText="1"/>
    </xf>
    <xf numFmtId="0" fontId="32" fillId="0" borderId="39" xfId="11" applyFont="1" applyFill="1" applyBorder="1" applyAlignment="1" applyProtection="1">
      <alignment horizontal="center" vertical="center" wrapText="1"/>
    </xf>
    <xf numFmtId="0" fontId="28" fillId="0" borderId="0" xfId="11" applyFont="1" applyFill="1" applyAlignment="1" applyProtection="1">
      <alignment horizontal="center"/>
    </xf>
    <xf numFmtId="0" fontId="15" fillId="0" borderId="0" xfId="10" applyFont="1" applyFill="1" applyAlignment="1" applyProtection="1">
      <alignment horizontal="center" vertical="center" wrapText="1"/>
    </xf>
    <xf numFmtId="0" fontId="22" fillId="0" borderId="0" xfId="10" applyFont="1" applyFill="1" applyBorder="1" applyAlignment="1" applyProtection="1">
      <alignment horizontal="right" vertical="center"/>
    </xf>
    <xf numFmtId="0" fontId="21" fillId="0" borderId="0" xfId="10" applyFont="1" applyFill="1" applyBorder="1" applyAlignment="1" applyProtection="1">
      <alignment horizontal="right" vertical="center"/>
    </xf>
    <xf numFmtId="0" fontId="15" fillId="0" borderId="15" xfId="10" applyFont="1" applyFill="1" applyBorder="1" applyAlignment="1" applyProtection="1">
      <alignment horizontal="center" vertical="center" wrapText="1"/>
    </xf>
    <xf numFmtId="0" fontId="15" fillId="0" borderId="3" xfId="10" applyFont="1" applyFill="1" applyBorder="1" applyAlignment="1" applyProtection="1">
      <alignment horizontal="center" vertical="center" wrapText="1"/>
    </xf>
    <xf numFmtId="0" fontId="34" fillId="0" borderId="16" xfId="10" applyFont="1" applyFill="1" applyBorder="1" applyAlignment="1" applyProtection="1">
      <alignment horizontal="center" vertical="center" textRotation="90"/>
    </xf>
    <xf numFmtId="0" fontId="34" fillId="0" borderId="1" xfId="10" applyFont="1" applyFill="1" applyBorder="1" applyAlignment="1" applyProtection="1">
      <alignment horizontal="center" vertical="center" textRotation="90"/>
    </xf>
    <xf numFmtId="0" fontId="2" fillId="0" borderId="43" xfId="10" applyFont="1" applyFill="1" applyBorder="1" applyAlignment="1" applyProtection="1">
      <alignment horizontal="center" vertical="center" wrapText="1"/>
    </xf>
    <xf numFmtId="0" fontId="2" fillId="0" borderId="4" xfId="10" applyFont="1" applyFill="1" applyBorder="1" applyAlignment="1" applyProtection="1">
      <alignment horizontal="center" vertical="center"/>
    </xf>
    <xf numFmtId="0" fontId="31" fillId="0" borderId="0" xfId="11" applyFont="1" applyFill="1" applyAlignment="1">
      <alignment horizontal="center" vertical="center" wrapText="1"/>
    </xf>
    <xf numFmtId="0" fontId="31" fillId="0" borderId="0" xfId="11" applyFont="1" applyFill="1" applyAlignment="1">
      <alignment horizontal="center" vertical="center"/>
    </xf>
    <xf numFmtId="0" fontId="16" fillId="0" borderId="44" xfId="11" applyFont="1" applyFill="1" applyBorder="1" applyAlignment="1">
      <alignment horizontal="left"/>
    </xf>
    <xf numFmtId="0" fontId="16" fillId="0" borderId="63" xfId="11" applyFont="1" applyFill="1" applyBorder="1" applyAlignment="1">
      <alignment horizontal="left"/>
    </xf>
    <xf numFmtId="3" fontId="28" fillId="0" borderId="0" xfId="11" applyNumberFormat="1" applyFont="1" applyFill="1" applyAlignment="1">
      <alignment horizontal="center"/>
    </xf>
    <xf numFmtId="0" fontId="29" fillId="0" borderId="0" xfId="0" applyFont="1" applyFill="1" applyAlignment="1" applyProtection="1">
      <alignment horizontal="center" vertical="top" wrapText="1"/>
      <protection locked="0"/>
    </xf>
    <xf numFmtId="0" fontId="43" fillId="0" borderId="0" xfId="0" applyFont="1" applyFill="1" applyAlignment="1">
      <alignment horizontal="right" wrapText="1"/>
    </xf>
    <xf numFmtId="0" fontId="0" fillId="0" borderId="0" xfId="0" applyAlignment="1">
      <alignment wrapText="1"/>
    </xf>
  </cellXfs>
  <cellStyles count="12">
    <cellStyle name="Ezres 2" xfId="1"/>
    <cellStyle name="Ezres 3" xfId="2"/>
    <cellStyle name="Ezres 4" xfId="3"/>
    <cellStyle name="Hiperhivatkozás" xfId="4"/>
    <cellStyle name="Már látott hiperhivatkozás" xfId="5"/>
    <cellStyle name="Normál" xfId="0" builtinId="0"/>
    <cellStyle name="Normál 2" xfId="6"/>
    <cellStyle name="Normál 2 2" xfId="7"/>
    <cellStyle name="Normál 4" xfId="8"/>
    <cellStyle name="Normál_KVRENMUNKA" xfId="9"/>
    <cellStyle name="Normál_VAGYONK" xfId="10"/>
    <cellStyle name="Normál_VAGYONKIM" xfId="1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8"/>
  <sheetViews>
    <sheetView tabSelected="1" view="pageLayout" zoomScale="140" zoomScaleNormal="120" zoomScaleSheetLayoutView="100" zoomScalePageLayoutView="140" workbookViewId="0">
      <selection activeCell="G9" sqref="G9"/>
    </sheetView>
  </sheetViews>
  <sheetFormatPr defaultRowHeight="15.75" x14ac:dyDescent="0.25"/>
  <cols>
    <col min="1" max="1" width="9" style="162" customWidth="1"/>
    <col min="2" max="2" width="64.83203125" style="162" customWidth="1"/>
    <col min="3" max="3" width="17.33203125" style="162" customWidth="1"/>
    <col min="4" max="5" width="17.33203125" style="163" customWidth="1"/>
    <col min="6" max="16384" width="9.33203125" style="164"/>
  </cols>
  <sheetData>
    <row r="1" spans="1:5" ht="15.95" customHeight="1" x14ac:dyDescent="0.25">
      <c r="A1" s="377" t="s">
        <v>0</v>
      </c>
      <c r="B1" s="377"/>
      <c r="C1" s="377"/>
      <c r="D1" s="377"/>
      <c r="E1" s="377"/>
    </row>
    <row r="2" spans="1:5" ht="15.95" customHeight="1" thickBot="1" x14ac:dyDescent="0.3">
      <c r="A2" s="227" t="s">
        <v>72</v>
      </c>
      <c r="B2" s="19"/>
      <c r="C2" s="19"/>
      <c r="D2" s="161"/>
      <c r="E2" s="221" t="s">
        <v>430</v>
      </c>
    </row>
    <row r="3" spans="1:5" ht="15.95" customHeight="1" thickBot="1" x14ac:dyDescent="0.3">
      <c r="A3" s="378" t="s">
        <v>36</v>
      </c>
      <c r="B3" s="380" t="s">
        <v>2</v>
      </c>
      <c r="C3" s="384" t="s">
        <v>515</v>
      </c>
      <c r="D3" s="382" t="s">
        <v>514</v>
      </c>
      <c r="E3" s="383"/>
    </row>
    <row r="4" spans="1:5" ht="38.1" customHeight="1" thickBot="1" x14ac:dyDescent="0.3">
      <c r="A4" s="379"/>
      <c r="B4" s="381"/>
      <c r="C4" s="385"/>
      <c r="D4" s="244" t="s">
        <v>101</v>
      </c>
      <c r="E4" s="234" t="s">
        <v>102</v>
      </c>
    </row>
    <row r="5" spans="1:5" s="165" customFormat="1" ht="12" customHeight="1" thickBot="1" x14ac:dyDescent="0.25">
      <c r="A5" s="155" t="s">
        <v>305</v>
      </c>
      <c r="B5" s="156" t="s">
        <v>306</v>
      </c>
      <c r="C5" s="169" t="s">
        <v>307</v>
      </c>
      <c r="D5" s="235" t="s">
        <v>308</v>
      </c>
      <c r="E5" s="169" t="s">
        <v>309</v>
      </c>
    </row>
    <row r="6" spans="1:5" s="166" customFormat="1" ht="12" customHeight="1" thickBot="1" x14ac:dyDescent="0.25">
      <c r="A6" s="153" t="s">
        <v>3</v>
      </c>
      <c r="B6" s="229" t="s">
        <v>206</v>
      </c>
      <c r="C6" s="160">
        <f>+C7+C8+C9+C10+C11+C12</f>
        <v>30303847</v>
      </c>
      <c r="D6" s="323">
        <f>+D7+D8+D9+D10+D11+D12</f>
        <v>31880433</v>
      </c>
      <c r="E6" s="160">
        <f>+E7+E8+E9+E10+E11+E12</f>
        <v>31880433</v>
      </c>
    </row>
    <row r="7" spans="1:5" s="166" customFormat="1" ht="12" customHeight="1" x14ac:dyDescent="0.2">
      <c r="A7" s="150" t="s">
        <v>48</v>
      </c>
      <c r="B7" s="230" t="s">
        <v>207</v>
      </c>
      <c r="C7" s="176">
        <v>14920480</v>
      </c>
      <c r="D7" s="324">
        <v>15131664</v>
      </c>
      <c r="E7" s="324">
        <v>15131664</v>
      </c>
    </row>
    <row r="8" spans="1:5" s="166" customFormat="1" ht="12" customHeight="1" x14ac:dyDescent="0.2">
      <c r="A8" s="149" t="s">
        <v>49</v>
      </c>
      <c r="B8" s="231" t="s">
        <v>208</v>
      </c>
      <c r="C8" s="175"/>
      <c r="D8" s="325"/>
      <c r="E8" s="325"/>
    </row>
    <row r="9" spans="1:5" s="166" customFormat="1" ht="12" customHeight="1" x14ac:dyDescent="0.2">
      <c r="A9" s="149" t="s">
        <v>50</v>
      </c>
      <c r="B9" s="231" t="s">
        <v>209</v>
      </c>
      <c r="C9" s="175">
        <v>12171477</v>
      </c>
      <c r="D9" s="325">
        <v>13392789</v>
      </c>
      <c r="E9" s="325">
        <v>13392789</v>
      </c>
    </row>
    <row r="10" spans="1:5" s="166" customFormat="1" ht="12" customHeight="1" x14ac:dyDescent="0.2">
      <c r="A10" s="149" t="s">
        <v>51</v>
      </c>
      <c r="B10" s="231" t="s">
        <v>210</v>
      </c>
      <c r="C10" s="175">
        <v>1800000</v>
      </c>
      <c r="D10" s="325">
        <v>2000000</v>
      </c>
      <c r="E10" s="325">
        <v>2000000</v>
      </c>
    </row>
    <row r="11" spans="1:5" s="166" customFormat="1" ht="12" customHeight="1" x14ac:dyDescent="0.2">
      <c r="A11" s="149" t="s">
        <v>69</v>
      </c>
      <c r="B11" s="231" t="s">
        <v>506</v>
      </c>
      <c r="C11" s="175">
        <v>1411890</v>
      </c>
      <c r="D11" s="325">
        <v>1355980</v>
      </c>
      <c r="E11" s="325">
        <v>1355980</v>
      </c>
    </row>
    <row r="12" spans="1:5" s="166" customFormat="1" ht="12" customHeight="1" thickBot="1" x14ac:dyDescent="0.25">
      <c r="A12" s="151" t="s">
        <v>52</v>
      </c>
      <c r="B12" s="232" t="s">
        <v>504</v>
      </c>
      <c r="C12" s="175"/>
      <c r="D12" s="325"/>
      <c r="E12" s="325"/>
    </row>
    <row r="13" spans="1:5" s="166" customFormat="1" ht="12" customHeight="1" thickBot="1" x14ac:dyDescent="0.25">
      <c r="A13" s="153" t="s">
        <v>4</v>
      </c>
      <c r="B13" s="233" t="s">
        <v>211</v>
      </c>
      <c r="C13" s="160">
        <f>+C14+C15+C16+C17+C18</f>
        <v>23765150</v>
      </c>
      <c r="D13" s="323">
        <f>+D14+D15+D16+D17+D18</f>
        <v>42988170</v>
      </c>
      <c r="E13" s="160">
        <f>+E14+E15+E16+E17+E18</f>
        <v>20899244</v>
      </c>
    </row>
    <row r="14" spans="1:5" s="166" customFormat="1" ht="12" customHeight="1" x14ac:dyDescent="0.2">
      <c r="A14" s="150" t="s">
        <v>54</v>
      </c>
      <c r="B14" s="230" t="s">
        <v>212</v>
      </c>
      <c r="C14" s="176"/>
      <c r="D14" s="324"/>
      <c r="E14" s="176"/>
    </row>
    <row r="15" spans="1:5" s="166" customFormat="1" ht="12" customHeight="1" x14ac:dyDescent="0.2">
      <c r="A15" s="149" t="s">
        <v>55</v>
      </c>
      <c r="B15" s="231" t="s">
        <v>213</v>
      </c>
      <c r="C15" s="175"/>
      <c r="D15" s="325"/>
      <c r="E15" s="175"/>
    </row>
    <row r="16" spans="1:5" s="166" customFormat="1" ht="12" customHeight="1" x14ac:dyDescent="0.2">
      <c r="A16" s="149" t="s">
        <v>56</v>
      </c>
      <c r="B16" s="231" t="s">
        <v>214</v>
      </c>
      <c r="C16" s="175"/>
      <c r="D16" s="325"/>
      <c r="E16" s="175"/>
    </row>
    <row r="17" spans="1:5" s="166" customFormat="1" ht="12" customHeight="1" x14ac:dyDescent="0.2">
      <c r="A17" s="149" t="s">
        <v>57</v>
      </c>
      <c r="B17" s="231" t="s">
        <v>215</v>
      </c>
      <c r="C17" s="175"/>
      <c r="D17" s="325"/>
      <c r="E17" s="175"/>
    </row>
    <row r="18" spans="1:5" s="166" customFormat="1" ht="12" customHeight="1" x14ac:dyDescent="0.2">
      <c r="A18" s="149" t="s">
        <v>58</v>
      </c>
      <c r="B18" s="231" t="s">
        <v>216</v>
      </c>
      <c r="C18" s="175">
        <v>23765150</v>
      </c>
      <c r="D18" s="325">
        <v>42988170</v>
      </c>
      <c r="E18" s="175">
        <v>20899244</v>
      </c>
    </row>
    <row r="19" spans="1:5" s="166" customFormat="1" ht="12" customHeight="1" thickBot="1" x14ac:dyDescent="0.25">
      <c r="A19" s="151" t="s">
        <v>64</v>
      </c>
      <c r="B19" s="232" t="s">
        <v>217</v>
      </c>
      <c r="C19" s="177"/>
      <c r="D19" s="326"/>
      <c r="E19" s="177"/>
    </row>
    <row r="20" spans="1:5" s="166" customFormat="1" ht="12" customHeight="1" thickBot="1" x14ac:dyDescent="0.25">
      <c r="A20" s="153" t="s">
        <v>5</v>
      </c>
      <c r="B20" s="229" t="s">
        <v>218</v>
      </c>
      <c r="C20" s="160">
        <f>+C21+C22+C23+C24+C25</f>
        <v>148205262</v>
      </c>
      <c r="D20" s="323">
        <f>+D21+D22+D23+D24+D25</f>
        <v>7629000</v>
      </c>
      <c r="E20" s="160">
        <f>+E21+E22+E23+E24+E25</f>
        <v>19467451</v>
      </c>
    </row>
    <row r="21" spans="1:5" s="166" customFormat="1" ht="12" customHeight="1" x14ac:dyDescent="0.2">
      <c r="A21" s="150" t="s">
        <v>37</v>
      </c>
      <c r="B21" s="230" t="s">
        <v>219</v>
      </c>
      <c r="C21" s="176">
        <v>1932000</v>
      </c>
      <c r="D21" s="324">
        <v>1929000</v>
      </c>
      <c r="E21" s="176">
        <v>1929000</v>
      </c>
    </row>
    <row r="22" spans="1:5" s="166" customFormat="1" ht="12" customHeight="1" x14ac:dyDescent="0.2">
      <c r="A22" s="149" t="s">
        <v>38</v>
      </c>
      <c r="B22" s="231" t="s">
        <v>220</v>
      </c>
      <c r="C22" s="175"/>
      <c r="D22" s="325"/>
      <c r="E22" s="175"/>
    </row>
    <row r="23" spans="1:5" s="166" customFormat="1" ht="12" customHeight="1" x14ac:dyDescent="0.2">
      <c r="A23" s="149" t="s">
        <v>39</v>
      </c>
      <c r="B23" s="231" t="s">
        <v>221</v>
      </c>
      <c r="C23" s="175"/>
      <c r="D23" s="325"/>
      <c r="E23" s="175"/>
    </row>
    <row r="24" spans="1:5" s="166" customFormat="1" ht="12" customHeight="1" x14ac:dyDescent="0.2">
      <c r="A24" s="149" t="s">
        <v>40</v>
      </c>
      <c r="B24" s="231" t="s">
        <v>222</v>
      </c>
      <c r="C24" s="175"/>
      <c r="D24" s="325"/>
      <c r="E24" s="175"/>
    </row>
    <row r="25" spans="1:5" s="166" customFormat="1" ht="12" customHeight="1" x14ac:dyDescent="0.2">
      <c r="A25" s="149" t="s">
        <v>74</v>
      </c>
      <c r="B25" s="231" t="s">
        <v>223</v>
      </c>
      <c r="C25" s="175">
        <v>146273262</v>
      </c>
      <c r="D25" s="325">
        <v>5700000</v>
      </c>
      <c r="E25" s="175">
        <v>17538451</v>
      </c>
    </row>
    <row r="26" spans="1:5" s="166" customFormat="1" ht="12" customHeight="1" thickBot="1" x14ac:dyDescent="0.25">
      <c r="A26" s="151" t="s">
        <v>75</v>
      </c>
      <c r="B26" s="232" t="s">
        <v>224</v>
      </c>
      <c r="C26" s="177">
        <v>140841107</v>
      </c>
      <c r="D26" s="326"/>
      <c r="E26" s="177">
        <v>3867025</v>
      </c>
    </row>
    <row r="27" spans="1:5" s="166" customFormat="1" ht="12" customHeight="1" thickBot="1" x14ac:dyDescent="0.25">
      <c r="A27" s="153" t="s">
        <v>76</v>
      </c>
      <c r="B27" s="229" t="s">
        <v>472</v>
      </c>
      <c r="C27" s="178">
        <f>+C28+C29+C30+C31+C32+C33+C34</f>
        <v>6318403</v>
      </c>
      <c r="D27" s="327">
        <f>+D28+D29+D30+D31+D32+D33+D34</f>
        <v>3835000</v>
      </c>
      <c r="E27" s="178">
        <f>+E28+E29+E30+E31+E32+E33+E34</f>
        <v>1870414</v>
      </c>
    </row>
    <row r="28" spans="1:5" s="166" customFormat="1" ht="12" customHeight="1" x14ac:dyDescent="0.2">
      <c r="A28" s="150" t="s">
        <v>225</v>
      </c>
      <c r="B28" s="263" t="s">
        <v>427</v>
      </c>
      <c r="C28" s="213">
        <v>2063050</v>
      </c>
      <c r="D28" s="328">
        <v>1800000</v>
      </c>
      <c r="E28" s="213">
        <v>1235836</v>
      </c>
    </row>
    <row r="29" spans="1:5" s="166" customFormat="1" ht="12" customHeight="1" x14ac:dyDescent="0.2">
      <c r="A29" s="150" t="s">
        <v>226</v>
      </c>
      <c r="B29" s="263" t="s">
        <v>428</v>
      </c>
      <c r="C29" s="213"/>
      <c r="D29" s="325">
        <v>175000</v>
      </c>
      <c r="E29" s="213">
        <v>85800</v>
      </c>
    </row>
    <row r="30" spans="1:5" s="166" customFormat="1" ht="12" customHeight="1" x14ac:dyDescent="0.2">
      <c r="A30" s="149" t="s">
        <v>228</v>
      </c>
      <c r="B30" s="264" t="s">
        <v>433</v>
      </c>
      <c r="C30" s="213">
        <v>1289344</v>
      </c>
      <c r="D30" s="325">
        <v>1200000</v>
      </c>
      <c r="E30" s="213">
        <v>369225</v>
      </c>
    </row>
    <row r="31" spans="1:5" s="166" customFormat="1" ht="12" customHeight="1" x14ac:dyDescent="0.2">
      <c r="A31" s="149" t="s">
        <v>229</v>
      </c>
      <c r="B31" s="313" t="s">
        <v>227</v>
      </c>
      <c r="C31" s="175">
        <v>2494289</v>
      </c>
      <c r="D31" s="325"/>
      <c r="E31" s="175">
        <v>140400</v>
      </c>
    </row>
    <row r="32" spans="1:5" s="166" customFormat="1" ht="12" customHeight="1" x14ac:dyDescent="0.2">
      <c r="A32" s="149" t="s">
        <v>431</v>
      </c>
      <c r="B32" s="264" t="s">
        <v>470</v>
      </c>
      <c r="C32" s="302">
        <v>174900</v>
      </c>
      <c r="D32" s="325">
        <v>660000</v>
      </c>
      <c r="E32" s="302">
        <v>0</v>
      </c>
    </row>
    <row r="33" spans="1:5" s="166" customFormat="1" ht="12" customHeight="1" x14ac:dyDescent="0.2">
      <c r="A33" s="149" t="s">
        <v>432</v>
      </c>
      <c r="B33" s="264" t="s">
        <v>230</v>
      </c>
      <c r="C33" s="176">
        <v>183362</v>
      </c>
      <c r="D33" s="325"/>
      <c r="E33" s="176"/>
    </row>
    <row r="34" spans="1:5" s="166" customFormat="1" ht="12" customHeight="1" thickBot="1" x14ac:dyDescent="0.25">
      <c r="A34" s="151" t="s">
        <v>471</v>
      </c>
      <c r="B34" s="313" t="s">
        <v>476</v>
      </c>
      <c r="C34" s="177">
        <v>113458</v>
      </c>
      <c r="D34" s="326"/>
      <c r="E34" s="177">
        <v>39153</v>
      </c>
    </row>
    <row r="35" spans="1:5" s="166" customFormat="1" ht="12" customHeight="1" thickBot="1" x14ac:dyDescent="0.25">
      <c r="A35" s="153" t="s">
        <v>7</v>
      </c>
      <c r="B35" s="229" t="s">
        <v>231</v>
      </c>
      <c r="C35" s="160">
        <f>SUM(C36:C46)</f>
        <v>531475</v>
      </c>
      <c r="D35" s="323">
        <f>SUM(D36:D46)</f>
        <v>773000</v>
      </c>
      <c r="E35" s="160">
        <f>SUM(E36:E46)</f>
        <v>1269786</v>
      </c>
    </row>
    <row r="36" spans="1:5" s="166" customFormat="1" ht="12" customHeight="1" x14ac:dyDescent="0.2">
      <c r="A36" s="150" t="s">
        <v>41</v>
      </c>
      <c r="B36" s="230" t="s">
        <v>232</v>
      </c>
      <c r="C36" s="176"/>
      <c r="D36" s="324">
        <v>150000</v>
      </c>
      <c r="E36" s="176"/>
    </row>
    <row r="37" spans="1:5" s="166" customFormat="1" ht="12" customHeight="1" x14ac:dyDescent="0.2">
      <c r="A37" s="149" t="s">
        <v>42</v>
      </c>
      <c r="B37" s="231" t="s">
        <v>233</v>
      </c>
      <c r="C37" s="175">
        <v>360141</v>
      </c>
      <c r="D37" s="325">
        <v>470000</v>
      </c>
      <c r="E37" s="175">
        <v>810671</v>
      </c>
    </row>
    <row r="38" spans="1:5" s="166" customFormat="1" ht="12" customHeight="1" x14ac:dyDescent="0.2">
      <c r="A38" s="149" t="s">
        <v>43</v>
      </c>
      <c r="B38" s="231" t="s">
        <v>234</v>
      </c>
      <c r="C38" s="175">
        <v>90683</v>
      </c>
      <c r="D38" s="325">
        <v>120000</v>
      </c>
      <c r="E38" s="175"/>
    </row>
    <row r="39" spans="1:5" s="166" customFormat="1" ht="12" customHeight="1" x14ac:dyDescent="0.2">
      <c r="A39" s="149" t="s">
        <v>77</v>
      </c>
      <c r="B39" s="231" t="s">
        <v>235</v>
      </c>
      <c r="C39" s="175"/>
      <c r="D39" s="325"/>
      <c r="E39" s="175">
        <v>173896</v>
      </c>
    </row>
    <row r="40" spans="1:5" s="166" customFormat="1" ht="12" customHeight="1" x14ac:dyDescent="0.2">
      <c r="A40" s="149" t="s">
        <v>78</v>
      </c>
      <c r="B40" s="231" t="s">
        <v>236</v>
      </c>
      <c r="C40" s="175"/>
      <c r="D40" s="325"/>
      <c r="E40" s="175"/>
    </row>
    <row r="41" spans="1:5" s="166" customFormat="1" ht="12" customHeight="1" x14ac:dyDescent="0.2">
      <c r="A41" s="149" t="s">
        <v>79</v>
      </c>
      <c r="B41" s="231" t="s">
        <v>237</v>
      </c>
      <c r="C41" s="175">
        <v>52190</v>
      </c>
      <c r="D41" s="325">
        <v>33000</v>
      </c>
      <c r="E41" s="175">
        <v>63617</v>
      </c>
    </row>
    <row r="42" spans="1:5" s="166" customFormat="1" ht="12" customHeight="1" x14ac:dyDescent="0.2">
      <c r="A42" s="149" t="s">
        <v>80</v>
      </c>
      <c r="B42" s="231" t="s">
        <v>238</v>
      </c>
      <c r="C42" s="175"/>
      <c r="D42" s="325"/>
      <c r="E42" s="175"/>
    </row>
    <row r="43" spans="1:5" s="166" customFormat="1" ht="12" customHeight="1" x14ac:dyDescent="0.2">
      <c r="A43" s="149" t="s">
        <v>81</v>
      </c>
      <c r="B43" s="231" t="s">
        <v>477</v>
      </c>
      <c r="C43" s="175">
        <v>4995</v>
      </c>
      <c r="D43" s="325"/>
      <c r="E43" s="175">
        <v>7353</v>
      </c>
    </row>
    <row r="44" spans="1:5" s="166" customFormat="1" ht="12" customHeight="1" x14ac:dyDescent="0.2">
      <c r="A44" s="149" t="s">
        <v>239</v>
      </c>
      <c r="B44" s="231" t="s">
        <v>240</v>
      </c>
      <c r="C44" s="214"/>
      <c r="D44" s="329"/>
      <c r="E44" s="214"/>
    </row>
    <row r="45" spans="1:5" s="166" customFormat="1" ht="12" customHeight="1" x14ac:dyDescent="0.2">
      <c r="A45" s="151" t="s">
        <v>241</v>
      </c>
      <c r="B45" s="232" t="s">
        <v>526</v>
      </c>
      <c r="C45" s="215"/>
      <c r="D45" s="330"/>
      <c r="E45" s="215"/>
    </row>
    <row r="46" spans="1:5" s="166" customFormat="1" ht="12" customHeight="1" thickBot="1" x14ac:dyDescent="0.25">
      <c r="A46" s="151" t="s">
        <v>478</v>
      </c>
      <c r="B46" s="232" t="s">
        <v>242</v>
      </c>
      <c r="C46" s="215">
        <v>23466</v>
      </c>
      <c r="D46" s="330"/>
      <c r="E46" s="215">
        <v>214249</v>
      </c>
    </row>
    <row r="47" spans="1:5" s="166" customFormat="1" ht="12" customHeight="1" thickBot="1" x14ac:dyDescent="0.25">
      <c r="A47" s="153" t="s">
        <v>8</v>
      </c>
      <c r="B47" s="229" t="s">
        <v>243</v>
      </c>
      <c r="C47" s="160">
        <f>SUM(C48:C52)</f>
        <v>0</v>
      </c>
      <c r="D47" s="323">
        <f>SUM(D48:D52)</f>
        <v>7260000</v>
      </c>
      <c r="E47" s="160">
        <f>SUM(E48:E52)</f>
        <v>0</v>
      </c>
    </row>
    <row r="48" spans="1:5" s="166" customFormat="1" ht="12" customHeight="1" x14ac:dyDescent="0.2">
      <c r="A48" s="150" t="s">
        <v>44</v>
      </c>
      <c r="B48" s="265" t="s">
        <v>244</v>
      </c>
      <c r="C48" s="216"/>
      <c r="D48" s="331"/>
      <c r="E48" s="216"/>
    </row>
    <row r="49" spans="1:5" s="166" customFormat="1" ht="12" customHeight="1" x14ac:dyDescent="0.2">
      <c r="A49" s="149" t="s">
        <v>45</v>
      </c>
      <c r="B49" s="231" t="s">
        <v>245</v>
      </c>
      <c r="C49" s="214"/>
      <c r="D49" s="329">
        <v>7260000</v>
      </c>
      <c r="E49" s="214"/>
    </row>
    <row r="50" spans="1:5" s="166" customFormat="1" ht="12" customHeight="1" x14ac:dyDescent="0.2">
      <c r="A50" s="149" t="s">
        <v>246</v>
      </c>
      <c r="B50" s="231" t="s">
        <v>247</v>
      </c>
      <c r="C50" s="214"/>
      <c r="D50" s="329"/>
      <c r="E50" s="214"/>
    </row>
    <row r="51" spans="1:5" s="166" customFormat="1" ht="12" customHeight="1" x14ac:dyDescent="0.2">
      <c r="A51" s="149" t="s">
        <v>248</v>
      </c>
      <c r="B51" s="231" t="s">
        <v>249</v>
      </c>
      <c r="C51" s="214"/>
      <c r="D51" s="329"/>
      <c r="E51" s="214"/>
    </row>
    <row r="52" spans="1:5" s="166" customFormat="1" ht="12" customHeight="1" thickBot="1" x14ac:dyDescent="0.25">
      <c r="A52" s="151" t="s">
        <v>250</v>
      </c>
      <c r="B52" s="232" t="s">
        <v>251</v>
      </c>
      <c r="C52" s="215"/>
      <c r="D52" s="330"/>
      <c r="E52" s="215"/>
    </row>
    <row r="53" spans="1:5" s="166" customFormat="1" ht="13.5" thickBot="1" x14ac:dyDescent="0.25">
      <c r="A53" s="153" t="s">
        <v>82</v>
      </c>
      <c r="B53" s="229" t="s">
        <v>252</v>
      </c>
      <c r="C53" s="160">
        <f>SUM(C54:C56)</f>
        <v>0</v>
      </c>
      <c r="D53" s="323">
        <f>SUM(D54:D56)</f>
        <v>0</v>
      </c>
      <c r="E53" s="160">
        <f>SUM(E54:E56)</f>
        <v>0</v>
      </c>
    </row>
    <row r="54" spans="1:5" s="166" customFormat="1" ht="12.75" x14ac:dyDescent="0.2">
      <c r="A54" s="150" t="s">
        <v>46</v>
      </c>
      <c r="B54" s="230" t="s">
        <v>253</v>
      </c>
      <c r="C54" s="176"/>
      <c r="D54" s="324"/>
      <c r="E54" s="176"/>
    </row>
    <row r="55" spans="1:5" s="166" customFormat="1" ht="14.25" customHeight="1" x14ac:dyDescent="0.2">
      <c r="A55" s="149" t="s">
        <v>47</v>
      </c>
      <c r="B55" s="231" t="s">
        <v>336</v>
      </c>
      <c r="C55" s="175"/>
      <c r="D55" s="325"/>
      <c r="E55" s="175"/>
    </row>
    <row r="56" spans="1:5" s="166" customFormat="1" ht="12.75" x14ac:dyDescent="0.2">
      <c r="A56" s="149" t="s">
        <v>254</v>
      </c>
      <c r="B56" s="231" t="s">
        <v>255</v>
      </c>
      <c r="C56" s="175"/>
      <c r="D56" s="325"/>
      <c r="E56" s="175"/>
    </row>
    <row r="57" spans="1:5" s="166" customFormat="1" ht="13.5" thickBot="1" x14ac:dyDescent="0.25">
      <c r="A57" s="151" t="s">
        <v>256</v>
      </c>
      <c r="B57" s="232" t="s">
        <v>257</v>
      </c>
      <c r="C57" s="177"/>
      <c r="D57" s="326"/>
      <c r="E57" s="177"/>
    </row>
    <row r="58" spans="1:5" s="166" customFormat="1" ht="13.5" thickBot="1" x14ac:dyDescent="0.25">
      <c r="A58" s="153" t="s">
        <v>10</v>
      </c>
      <c r="B58" s="233" t="s">
        <v>258</v>
      </c>
      <c r="C58" s="160">
        <f>SUM(C59:C61)</f>
        <v>0</v>
      </c>
      <c r="D58" s="323">
        <f>SUM(D59:D61)</f>
        <v>0</v>
      </c>
      <c r="E58" s="160">
        <f>SUM(E59:E61)</f>
        <v>0</v>
      </c>
    </row>
    <row r="59" spans="1:5" s="166" customFormat="1" ht="12.75" x14ac:dyDescent="0.2">
      <c r="A59" s="149" t="s">
        <v>83</v>
      </c>
      <c r="B59" s="230" t="s">
        <v>259</v>
      </c>
      <c r="C59" s="214"/>
      <c r="D59" s="329"/>
      <c r="E59" s="214"/>
    </row>
    <row r="60" spans="1:5" s="166" customFormat="1" ht="12.75" customHeight="1" x14ac:dyDescent="0.2">
      <c r="A60" s="149" t="s">
        <v>84</v>
      </c>
      <c r="B60" s="231" t="s">
        <v>337</v>
      </c>
      <c r="C60" s="214"/>
      <c r="D60" s="329"/>
      <c r="E60" s="214"/>
    </row>
    <row r="61" spans="1:5" s="166" customFormat="1" ht="12.75" x14ac:dyDescent="0.2">
      <c r="A61" s="149" t="s">
        <v>98</v>
      </c>
      <c r="B61" s="231" t="s">
        <v>260</v>
      </c>
      <c r="C61" s="214"/>
      <c r="D61" s="329"/>
      <c r="E61" s="214"/>
    </row>
    <row r="62" spans="1:5" s="166" customFormat="1" ht="13.5" thickBot="1" x14ac:dyDescent="0.25">
      <c r="A62" s="149" t="s">
        <v>261</v>
      </c>
      <c r="B62" s="232" t="s">
        <v>262</v>
      </c>
      <c r="C62" s="214"/>
      <c r="D62" s="329"/>
      <c r="E62" s="214"/>
    </row>
    <row r="63" spans="1:5" s="166" customFormat="1" ht="13.5" thickBot="1" x14ac:dyDescent="0.25">
      <c r="A63" s="153" t="s">
        <v>11</v>
      </c>
      <c r="B63" s="229" t="s">
        <v>263</v>
      </c>
      <c r="C63" s="178">
        <f>+C6+C13+C20+C27+C35+C47+C53+C58</f>
        <v>209124137</v>
      </c>
      <c r="D63" s="327">
        <f>+D6+D13+D20+D27+D35+D47+D53+D58</f>
        <v>94365603</v>
      </c>
      <c r="E63" s="178">
        <f>+E6+E13+E20+E27+E35+E47+E53+E58</f>
        <v>75387328</v>
      </c>
    </row>
    <row r="64" spans="1:5" s="166" customFormat="1" ht="13.5" thickBot="1" x14ac:dyDescent="0.25">
      <c r="A64" s="170" t="s">
        <v>264</v>
      </c>
      <c r="B64" s="233" t="s">
        <v>396</v>
      </c>
      <c r="C64" s="160">
        <f>SUM(C65:C67)</f>
        <v>0</v>
      </c>
      <c r="D64" s="323">
        <f>SUM(D65:D67)</f>
        <v>0</v>
      </c>
      <c r="E64" s="160">
        <f>SUM(E65:E67)</f>
        <v>0</v>
      </c>
    </row>
    <row r="65" spans="1:5" s="166" customFormat="1" ht="12.75" x14ac:dyDescent="0.2">
      <c r="A65" s="149" t="s">
        <v>265</v>
      </c>
      <c r="B65" s="265" t="s">
        <v>266</v>
      </c>
      <c r="C65" s="214"/>
      <c r="D65" s="329"/>
      <c r="E65" s="214"/>
    </row>
    <row r="66" spans="1:5" s="166" customFormat="1" ht="12.75" x14ac:dyDescent="0.2">
      <c r="A66" s="149" t="s">
        <v>267</v>
      </c>
      <c r="B66" s="231" t="s">
        <v>268</v>
      </c>
      <c r="C66" s="214"/>
      <c r="D66" s="329"/>
      <c r="E66" s="214"/>
    </row>
    <row r="67" spans="1:5" s="166" customFormat="1" ht="13.5" thickBot="1" x14ac:dyDescent="0.25">
      <c r="A67" s="149" t="s">
        <v>269</v>
      </c>
      <c r="B67" s="266" t="s">
        <v>422</v>
      </c>
      <c r="C67" s="214"/>
      <c r="D67" s="329"/>
      <c r="E67" s="214"/>
    </row>
    <row r="68" spans="1:5" s="166" customFormat="1" ht="13.5" thickBot="1" x14ac:dyDescent="0.25">
      <c r="A68" s="170" t="s">
        <v>270</v>
      </c>
      <c r="B68" s="233" t="s">
        <v>271</v>
      </c>
      <c r="C68" s="160">
        <f>SUM(C69:C72)</f>
        <v>0</v>
      </c>
      <c r="D68" s="323">
        <f>SUM(D69:D72)</f>
        <v>0</v>
      </c>
      <c r="E68" s="160">
        <f>SUM(E69:E72)</f>
        <v>0</v>
      </c>
    </row>
    <row r="69" spans="1:5" s="166" customFormat="1" ht="12.75" x14ac:dyDescent="0.2">
      <c r="A69" s="149" t="s">
        <v>70</v>
      </c>
      <c r="B69" s="230" t="s">
        <v>272</v>
      </c>
      <c r="C69" s="214"/>
      <c r="D69" s="329"/>
      <c r="E69" s="214"/>
    </row>
    <row r="70" spans="1:5" s="166" customFormat="1" ht="12.75" x14ac:dyDescent="0.2">
      <c r="A70" s="149" t="s">
        <v>71</v>
      </c>
      <c r="B70" s="231" t="s">
        <v>273</v>
      </c>
      <c r="C70" s="214"/>
      <c r="D70" s="329"/>
      <c r="E70" s="214"/>
    </row>
    <row r="71" spans="1:5" s="166" customFormat="1" ht="12" customHeight="1" x14ac:dyDescent="0.2">
      <c r="A71" s="149" t="s">
        <v>274</v>
      </c>
      <c r="B71" s="231" t="s">
        <v>275</v>
      </c>
      <c r="C71" s="214" t="s">
        <v>429</v>
      </c>
      <c r="D71" s="329"/>
      <c r="E71" s="214" t="s">
        <v>429</v>
      </c>
    </row>
    <row r="72" spans="1:5" s="166" customFormat="1" ht="12" customHeight="1" thickBot="1" x14ac:dyDescent="0.25">
      <c r="A72" s="149" t="s">
        <v>276</v>
      </c>
      <c r="B72" s="232" t="s">
        <v>277</v>
      </c>
      <c r="C72" s="214"/>
      <c r="D72" s="329"/>
      <c r="E72" s="214"/>
    </row>
    <row r="73" spans="1:5" s="166" customFormat="1" ht="12" customHeight="1" thickBot="1" x14ac:dyDescent="0.25">
      <c r="A73" s="170" t="s">
        <v>278</v>
      </c>
      <c r="B73" s="233" t="s">
        <v>279</v>
      </c>
      <c r="C73" s="160">
        <f>SUM(C74:C75)</f>
        <v>33060586</v>
      </c>
      <c r="D73" s="323">
        <f>SUM(D74:D75)</f>
        <v>164498371</v>
      </c>
      <c r="E73" s="160">
        <f>SUM(E74:E75)</f>
        <v>165418633</v>
      </c>
    </row>
    <row r="74" spans="1:5" s="166" customFormat="1" ht="12" customHeight="1" x14ac:dyDescent="0.2">
      <c r="A74" s="149" t="s">
        <v>280</v>
      </c>
      <c r="B74" s="230" t="s">
        <v>281</v>
      </c>
      <c r="C74" s="214">
        <v>33060586</v>
      </c>
      <c r="D74" s="329">
        <v>164498371</v>
      </c>
      <c r="E74" s="214">
        <v>165418633</v>
      </c>
    </row>
    <row r="75" spans="1:5" s="166" customFormat="1" ht="12" customHeight="1" thickBot="1" x14ac:dyDescent="0.25">
      <c r="A75" s="149" t="s">
        <v>282</v>
      </c>
      <c r="B75" s="267" t="s">
        <v>283</v>
      </c>
      <c r="C75" s="214"/>
      <c r="D75" s="329"/>
      <c r="E75" s="214"/>
    </row>
    <row r="76" spans="1:5" s="166" customFormat="1" ht="12" customHeight="1" thickBot="1" x14ac:dyDescent="0.25">
      <c r="A76" s="170" t="s">
        <v>284</v>
      </c>
      <c r="B76" s="233" t="s">
        <v>285</v>
      </c>
      <c r="C76" s="160">
        <f>SUM(C77:C79)</f>
        <v>1165348</v>
      </c>
      <c r="D76" s="323">
        <f>SUM(D77:D79)</f>
        <v>0</v>
      </c>
      <c r="E76" s="160">
        <f>SUM(E77:E79)</f>
        <v>1244338</v>
      </c>
    </row>
    <row r="77" spans="1:5" s="166" customFormat="1" ht="12" customHeight="1" x14ac:dyDescent="0.2">
      <c r="A77" s="149" t="s">
        <v>286</v>
      </c>
      <c r="B77" s="230" t="s">
        <v>287</v>
      </c>
      <c r="C77" s="214">
        <v>1165348</v>
      </c>
      <c r="D77" s="329"/>
      <c r="E77" s="214">
        <v>1244338</v>
      </c>
    </row>
    <row r="78" spans="1:5" s="166" customFormat="1" ht="12" customHeight="1" x14ac:dyDescent="0.2">
      <c r="A78" s="149" t="s">
        <v>288</v>
      </c>
      <c r="B78" s="231" t="s">
        <v>289</v>
      </c>
      <c r="C78" s="214"/>
      <c r="D78" s="329"/>
      <c r="E78" s="214"/>
    </row>
    <row r="79" spans="1:5" s="166" customFormat="1" ht="12" customHeight="1" thickBot="1" x14ac:dyDescent="0.25">
      <c r="A79" s="149" t="s">
        <v>290</v>
      </c>
      <c r="B79" s="232" t="s">
        <v>460</v>
      </c>
      <c r="C79" s="214"/>
      <c r="D79" s="329"/>
      <c r="E79" s="214"/>
    </row>
    <row r="80" spans="1:5" s="166" customFormat="1" ht="12" customHeight="1" thickBot="1" x14ac:dyDescent="0.25">
      <c r="A80" s="170" t="s">
        <v>291</v>
      </c>
      <c r="B80" s="233" t="s">
        <v>292</v>
      </c>
      <c r="C80" s="160">
        <f>SUM(C81:C84)</f>
        <v>0</v>
      </c>
      <c r="D80" s="323">
        <f>SUM(D81:D84)</f>
        <v>0</v>
      </c>
      <c r="E80" s="160">
        <f>SUM(E81:E84)</f>
        <v>0</v>
      </c>
    </row>
    <row r="81" spans="1:5" s="166" customFormat="1" ht="12" customHeight="1" x14ac:dyDescent="0.2">
      <c r="A81" s="185" t="s">
        <v>293</v>
      </c>
      <c r="B81" s="230" t="s">
        <v>294</v>
      </c>
      <c r="C81" s="214"/>
      <c r="D81" s="329"/>
      <c r="E81" s="214"/>
    </row>
    <row r="82" spans="1:5" s="166" customFormat="1" ht="12" customHeight="1" x14ac:dyDescent="0.2">
      <c r="A82" s="186" t="s">
        <v>295</v>
      </c>
      <c r="B82" s="231" t="s">
        <v>296</v>
      </c>
      <c r="C82" s="214"/>
      <c r="D82" s="329"/>
      <c r="E82" s="214"/>
    </row>
    <row r="83" spans="1:5" s="166" customFormat="1" ht="12" customHeight="1" thickBot="1" x14ac:dyDescent="0.25">
      <c r="A83" s="186" t="s">
        <v>297</v>
      </c>
      <c r="B83" s="232" t="s">
        <v>298</v>
      </c>
      <c r="C83" s="214"/>
      <c r="D83" s="329"/>
      <c r="E83" s="214"/>
    </row>
    <row r="84" spans="1:5" s="166" customFormat="1" ht="12" customHeight="1" thickBot="1" x14ac:dyDescent="0.25">
      <c r="A84" s="366" t="s">
        <v>299</v>
      </c>
      <c r="B84" s="367" t="s">
        <v>300</v>
      </c>
      <c r="C84" s="219"/>
      <c r="D84" s="332"/>
      <c r="E84" s="219"/>
    </row>
    <row r="85" spans="1:5" s="166" customFormat="1" ht="12" customHeight="1" thickBot="1" x14ac:dyDescent="0.25">
      <c r="A85" s="364" t="s">
        <v>301</v>
      </c>
      <c r="B85" s="365" t="s">
        <v>527</v>
      </c>
      <c r="C85" s="316"/>
      <c r="D85" s="333"/>
      <c r="E85" s="316"/>
    </row>
    <row r="86" spans="1:5" s="166" customFormat="1" ht="12" customHeight="1" thickBot="1" x14ac:dyDescent="0.25">
      <c r="A86" s="363" t="s">
        <v>303</v>
      </c>
      <c r="B86" s="233" t="s">
        <v>302</v>
      </c>
      <c r="C86" s="217"/>
      <c r="D86" s="334"/>
      <c r="E86" s="217"/>
    </row>
    <row r="87" spans="1:5" s="166" customFormat="1" ht="13.5" customHeight="1" thickBot="1" x14ac:dyDescent="0.25">
      <c r="A87" s="170" t="s">
        <v>304</v>
      </c>
      <c r="B87" s="268" t="s">
        <v>479</v>
      </c>
      <c r="C87" s="178">
        <f>+C64+C68+C73+C76+C80+C86</f>
        <v>34225934</v>
      </c>
      <c r="D87" s="327">
        <f>+D64+D68+D73+D76+D80+D85+D86</f>
        <v>164498371</v>
      </c>
      <c r="E87" s="178">
        <f>+E64+E68+E73+E76+E80+E85+E86</f>
        <v>166662971</v>
      </c>
    </row>
    <row r="88" spans="1:5" s="166" customFormat="1" ht="12" customHeight="1" thickBot="1" x14ac:dyDescent="0.25">
      <c r="A88" s="171" t="s">
        <v>528</v>
      </c>
      <c r="B88" s="269" t="s">
        <v>480</v>
      </c>
      <c r="C88" s="178">
        <f>+C63+C87</f>
        <v>243350071</v>
      </c>
      <c r="D88" s="327">
        <f>+D63+D87</f>
        <v>258863974</v>
      </c>
      <c r="E88" s="178">
        <f>+E63+E87</f>
        <v>242050299</v>
      </c>
    </row>
    <row r="89" spans="1:5" ht="16.5" customHeight="1" x14ac:dyDescent="0.25">
      <c r="A89" s="377" t="s">
        <v>32</v>
      </c>
      <c r="B89" s="377"/>
      <c r="C89" s="377"/>
      <c r="D89" s="377"/>
      <c r="E89" s="377"/>
    </row>
    <row r="90" spans="1:5" s="167" customFormat="1" ht="16.5" customHeight="1" thickBot="1" x14ac:dyDescent="0.3">
      <c r="A90" s="226" t="s">
        <v>73</v>
      </c>
      <c r="B90" s="20"/>
      <c r="C90" s="20"/>
      <c r="D90" s="157"/>
      <c r="E90" s="225" t="s">
        <v>430</v>
      </c>
    </row>
    <row r="91" spans="1:5" s="167" customFormat="1" ht="16.5" customHeight="1" thickBot="1" x14ac:dyDescent="0.3">
      <c r="A91" s="378" t="s">
        <v>36</v>
      </c>
      <c r="B91" s="380" t="s">
        <v>100</v>
      </c>
      <c r="C91" s="384" t="str">
        <f>+C3</f>
        <v>2019. évi tény</v>
      </c>
      <c r="D91" s="382" t="str">
        <f>+D3</f>
        <v>2020. évi</v>
      </c>
      <c r="E91" s="383"/>
    </row>
    <row r="92" spans="1:5" ht="38.1" customHeight="1" thickBot="1" x14ac:dyDescent="0.3">
      <c r="A92" s="379"/>
      <c r="B92" s="381"/>
      <c r="C92" s="385"/>
      <c r="D92" s="244" t="s">
        <v>101</v>
      </c>
      <c r="E92" s="234" t="s">
        <v>102</v>
      </c>
    </row>
    <row r="93" spans="1:5" s="165" customFormat="1" ht="12" customHeight="1" thickBot="1" x14ac:dyDescent="0.25">
      <c r="A93" s="155" t="s">
        <v>305</v>
      </c>
      <c r="B93" s="156" t="s">
        <v>306</v>
      </c>
      <c r="C93" s="169" t="s">
        <v>307</v>
      </c>
      <c r="D93" s="169" t="s">
        <v>309</v>
      </c>
      <c r="E93" s="169" t="s">
        <v>332</v>
      </c>
    </row>
    <row r="94" spans="1:5" ht="12" customHeight="1" thickBot="1" x14ac:dyDescent="0.3">
      <c r="A94" s="154" t="s">
        <v>3</v>
      </c>
      <c r="B94" s="236" t="s">
        <v>338</v>
      </c>
      <c r="C94" s="173">
        <f>SUM((C95:C99))</f>
        <v>55102287</v>
      </c>
      <c r="D94" s="335">
        <f>SUM((D95:D99))</f>
        <v>101533144</v>
      </c>
      <c r="E94" s="173">
        <f>SUM((E95:E99))</f>
        <v>55886406</v>
      </c>
    </row>
    <row r="95" spans="1:5" ht="12" customHeight="1" x14ac:dyDescent="0.25">
      <c r="A95" s="152" t="s">
        <v>48</v>
      </c>
      <c r="B95" s="369" t="s">
        <v>33</v>
      </c>
      <c r="C95" s="174">
        <v>18884099</v>
      </c>
      <c r="D95" s="336">
        <v>31072000</v>
      </c>
      <c r="E95" s="174">
        <v>17407425</v>
      </c>
    </row>
    <row r="96" spans="1:5" ht="12" customHeight="1" x14ac:dyDescent="0.25">
      <c r="A96" s="149" t="s">
        <v>49</v>
      </c>
      <c r="B96" s="237" t="s">
        <v>85</v>
      </c>
      <c r="C96" s="175">
        <v>2457872</v>
      </c>
      <c r="D96" s="325">
        <v>3928000</v>
      </c>
      <c r="E96" s="175">
        <v>2092754</v>
      </c>
    </row>
    <row r="97" spans="1:5" ht="12" customHeight="1" x14ac:dyDescent="0.25">
      <c r="A97" s="149" t="s">
        <v>50</v>
      </c>
      <c r="B97" s="237" t="s">
        <v>68</v>
      </c>
      <c r="C97" s="177">
        <v>15207499</v>
      </c>
      <c r="D97" s="326">
        <v>28387781</v>
      </c>
      <c r="E97" s="177">
        <v>14912785</v>
      </c>
    </row>
    <row r="98" spans="1:5" ht="12" customHeight="1" x14ac:dyDescent="0.25">
      <c r="A98" s="149" t="s">
        <v>51</v>
      </c>
      <c r="B98" s="237" t="s">
        <v>86</v>
      </c>
      <c r="C98" s="177">
        <v>1342777</v>
      </c>
      <c r="D98" s="326">
        <v>3252300</v>
      </c>
      <c r="E98" s="177">
        <v>1236604</v>
      </c>
    </row>
    <row r="99" spans="1:5" ht="12" customHeight="1" x14ac:dyDescent="0.25">
      <c r="A99" s="149" t="s">
        <v>59</v>
      </c>
      <c r="B99" s="238" t="s">
        <v>87</v>
      </c>
      <c r="C99" s="177">
        <v>17210040</v>
      </c>
      <c r="D99" s="326">
        <v>34893063</v>
      </c>
      <c r="E99" s="326">
        <v>20236838</v>
      </c>
    </row>
    <row r="100" spans="1:5" ht="12" customHeight="1" x14ac:dyDescent="0.25">
      <c r="A100" s="149" t="s">
        <v>52</v>
      </c>
      <c r="B100" s="237" t="s">
        <v>481</v>
      </c>
      <c r="C100" s="177">
        <v>42180</v>
      </c>
      <c r="D100" s="326">
        <v>501864</v>
      </c>
      <c r="E100" s="326">
        <v>501864</v>
      </c>
    </row>
    <row r="101" spans="1:5" ht="12" customHeight="1" x14ac:dyDescent="0.25">
      <c r="A101" s="149" t="s">
        <v>53</v>
      </c>
      <c r="B101" s="368" t="s">
        <v>482</v>
      </c>
      <c r="C101" s="177"/>
      <c r="D101" s="326"/>
      <c r="E101" s="326"/>
    </row>
    <row r="102" spans="1:5" ht="12" customHeight="1" x14ac:dyDescent="0.25">
      <c r="A102" s="149" t="s">
        <v>60</v>
      </c>
      <c r="B102" s="306" t="s">
        <v>488</v>
      </c>
      <c r="C102" s="177"/>
      <c r="D102" s="326"/>
      <c r="E102" s="326"/>
    </row>
    <row r="103" spans="1:5" ht="12" customHeight="1" x14ac:dyDescent="0.25">
      <c r="A103" s="149" t="s">
        <v>61</v>
      </c>
      <c r="B103" s="239" t="s">
        <v>529</v>
      </c>
      <c r="C103" s="177"/>
      <c r="D103" s="326"/>
      <c r="E103" s="326"/>
    </row>
    <row r="104" spans="1:5" ht="12" customHeight="1" x14ac:dyDescent="0.25">
      <c r="A104" s="149" t="s">
        <v>62</v>
      </c>
      <c r="B104" s="237" t="s">
        <v>530</v>
      </c>
      <c r="C104" s="177"/>
      <c r="D104" s="326"/>
      <c r="E104" s="326"/>
    </row>
    <row r="105" spans="1:5" ht="12" customHeight="1" x14ac:dyDescent="0.25">
      <c r="A105" s="149" t="s">
        <v>63</v>
      </c>
      <c r="B105" s="237" t="s">
        <v>531</v>
      </c>
      <c r="C105" s="177"/>
      <c r="D105" s="326"/>
      <c r="E105" s="326"/>
    </row>
    <row r="106" spans="1:5" ht="12" customHeight="1" x14ac:dyDescent="0.25">
      <c r="A106" s="149" t="s">
        <v>65</v>
      </c>
      <c r="B106" s="239" t="s">
        <v>532</v>
      </c>
      <c r="C106" s="177">
        <v>16943420</v>
      </c>
      <c r="D106" s="326">
        <v>20688573</v>
      </c>
      <c r="E106" s="326">
        <v>18561204</v>
      </c>
    </row>
    <row r="107" spans="1:5" ht="12" customHeight="1" x14ac:dyDescent="0.25">
      <c r="A107" s="148" t="s">
        <v>88</v>
      </c>
      <c r="B107" s="239" t="s">
        <v>533</v>
      </c>
      <c r="C107" s="177"/>
      <c r="D107" s="326"/>
      <c r="E107" s="326"/>
    </row>
    <row r="108" spans="1:5" ht="12" customHeight="1" x14ac:dyDescent="0.25">
      <c r="A108" s="149" t="s">
        <v>312</v>
      </c>
      <c r="B108" s="237" t="s">
        <v>534</v>
      </c>
      <c r="C108" s="177"/>
      <c r="D108" s="326"/>
      <c r="E108" s="326"/>
    </row>
    <row r="109" spans="1:5" ht="12" customHeight="1" x14ac:dyDescent="0.25">
      <c r="A109" s="151" t="s">
        <v>313</v>
      </c>
      <c r="B109" s="240" t="s">
        <v>535</v>
      </c>
      <c r="C109" s="177"/>
      <c r="D109" s="326"/>
      <c r="E109" s="326"/>
    </row>
    <row r="110" spans="1:5" ht="12" customHeight="1" x14ac:dyDescent="0.25">
      <c r="A110" s="151" t="s">
        <v>483</v>
      </c>
      <c r="B110" s="240" t="s">
        <v>536</v>
      </c>
      <c r="C110" s="177"/>
      <c r="D110" s="326"/>
      <c r="E110" s="326"/>
    </row>
    <row r="111" spans="1:5" ht="12" customHeight="1" x14ac:dyDescent="0.25">
      <c r="A111" s="151" t="s">
        <v>484</v>
      </c>
      <c r="B111" s="237" t="s">
        <v>537</v>
      </c>
      <c r="C111" s="177">
        <v>224440</v>
      </c>
      <c r="D111" s="326">
        <v>1173770</v>
      </c>
      <c r="E111" s="326">
        <v>1173770</v>
      </c>
    </row>
    <row r="112" spans="1:5" ht="12" customHeight="1" x14ac:dyDescent="0.25">
      <c r="A112" s="151" t="s">
        <v>485</v>
      </c>
      <c r="B112" s="305" t="s">
        <v>538</v>
      </c>
      <c r="C112" s="177"/>
      <c r="D112" s="325">
        <v>12528856</v>
      </c>
      <c r="E112" s="325"/>
    </row>
    <row r="113" spans="1:5" ht="12" customHeight="1" x14ac:dyDescent="0.25">
      <c r="A113" s="151" t="s">
        <v>486</v>
      </c>
      <c r="B113" s="317" t="s">
        <v>508</v>
      </c>
      <c r="C113" s="177"/>
      <c r="D113" s="337">
        <v>12018691</v>
      </c>
      <c r="E113" s="337"/>
    </row>
    <row r="114" spans="1:5" ht="12" customHeight="1" thickBot="1" x14ac:dyDescent="0.3">
      <c r="A114" s="151" t="s">
        <v>487</v>
      </c>
      <c r="B114" s="308" t="s">
        <v>507</v>
      </c>
      <c r="C114" s="177"/>
      <c r="D114" s="338">
        <v>510165</v>
      </c>
      <c r="E114" s="338"/>
    </row>
    <row r="115" spans="1:5" ht="12" customHeight="1" thickBot="1" x14ac:dyDescent="0.3">
      <c r="A115" s="153" t="s">
        <v>4</v>
      </c>
      <c r="B115" s="241" t="s">
        <v>339</v>
      </c>
      <c r="C115" s="160">
        <f>+C116+C118+C120</f>
        <v>12544357</v>
      </c>
      <c r="D115" s="323">
        <f>+D116+D118+D120</f>
        <v>156165482</v>
      </c>
      <c r="E115" s="160">
        <f>+E116+E118+E120</f>
        <v>15538728</v>
      </c>
    </row>
    <row r="116" spans="1:5" ht="12" customHeight="1" x14ac:dyDescent="0.25">
      <c r="A116" s="150" t="s">
        <v>54</v>
      </c>
      <c r="B116" s="237" t="s">
        <v>97</v>
      </c>
      <c r="C116" s="176">
        <v>7908857</v>
      </c>
      <c r="D116" s="324">
        <v>63009335</v>
      </c>
      <c r="E116" s="314">
        <v>2583634</v>
      </c>
    </row>
    <row r="117" spans="1:5" ht="12" customHeight="1" x14ac:dyDescent="0.25">
      <c r="A117" s="150" t="s">
        <v>55</v>
      </c>
      <c r="B117" s="240" t="s">
        <v>314</v>
      </c>
      <c r="C117" s="345">
        <v>5647514</v>
      </c>
      <c r="D117" s="324" t="s">
        <v>423</v>
      </c>
      <c r="E117" s="345"/>
    </row>
    <row r="118" spans="1:5" ht="12" customHeight="1" x14ac:dyDescent="0.25">
      <c r="A118" s="150" t="s">
        <v>56</v>
      </c>
      <c r="B118" s="240" t="s">
        <v>89</v>
      </c>
      <c r="C118" s="175">
        <v>4635500</v>
      </c>
      <c r="D118" s="325">
        <v>89675866</v>
      </c>
      <c r="E118" s="302">
        <v>9474813</v>
      </c>
    </row>
    <row r="119" spans="1:5" ht="12" customHeight="1" x14ac:dyDescent="0.25">
      <c r="A119" s="150" t="s">
        <v>57</v>
      </c>
      <c r="B119" s="240" t="s">
        <v>315</v>
      </c>
      <c r="C119" s="302">
        <v>4635500</v>
      </c>
      <c r="D119" s="337"/>
      <c r="E119" s="302"/>
    </row>
    <row r="120" spans="1:5" ht="12" customHeight="1" x14ac:dyDescent="0.25">
      <c r="A120" s="150" t="s">
        <v>58</v>
      </c>
      <c r="B120" s="232" t="s">
        <v>99</v>
      </c>
      <c r="C120" s="158"/>
      <c r="D120" s="337">
        <v>3480281</v>
      </c>
      <c r="E120" s="158">
        <v>3480281</v>
      </c>
    </row>
    <row r="121" spans="1:5" ht="10.5" customHeight="1" x14ac:dyDescent="0.25">
      <c r="A121" s="150" t="s">
        <v>64</v>
      </c>
      <c r="B121" s="231" t="s">
        <v>316</v>
      </c>
      <c r="C121" s="158"/>
      <c r="D121" s="337"/>
      <c r="E121" s="158"/>
    </row>
    <row r="122" spans="1:5" ht="12" customHeight="1" x14ac:dyDescent="0.25">
      <c r="A122" s="150" t="s">
        <v>66</v>
      </c>
      <c r="B122" s="242" t="s">
        <v>317</v>
      </c>
      <c r="C122" s="158"/>
      <c r="D122" s="337"/>
      <c r="E122" s="158"/>
    </row>
    <row r="123" spans="1:5" ht="12" customHeight="1" x14ac:dyDescent="0.25">
      <c r="A123" s="150" t="s">
        <v>90</v>
      </c>
      <c r="B123" s="237" t="s">
        <v>310</v>
      </c>
      <c r="C123" s="158"/>
      <c r="D123" s="337"/>
      <c r="E123" s="158"/>
    </row>
    <row r="124" spans="1:5" ht="12" customHeight="1" x14ac:dyDescent="0.25">
      <c r="A124" s="150" t="s">
        <v>91</v>
      </c>
      <c r="B124" s="237" t="s">
        <v>318</v>
      </c>
      <c r="C124" s="158"/>
      <c r="D124" s="337"/>
      <c r="E124" s="158"/>
    </row>
    <row r="125" spans="1:5" ht="12" customHeight="1" x14ac:dyDescent="0.25">
      <c r="A125" s="150" t="s">
        <v>92</v>
      </c>
      <c r="B125" s="237" t="s">
        <v>319</v>
      </c>
      <c r="C125" s="158"/>
      <c r="D125" s="337"/>
      <c r="E125" s="158"/>
    </row>
    <row r="126" spans="1:5" s="172" customFormat="1" ht="12" customHeight="1" x14ac:dyDescent="0.2">
      <c r="A126" s="150" t="s">
        <v>320</v>
      </c>
      <c r="B126" s="237" t="s">
        <v>311</v>
      </c>
      <c r="C126" s="158"/>
      <c r="D126" s="337"/>
      <c r="E126" s="158"/>
    </row>
    <row r="127" spans="1:5" ht="12" customHeight="1" x14ac:dyDescent="0.25">
      <c r="A127" s="150" t="s">
        <v>321</v>
      </c>
      <c r="B127" s="237" t="s">
        <v>322</v>
      </c>
      <c r="C127" s="158"/>
      <c r="D127" s="337"/>
      <c r="E127" s="158"/>
    </row>
    <row r="128" spans="1:5" ht="12" customHeight="1" thickBot="1" x14ac:dyDescent="0.3">
      <c r="A128" s="148" t="s">
        <v>323</v>
      </c>
      <c r="B128" s="237" t="s">
        <v>324</v>
      </c>
      <c r="C128" s="147"/>
      <c r="D128" s="339"/>
      <c r="E128" s="147"/>
    </row>
    <row r="129" spans="1:5" ht="12" customHeight="1" thickBot="1" x14ac:dyDescent="0.3">
      <c r="A129" s="153" t="s">
        <v>5</v>
      </c>
      <c r="B129" s="243" t="s">
        <v>325</v>
      </c>
      <c r="C129" s="160">
        <f>SUM(C94,C115)</f>
        <v>67646644</v>
      </c>
      <c r="D129" s="323">
        <f>+D94+D115</f>
        <v>257698626</v>
      </c>
      <c r="E129" s="160">
        <f>+E94+E115</f>
        <v>71425134</v>
      </c>
    </row>
    <row r="130" spans="1:5" ht="12" customHeight="1" thickBot="1" x14ac:dyDescent="0.3">
      <c r="A130" s="153" t="s">
        <v>6</v>
      </c>
      <c r="B130" s="243" t="s">
        <v>489</v>
      </c>
      <c r="C130" s="160">
        <f>+C131+C132+C133</f>
        <v>0</v>
      </c>
      <c r="D130" s="323">
        <f>+D131+D132+D133</f>
        <v>0</v>
      </c>
      <c r="E130" s="160">
        <f>+E131+E132+E133</f>
        <v>0</v>
      </c>
    </row>
    <row r="131" spans="1:5" ht="12" customHeight="1" x14ac:dyDescent="0.25">
      <c r="A131" s="150" t="s">
        <v>225</v>
      </c>
      <c r="B131" s="242" t="s">
        <v>340</v>
      </c>
      <c r="C131" s="158"/>
      <c r="D131" s="337"/>
      <c r="E131" s="158"/>
    </row>
    <row r="132" spans="1:5" ht="12" customHeight="1" x14ac:dyDescent="0.25">
      <c r="A132" s="150" t="s">
        <v>226</v>
      </c>
      <c r="B132" s="242" t="s">
        <v>341</v>
      </c>
      <c r="C132" s="158"/>
      <c r="D132" s="337"/>
      <c r="E132" s="158"/>
    </row>
    <row r="133" spans="1:5" ht="12" customHeight="1" thickBot="1" x14ac:dyDescent="0.3">
      <c r="A133" s="148" t="s">
        <v>228</v>
      </c>
      <c r="B133" s="238" t="s">
        <v>342</v>
      </c>
      <c r="C133" s="158"/>
      <c r="D133" s="337"/>
      <c r="E133" s="158"/>
    </row>
    <row r="134" spans="1:5" ht="12" customHeight="1" thickBot="1" x14ac:dyDescent="0.3">
      <c r="A134" s="153" t="s">
        <v>7</v>
      </c>
      <c r="B134" s="243" t="s">
        <v>539</v>
      </c>
      <c r="C134" s="160">
        <f>+C135+C136+C139+C140</f>
        <v>0</v>
      </c>
      <c r="D134" s="323">
        <f>+D135+D136+D137+D138+D139+D140</f>
        <v>0</v>
      </c>
      <c r="E134" s="160">
        <f>+E135+E136+E137+E140</f>
        <v>0</v>
      </c>
    </row>
    <row r="135" spans="1:5" ht="12" customHeight="1" x14ac:dyDescent="0.25">
      <c r="A135" s="150" t="s">
        <v>41</v>
      </c>
      <c r="B135" s="309" t="s">
        <v>491</v>
      </c>
      <c r="C135" s="158"/>
      <c r="D135" s="337"/>
      <c r="E135" s="158"/>
    </row>
    <row r="136" spans="1:5" ht="12" customHeight="1" x14ac:dyDescent="0.25">
      <c r="A136" s="150" t="s">
        <v>42</v>
      </c>
      <c r="B136" s="304" t="s">
        <v>492</v>
      </c>
      <c r="C136" s="158"/>
      <c r="D136" s="337"/>
      <c r="E136" s="158"/>
    </row>
    <row r="137" spans="1:5" ht="12" customHeight="1" x14ac:dyDescent="0.25">
      <c r="A137" s="150" t="s">
        <v>43</v>
      </c>
      <c r="B137" s="304" t="s">
        <v>490</v>
      </c>
      <c r="C137" s="158"/>
      <c r="D137" s="337"/>
      <c r="E137" s="158"/>
    </row>
    <row r="138" spans="1:5" ht="12" customHeight="1" x14ac:dyDescent="0.25">
      <c r="A138" s="150" t="s">
        <v>188</v>
      </c>
      <c r="B138" s="304" t="s">
        <v>493</v>
      </c>
      <c r="C138" s="158"/>
      <c r="D138" s="337"/>
      <c r="E138" s="158"/>
    </row>
    <row r="139" spans="1:5" ht="12" customHeight="1" x14ac:dyDescent="0.25">
      <c r="A139" s="150" t="s">
        <v>78</v>
      </c>
      <c r="B139" s="304" t="s">
        <v>494</v>
      </c>
      <c r="C139" s="158"/>
      <c r="D139" s="337"/>
      <c r="E139" s="158"/>
    </row>
    <row r="140" spans="1:5" ht="12" customHeight="1" thickBot="1" x14ac:dyDescent="0.3">
      <c r="A140" s="150" t="s">
        <v>79</v>
      </c>
      <c r="B140" s="310" t="s">
        <v>495</v>
      </c>
      <c r="C140" s="158"/>
      <c r="D140" s="337"/>
      <c r="E140" s="158"/>
    </row>
    <row r="141" spans="1:5" ht="12" customHeight="1" thickBot="1" x14ac:dyDescent="0.3">
      <c r="A141" s="153" t="s">
        <v>8</v>
      </c>
      <c r="B141" s="311" t="s">
        <v>496</v>
      </c>
      <c r="C141" s="178">
        <f>+C142+C143+C145+C146</f>
        <v>1065941</v>
      </c>
      <c r="D141" s="327">
        <f>+D142+D143+D145+D146</f>
        <v>1165348</v>
      </c>
      <c r="E141" s="178">
        <f>+E142+E143+E145+E146</f>
        <v>1165348</v>
      </c>
    </row>
    <row r="142" spans="1:5" ht="12" customHeight="1" x14ac:dyDescent="0.25">
      <c r="A142" s="150" t="s">
        <v>44</v>
      </c>
      <c r="B142" s="309" t="s">
        <v>326</v>
      </c>
      <c r="C142" s="158"/>
      <c r="D142" s="337"/>
      <c r="E142" s="158"/>
    </row>
    <row r="143" spans="1:5" ht="12" customHeight="1" x14ac:dyDescent="0.25">
      <c r="A143" s="150" t="s">
        <v>45</v>
      </c>
      <c r="B143" s="309" t="s">
        <v>327</v>
      </c>
      <c r="C143" s="302">
        <v>1065941</v>
      </c>
      <c r="D143" s="337">
        <v>1165348</v>
      </c>
      <c r="E143" s="302">
        <v>1165348</v>
      </c>
    </row>
    <row r="144" spans="1:5" ht="12" customHeight="1" x14ac:dyDescent="0.25">
      <c r="A144" s="150" t="s">
        <v>246</v>
      </c>
      <c r="B144" s="309" t="s">
        <v>512</v>
      </c>
      <c r="C144" s="158"/>
      <c r="D144" s="337"/>
      <c r="E144" s="158"/>
    </row>
    <row r="145" spans="1:6" ht="12" customHeight="1" x14ac:dyDescent="0.25">
      <c r="A145" s="149" t="s">
        <v>248</v>
      </c>
      <c r="B145" s="309" t="s">
        <v>421</v>
      </c>
      <c r="C145" s="158"/>
      <c r="D145" s="337"/>
      <c r="E145" s="158"/>
    </row>
    <row r="146" spans="1:6" ht="12" customHeight="1" thickBot="1" x14ac:dyDescent="0.3">
      <c r="A146" s="148" t="s">
        <v>250</v>
      </c>
      <c r="B146" s="305" t="s">
        <v>328</v>
      </c>
      <c r="C146" s="158"/>
      <c r="D146" s="337"/>
      <c r="E146" s="158"/>
    </row>
    <row r="147" spans="1:6" ht="15" customHeight="1" thickBot="1" x14ac:dyDescent="0.3">
      <c r="A147" s="153" t="s">
        <v>9</v>
      </c>
      <c r="B147" s="307" t="s">
        <v>497</v>
      </c>
      <c r="C147" s="179">
        <f>+C148+C150+C151+C152</f>
        <v>0</v>
      </c>
      <c r="D147" s="340">
        <f>+D148+D149+D150+D151+D152</f>
        <v>0</v>
      </c>
      <c r="E147" s="179">
        <f>+E148+E149+E150+E152</f>
        <v>0</v>
      </c>
      <c r="F147" s="168"/>
    </row>
    <row r="148" spans="1:6" s="166" customFormat="1" ht="12.95" customHeight="1" x14ac:dyDescent="0.2">
      <c r="A148" s="150" t="s">
        <v>46</v>
      </c>
      <c r="B148" s="309" t="s">
        <v>329</v>
      </c>
      <c r="C148" s="158"/>
      <c r="D148" s="337"/>
      <c r="E148" s="158"/>
    </row>
    <row r="149" spans="1:6" s="166" customFormat="1" ht="12.95" customHeight="1" x14ac:dyDescent="0.2">
      <c r="A149" s="150" t="s">
        <v>47</v>
      </c>
      <c r="B149" s="304" t="s">
        <v>330</v>
      </c>
      <c r="C149" s="158"/>
      <c r="D149" s="337"/>
      <c r="E149" s="158"/>
    </row>
    <row r="150" spans="1:6" ht="13.5" customHeight="1" x14ac:dyDescent="0.25">
      <c r="A150" s="150" t="s">
        <v>254</v>
      </c>
      <c r="B150" s="309" t="s">
        <v>331</v>
      </c>
      <c r="C150" s="158"/>
      <c r="D150" s="337"/>
      <c r="E150" s="158"/>
    </row>
    <row r="151" spans="1:6" ht="13.5" customHeight="1" thickBot="1" x14ac:dyDescent="0.3">
      <c r="A151" s="150" t="s">
        <v>256</v>
      </c>
      <c r="B151" s="304" t="s">
        <v>499</v>
      </c>
      <c r="C151" s="158"/>
      <c r="D151" s="337"/>
      <c r="E151" s="158"/>
    </row>
    <row r="152" spans="1:6" ht="13.5" hidden="1" customHeight="1" thickBot="1" x14ac:dyDescent="0.3">
      <c r="A152" s="150" t="s">
        <v>498</v>
      </c>
      <c r="B152" s="305" t="s">
        <v>500</v>
      </c>
      <c r="C152" s="303"/>
      <c r="D152" s="339"/>
      <c r="E152" s="147"/>
    </row>
    <row r="153" spans="1:6" ht="13.5" customHeight="1" thickBot="1" x14ac:dyDescent="0.3">
      <c r="A153" s="319" t="s">
        <v>10</v>
      </c>
      <c r="B153" s="307" t="s">
        <v>501</v>
      </c>
      <c r="C153" s="321"/>
      <c r="D153" s="341"/>
      <c r="E153" s="321"/>
    </row>
    <row r="154" spans="1:6" ht="13.5" customHeight="1" thickBot="1" x14ac:dyDescent="0.3">
      <c r="A154" s="320" t="s">
        <v>11</v>
      </c>
      <c r="B154" s="322" t="s">
        <v>502</v>
      </c>
      <c r="C154" s="318"/>
      <c r="D154" s="342"/>
      <c r="E154" s="318"/>
    </row>
    <row r="155" spans="1:6" ht="12.75" customHeight="1" thickBot="1" x14ac:dyDescent="0.3">
      <c r="A155" s="153" t="s">
        <v>12</v>
      </c>
      <c r="B155" s="307" t="s">
        <v>503</v>
      </c>
      <c r="C155" s="180">
        <f>+C130+C134+C141+C147+153+154</f>
        <v>1066248</v>
      </c>
      <c r="D155" s="343">
        <f>+D130+D134+D141+D147+D153+D154</f>
        <v>1165348</v>
      </c>
      <c r="E155" s="180">
        <f>+E130+E134+E141+E147</f>
        <v>1165348</v>
      </c>
    </row>
    <row r="156" spans="1:6" ht="13.5" customHeight="1" thickBot="1" x14ac:dyDescent="0.3">
      <c r="A156" s="159" t="s">
        <v>13</v>
      </c>
      <c r="B156" s="312" t="s">
        <v>513</v>
      </c>
      <c r="C156" s="180">
        <f>+C129+C155</f>
        <v>68712892</v>
      </c>
      <c r="D156" s="343">
        <f>+D129+D155</f>
        <v>258863974</v>
      </c>
      <c r="E156" s="180">
        <f>+E129+E155</f>
        <v>72590482</v>
      </c>
    </row>
    <row r="157" spans="1:6" ht="13.5" customHeight="1" x14ac:dyDescent="0.25"/>
    <row r="158" spans="1:6" ht="13.5" customHeight="1" x14ac:dyDescent="0.25"/>
    <row r="159" spans="1:6" ht="7.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</sheetData>
  <mergeCells count="10">
    <mergeCell ref="A1:E1"/>
    <mergeCell ref="A3:A4"/>
    <mergeCell ref="B3:B4"/>
    <mergeCell ref="D3:E3"/>
    <mergeCell ref="A89:E89"/>
    <mergeCell ref="A91:A92"/>
    <mergeCell ref="B91:B92"/>
    <mergeCell ref="D91:E91"/>
    <mergeCell ref="C3:C4"/>
    <mergeCell ref="C91:C9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Abaújvár Község Önkormányzat
2020. ÉVI ZÁRSZÁMADÁSÁNAK ÖSSZEHASONLÍTÓ PÉNZÜGYI MÉRLEGE&amp;10
&amp;R&amp;"Times New Roman CE,Félkövér"&amp;UZárszámadási indoklás 2.1. mell.
1. t. tábla a 6/2021. (V. 28.) önk. rendelethez</oddHeader>
  </headerFooter>
  <rowBreaks count="1" manualBreakCount="1">
    <brk id="8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2"/>
  <sheetViews>
    <sheetView view="pageLayout" zoomScaleNormal="100" workbookViewId="0">
      <selection activeCell="E13" sqref="E13"/>
    </sheetView>
  </sheetViews>
  <sheetFormatPr defaultRowHeight="12.75" x14ac:dyDescent="0.2"/>
  <cols>
    <col min="1" max="1" width="6.83203125" style="4" customWidth="1"/>
    <col min="2" max="2" width="28.6640625" style="3" customWidth="1"/>
    <col min="3" max="3" width="17" style="3" customWidth="1"/>
    <col min="4" max="5" width="13.6640625" style="3" customWidth="1"/>
    <col min="6" max="10" width="12.83203125" style="3" customWidth="1"/>
    <col min="11" max="11" width="13.83203125" style="3" customWidth="1"/>
    <col min="12" max="12" width="4" style="3" customWidth="1"/>
    <col min="13" max="16384" width="9.33203125" style="3"/>
  </cols>
  <sheetData>
    <row r="1" spans="1:12" ht="13.5" thickBot="1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2" t="s">
        <v>434</v>
      </c>
      <c r="L1" s="388"/>
    </row>
    <row r="2" spans="1:12" s="26" customFormat="1" ht="26.25" customHeight="1" x14ac:dyDescent="0.2">
      <c r="A2" s="389" t="s">
        <v>36</v>
      </c>
      <c r="B2" s="391" t="s">
        <v>104</v>
      </c>
      <c r="C2" s="391" t="s">
        <v>105</v>
      </c>
      <c r="D2" s="391" t="s">
        <v>106</v>
      </c>
      <c r="E2" s="391" t="s">
        <v>517</v>
      </c>
      <c r="F2" s="391" t="s">
        <v>511</v>
      </c>
      <c r="G2" s="23" t="s">
        <v>107</v>
      </c>
      <c r="H2" s="24"/>
      <c r="I2" s="24"/>
      <c r="J2" s="25"/>
      <c r="K2" s="394" t="s">
        <v>108</v>
      </c>
      <c r="L2" s="388"/>
    </row>
    <row r="3" spans="1:12" s="30" customFormat="1" ht="32.25" customHeight="1" thickBot="1" x14ac:dyDescent="0.25">
      <c r="A3" s="390"/>
      <c r="B3" s="392"/>
      <c r="C3" s="392"/>
      <c r="D3" s="393"/>
      <c r="E3" s="396"/>
      <c r="F3" s="393"/>
      <c r="G3" s="27">
        <v>2021</v>
      </c>
      <c r="H3" s="28">
        <v>2022</v>
      </c>
      <c r="I3" s="28">
        <v>2023</v>
      </c>
      <c r="J3" s="29">
        <v>2024</v>
      </c>
      <c r="K3" s="395"/>
      <c r="L3" s="388"/>
    </row>
    <row r="4" spans="1:12" s="32" customFormat="1" ht="14.1" customHeight="1" thickBot="1" x14ac:dyDescent="0.25">
      <c r="A4" s="182" t="s">
        <v>305</v>
      </c>
      <c r="B4" s="31" t="s">
        <v>343</v>
      </c>
      <c r="C4" s="183" t="s">
        <v>307</v>
      </c>
      <c r="D4" s="183" t="s">
        <v>308</v>
      </c>
      <c r="E4" s="183"/>
      <c r="F4" s="183" t="s">
        <v>309</v>
      </c>
      <c r="G4" s="183" t="s">
        <v>332</v>
      </c>
      <c r="H4" s="183" t="s">
        <v>333</v>
      </c>
      <c r="I4" s="183" t="s">
        <v>334</v>
      </c>
      <c r="J4" s="183" t="s">
        <v>335</v>
      </c>
      <c r="K4" s="184" t="s">
        <v>397</v>
      </c>
      <c r="L4" s="388"/>
    </row>
    <row r="5" spans="1:12" ht="33.75" customHeight="1" x14ac:dyDescent="0.2">
      <c r="A5" s="33" t="s">
        <v>3</v>
      </c>
      <c r="B5" s="34" t="s">
        <v>109</v>
      </c>
      <c r="C5" s="35"/>
      <c r="D5" s="347">
        <f t="shared" ref="D5:J5" si="0">SUM(D6:D7)</f>
        <v>0</v>
      </c>
      <c r="E5" s="347"/>
      <c r="F5" s="347">
        <f t="shared" si="0"/>
        <v>0</v>
      </c>
      <c r="G5" s="347">
        <f t="shared" si="0"/>
        <v>0</v>
      </c>
      <c r="H5" s="347">
        <f t="shared" si="0"/>
        <v>0</v>
      </c>
      <c r="I5" s="347">
        <f t="shared" si="0"/>
        <v>0</v>
      </c>
      <c r="J5" s="348">
        <f t="shared" si="0"/>
        <v>0</v>
      </c>
      <c r="K5" s="349">
        <f t="shared" ref="K5:K20" si="1">SUM(G5:J5)</f>
        <v>0</v>
      </c>
      <c r="L5" s="388"/>
    </row>
    <row r="6" spans="1:12" ht="21" customHeight="1" x14ac:dyDescent="0.2">
      <c r="A6" s="38" t="s">
        <v>4</v>
      </c>
      <c r="B6" s="39" t="s">
        <v>110</v>
      </c>
      <c r="C6" s="40"/>
      <c r="D6" s="350"/>
      <c r="E6" s="350"/>
      <c r="F6" s="350"/>
      <c r="G6" s="350"/>
      <c r="H6" s="350"/>
      <c r="I6" s="350"/>
      <c r="J6" s="351"/>
      <c r="K6" s="352">
        <f t="shared" si="1"/>
        <v>0</v>
      </c>
      <c r="L6" s="388"/>
    </row>
    <row r="7" spans="1:12" ht="21" customHeight="1" x14ac:dyDescent="0.2">
      <c r="A7" s="38" t="s">
        <v>5</v>
      </c>
      <c r="B7" s="39" t="s">
        <v>110</v>
      </c>
      <c r="C7" s="40"/>
      <c r="D7" s="350"/>
      <c r="E7" s="350"/>
      <c r="F7" s="350"/>
      <c r="G7" s="350"/>
      <c r="H7" s="350"/>
      <c r="I7" s="350"/>
      <c r="J7" s="351"/>
      <c r="K7" s="352">
        <f t="shared" si="1"/>
        <v>0</v>
      </c>
      <c r="L7" s="388"/>
    </row>
    <row r="8" spans="1:12" ht="36" customHeight="1" x14ac:dyDescent="0.2">
      <c r="A8" s="38" t="s">
        <v>6</v>
      </c>
      <c r="B8" s="42" t="s">
        <v>111</v>
      </c>
      <c r="C8" s="43"/>
      <c r="D8" s="353">
        <f t="shared" ref="D8:J8" si="2">SUM(D9:D10)</f>
        <v>0</v>
      </c>
      <c r="E8" s="353"/>
      <c r="F8" s="353">
        <f t="shared" si="2"/>
        <v>0</v>
      </c>
      <c r="G8" s="353">
        <f t="shared" si="2"/>
        <v>0</v>
      </c>
      <c r="H8" s="353">
        <f t="shared" si="2"/>
        <v>0</v>
      </c>
      <c r="I8" s="353">
        <f t="shared" si="2"/>
        <v>0</v>
      </c>
      <c r="J8" s="354">
        <f t="shared" si="2"/>
        <v>0</v>
      </c>
      <c r="K8" s="344">
        <f t="shared" si="1"/>
        <v>0</v>
      </c>
      <c r="L8" s="388"/>
    </row>
    <row r="9" spans="1:12" ht="21" customHeight="1" x14ac:dyDescent="0.2">
      <c r="A9" s="38" t="s">
        <v>7</v>
      </c>
      <c r="B9" s="39" t="s">
        <v>110</v>
      </c>
      <c r="C9" s="40"/>
      <c r="D9" s="350"/>
      <c r="E9" s="350"/>
      <c r="F9" s="350"/>
      <c r="G9" s="350"/>
      <c r="H9" s="350"/>
      <c r="I9" s="350"/>
      <c r="J9" s="351"/>
      <c r="K9" s="352">
        <f t="shared" si="1"/>
        <v>0</v>
      </c>
      <c r="L9" s="388"/>
    </row>
    <row r="10" spans="1:12" ht="18" customHeight="1" x14ac:dyDescent="0.2">
      <c r="A10" s="38" t="s">
        <v>8</v>
      </c>
      <c r="B10" s="39" t="s">
        <v>110</v>
      </c>
      <c r="C10" s="40"/>
      <c r="D10" s="350"/>
      <c r="E10" s="350"/>
      <c r="F10" s="350"/>
      <c r="G10" s="350"/>
      <c r="H10" s="350"/>
      <c r="I10" s="350"/>
      <c r="J10" s="351"/>
      <c r="K10" s="352">
        <f t="shared" si="1"/>
        <v>0</v>
      </c>
      <c r="L10" s="388"/>
    </row>
    <row r="11" spans="1:12" ht="21" customHeight="1" x14ac:dyDescent="0.2">
      <c r="A11" s="38" t="s">
        <v>9</v>
      </c>
      <c r="B11" s="46" t="s">
        <v>112</v>
      </c>
      <c r="C11" s="247"/>
      <c r="D11" s="353">
        <f>SUM(D12:D13)</f>
        <v>48062700</v>
      </c>
      <c r="E11" s="353">
        <f>SUM(E12:E13)</f>
        <v>0</v>
      </c>
      <c r="F11" s="353">
        <f>SUM(F12:F13)</f>
        <v>0</v>
      </c>
      <c r="G11" s="353">
        <f>SUM(G12:G13)</f>
        <v>48062700</v>
      </c>
      <c r="H11" s="353">
        <f>SUM(H13:H13)</f>
        <v>0</v>
      </c>
      <c r="I11" s="353">
        <f>SUM(I13:I13)</f>
        <v>0</v>
      </c>
      <c r="J11" s="354">
        <f>SUM(J13:J13)</f>
        <v>0</v>
      </c>
      <c r="K11" s="344">
        <f t="shared" si="1"/>
        <v>48062700</v>
      </c>
      <c r="L11" s="388"/>
    </row>
    <row r="12" spans="1:12" ht="21" customHeight="1" x14ac:dyDescent="0.2">
      <c r="A12" s="38" t="s">
        <v>10</v>
      </c>
      <c r="B12" s="39" t="s">
        <v>509</v>
      </c>
      <c r="C12" s="40">
        <v>2019</v>
      </c>
      <c r="D12" s="350">
        <v>46133700</v>
      </c>
      <c r="E12" s="350"/>
      <c r="F12" s="350"/>
      <c r="G12" s="350">
        <v>46133700</v>
      </c>
      <c r="H12" s="350"/>
      <c r="I12" s="350"/>
      <c r="J12" s="351"/>
      <c r="K12" s="352">
        <f>SUM(G12:J12)</f>
        <v>46133700</v>
      </c>
      <c r="L12" s="388"/>
    </row>
    <row r="13" spans="1:12" ht="21" customHeight="1" x14ac:dyDescent="0.2">
      <c r="A13" s="38" t="s">
        <v>11</v>
      </c>
      <c r="B13" s="39" t="s">
        <v>541</v>
      </c>
      <c r="C13" s="40">
        <v>2020</v>
      </c>
      <c r="D13" s="350">
        <v>1929000</v>
      </c>
      <c r="E13" s="350"/>
      <c r="F13" s="350"/>
      <c r="G13" s="350">
        <v>1929000</v>
      </c>
      <c r="H13" s="350"/>
      <c r="I13" s="350"/>
      <c r="J13" s="351"/>
      <c r="K13" s="352">
        <f t="shared" si="1"/>
        <v>1929000</v>
      </c>
      <c r="L13" s="388"/>
    </row>
    <row r="14" spans="1:12" ht="21" customHeight="1" x14ac:dyDescent="0.2">
      <c r="A14" s="38" t="s">
        <v>12</v>
      </c>
      <c r="B14" s="46" t="s">
        <v>113</v>
      </c>
      <c r="C14" s="43"/>
      <c r="D14" s="353">
        <f t="shared" ref="D14:J14" si="3">SUM(D15:D16)</f>
        <v>90636568</v>
      </c>
      <c r="E14" s="353">
        <f t="shared" si="3"/>
        <v>0</v>
      </c>
      <c r="F14" s="353">
        <f t="shared" si="3"/>
        <v>6360236</v>
      </c>
      <c r="G14" s="353">
        <f t="shared" si="3"/>
        <v>84276332</v>
      </c>
      <c r="H14" s="353">
        <f t="shared" si="3"/>
        <v>0</v>
      </c>
      <c r="I14" s="353">
        <f t="shared" si="3"/>
        <v>0</v>
      </c>
      <c r="J14" s="354">
        <f t="shared" si="3"/>
        <v>0</v>
      </c>
      <c r="K14" s="344">
        <f t="shared" si="1"/>
        <v>84276332</v>
      </c>
      <c r="L14" s="388"/>
    </row>
    <row r="15" spans="1:12" ht="21" customHeight="1" x14ac:dyDescent="0.2">
      <c r="A15" s="38"/>
      <c r="B15" s="39" t="s">
        <v>505</v>
      </c>
      <c r="C15" s="40">
        <v>2019</v>
      </c>
      <c r="D15" s="350">
        <v>77916096</v>
      </c>
      <c r="E15" s="350"/>
      <c r="F15" s="350"/>
      <c r="G15" s="350">
        <v>77916096</v>
      </c>
      <c r="H15" s="350"/>
      <c r="I15" s="350"/>
      <c r="J15" s="351"/>
      <c r="K15" s="352">
        <f>SUM(G15:J15)</f>
        <v>77916096</v>
      </c>
      <c r="L15" s="388"/>
    </row>
    <row r="16" spans="1:12" ht="21" customHeight="1" x14ac:dyDescent="0.2">
      <c r="A16" s="38" t="s">
        <v>13</v>
      </c>
      <c r="B16" s="39" t="s">
        <v>516</v>
      </c>
      <c r="C16" s="40">
        <v>2020</v>
      </c>
      <c r="D16" s="350">
        <v>12720472</v>
      </c>
      <c r="E16" s="350"/>
      <c r="F16" s="350">
        <v>6360236</v>
      </c>
      <c r="G16" s="350">
        <v>6360236</v>
      </c>
      <c r="H16" s="350"/>
      <c r="I16" s="350"/>
      <c r="J16" s="351"/>
      <c r="K16" s="352">
        <f>SUM(G16:J16)</f>
        <v>6360236</v>
      </c>
      <c r="L16" s="388"/>
    </row>
    <row r="17" spans="1:12" ht="21" customHeight="1" x14ac:dyDescent="0.2">
      <c r="A17" s="38" t="s">
        <v>14</v>
      </c>
      <c r="B17" s="48" t="s">
        <v>419</v>
      </c>
      <c r="C17" s="49"/>
      <c r="D17" s="355">
        <f t="shared" ref="D17:J17" si="4">SUM(D18:D20)</f>
        <v>0</v>
      </c>
      <c r="E17" s="355"/>
      <c r="F17" s="355">
        <f t="shared" si="4"/>
        <v>0</v>
      </c>
      <c r="G17" s="355">
        <f t="shared" si="4"/>
        <v>0</v>
      </c>
      <c r="H17" s="355">
        <f t="shared" si="4"/>
        <v>0</v>
      </c>
      <c r="I17" s="355">
        <f t="shared" si="4"/>
        <v>0</v>
      </c>
      <c r="J17" s="356">
        <f t="shared" si="4"/>
        <v>0</v>
      </c>
      <c r="K17" s="344">
        <f t="shared" si="1"/>
        <v>0</v>
      </c>
      <c r="L17" s="388"/>
    </row>
    <row r="18" spans="1:12" ht="21" customHeight="1" x14ac:dyDescent="0.2">
      <c r="A18" s="38" t="s">
        <v>15</v>
      </c>
      <c r="B18" s="39"/>
      <c r="C18" s="40"/>
      <c r="D18" s="350"/>
      <c r="E18" s="350"/>
      <c r="F18" s="350"/>
      <c r="G18" s="350"/>
      <c r="H18" s="350"/>
      <c r="I18" s="350"/>
      <c r="J18" s="351"/>
      <c r="K18" s="352">
        <f t="shared" si="1"/>
        <v>0</v>
      </c>
      <c r="L18" s="388"/>
    </row>
    <row r="19" spans="1:12" ht="21" customHeight="1" x14ac:dyDescent="0.2">
      <c r="A19" s="38" t="s">
        <v>16</v>
      </c>
      <c r="B19" s="39"/>
      <c r="C19" s="218"/>
      <c r="D19" s="350"/>
      <c r="E19" s="350"/>
      <c r="F19" s="350"/>
      <c r="G19" s="350"/>
      <c r="H19" s="350"/>
      <c r="I19" s="350"/>
      <c r="J19" s="357"/>
      <c r="K19" s="352">
        <f t="shared" si="1"/>
        <v>0</v>
      </c>
      <c r="L19" s="388"/>
    </row>
    <row r="20" spans="1:12" ht="21" customHeight="1" thickBot="1" x14ac:dyDescent="0.25">
      <c r="A20" s="47" t="s">
        <v>17</v>
      </c>
      <c r="B20" s="39" t="s">
        <v>420</v>
      </c>
      <c r="C20" s="50"/>
      <c r="D20" s="358"/>
      <c r="E20" s="358"/>
      <c r="F20" s="358"/>
      <c r="G20" s="358"/>
      <c r="H20" s="358"/>
      <c r="I20" s="358"/>
      <c r="J20" s="359"/>
      <c r="K20" s="352">
        <f t="shared" si="1"/>
        <v>0</v>
      </c>
      <c r="L20" s="388"/>
    </row>
    <row r="21" spans="1:12" ht="21" customHeight="1" thickBot="1" x14ac:dyDescent="0.25">
      <c r="A21" s="51" t="s">
        <v>18</v>
      </c>
      <c r="B21" s="52" t="s">
        <v>510</v>
      </c>
      <c r="C21" s="53"/>
      <c r="D21" s="360">
        <f t="shared" ref="D21:K21" si="5">D5+D8+D11+D14+D17</f>
        <v>138699268</v>
      </c>
      <c r="E21" s="360"/>
      <c r="F21" s="360">
        <f t="shared" si="5"/>
        <v>6360236</v>
      </c>
      <c r="G21" s="360">
        <f t="shared" si="5"/>
        <v>132339032</v>
      </c>
      <c r="H21" s="360">
        <f t="shared" si="5"/>
        <v>0</v>
      </c>
      <c r="I21" s="360">
        <f t="shared" si="5"/>
        <v>0</v>
      </c>
      <c r="J21" s="361">
        <f t="shared" si="5"/>
        <v>0</v>
      </c>
      <c r="K21" s="362">
        <f t="shared" si="5"/>
        <v>132339032</v>
      </c>
      <c r="L21" s="388"/>
    </row>
    <row r="22" spans="1:12" x14ac:dyDescent="0.2">
      <c r="H22" s="386"/>
      <c r="I22" s="387"/>
    </row>
  </sheetData>
  <mergeCells count="9">
    <mergeCell ref="H22:I22"/>
    <mergeCell ref="L1:L21"/>
    <mergeCell ref="A2:A3"/>
    <mergeCell ref="B2:B3"/>
    <mergeCell ref="C2:C3"/>
    <mergeCell ref="D2:D3"/>
    <mergeCell ref="F2:F3"/>
    <mergeCell ref="K2:K3"/>
    <mergeCell ref="E2:E3"/>
  </mergeCells>
  <printOptions horizontalCentered="1"/>
  <pageMargins left="0.78740157480314965" right="0.78740157480314965" top="1.4566929133858268" bottom="0.98425196850393704" header="0.78740157480314965" footer="0.78740157480314965"/>
  <pageSetup paperSize="9" scale="87" orientation="landscape" r:id="rId1"/>
  <headerFooter alignWithMargins="0">
    <oddHeader>&amp;C&amp;"Times New Roman CE,Félkövér"&amp;12
Többéves kihatással járó döntésekből származó kötelezettségek
célok szerint, évenkénti bontásban&amp;R&amp;"Times New Roman CE,Félkövér"&amp;UZárszámadási indoklás 2.2. mell.
2. t. tábla a 6/2021. (V. 28.) önk.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view="pageLayout" zoomScaleNormal="100" workbookViewId="0">
      <selection activeCell="G5" sqref="G5"/>
    </sheetView>
  </sheetViews>
  <sheetFormatPr defaultRowHeight="12.75" x14ac:dyDescent="0.2"/>
  <cols>
    <col min="1" max="1" width="6.83203125" style="4" customWidth="1"/>
    <col min="2" max="2" width="28.6640625" style="3" customWidth="1"/>
    <col min="3" max="3" width="15" style="3" customWidth="1"/>
    <col min="4" max="4" width="13.6640625" style="3" customWidth="1"/>
    <col min="5" max="5" width="14.6640625" style="3" customWidth="1"/>
    <col min="6" max="7" width="12.83203125" style="3" customWidth="1"/>
    <col min="8" max="8" width="13.83203125" style="3" customWidth="1"/>
    <col min="9" max="16384" width="9.33203125" style="3"/>
  </cols>
  <sheetData>
    <row r="1" spans="1:8" ht="13.5" thickBot="1" x14ac:dyDescent="0.25">
      <c r="A1" s="21"/>
      <c r="B1" s="22"/>
      <c r="C1" s="22"/>
      <c r="D1" s="22"/>
      <c r="E1" s="22"/>
      <c r="F1" s="22"/>
      <c r="G1" s="22"/>
      <c r="H1" s="222" t="s">
        <v>434</v>
      </c>
    </row>
    <row r="2" spans="1:8" s="26" customFormat="1" ht="26.25" customHeight="1" x14ac:dyDescent="0.2">
      <c r="A2" s="394" t="s">
        <v>36</v>
      </c>
      <c r="B2" s="397" t="s">
        <v>461</v>
      </c>
      <c r="C2" s="397" t="s">
        <v>462</v>
      </c>
      <c r="D2" s="397" t="s">
        <v>463</v>
      </c>
      <c r="E2" s="397" t="s">
        <v>518</v>
      </c>
      <c r="F2" s="279" t="s">
        <v>464</v>
      </c>
      <c r="G2" s="24"/>
      <c r="H2" s="394" t="s">
        <v>519</v>
      </c>
    </row>
    <row r="3" spans="1:8" s="30" customFormat="1" ht="32.25" customHeight="1" thickBot="1" x14ac:dyDescent="0.25">
      <c r="A3" s="395"/>
      <c r="B3" s="398"/>
      <c r="C3" s="398"/>
      <c r="D3" s="399"/>
      <c r="E3" s="399"/>
      <c r="F3" s="280">
        <v>2020</v>
      </c>
      <c r="G3" s="28">
        <v>2021</v>
      </c>
      <c r="H3" s="395"/>
    </row>
    <row r="4" spans="1:8" s="32" customFormat="1" ht="14.1" customHeight="1" thickBot="1" x14ac:dyDescent="0.25">
      <c r="A4" s="290" t="s">
        <v>305</v>
      </c>
      <c r="B4" s="281" t="s">
        <v>343</v>
      </c>
      <c r="C4" s="281" t="s">
        <v>307</v>
      </c>
      <c r="D4" s="281" t="s">
        <v>308</v>
      </c>
      <c r="E4" s="281" t="s">
        <v>309</v>
      </c>
      <c r="F4" s="276" t="s">
        <v>332</v>
      </c>
      <c r="G4" s="183" t="s">
        <v>333</v>
      </c>
      <c r="H4" s="184" t="s">
        <v>334</v>
      </c>
    </row>
    <row r="5" spans="1:8" ht="24" customHeight="1" x14ac:dyDescent="0.2">
      <c r="A5" s="291" t="s">
        <v>3</v>
      </c>
      <c r="B5" s="287" t="s">
        <v>465</v>
      </c>
      <c r="C5" s="285"/>
      <c r="D5" s="285"/>
      <c r="E5" s="282">
        <f>SUM(E6:E7)</f>
        <v>0</v>
      </c>
      <c r="F5" s="277">
        <f>SUM(F6:F7)</f>
        <v>0</v>
      </c>
      <c r="G5" s="36">
        <f>SUM(G6:G7)</f>
        <v>0</v>
      </c>
      <c r="H5" s="37">
        <f>SUM(F5:G5)</f>
        <v>0</v>
      </c>
    </row>
    <row r="6" spans="1:8" ht="21" customHeight="1" x14ac:dyDescent="0.2">
      <c r="A6" s="292" t="s">
        <v>4</v>
      </c>
      <c r="B6" s="288" t="s">
        <v>110</v>
      </c>
      <c r="C6" s="286"/>
      <c r="D6" s="283"/>
      <c r="E6" s="283"/>
      <c r="F6" s="220"/>
      <c r="G6" s="2"/>
      <c r="H6" s="41">
        <f>SUM(F6:G6)</f>
        <v>0</v>
      </c>
    </row>
    <row r="7" spans="1:8" ht="21" customHeight="1" x14ac:dyDescent="0.2">
      <c r="A7" s="292" t="s">
        <v>5</v>
      </c>
      <c r="B7" s="288" t="s">
        <v>110</v>
      </c>
      <c r="C7" s="286"/>
      <c r="D7" s="283"/>
      <c r="E7" s="283"/>
      <c r="F7" s="220"/>
      <c r="G7" s="2"/>
      <c r="H7" s="41">
        <f>SUM(F7:G7)</f>
        <v>0</v>
      </c>
    </row>
    <row r="8" spans="1:8" ht="21" customHeight="1" x14ac:dyDescent="0.2">
      <c r="A8" s="292" t="s">
        <v>6</v>
      </c>
      <c r="B8" s="288" t="s">
        <v>110</v>
      </c>
      <c r="C8" s="286"/>
      <c r="D8" s="283"/>
      <c r="E8" s="283"/>
      <c r="F8" s="220"/>
      <c r="G8" s="2"/>
      <c r="H8" s="41">
        <f>SUM(F8:G8)</f>
        <v>0</v>
      </c>
    </row>
    <row r="9" spans="1:8" ht="18" customHeight="1" thickBot="1" x14ac:dyDescent="0.25">
      <c r="A9" s="292" t="s">
        <v>7</v>
      </c>
      <c r="B9" s="288" t="s">
        <v>110</v>
      </c>
      <c r="C9" s="286"/>
      <c r="D9" s="283"/>
      <c r="E9" s="283"/>
      <c r="F9" s="220"/>
      <c r="G9" s="2"/>
      <c r="H9" s="41">
        <f>SUM(F9:G9)</f>
        <v>0</v>
      </c>
    </row>
    <row r="10" spans="1:8" ht="21" customHeight="1" x14ac:dyDescent="0.2">
      <c r="A10" s="292" t="s">
        <v>8</v>
      </c>
      <c r="B10" s="289" t="s">
        <v>466</v>
      </c>
      <c r="C10" s="285"/>
      <c r="D10" s="285"/>
      <c r="E10" s="284">
        <f>SUM(E11:E11)</f>
        <v>0</v>
      </c>
      <c r="F10" s="278">
        <f>SUM(F11:F11)</f>
        <v>0</v>
      </c>
      <c r="G10" s="44">
        <f>SUM(G11:G11)</f>
        <v>0</v>
      </c>
      <c r="H10" s="45"/>
    </row>
    <row r="11" spans="1:8" ht="21" customHeight="1" x14ac:dyDescent="0.2">
      <c r="A11" s="292" t="s">
        <v>9</v>
      </c>
      <c r="B11" s="288" t="s">
        <v>467</v>
      </c>
      <c r="C11" s="286"/>
      <c r="D11" s="283"/>
      <c r="E11" s="283"/>
      <c r="F11" s="220"/>
      <c r="G11" s="2"/>
      <c r="H11" s="41">
        <f>SUM(F11:G11)</f>
        <v>0</v>
      </c>
    </row>
    <row r="12" spans="1:8" ht="21" customHeight="1" x14ac:dyDescent="0.2">
      <c r="A12" s="292" t="s">
        <v>10</v>
      </c>
      <c r="B12" s="288" t="s">
        <v>110</v>
      </c>
      <c r="C12" s="286"/>
      <c r="D12" s="283"/>
      <c r="E12" s="283"/>
      <c r="F12" s="220"/>
      <c r="G12" s="2"/>
      <c r="H12" s="41">
        <f>SUM(F12:G12)</f>
        <v>0</v>
      </c>
    </row>
    <row r="13" spans="1:8" ht="21" customHeight="1" x14ac:dyDescent="0.2">
      <c r="A13" s="292" t="s">
        <v>11</v>
      </c>
      <c r="B13" s="288" t="s">
        <v>468</v>
      </c>
      <c r="C13" s="286"/>
      <c r="D13" s="283"/>
      <c r="E13" s="283"/>
      <c r="F13" s="220"/>
      <c r="G13" s="2"/>
      <c r="H13" s="41">
        <f>SUM(F13:G13)</f>
        <v>0</v>
      </c>
    </row>
    <row r="14" spans="1:8" ht="21" customHeight="1" x14ac:dyDescent="0.2">
      <c r="A14" s="292" t="s">
        <v>12</v>
      </c>
      <c r="B14" s="288" t="s">
        <v>468</v>
      </c>
      <c r="C14" s="286"/>
      <c r="D14" s="283"/>
      <c r="E14" s="283"/>
      <c r="F14" s="220"/>
      <c r="G14" s="2"/>
      <c r="H14" s="41">
        <f>SUM(F14:G14)</f>
        <v>0</v>
      </c>
    </row>
    <row r="15" spans="1:8" ht="21" customHeight="1" thickBot="1" x14ac:dyDescent="0.25">
      <c r="A15" s="293" t="s">
        <v>13</v>
      </c>
      <c r="B15" s="294" t="s">
        <v>468</v>
      </c>
      <c r="C15" s="295"/>
      <c r="D15" s="296"/>
      <c r="E15" s="296"/>
      <c r="F15" s="297"/>
      <c r="G15" s="298"/>
      <c r="H15" s="299">
        <f>SUM(F15:G15)</f>
        <v>0</v>
      </c>
    </row>
    <row r="16" spans="1:8" ht="25.5" customHeight="1" thickBot="1" x14ac:dyDescent="0.25">
      <c r="A16" s="51" t="s">
        <v>14</v>
      </c>
      <c r="B16" s="52" t="s">
        <v>469</v>
      </c>
      <c r="C16" s="53"/>
      <c r="D16" s="53"/>
      <c r="E16" s="54"/>
      <c r="F16" s="301"/>
      <c r="G16" s="300"/>
      <c r="H16" s="300"/>
    </row>
    <row r="17" spans="1:2" x14ac:dyDescent="0.2">
      <c r="A17" s="275"/>
      <c r="B17" s="228"/>
    </row>
    <row r="18" spans="1:2" x14ac:dyDescent="0.2">
      <c r="B18" s="228"/>
    </row>
  </sheetData>
  <mergeCells count="6">
    <mergeCell ref="A2:A3"/>
    <mergeCell ref="B2:B3"/>
    <mergeCell ref="C2:C3"/>
    <mergeCell ref="D2:D3"/>
    <mergeCell ref="E2:E3"/>
    <mergeCell ref="H2:H3"/>
  </mergeCells>
  <printOptions horizontalCentered="1"/>
  <pageMargins left="0.78740157480314965" right="0.78740157480314965" top="1.4645833333333333" bottom="0.98425196850393704" header="0.78740157480314965" footer="0.78740157480314965"/>
  <pageSetup paperSize="9" scale="95" orientation="landscape" r:id="rId1"/>
  <headerFooter alignWithMargins="0">
    <oddHeader>&amp;C&amp;"Times New Roman CE,Félkövér"&amp;12Az önkormányzat által nyújtott hitel és kölcsön alakulása
 lejárat és eszközök szerinti bontásban&amp;R&amp;"Times New Roman CE,Félkövér"&amp;UZárszámadási indoklás 2.3. mell.
3. t. tábla a 6/2021. (V. 28.) önk.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K19"/>
  <sheetViews>
    <sheetView view="pageLayout" zoomScaleNormal="100" workbookViewId="0">
      <selection activeCell="J8" sqref="J8"/>
    </sheetView>
  </sheetViews>
  <sheetFormatPr defaultRowHeight="12.75" x14ac:dyDescent="0.2"/>
  <cols>
    <col min="1" max="1" width="2.5" style="5" customWidth="1"/>
    <col min="2" max="2" width="5.5" style="5" customWidth="1"/>
    <col min="3" max="3" width="36.83203125" style="5" customWidth="1"/>
    <col min="4" max="9" width="13.83203125" style="5" customWidth="1"/>
    <col min="10" max="10" width="15.1640625" style="5" customWidth="1"/>
    <col min="11" max="11" width="5" style="5" customWidth="1"/>
    <col min="12" max="16384" width="9.33203125" style="5"/>
  </cols>
  <sheetData>
    <row r="1" spans="2:11" ht="34.5" customHeight="1" x14ac:dyDescent="0.2">
      <c r="B1" s="409" t="s">
        <v>520</v>
      </c>
      <c r="C1" s="410"/>
      <c r="D1" s="410"/>
      <c r="E1" s="410"/>
      <c r="F1" s="410"/>
      <c r="G1" s="410"/>
      <c r="H1" s="410"/>
      <c r="I1" s="410"/>
      <c r="J1" s="410"/>
      <c r="K1" s="405"/>
    </row>
    <row r="2" spans="2:11" ht="13.5" thickBot="1" x14ac:dyDescent="0.25">
      <c r="I2" s="411" t="s">
        <v>430</v>
      </c>
      <c r="J2" s="411"/>
      <c r="K2" s="406"/>
    </row>
    <row r="3" spans="2:11" ht="13.5" thickBot="1" x14ac:dyDescent="0.25">
      <c r="B3" s="412" t="s">
        <v>1</v>
      </c>
      <c r="C3" s="414" t="s">
        <v>114</v>
      </c>
      <c r="D3" s="416" t="s">
        <v>115</v>
      </c>
      <c r="E3" s="418" t="s">
        <v>116</v>
      </c>
      <c r="F3" s="419"/>
      <c r="G3" s="419"/>
      <c r="H3" s="419"/>
      <c r="I3" s="419"/>
      <c r="J3" s="420" t="s">
        <v>117</v>
      </c>
      <c r="K3" s="406"/>
    </row>
    <row r="4" spans="2:11" s="7" customFormat="1" ht="42" customHeight="1" thickBot="1" x14ac:dyDescent="0.25">
      <c r="B4" s="413"/>
      <c r="C4" s="415"/>
      <c r="D4" s="417"/>
      <c r="E4" s="56" t="s">
        <v>118</v>
      </c>
      <c r="F4" s="56" t="s">
        <v>119</v>
      </c>
      <c r="G4" s="56" t="s">
        <v>120</v>
      </c>
      <c r="H4" s="57" t="s">
        <v>121</v>
      </c>
      <c r="I4" s="57" t="s">
        <v>122</v>
      </c>
      <c r="J4" s="421"/>
      <c r="K4" s="406"/>
    </row>
    <row r="5" spans="2:11" s="7" customFormat="1" ht="12" customHeight="1" thickBot="1" x14ac:dyDescent="0.25">
      <c r="B5" s="181" t="s">
        <v>305</v>
      </c>
      <c r="C5" s="58" t="s">
        <v>306</v>
      </c>
      <c r="D5" s="58" t="s">
        <v>307</v>
      </c>
      <c r="E5" s="58" t="s">
        <v>308</v>
      </c>
      <c r="F5" s="58" t="s">
        <v>309</v>
      </c>
      <c r="G5" s="58" t="s">
        <v>332</v>
      </c>
      <c r="H5" s="58" t="s">
        <v>333</v>
      </c>
      <c r="I5" s="58" t="s">
        <v>344</v>
      </c>
      <c r="J5" s="59" t="s">
        <v>345</v>
      </c>
      <c r="K5" s="406"/>
    </row>
    <row r="6" spans="2:11" s="7" customFormat="1" ht="18" customHeight="1" x14ac:dyDescent="0.2">
      <c r="B6" s="422" t="s">
        <v>123</v>
      </c>
      <c r="C6" s="423"/>
      <c r="D6" s="423"/>
      <c r="E6" s="423"/>
      <c r="F6" s="423"/>
      <c r="G6" s="423"/>
      <c r="H6" s="423"/>
      <c r="I6" s="423"/>
      <c r="J6" s="424"/>
      <c r="K6" s="406"/>
    </row>
    <row r="7" spans="2:11" ht="15.95" customHeight="1" x14ac:dyDescent="0.2">
      <c r="B7" s="13" t="s">
        <v>3</v>
      </c>
      <c r="C7" s="12" t="s">
        <v>124</v>
      </c>
      <c r="D7" s="9"/>
      <c r="E7" s="9"/>
      <c r="F7" s="9"/>
      <c r="G7" s="9"/>
      <c r="H7" s="61"/>
      <c r="I7" s="62">
        <f t="shared" ref="I7:I13" si="0">SUM(E7:H7)</f>
        <v>0</v>
      </c>
      <c r="J7" s="14">
        <f t="shared" ref="J7:J13" si="1">D7+I7</f>
        <v>0</v>
      </c>
      <c r="K7" s="406"/>
    </row>
    <row r="8" spans="2:11" ht="22.5" x14ac:dyDescent="0.2">
      <c r="B8" s="13" t="s">
        <v>4</v>
      </c>
      <c r="C8" s="12" t="s">
        <v>93</v>
      </c>
      <c r="D8" s="9"/>
      <c r="E8" s="9"/>
      <c r="F8" s="9"/>
      <c r="G8" s="9"/>
      <c r="H8" s="61"/>
      <c r="I8" s="62">
        <f t="shared" si="0"/>
        <v>0</v>
      </c>
      <c r="J8" s="14">
        <f t="shared" si="1"/>
        <v>0</v>
      </c>
      <c r="K8" s="406"/>
    </row>
    <row r="9" spans="2:11" ht="22.5" x14ac:dyDescent="0.2">
      <c r="B9" s="13" t="s">
        <v>5</v>
      </c>
      <c r="C9" s="12" t="s">
        <v>94</v>
      </c>
      <c r="D9" s="9"/>
      <c r="E9" s="9"/>
      <c r="F9" s="9"/>
      <c r="G9" s="9"/>
      <c r="H9" s="61"/>
      <c r="I9" s="62">
        <f t="shared" si="0"/>
        <v>0</v>
      </c>
      <c r="J9" s="14">
        <f t="shared" si="1"/>
        <v>0</v>
      </c>
      <c r="K9" s="406"/>
    </row>
    <row r="10" spans="2:11" ht="15.95" customHeight="1" x14ac:dyDescent="0.2">
      <c r="B10" s="13" t="s">
        <v>6</v>
      </c>
      <c r="C10" s="12" t="s">
        <v>95</v>
      </c>
      <c r="D10" s="9"/>
      <c r="E10" s="9"/>
      <c r="F10" s="9"/>
      <c r="G10" s="9"/>
      <c r="H10" s="61"/>
      <c r="I10" s="62">
        <f t="shared" si="0"/>
        <v>0</v>
      </c>
      <c r="J10" s="14">
        <f t="shared" si="1"/>
        <v>0</v>
      </c>
      <c r="K10" s="406"/>
    </row>
    <row r="11" spans="2:11" ht="22.5" x14ac:dyDescent="0.2">
      <c r="B11" s="13" t="s">
        <v>7</v>
      </c>
      <c r="C11" s="12" t="s">
        <v>96</v>
      </c>
      <c r="D11" s="9"/>
      <c r="E11" s="9"/>
      <c r="F11" s="9"/>
      <c r="G11" s="9"/>
      <c r="H11" s="61"/>
      <c r="I11" s="62">
        <f t="shared" si="0"/>
        <v>0</v>
      </c>
      <c r="J11" s="14">
        <f t="shared" si="1"/>
        <v>0</v>
      </c>
      <c r="K11" s="406"/>
    </row>
    <row r="12" spans="2:11" ht="15.95" customHeight="1" x14ac:dyDescent="0.2">
      <c r="B12" s="15" t="s">
        <v>8</v>
      </c>
      <c r="C12" s="16" t="s">
        <v>125</v>
      </c>
      <c r="D12" s="10"/>
      <c r="E12" s="10"/>
      <c r="F12" s="10"/>
      <c r="G12" s="10"/>
      <c r="H12" s="63"/>
      <c r="I12" s="62">
        <f t="shared" si="0"/>
        <v>0</v>
      </c>
      <c r="J12" s="14">
        <f t="shared" si="1"/>
        <v>0</v>
      </c>
      <c r="K12" s="406"/>
    </row>
    <row r="13" spans="2:11" ht="15.95" customHeight="1" thickBot="1" x14ac:dyDescent="0.25">
      <c r="B13" s="64" t="s">
        <v>9</v>
      </c>
      <c r="C13" s="65" t="s">
        <v>126</v>
      </c>
      <c r="D13" s="67"/>
      <c r="E13" s="67"/>
      <c r="F13" s="67"/>
      <c r="G13" s="67"/>
      <c r="H13" s="68"/>
      <c r="I13" s="62">
        <f t="shared" si="0"/>
        <v>0</v>
      </c>
      <c r="J13" s="14">
        <f t="shared" si="1"/>
        <v>0</v>
      </c>
      <c r="K13" s="406"/>
    </row>
    <row r="14" spans="2:11" s="11" customFormat="1" ht="18" customHeight="1" thickBot="1" x14ac:dyDescent="0.25">
      <c r="B14" s="403" t="s">
        <v>127</v>
      </c>
      <c r="C14" s="404"/>
      <c r="D14" s="17">
        <f t="shared" ref="D14:J14" si="2">SUM(D7:D13)</f>
        <v>0</v>
      </c>
      <c r="E14" s="17">
        <f>SUM(E7:E13)</f>
        <v>0</v>
      </c>
      <c r="F14" s="17">
        <f t="shared" si="2"/>
        <v>0</v>
      </c>
      <c r="G14" s="17">
        <f t="shared" si="2"/>
        <v>0</v>
      </c>
      <c r="H14" s="69">
        <f t="shared" si="2"/>
        <v>0</v>
      </c>
      <c r="I14" s="69">
        <f t="shared" si="2"/>
        <v>0</v>
      </c>
      <c r="J14" s="18">
        <f t="shared" si="2"/>
        <v>0</v>
      </c>
      <c r="K14" s="406"/>
    </row>
    <row r="15" spans="2:11" s="8" customFormat="1" ht="18" customHeight="1" x14ac:dyDescent="0.2">
      <c r="B15" s="400" t="s">
        <v>128</v>
      </c>
      <c r="C15" s="401"/>
      <c r="D15" s="401"/>
      <c r="E15" s="401"/>
      <c r="F15" s="401"/>
      <c r="G15" s="401"/>
      <c r="H15" s="401"/>
      <c r="I15" s="401"/>
      <c r="J15" s="402"/>
      <c r="K15" s="406"/>
    </row>
    <row r="16" spans="2:11" s="8" customFormat="1" x14ac:dyDescent="0.2">
      <c r="B16" s="13" t="s">
        <v>3</v>
      </c>
      <c r="C16" s="12" t="s">
        <v>129</v>
      </c>
      <c r="D16" s="9"/>
      <c r="E16" s="9"/>
      <c r="F16" s="9"/>
      <c r="G16" s="9"/>
      <c r="H16" s="61"/>
      <c r="I16" s="62">
        <f>SUM(E16:H16)</f>
        <v>0</v>
      </c>
      <c r="J16" s="14">
        <f>D16+I16</f>
        <v>0</v>
      </c>
      <c r="K16" s="406"/>
    </row>
    <row r="17" spans="2:11" ht="13.5" thickBot="1" x14ac:dyDescent="0.25">
      <c r="B17" s="64" t="s">
        <v>4</v>
      </c>
      <c r="C17" s="65" t="s">
        <v>126</v>
      </c>
      <c r="D17" s="67"/>
      <c r="E17" s="67"/>
      <c r="F17" s="67"/>
      <c r="G17" s="67"/>
      <c r="H17" s="68"/>
      <c r="I17" s="62">
        <f>SUM(E17:H17)</f>
        <v>0</v>
      </c>
      <c r="J17" s="70">
        <f>D17+I17</f>
        <v>0</v>
      </c>
      <c r="K17" s="406"/>
    </row>
    <row r="18" spans="2:11" ht="15.95" customHeight="1" thickBot="1" x14ac:dyDescent="0.25">
      <c r="B18" s="403" t="s">
        <v>130</v>
      </c>
      <c r="C18" s="404"/>
      <c r="D18" s="17">
        <f t="shared" ref="D18:J18" si="3">SUM(D16:D17)</f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69">
        <f t="shared" si="3"/>
        <v>0</v>
      </c>
      <c r="I18" s="69">
        <f t="shared" si="3"/>
        <v>0</v>
      </c>
      <c r="J18" s="18">
        <f t="shared" si="3"/>
        <v>0</v>
      </c>
      <c r="K18" s="406"/>
    </row>
    <row r="19" spans="2:11" ht="18" customHeight="1" thickBot="1" x14ac:dyDescent="0.25">
      <c r="B19" s="407" t="s">
        <v>131</v>
      </c>
      <c r="C19" s="408"/>
      <c r="D19" s="71">
        <f t="shared" ref="D19:J19" si="4">D14+D18</f>
        <v>0</v>
      </c>
      <c r="E19" s="71">
        <f t="shared" si="4"/>
        <v>0</v>
      </c>
      <c r="F19" s="71">
        <f t="shared" si="4"/>
        <v>0</v>
      </c>
      <c r="G19" s="71">
        <f t="shared" si="4"/>
        <v>0</v>
      </c>
      <c r="H19" s="71">
        <f t="shared" si="4"/>
        <v>0</v>
      </c>
      <c r="I19" s="71">
        <f t="shared" si="4"/>
        <v>0</v>
      </c>
      <c r="J19" s="18">
        <f t="shared" si="4"/>
        <v>0</v>
      </c>
      <c r="K19" s="406"/>
    </row>
  </sheetData>
  <mergeCells count="13">
    <mergeCell ref="J3:J4"/>
    <mergeCell ref="B6:J6"/>
    <mergeCell ref="B14:C14"/>
    <mergeCell ref="B15:J15"/>
    <mergeCell ref="B18:C18"/>
    <mergeCell ref="K1:K19"/>
    <mergeCell ref="B19:C19"/>
    <mergeCell ref="B1:J1"/>
    <mergeCell ref="I2:J2"/>
    <mergeCell ref="B3:B4"/>
    <mergeCell ref="C3:C4"/>
    <mergeCell ref="D3:D4"/>
    <mergeCell ref="E3:I3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r:id="rId1"/>
  <headerFooter alignWithMargins="0">
    <oddHeader>&amp;C&amp;"Times New Roman CE,Félkövér dőlt"&amp;12
&amp;R&amp;"Times New Roman CE,Félkövér"&amp;UZárszámadási indoklás 2.4. mell.
4. t. tábla a 6/2021. (V. 28.) önk.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0"/>
  <sheetViews>
    <sheetView view="pageLayout" zoomScaleNormal="100" workbookViewId="0">
      <selection activeCell="D11" sqref="D11"/>
    </sheetView>
  </sheetViews>
  <sheetFormatPr defaultRowHeight="12.75" x14ac:dyDescent="0.2"/>
  <cols>
    <col min="1" max="1" width="5.83203125" style="90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6" customFormat="1" ht="15.75" thickBot="1" x14ac:dyDescent="0.25">
      <c r="A1" s="55"/>
      <c r="D1" s="223" t="s">
        <v>434</v>
      </c>
    </row>
    <row r="2" spans="1:4" s="7" customFormat="1" ht="48" customHeight="1" thickBot="1" x14ac:dyDescent="0.25">
      <c r="A2" s="72" t="s">
        <v>1</v>
      </c>
      <c r="B2" s="56" t="s">
        <v>2</v>
      </c>
      <c r="C2" s="56" t="s">
        <v>132</v>
      </c>
      <c r="D2" s="73" t="s">
        <v>133</v>
      </c>
    </row>
    <row r="3" spans="1:4" s="7" customFormat="1" ht="14.1" customHeight="1" thickBot="1" x14ac:dyDescent="0.25">
      <c r="A3" s="74" t="s">
        <v>305</v>
      </c>
      <c r="B3" s="75" t="s">
        <v>306</v>
      </c>
      <c r="C3" s="75" t="s">
        <v>307</v>
      </c>
      <c r="D3" s="76" t="s">
        <v>308</v>
      </c>
    </row>
    <row r="4" spans="1:4" ht="18" customHeight="1" x14ac:dyDescent="0.2">
      <c r="A4" s="77" t="s">
        <v>3</v>
      </c>
      <c r="B4" s="78" t="s">
        <v>134</v>
      </c>
      <c r="C4" s="79"/>
      <c r="D4" s="270"/>
    </row>
    <row r="5" spans="1:4" ht="18" customHeight="1" x14ac:dyDescent="0.2">
      <c r="A5" s="80" t="s">
        <v>4</v>
      </c>
      <c r="B5" s="81" t="s">
        <v>135</v>
      </c>
      <c r="C5" s="82"/>
      <c r="D5" s="83"/>
    </row>
    <row r="6" spans="1:4" ht="18" customHeight="1" x14ac:dyDescent="0.2">
      <c r="A6" s="80" t="s">
        <v>5</v>
      </c>
      <c r="B6" s="81" t="s">
        <v>136</v>
      </c>
      <c r="C6" s="82"/>
      <c r="D6" s="83"/>
    </row>
    <row r="7" spans="1:4" ht="18" customHeight="1" x14ac:dyDescent="0.2">
      <c r="A7" s="80" t="s">
        <v>6</v>
      </c>
      <c r="B7" s="81" t="s">
        <v>137</v>
      </c>
      <c r="C7" s="82"/>
      <c r="D7" s="83"/>
    </row>
    <row r="8" spans="1:4" ht="18" customHeight="1" x14ac:dyDescent="0.2">
      <c r="A8" s="84" t="s">
        <v>7</v>
      </c>
      <c r="B8" s="81" t="s">
        <v>138</v>
      </c>
      <c r="C8" s="82">
        <f>+C9+C10+C11+C12+C13+C14</f>
        <v>1228000</v>
      </c>
      <c r="D8" s="83">
        <f>+D9+D10+D11+D12+D13+D14</f>
        <v>1372493</v>
      </c>
    </row>
    <row r="9" spans="1:4" ht="18" customHeight="1" x14ac:dyDescent="0.2">
      <c r="A9" s="80" t="s">
        <v>8</v>
      </c>
      <c r="B9" s="81" t="s">
        <v>139</v>
      </c>
      <c r="C9" s="82">
        <v>1228000</v>
      </c>
      <c r="D9" s="83">
        <v>1372493</v>
      </c>
    </row>
    <row r="10" spans="1:4" ht="18" customHeight="1" x14ac:dyDescent="0.2">
      <c r="A10" s="84" t="s">
        <v>9</v>
      </c>
      <c r="B10" s="85" t="s">
        <v>140</v>
      </c>
      <c r="C10" s="82"/>
      <c r="D10" s="83"/>
    </row>
    <row r="11" spans="1:4" ht="18" customHeight="1" x14ac:dyDescent="0.2">
      <c r="A11" s="84" t="s">
        <v>10</v>
      </c>
      <c r="B11" s="85" t="s">
        <v>141</v>
      </c>
      <c r="C11" s="82"/>
      <c r="D11" s="83"/>
    </row>
    <row r="12" spans="1:4" ht="18" customHeight="1" x14ac:dyDescent="0.2">
      <c r="A12" s="80" t="s">
        <v>11</v>
      </c>
      <c r="B12" s="85" t="s">
        <v>142</v>
      </c>
      <c r="C12" s="82"/>
      <c r="D12" s="83"/>
    </row>
    <row r="13" spans="1:4" ht="18" customHeight="1" x14ac:dyDescent="0.2">
      <c r="A13" s="84" t="s">
        <v>12</v>
      </c>
      <c r="B13" s="85" t="s">
        <v>143</v>
      </c>
      <c r="C13" s="82"/>
      <c r="D13" s="83"/>
    </row>
    <row r="14" spans="1:4" ht="22.5" x14ac:dyDescent="0.2">
      <c r="A14" s="80" t="s">
        <v>13</v>
      </c>
      <c r="B14" s="85" t="s">
        <v>144</v>
      </c>
      <c r="C14" s="82"/>
      <c r="D14" s="83"/>
    </row>
    <row r="15" spans="1:4" ht="18" customHeight="1" x14ac:dyDescent="0.2">
      <c r="A15" s="84" t="s">
        <v>14</v>
      </c>
      <c r="B15" s="81" t="s">
        <v>145</v>
      </c>
      <c r="C15" s="346">
        <v>0</v>
      </c>
      <c r="D15" s="83">
        <v>126370</v>
      </c>
    </row>
    <row r="16" spans="1:4" ht="18" customHeight="1" x14ac:dyDescent="0.2">
      <c r="A16" s="80" t="s">
        <v>15</v>
      </c>
      <c r="B16" s="81" t="s">
        <v>146</v>
      </c>
      <c r="C16" s="82"/>
      <c r="D16" s="83"/>
    </row>
    <row r="17" spans="1:4" ht="18" customHeight="1" x14ac:dyDescent="0.2">
      <c r="A17" s="84" t="s">
        <v>16</v>
      </c>
      <c r="B17" s="81" t="s">
        <v>147</v>
      </c>
      <c r="C17" s="82"/>
      <c r="D17" s="83"/>
    </row>
    <row r="18" spans="1:4" ht="18" customHeight="1" x14ac:dyDescent="0.2">
      <c r="A18" s="80" t="s">
        <v>17</v>
      </c>
      <c r="B18" s="81" t="s">
        <v>148</v>
      </c>
      <c r="C18" s="82"/>
      <c r="D18" s="83"/>
    </row>
    <row r="19" spans="1:4" ht="18" customHeight="1" x14ac:dyDescent="0.2">
      <c r="A19" s="84" t="s">
        <v>18</v>
      </c>
      <c r="B19" s="81" t="s">
        <v>149</v>
      </c>
      <c r="C19" s="82"/>
      <c r="D19" s="83"/>
    </row>
    <row r="20" spans="1:4" ht="18" customHeight="1" x14ac:dyDescent="0.2">
      <c r="A20" s="80" t="s">
        <v>19</v>
      </c>
      <c r="B20" s="60"/>
      <c r="C20" s="82"/>
      <c r="D20" s="83"/>
    </row>
    <row r="21" spans="1:4" ht="18" customHeight="1" x14ac:dyDescent="0.2">
      <c r="A21" s="84" t="s">
        <v>20</v>
      </c>
      <c r="B21" s="60"/>
      <c r="C21" s="82"/>
      <c r="D21" s="83"/>
    </row>
    <row r="22" spans="1:4" ht="18" customHeight="1" x14ac:dyDescent="0.2">
      <c r="A22" s="80" t="s">
        <v>21</v>
      </c>
      <c r="B22" s="60"/>
      <c r="C22" s="82"/>
      <c r="D22" s="83"/>
    </row>
    <row r="23" spans="1:4" ht="18" customHeight="1" x14ac:dyDescent="0.2">
      <c r="A23" s="84" t="s">
        <v>22</v>
      </c>
      <c r="B23" s="60"/>
      <c r="C23" s="82"/>
      <c r="D23" s="83"/>
    </row>
    <row r="24" spans="1:4" ht="18" customHeight="1" x14ac:dyDescent="0.2">
      <c r="A24" s="80" t="s">
        <v>23</v>
      </c>
      <c r="B24" s="60"/>
      <c r="C24" s="82"/>
      <c r="D24" s="83"/>
    </row>
    <row r="25" spans="1:4" ht="18" customHeight="1" x14ac:dyDescent="0.2">
      <c r="A25" s="84" t="s">
        <v>24</v>
      </c>
      <c r="B25" s="60"/>
      <c r="C25" s="82"/>
      <c r="D25" s="83"/>
    </row>
    <row r="26" spans="1:4" ht="18" customHeight="1" x14ac:dyDescent="0.2">
      <c r="A26" s="80" t="s">
        <v>25</v>
      </c>
      <c r="B26" s="60"/>
      <c r="C26" s="82"/>
      <c r="D26" s="83"/>
    </row>
    <row r="27" spans="1:4" ht="18" customHeight="1" x14ac:dyDescent="0.2">
      <c r="A27" s="84" t="s">
        <v>26</v>
      </c>
      <c r="B27" s="60"/>
      <c r="C27" s="82"/>
      <c r="D27" s="83"/>
    </row>
    <row r="28" spans="1:4" ht="18" customHeight="1" thickBot="1" x14ac:dyDescent="0.25">
      <c r="A28" s="86" t="s">
        <v>27</v>
      </c>
      <c r="B28" s="66"/>
      <c r="C28" s="87"/>
      <c r="D28" s="88"/>
    </row>
    <row r="29" spans="1:4" ht="18" customHeight="1" thickBot="1" x14ac:dyDescent="0.25">
      <c r="A29" s="142" t="s">
        <v>28</v>
      </c>
      <c r="B29" s="143" t="s">
        <v>34</v>
      </c>
      <c r="C29" s="144">
        <f>+C4+C5+C6+C7+C8+C15+C16+C17+C18+C19+C20+C21+C22+C23+C24+C25+C26+C27+C28</f>
        <v>1228000</v>
      </c>
      <c r="D29" s="145">
        <f>+D4+D5+D6+D7+D8+D15+D16+D17+D18+D19+D20+D21+D22+D23+D24+D25+D26+D27+D28</f>
        <v>1498863</v>
      </c>
    </row>
    <row r="30" spans="1:4" ht="25.5" customHeight="1" x14ac:dyDescent="0.2">
      <c r="A30" s="89"/>
      <c r="B30" s="425" t="s">
        <v>150</v>
      </c>
      <c r="C30" s="425"/>
      <c r="D30" s="425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r:id="rId1"/>
  <headerFooter alignWithMargins="0">
    <oddHeader>&amp;C&amp;"Times New Roman CE,Félkövér"&amp;14
&amp;12
Az önkormányzat által adott közvetett támogatások
(kedvezmények)
&amp;R&amp;"Times New Roman CE,Félkövér"&amp;UZárszámadási indoklás 2.5. mell.
5. t. tábla a 6/2021. (V. 28.) önk.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73"/>
  <sheetViews>
    <sheetView view="pageLayout" topLeftCell="A57" zoomScale="130" zoomScaleNormal="100" zoomScaleSheetLayoutView="120" zoomScalePageLayoutView="130" workbookViewId="0">
      <selection activeCell="A73" sqref="A73:E73"/>
    </sheetView>
  </sheetViews>
  <sheetFormatPr defaultColWidth="12" defaultRowHeight="15.75" x14ac:dyDescent="0.25"/>
  <cols>
    <col min="1" max="1" width="67.1640625" style="187" customWidth="1"/>
    <col min="2" max="2" width="6.1640625" style="188" customWidth="1"/>
    <col min="3" max="3" width="14.83203125" style="262" customWidth="1"/>
    <col min="4" max="4" width="13.6640625" style="262" customWidth="1"/>
    <col min="5" max="5" width="15" style="262" customWidth="1"/>
    <col min="6" max="16384" width="12" style="187"/>
  </cols>
  <sheetData>
    <row r="1" spans="1:5" ht="49.5" customHeight="1" x14ac:dyDescent="0.25">
      <c r="A1" s="427" t="s">
        <v>521</v>
      </c>
      <c r="B1" s="428"/>
      <c r="C1" s="428"/>
      <c r="D1" s="428"/>
      <c r="E1" s="428"/>
    </row>
    <row r="2" spans="1:5" ht="16.5" thickBot="1" x14ac:dyDescent="0.3">
      <c r="C2" s="429" t="s">
        <v>430</v>
      </c>
      <c r="D2" s="429"/>
      <c r="E2" s="429"/>
    </row>
    <row r="3" spans="1:5" ht="15.75" customHeight="1" x14ac:dyDescent="0.25">
      <c r="A3" s="430" t="s">
        <v>153</v>
      </c>
      <c r="B3" s="433" t="s">
        <v>154</v>
      </c>
      <c r="C3" s="436" t="s">
        <v>155</v>
      </c>
      <c r="D3" s="436" t="s">
        <v>156</v>
      </c>
      <c r="E3" s="438" t="s">
        <v>157</v>
      </c>
    </row>
    <row r="4" spans="1:5" ht="11.25" customHeight="1" x14ac:dyDescent="0.25">
      <c r="A4" s="431"/>
      <c r="B4" s="434"/>
      <c r="C4" s="437"/>
      <c r="D4" s="437"/>
      <c r="E4" s="439"/>
    </row>
    <row r="5" spans="1:5" x14ac:dyDescent="0.25">
      <c r="A5" s="432"/>
      <c r="B5" s="435"/>
      <c r="C5" s="440" t="s">
        <v>158</v>
      </c>
      <c r="D5" s="441"/>
      <c r="E5" s="442"/>
    </row>
    <row r="6" spans="1:5" s="191" customFormat="1" ht="16.5" thickBot="1" x14ac:dyDescent="0.25">
      <c r="A6" s="189" t="s">
        <v>382</v>
      </c>
      <c r="B6" s="190" t="s">
        <v>306</v>
      </c>
      <c r="C6" s="248" t="s">
        <v>307</v>
      </c>
      <c r="D6" s="248" t="s">
        <v>308</v>
      </c>
      <c r="E6" s="249" t="s">
        <v>309</v>
      </c>
    </row>
    <row r="7" spans="1:5" s="194" customFormat="1" x14ac:dyDescent="0.2">
      <c r="A7" s="192" t="s">
        <v>346</v>
      </c>
      <c r="B7" s="193" t="s">
        <v>159</v>
      </c>
      <c r="C7" s="250">
        <v>88171</v>
      </c>
      <c r="D7" s="250"/>
      <c r="E7" s="251"/>
    </row>
    <row r="8" spans="1:5" s="194" customFormat="1" x14ac:dyDescent="0.2">
      <c r="A8" s="195" t="s">
        <v>442</v>
      </c>
      <c r="B8" s="103" t="s">
        <v>160</v>
      </c>
      <c r="C8" s="252">
        <f>+C9+C14+C19+C24+C29</f>
        <v>929573490</v>
      </c>
      <c r="D8" s="252">
        <f>+D9+D14+D19+D24+D29</f>
        <v>734768924</v>
      </c>
      <c r="E8" s="253">
        <f>+E9+E14+E19+E24+E29</f>
        <v>914895000</v>
      </c>
    </row>
    <row r="9" spans="1:5" s="194" customFormat="1" x14ac:dyDescent="0.2">
      <c r="A9" s="195" t="s">
        <v>441</v>
      </c>
      <c r="B9" s="103" t="s">
        <v>161</v>
      </c>
      <c r="C9" s="252">
        <f>+C10+C11+C12+C13</f>
        <v>854413000</v>
      </c>
      <c r="D9" s="252">
        <f>+D10+D11+D12+D13</f>
        <v>668291180</v>
      </c>
      <c r="E9" s="253">
        <f>+E10+E11+E12+E13</f>
        <v>914895000</v>
      </c>
    </row>
    <row r="10" spans="1:5" s="194" customFormat="1" x14ac:dyDescent="0.2">
      <c r="A10" s="196" t="s">
        <v>437</v>
      </c>
      <c r="B10" s="103" t="s">
        <v>162</v>
      </c>
      <c r="C10" s="254">
        <v>679550000</v>
      </c>
      <c r="D10" s="254">
        <v>493428180</v>
      </c>
      <c r="E10" s="258">
        <v>684367000</v>
      </c>
    </row>
    <row r="11" spans="1:5" s="194" customFormat="1" ht="26.25" customHeight="1" x14ac:dyDescent="0.2">
      <c r="A11" s="196" t="s">
        <v>438</v>
      </c>
      <c r="B11" s="103" t="s">
        <v>163</v>
      </c>
      <c r="C11" s="255"/>
      <c r="D11" s="272"/>
      <c r="E11" s="273"/>
    </row>
    <row r="12" spans="1:5" s="194" customFormat="1" x14ac:dyDescent="0.2">
      <c r="A12" s="196" t="s">
        <v>439</v>
      </c>
      <c r="B12" s="103" t="s">
        <v>164</v>
      </c>
      <c r="C12" s="255">
        <v>172640000</v>
      </c>
      <c r="D12" s="255">
        <v>172640000</v>
      </c>
      <c r="E12" s="256">
        <v>225906000</v>
      </c>
    </row>
    <row r="13" spans="1:5" s="194" customFormat="1" x14ac:dyDescent="0.2">
      <c r="A13" s="196" t="s">
        <v>440</v>
      </c>
      <c r="B13" s="103" t="s">
        <v>165</v>
      </c>
      <c r="C13" s="255">
        <v>2223000</v>
      </c>
      <c r="D13" s="255">
        <v>2223000</v>
      </c>
      <c r="E13" s="256">
        <v>4622000</v>
      </c>
    </row>
    <row r="14" spans="1:5" s="194" customFormat="1" x14ac:dyDescent="0.2">
      <c r="A14" s="195" t="s">
        <v>446</v>
      </c>
      <c r="B14" s="103" t="s">
        <v>166</v>
      </c>
      <c r="C14" s="257">
        <f>+C15+C16+C17+C18</f>
        <v>20007848</v>
      </c>
      <c r="D14" s="257">
        <f>+D15+D16+D17+D18</f>
        <v>11325102</v>
      </c>
      <c r="E14" s="258">
        <f>+E15+E16+E17+E18</f>
        <v>0</v>
      </c>
    </row>
    <row r="15" spans="1:5" s="194" customFormat="1" x14ac:dyDescent="0.2">
      <c r="A15" s="196" t="s">
        <v>443</v>
      </c>
      <c r="B15" s="103" t="s">
        <v>167</v>
      </c>
      <c r="C15" s="255">
        <v>20007848</v>
      </c>
      <c r="D15" s="274">
        <v>11325102</v>
      </c>
      <c r="E15" s="256"/>
    </row>
    <row r="16" spans="1:5" s="194" customFormat="1" ht="22.5" x14ac:dyDescent="0.2">
      <c r="A16" s="196" t="s">
        <v>444</v>
      </c>
      <c r="B16" s="103" t="s">
        <v>12</v>
      </c>
      <c r="C16" s="255"/>
      <c r="D16" s="255"/>
      <c r="E16" s="256"/>
    </row>
    <row r="17" spans="1:5" s="194" customFormat="1" x14ac:dyDescent="0.2">
      <c r="A17" s="196" t="s">
        <v>445</v>
      </c>
      <c r="B17" s="103" t="s">
        <v>13</v>
      </c>
      <c r="C17" s="255"/>
      <c r="D17" s="255"/>
      <c r="E17" s="256"/>
    </row>
    <row r="18" spans="1:5" s="194" customFormat="1" x14ac:dyDescent="0.2">
      <c r="A18" s="196" t="s">
        <v>447</v>
      </c>
      <c r="B18" s="103" t="s">
        <v>14</v>
      </c>
      <c r="C18" s="255"/>
      <c r="D18" s="255"/>
      <c r="E18" s="256"/>
    </row>
    <row r="19" spans="1:5" s="194" customFormat="1" x14ac:dyDescent="0.2">
      <c r="A19" s="195" t="s">
        <v>448</v>
      </c>
      <c r="B19" s="103" t="s">
        <v>15</v>
      </c>
      <c r="C19" s="254">
        <f>+C20+C21+C22+C23</f>
        <v>0</v>
      </c>
      <c r="D19" s="254">
        <f>+D20+D21+D22+D23</f>
        <v>0</v>
      </c>
      <c r="E19" s="258">
        <f>+E20+E21+E22+E23</f>
        <v>0</v>
      </c>
    </row>
    <row r="20" spans="1:5" s="194" customFormat="1" x14ac:dyDescent="0.2">
      <c r="A20" s="196" t="s">
        <v>347</v>
      </c>
      <c r="B20" s="103" t="s">
        <v>16</v>
      </c>
      <c r="C20" s="255"/>
      <c r="D20" s="255"/>
      <c r="E20" s="256"/>
    </row>
    <row r="21" spans="1:5" s="194" customFormat="1" x14ac:dyDescent="0.2">
      <c r="A21" s="196" t="s">
        <v>348</v>
      </c>
      <c r="B21" s="103" t="s">
        <v>17</v>
      </c>
      <c r="C21" s="255"/>
      <c r="D21" s="255"/>
      <c r="E21" s="256"/>
    </row>
    <row r="22" spans="1:5" s="194" customFormat="1" x14ac:dyDescent="0.2">
      <c r="A22" s="196" t="s">
        <v>349</v>
      </c>
      <c r="B22" s="103" t="s">
        <v>18</v>
      </c>
      <c r="C22" s="255"/>
      <c r="D22" s="255"/>
      <c r="E22" s="256"/>
    </row>
    <row r="23" spans="1:5" s="194" customFormat="1" x14ac:dyDescent="0.2">
      <c r="A23" s="196" t="s">
        <v>350</v>
      </c>
      <c r="B23" s="103" t="s">
        <v>19</v>
      </c>
      <c r="C23" s="255"/>
      <c r="D23" s="255"/>
      <c r="E23" s="256"/>
    </row>
    <row r="24" spans="1:5" s="194" customFormat="1" x14ac:dyDescent="0.2">
      <c r="A24" s="195" t="s">
        <v>449</v>
      </c>
      <c r="B24" s="103" t="s">
        <v>20</v>
      </c>
      <c r="C24" s="257">
        <v>55152642</v>
      </c>
      <c r="D24" s="257">
        <v>55152642</v>
      </c>
      <c r="E24" s="258">
        <f>+E25+E26+E27+E28</f>
        <v>0</v>
      </c>
    </row>
    <row r="25" spans="1:5" s="194" customFormat="1" x14ac:dyDescent="0.2">
      <c r="A25" s="196" t="s">
        <v>351</v>
      </c>
      <c r="B25" s="103" t="s">
        <v>21</v>
      </c>
      <c r="C25" s="255">
        <v>55152642</v>
      </c>
      <c r="D25" s="255">
        <v>55152642</v>
      </c>
      <c r="E25" s="256"/>
    </row>
    <row r="26" spans="1:5" s="194" customFormat="1" x14ac:dyDescent="0.2">
      <c r="A26" s="196" t="s">
        <v>352</v>
      </c>
      <c r="B26" s="103" t="s">
        <v>22</v>
      </c>
      <c r="C26" s="255"/>
      <c r="D26" s="255"/>
      <c r="E26" s="256"/>
    </row>
    <row r="27" spans="1:5" s="194" customFormat="1" x14ac:dyDescent="0.2">
      <c r="A27" s="196" t="s">
        <v>353</v>
      </c>
      <c r="B27" s="103" t="s">
        <v>23</v>
      </c>
      <c r="C27" s="255"/>
      <c r="D27" s="255"/>
      <c r="E27" s="256"/>
    </row>
    <row r="28" spans="1:5" s="194" customFormat="1" x14ac:dyDescent="0.2">
      <c r="A28" s="196" t="s">
        <v>354</v>
      </c>
      <c r="B28" s="103" t="s">
        <v>24</v>
      </c>
      <c r="C28" s="255"/>
      <c r="D28" s="255"/>
      <c r="E28" s="256"/>
    </row>
    <row r="29" spans="1:5" s="194" customFormat="1" x14ac:dyDescent="0.2">
      <c r="A29" s="195" t="s">
        <v>450</v>
      </c>
      <c r="B29" s="103" t="s">
        <v>25</v>
      </c>
      <c r="C29" s="254">
        <f>+C30+C31+C32+C33</f>
        <v>0</v>
      </c>
      <c r="D29" s="254">
        <f>+D30+D31+D32+D33</f>
        <v>0</v>
      </c>
      <c r="E29" s="258">
        <f>+E30+E31+E32+E33</f>
        <v>0</v>
      </c>
    </row>
    <row r="30" spans="1:5" s="194" customFormat="1" x14ac:dyDescent="0.2">
      <c r="A30" s="196" t="s">
        <v>355</v>
      </c>
      <c r="B30" s="103" t="s">
        <v>26</v>
      </c>
      <c r="C30" s="255"/>
      <c r="D30" s="255"/>
      <c r="E30" s="256"/>
    </row>
    <row r="31" spans="1:5" s="194" customFormat="1" ht="22.5" x14ac:dyDescent="0.2">
      <c r="A31" s="196" t="s">
        <v>356</v>
      </c>
      <c r="B31" s="103" t="s">
        <v>27</v>
      </c>
      <c r="C31" s="255"/>
      <c r="D31" s="255"/>
      <c r="E31" s="256"/>
    </row>
    <row r="32" spans="1:5" s="194" customFormat="1" x14ac:dyDescent="0.2">
      <c r="A32" s="196" t="s">
        <v>357</v>
      </c>
      <c r="B32" s="103" t="s">
        <v>28</v>
      </c>
      <c r="C32" s="255"/>
      <c r="D32" s="255"/>
      <c r="E32" s="256"/>
    </row>
    <row r="33" spans="1:5" s="194" customFormat="1" x14ac:dyDescent="0.2">
      <c r="A33" s="196" t="s">
        <v>358</v>
      </c>
      <c r="B33" s="103" t="s">
        <v>29</v>
      </c>
      <c r="C33" s="255"/>
      <c r="D33" s="255"/>
      <c r="E33" s="256"/>
    </row>
    <row r="34" spans="1:5" s="194" customFormat="1" x14ac:dyDescent="0.2">
      <c r="A34" s="195" t="s">
        <v>451</v>
      </c>
      <c r="B34" s="103" t="s">
        <v>30</v>
      </c>
      <c r="C34" s="257">
        <f>+C35+C40+C45</f>
        <v>5182003</v>
      </c>
      <c r="D34" s="257">
        <f>+D35+D40+D45</f>
        <v>5182003</v>
      </c>
      <c r="E34" s="258"/>
    </row>
    <row r="35" spans="1:5" s="194" customFormat="1" x14ac:dyDescent="0.2">
      <c r="A35" s="195" t="s">
        <v>452</v>
      </c>
      <c r="B35" s="103" t="s">
        <v>31</v>
      </c>
      <c r="C35" s="257">
        <f>+C36+C37+C38+C39</f>
        <v>5182003</v>
      </c>
      <c r="D35" s="257">
        <f>+D36+D37+D38+D39</f>
        <v>5182003</v>
      </c>
      <c r="E35" s="258"/>
    </row>
    <row r="36" spans="1:5" s="194" customFormat="1" x14ac:dyDescent="0.2">
      <c r="A36" s="196" t="s">
        <v>359</v>
      </c>
      <c r="B36" s="103" t="s">
        <v>67</v>
      </c>
      <c r="C36" s="255"/>
      <c r="D36" s="255"/>
      <c r="E36" s="256"/>
    </row>
    <row r="37" spans="1:5" s="194" customFormat="1" x14ac:dyDescent="0.2">
      <c r="A37" s="196" t="s">
        <v>360</v>
      </c>
      <c r="B37" s="103" t="s">
        <v>103</v>
      </c>
      <c r="C37" s="255"/>
      <c r="D37" s="255"/>
      <c r="E37" s="256"/>
    </row>
    <row r="38" spans="1:5" s="194" customFormat="1" x14ac:dyDescent="0.2">
      <c r="A38" s="196" t="s">
        <v>361</v>
      </c>
      <c r="B38" s="103" t="s">
        <v>151</v>
      </c>
      <c r="C38" s="255"/>
      <c r="D38" s="255"/>
      <c r="E38" s="256" t="s">
        <v>473</v>
      </c>
    </row>
    <row r="39" spans="1:5" s="194" customFormat="1" x14ac:dyDescent="0.2">
      <c r="A39" s="196" t="s">
        <v>362</v>
      </c>
      <c r="B39" s="103" t="s">
        <v>152</v>
      </c>
      <c r="C39" s="255">
        <v>5182003</v>
      </c>
      <c r="D39" s="255">
        <v>5182003</v>
      </c>
      <c r="E39" s="256"/>
    </row>
    <row r="40" spans="1:5" s="194" customFormat="1" x14ac:dyDescent="0.2">
      <c r="A40" s="195" t="s">
        <v>453</v>
      </c>
      <c r="B40" s="103" t="s">
        <v>168</v>
      </c>
      <c r="C40" s="254">
        <f>+C41+C42+C43+C44</f>
        <v>0</v>
      </c>
      <c r="D40" s="254">
        <f>+D41+D42+D43+D44</f>
        <v>0</v>
      </c>
      <c r="E40" s="258">
        <f>+E41+E42+E43+E44</f>
        <v>0</v>
      </c>
    </row>
    <row r="41" spans="1:5" s="194" customFormat="1" x14ac:dyDescent="0.2">
      <c r="A41" s="196" t="s">
        <v>363</v>
      </c>
      <c r="B41" s="103" t="s">
        <v>169</v>
      </c>
      <c r="C41" s="255"/>
      <c r="D41" s="255"/>
      <c r="E41" s="256"/>
    </row>
    <row r="42" spans="1:5" s="194" customFormat="1" ht="22.5" x14ac:dyDescent="0.2">
      <c r="A42" s="196" t="s">
        <v>364</v>
      </c>
      <c r="B42" s="103" t="s">
        <v>170</v>
      </c>
      <c r="C42" s="255"/>
      <c r="D42" s="255"/>
      <c r="E42" s="256"/>
    </row>
    <row r="43" spans="1:5" s="194" customFormat="1" x14ac:dyDescent="0.2">
      <c r="A43" s="196" t="s">
        <v>365</v>
      </c>
      <c r="B43" s="103" t="s">
        <v>171</v>
      </c>
      <c r="C43" s="255"/>
      <c r="D43" s="255"/>
      <c r="E43" s="256"/>
    </row>
    <row r="44" spans="1:5" s="194" customFormat="1" x14ac:dyDescent="0.2">
      <c r="A44" s="196" t="s">
        <v>366</v>
      </c>
      <c r="B44" s="103" t="s">
        <v>172</v>
      </c>
      <c r="C44" s="255"/>
      <c r="D44" s="255"/>
      <c r="E44" s="256"/>
    </row>
    <row r="45" spans="1:5" s="194" customFormat="1" x14ac:dyDescent="0.2">
      <c r="A45" s="195" t="s">
        <v>454</v>
      </c>
      <c r="B45" s="103" t="s">
        <v>173</v>
      </c>
      <c r="C45" s="254">
        <f>+C46+C47+C48+C49</f>
        <v>0</v>
      </c>
      <c r="D45" s="254">
        <f>+D46+D47+D48+D49</f>
        <v>0</v>
      </c>
      <c r="E45" s="258">
        <f>+E46+E47+E48+E49</f>
        <v>0</v>
      </c>
    </row>
    <row r="46" spans="1:5" s="194" customFormat="1" x14ac:dyDescent="0.2">
      <c r="A46" s="196" t="s">
        <v>367</v>
      </c>
      <c r="B46" s="103" t="s">
        <v>174</v>
      </c>
      <c r="C46" s="255"/>
      <c r="D46" s="255"/>
      <c r="E46" s="256"/>
    </row>
    <row r="47" spans="1:5" s="194" customFormat="1" ht="22.5" x14ac:dyDescent="0.2">
      <c r="A47" s="196" t="s">
        <v>368</v>
      </c>
      <c r="B47" s="103" t="s">
        <v>175</v>
      </c>
      <c r="C47" s="255"/>
      <c r="D47" s="255"/>
      <c r="E47" s="256"/>
    </row>
    <row r="48" spans="1:5" s="194" customFormat="1" x14ac:dyDescent="0.2">
      <c r="A48" s="196" t="s">
        <v>369</v>
      </c>
      <c r="B48" s="103" t="s">
        <v>176</v>
      </c>
      <c r="C48" s="255"/>
      <c r="D48" s="255"/>
      <c r="E48" s="256"/>
    </row>
    <row r="49" spans="1:5" s="194" customFormat="1" x14ac:dyDescent="0.2">
      <c r="A49" s="196" t="s">
        <v>370</v>
      </c>
      <c r="B49" s="103" t="s">
        <v>177</v>
      </c>
      <c r="C49" s="255"/>
      <c r="D49" s="255"/>
      <c r="E49" s="256"/>
    </row>
    <row r="50" spans="1:5" s="194" customFormat="1" x14ac:dyDescent="0.2">
      <c r="A50" s="195" t="s">
        <v>371</v>
      </c>
      <c r="B50" s="103" t="s">
        <v>178</v>
      </c>
      <c r="C50" s="255"/>
      <c r="D50" s="255"/>
      <c r="E50" s="256"/>
    </row>
    <row r="51" spans="1:5" s="194" customFormat="1" ht="21" x14ac:dyDescent="0.2">
      <c r="A51" s="195" t="s">
        <v>455</v>
      </c>
      <c r="B51" s="103" t="s">
        <v>179</v>
      </c>
      <c r="C51" s="257">
        <f>+C7+C8+C34+C50</f>
        <v>934843664</v>
      </c>
      <c r="D51" s="257">
        <f>+D7+D8+D34+D50</f>
        <v>739950927</v>
      </c>
      <c r="E51" s="258">
        <f>+E7+E8+E34+E50</f>
        <v>914895000</v>
      </c>
    </row>
    <row r="52" spans="1:5" s="194" customFormat="1" x14ac:dyDescent="0.2">
      <c r="A52" s="195" t="s">
        <v>372</v>
      </c>
      <c r="B52" s="103" t="s">
        <v>180</v>
      </c>
      <c r="C52" s="255"/>
      <c r="D52" s="255">
        <v>134069</v>
      </c>
      <c r="E52" s="256"/>
    </row>
    <row r="53" spans="1:5" s="194" customFormat="1" x14ac:dyDescent="0.2">
      <c r="A53" s="195" t="s">
        <v>373</v>
      </c>
      <c r="B53" s="103" t="s">
        <v>181</v>
      </c>
      <c r="C53" s="255"/>
      <c r="D53" s="255"/>
      <c r="E53" s="256"/>
    </row>
    <row r="54" spans="1:5" s="194" customFormat="1" x14ac:dyDescent="0.2">
      <c r="A54" s="195" t="s">
        <v>456</v>
      </c>
      <c r="B54" s="103" t="s">
        <v>182</v>
      </c>
      <c r="C54" s="254">
        <f>+C52+C53</f>
        <v>0</v>
      </c>
      <c r="D54" s="254">
        <f>+D52+D53</f>
        <v>134069</v>
      </c>
      <c r="E54" s="258">
        <f>+E52+E53</f>
        <v>0</v>
      </c>
    </row>
    <row r="55" spans="1:5" s="194" customFormat="1" x14ac:dyDescent="0.2">
      <c r="A55" s="195" t="s">
        <v>374</v>
      </c>
      <c r="B55" s="103" t="s">
        <v>183</v>
      </c>
      <c r="C55" s="255"/>
      <c r="D55" s="255"/>
      <c r="E55" s="256"/>
    </row>
    <row r="56" spans="1:5" s="194" customFormat="1" x14ac:dyDescent="0.2">
      <c r="A56" s="195" t="s">
        <v>375</v>
      </c>
      <c r="B56" s="103" t="s">
        <v>184</v>
      </c>
      <c r="C56" s="255"/>
      <c r="D56" s="255">
        <v>22485</v>
      </c>
      <c r="E56" s="256"/>
    </row>
    <row r="57" spans="1:5" s="194" customFormat="1" x14ac:dyDescent="0.2">
      <c r="A57" s="195" t="s">
        <v>376</v>
      </c>
      <c r="B57" s="103" t="s">
        <v>185</v>
      </c>
      <c r="C57" s="255"/>
      <c r="D57" s="255">
        <v>140064527</v>
      </c>
      <c r="E57" s="256"/>
    </row>
    <row r="58" spans="1:5" s="194" customFormat="1" x14ac:dyDescent="0.2">
      <c r="A58" s="195" t="s">
        <v>377</v>
      </c>
      <c r="B58" s="103" t="s">
        <v>186</v>
      </c>
      <c r="C58" s="255"/>
      <c r="D58" s="255">
        <v>6361548</v>
      </c>
      <c r="E58" s="256"/>
    </row>
    <row r="59" spans="1:5" s="194" customFormat="1" x14ac:dyDescent="0.2">
      <c r="A59" s="195" t="s">
        <v>457</v>
      </c>
      <c r="B59" s="103" t="s">
        <v>187</v>
      </c>
      <c r="C59" s="254">
        <f>+C55+C56+C57+C58</f>
        <v>0</v>
      </c>
      <c r="D59" s="254">
        <f>+D55+D56+D57+D58</f>
        <v>146448560</v>
      </c>
      <c r="E59" s="258">
        <f>+E55+E56+E57+E58</f>
        <v>0</v>
      </c>
    </row>
    <row r="60" spans="1:5" s="194" customFormat="1" x14ac:dyDescent="0.2">
      <c r="A60" s="195" t="s">
        <v>378</v>
      </c>
      <c r="B60" s="103" t="s">
        <v>188</v>
      </c>
      <c r="C60" s="255"/>
      <c r="D60" s="255">
        <v>3384798</v>
      </c>
      <c r="E60" s="256"/>
    </row>
    <row r="61" spans="1:5" s="194" customFormat="1" x14ac:dyDescent="0.2">
      <c r="A61" s="195" t="s">
        <v>379</v>
      </c>
      <c r="B61" s="103" t="s">
        <v>189</v>
      </c>
      <c r="C61" s="255"/>
      <c r="D61" s="255"/>
      <c r="E61" s="256"/>
    </row>
    <row r="62" spans="1:5" s="194" customFormat="1" x14ac:dyDescent="0.2">
      <c r="A62" s="195" t="s">
        <v>380</v>
      </c>
      <c r="B62" s="103" t="s">
        <v>190</v>
      </c>
      <c r="C62" s="255"/>
      <c r="D62" s="255">
        <v>23483751</v>
      </c>
      <c r="E62" s="256"/>
    </row>
    <row r="63" spans="1:5" s="194" customFormat="1" x14ac:dyDescent="0.2">
      <c r="A63" s="195" t="s">
        <v>458</v>
      </c>
      <c r="B63" s="103" t="s">
        <v>191</v>
      </c>
      <c r="C63" s="254">
        <f>+C60+C61+C62</f>
        <v>0</v>
      </c>
      <c r="D63" s="254">
        <f>+D60+D61+D62</f>
        <v>26868549</v>
      </c>
      <c r="E63" s="258">
        <f>+E60+E61+E62</f>
        <v>0</v>
      </c>
    </row>
    <row r="64" spans="1:5" s="194" customFormat="1" x14ac:dyDescent="0.2">
      <c r="A64" s="195" t="s">
        <v>474</v>
      </c>
      <c r="B64" s="103" t="s">
        <v>192</v>
      </c>
      <c r="C64" s="255"/>
      <c r="D64" s="255"/>
      <c r="E64" s="256"/>
    </row>
    <row r="65" spans="1:5" s="194" customFormat="1" ht="23.25" customHeight="1" x14ac:dyDescent="0.2">
      <c r="A65" s="195" t="s">
        <v>475</v>
      </c>
      <c r="B65" s="103" t="s">
        <v>193</v>
      </c>
      <c r="C65" s="255"/>
      <c r="D65" s="255">
        <v>-72787</v>
      </c>
      <c r="E65" s="256"/>
    </row>
    <row r="66" spans="1:5" s="194" customFormat="1" x14ac:dyDescent="0.2">
      <c r="A66" s="195" t="s">
        <v>459</v>
      </c>
      <c r="B66" s="103" t="s">
        <v>194</v>
      </c>
      <c r="C66" s="254">
        <f>+C64+C65</f>
        <v>0</v>
      </c>
      <c r="D66" s="254">
        <f>+D64+D65</f>
        <v>-72787</v>
      </c>
      <c r="E66" s="258">
        <f>+E64+E65</f>
        <v>0</v>
      </c>
    </row>
    <row r="67" spans="1:5" s="194" customFormat="1" x14ac:dyDescent="0.2">
      <c r="A67" s="195" t="s">
        <v>381</v>
      </c>
      <c r="B67" s="103" t="s">
        <v>195</v>
      </c>
      <c r="C67" s="255"/>
      <c r="D67" s="255"/>
      <c r="E67" s="256"/>
    </row>
    <row r="68" spans="1:5" s="194" customFormat="1" ht="16.5" thickBot="1" x14ac:dyDescent="0.25">
      <c r="A68" s="197" t="s">
        <v>426</v>
      </c>
      <c r="B68" s="107" t="s">
        <v>196</v>
      </c>
      <c r="C68" s="259">
        <f>+C51+C54+C59+C63+C66+C67</f>
        <v>934843664</v>
      </c>
      <c r="D68" s="259">
        <f>+D51+D54+D59+D63+D66+D67</f>
        <v>913329318</v>
      </c>
      <c r="E68" s="260">
        <f>+E51+E54+E59+E63+E66+E67</f>
        <v>914895000</v>
      </c>
    </row>
    <row r="69" spans="1:5" x14ac:dyDescent="0.25">
      <c r="A69" s="198"/>
      <c r="C69" s="261"/>
      <c r="D69" s="261"/>
      <c r="E69" s="261"/>
    </row>
    <row r="70" spans="1:5" x14ac:dyDescent="0.25">
      <c r="A70" s="198"/>
      <c r="C70" s="261"/>
      <c r="D70" s="261"/>
      <c r="E70" s="261"/>
    </row>
    <row r="71" spans="1:5" x14ac:dyDescent="0.25">
      <c r="A71" s="200"/>
      <c r="C71" s="261"/>
      <c r="D71" s="261"/>
      <c r="E71" s="261"/>
    </row>
    <row r="72" spans="1:5" x14ac:dyDescent="0.25">
      <c r="A72" s="426"/>
      <c r="B72" s="426"/>
      <c r="C72" s="426"/>
      <c r="D72" s="426"/>
      <c r="E72" s="426"/>
    </row>
    <row r="73" spans="1:5" x14ac:dyDescent="0.25">
      <c r="A73" s="426"/>
      <c r="B73" s="426"/>
      <c r="C73" s="426"/>
      <c r="D73" s="426"/>
      <c r="E73" s="426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1" fitToHeight="2" orientation="portrait" r:id="rId1"/>
  <headerFooter alignWithMargins="0">
    <oddHeader>&amp;R&amp;"Times New Roman CE,Félkövér"&amp;UZárszámadási indoklás 2.6. mell.
6.1. t. tábla a 6/2021. (V. 28.) önk. rendelethez</oddHeader>
    <oddFooter>&amp;C&amp;P</oddFooter>
  </headerFooter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view="pageLayout" zoomScaleNormal="100" workbookViewId="0">
      <selection activeCell="G21" sqref="G21"/>
    </sheetView>
  </sheetViews>
  <sheetFormatPr defaultRowHeight="12.75" x14ac:dyDescent="0.2"/>
  <cols>
    <col min="1" max="1" width="71.1640625" style="95" customWidth="1"/>
    <col min="2" max="2" width="6.1640625" style="110" customWidth="1"/>
    <col min="3" max="3" width="18" style="201" customWidth="1"/>
    <col min="4" max="16384" width="9.33203125" style="201"/>
  </cols>
  <sheetData>
    <row r="1" spans="1:3" ht="32.25" customHeight="1" x14ac:dyDescent="0.2">
      <c r="A1" s="444" t="s">
        <v>197</v>
      </c>
      <c r="B1" s="444"/>
      <c r="C1" s="444"/>
    </row>
    <row r="2" spans="1:3" ht="15.75" x14ac:dyDescent="0.2">
      <c r="A2" s="444" t="s">
        <v>522</v>
      </c>
      <c r="B2" s="444"/>
      <c r="C2" s="444"/>
    </row>
    <row r="4" spans="1:3" ht="13.5" thickBot="1" x14ac:dyDescent="0.25">
      <c r="B4" s="445" t="s">
        <v>430</v>
      </c>
      <c r="C4" s="446"/>
    </row>
    <row r="5" spans="1:3" s="96" customFormat="1" ht="31.5" customHeight="1" x14ac:dyDescent="0.2">
      <c r="A5" s="447" t="s">
        <v>198</v>
      </c>
      <c r="B5" s="449" t="s">
        <v>154</v>
      </c>
      <c r="C5" s="451" t="s">
        <v>199</v>
      </c>
    </row>
    <row r="6" spans="1:3" s="96" customFormat="1" x14ac:dyDescent="0.2">
      <c r="A6" s="448"/>
      <c r="B6" s="450"/>
      <c r="C6" s="452"/>
    </row>
    <row r="7" spans="1:3" s="100" customFormat="1" ht="13.5" thickBot="1" x14ac:dyDescent="0.25">
      <c r="A7" s="97" t="s">
        <v>305</v>
      </c>
      <c r="B7" s="98" t="s">
        <v>306</v>
      </c>
      <c r="C7" s="99" t="s">
        <v>307</v>
      </c>
    </row>
    <row r="8" spans="1:3" ht="15.75" customHeight="1" x14ac:dyDescent="0.2">
      <c r="A8" s="195" t="s">
        <v>383</v>
      </c>
      <c r="B8" s="101" t="s">
        <v>159</v>
      </c>
      <c r="C8" s="102">
        <v>318005495</v>
      </c>
    </row>
    <row r="9" spans="1:3" ht="15.75" customHeight="1" x14ac:dyDescent="0.2">
      <c r="A9" s="195" t="s">
        <v>384</v>
      </c>
      <c r="B9" s="103" t="s">
        <v>160</v>
      </c>
      <c r="C9" s="102">
        <v>76769538</v>
      </c>
    </row>
    <row r="10" spans="1:3" ht="15.75" customHeight="1" x14ac:dyDescent="0.2">
      <c r="A10" s="195" t="s">
        <v>385</v>
      </c>
      <c r="B10" s="103" t="s">
        <v>161</v>
      </c>
      <c r="C10" s="102">
        <v>7410795</v>
      </c>
    </row>
    <row r="11" spans="1:3" ht="15.75" customHeight="1" x14ac:dyDescent="0.2">
      <c r="A11" s="195" t="s">
        <v>386</v>
      </c>
      <c r="B11" s="103" t="s">
        <v>162</v>
      </c>
      <c r="C11" s="104">
        <v>517313920</v>
      </c>
    </row>
    <row r="12" spans="1:3" ht="15.75" customHeight="1" x14ac:dyDescent="0.2">
      <c r="A12" s="195" t="s">
        <v>387</v>
      </c>
      <c r="B12" s="103" t="s">
        <v>163</v>
      </c>
      <c r="C12" s="104"/>
    </row>
    <row r="13" spans="1:3" ht="15.75" customHeight="1" x14ac:dyDescent="0.2">
      <c r="A13" s="195" t="s">
        <v>388</v>
      </c>
      <c r="B13" s="103" t="s">
        <v>164</v>
      </c>
      <c r="C13" s="104">
        <v>-21226434</v>
      </c>
    </row>
    <row r="14" spans="1:3" ht="15.75" customHeight="1" x14ac:dyDescent="0.2">
      <c r="A14" s="195" t="s">
        <v>389</v>
      </c>
      <c r="B14" s="103" t="s">
        <v>165</v>
      </c>
      <c r="C14" s="105">
        <f>+C8+C9+C10+C11+C12+C13</f>
        <v>898273314</v>
      </c>
    </row>
    <row r="15" spans="1:3" ht="15.75" customHeight="1" x14ac:dyDescent="0.2">
      <c r="A15" s="195" t="s">
        <v>418</v>
      </c>
      <c r="B15" s="103" t="s">
        <v>166</v>
      </c>
      <c r="C15" s="315">
        <v>11349295</v>
      </c>
    </row>
    <row r="16" spans="1:3" ht="15.75" customHeight="1" x14ac:dyDescent="0.2">
      <c r="A16" s="195" t="s">
        <v>390</v>
      </c>
      <c r="B16" s="103" t="s">
        <v>167</v>
      </c>
      <c r="C16" s="104">
        <v>1244338</v>
      </c>
    </row>
    <row r="17" spans="1:5" ht="15.75" customHeight="1" x14ac:dyDescent="0.2">
      <c r="A17" s="195" t="s">
        <v>391</v>
      </c>
      <c r="B17" s="103" t="s">
        <v>12</v>
      </c>
      <c r="C17" s="104">
        <v>472494</v>
      </c>
    </row>
    <row r="18" spans="1:5" ht="15.75" customHeight="1" x14ac:dyDescent="0.2">
      <c r="A18" s="195" t="s">
        <v>392</v>
      </c>
      <c r="B18" s="103" t="s">
        <v>13</v>
      </c>
      <c r="C18" s="105">
        <f>+C15+C16+C17</f>
        <v>13066127</v>
      </c>
    </row>
    <row r="19" spans="1:5" s="202" customFormat="1" ht="15.75" customHeight="1" x14ac:dyDescent="0.2">
      <c r="A19" s="195" t="s">
        <v>393</v>
      </c>
      <c r="B19" s="103" t="s">
        <v>14</v>
      </c>
      <c r="C19" s="104"/>
    </row>
    <row r="20" spans="1:5" ht="15.75" customHeight="1" x14ac:dyDescent="0.2">
      <c r="A20" s="195" t="s">
        <v>394</v>
      </c>
      <c r="B20" s="103" t="s">
        <v>15</v>
      </c>
      <c r="C20" s="104">
        <v>1989877</v>
      </c>
    </row>
    <row r="21" spans="1:5" ht="15.75" customHeight="1" thickBot="1" x14ac:dyDescent="0.25">
      <c r="A21" s="106" t="s">
        <v>395</v>
      </c>
      <c r="B21" s="107" t="s">
        <v>16</v>
      </c>
      <c r="C21" s="108">
        <f>+C14+C18+C19+C20</f>
        <v>913329318</v>
      </c>
    </row>
    <row r="22" spans="1:5" ht="15.75" x14ac:dyDescent="0.25">
      <c r="A22" s="198"/>
      <c r="B22" s="200"/>
      <c r="C22" s="199"/>
      <c r="D22" s="199"/>
      <c r="E22" s="199"/>
    </row>
    <row r="23" spans="1:5" ht="15.75" x14ac:dyDescent="0.25">
      <c r="A23" s="198"/>
      <c r="B23" s="200"/>
      <c r="C23" s="199"/>
      <c r="D23" s="199"/>
      <c r="E23" s="199"/>
    </row>
    <row r="24" spans="1:5" ht="15.75" x14ac:dyDescent="0.25">
      <c r="A24" s="200"/>
      <c r="B24" s="200"/>
      <c r="C24" s="199"/>
      <c r="D24" s="199"/>
      <c r="E24" s="199"/>
    </row>
    <row r="25" spans="1:5" ht="15.75" x14ac:dyDescent="0.25">
      <c r="A25" s="443"/>
      <c r="B25" s="443"/>
      <c r="C25" s="443"/>
      <c r="D25" s="203"/>
      <c r="E25" s="203"/>
    </row>
    <row r="26" spans="1:5" ht="15.75" x14ac:dyDescent="0.25">
      <c r="A26" s="443"/>
      <c r="B26" s="443"/>
      <c r="C26" s="443"/>
      <c r="D26" s="203"/>
      <c r="E26" s="203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78740157480314965" footer="0.78740157480314965"/>
  <pageSetup paperSize="9" scale="95" orientation="portrait" r:id="rId1"/>
  <headerFooter alignWithMargins="0">
    <oddHeader>&amp;R&amp;"Times New Roman CE,Félkövér"&amp;UZárszámadási indoklás 2.7. mell.
6.2. t. tábla a 6/2021. (V. 28.) önk.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"/>
  <sheetViews>
    <sheetView view="pageLayout" zoomScaleNormal="100" workbookViewId="0">
      <selection sqref="A1:D1"/>
    </sheetView>
  </sheetViews>
  <sheetFormatPr defaultColWidth="12" defaultRowHeight="15.75" x14ac:dyDescent="0.25"/>
  <cols>
    <col min="1" max="1" width="58.83203125" style="91" customWidth="1"/>
    <col min="2" max="2" width="6.83203125" style="91" customWidth="1"/>
    <col min="3" max="3" width="17.1640625" style="91" customWidth="1"/>
    <col min="4" max="4" width="19.1640625" style="91" customWidth="1"/>
    <col min="5" max="16384" width="12" style="91"/>
  </cols>
  <sheetData>
    <row r="1" spans="1:4" ht="48" customHeight="1" x14ac:dyDescent="0.25">
      <c r="A1" s="453" t="s">
        <v>523</v>
      </c>
      <c r="B1" s="454"/>
      <c r="C1" s="454"/>
      <c r="D1" s="454"/>
    </row>
    <row r="2" spans="1:4" ht="16.5" thickBot="1" x14ac:dyDescent="0.3"/>
    <row r="3" spans="1:4" ht="43.5" customHeight="1" thickBot="1" x14ac:dyDescent="0.3">
      <c r="A3" s="204" t="s">
        <v>35</v>
      </c>
      <c r="B3" s="146" t="s">
        <v>154</v>
      </c>
      <c r="C3" s="205" t="s">
        <v>200</v>
      </c>
      <c r="D3" s="206" t="s">
        <v>435</v>
      </c>
    </row>
    <row r="4" spans="1:4" ht="16.5" thickBot="1" x14ac:dyDescent="0.3">
      <c r="A4" s="111" t="s">
        <v>305</v>
      </c>
      <c r="B4" s="112" t="s">
        <v>306</v>
      </c>
      <c r="C4" s="112" t="s">
        <v>307</v>
      </c>
      <c r="D4" s="113" t="s">
        <v>308</v>
      </c>
    </row>
    <row r="5" spans="1:4" ht="15.75" customHeight="1" x14ac:dyDescent="0.25">
      <c r="A5" s="120" t="s">
        <v>398</v>
      </c>
      <c r="B5" s="114" t="s">
        <v>3</v>
      </c>
      <c r="C5" s="115"/>
      <c r="D5" s="116"/>
    </row>
    <row r="6" spans="1:4" ht="15.75" customHeight="1" x14ac:dyDescent="0.25">
      <c r="A6" s="120" t="s">
        <v>399</v>
      </c>
      <c r="B6" s="117" t="s">
        <v>4</v>
      </c>
      <c r="C6" s="118"/>
      <c r="D6" s="119"/>
    </row>
    <row r="7" spans="1:4" ht="15.75" customHeight="1" x14ac:dyDescent="0.25">
      <c r="A7" s="120" t="s">
        <v>400</v>
      </c>
      <c r="B7" s="117" t="s">
        <v>5</v>
      </c>
      <c r="C7" s="118"/>
      <c r="D7" s="119"/>
    </row>
    <row r="8" spans="1:4" ht="15.75" customHeight="1" thickBot="1" x14ac:dyDescent="0.3">
      <c r="A8" s="121" t="s">
        <v>401</v>
      </c>
      <c r="B8" s="122" t="s">
        <v>6</v>
      </c>
      <c r="C8" s="123"/>
      <c r="D8" s="124"/>
    </row>
    <row r="9" spans="1:4" ht="15.75" customHeight="1" thickBot="1" x14ac:dyDescent="0.3">
      <c r="A9" s="208" t="s">
        <v>402</v>
      </c>
      <c r="B9" s="209" t="s">
        <v>7</v>
      </c>
      <c r="C9" s="210"/>
      <c r="D9" s="211">
        <f>+D10+D11+D12+D13</f>
        <v>0</v>
      </c>
    </row>
    <row r="10" spans="1:4" ht="15.75" customHeight="1" x14ac:dyDescent="0.25">
      <c r="A10" s="207" t="s">
        <v>403</v>
      </c>
      <c r="B10" s="114" t="s">
        <v>8</v>
      </c>
      <c r="C10" s="115"/>
      <c r="D10" s="116"/>
    </row>
    <row r="11" spans="1:4" ht="15.75" customHeight="1" x14ac:dyDescent="0.25">
      <c r="A11" s="120" t="s">
        <v>404</v>
      </c>
      <c r="B11" s="117" t="s">
        <v>9</v>
      </c>
      <c r="C11" s="118"/>
      <c r="D11" s="119"/>
    </row>
    <row r="12" spans="1:4" ht="15.75" customHeight="1" x14ac:dyDescent="0.25">
      <c r="A12" s="120" t="s">
        <v>405</v>
      </c>
      <c r="B12" s="117" t="s">
        <v>10</v>
      </c>
      <c r="C12" s="118"/>
      <c r="D12" s="119"/>
    </row>
    <row r="13" spans="1:4" ht="15.75" customHeight="1" thickBot="1" x14ac:dyDescent="0.3">
      <c r="A13" s="121" t="s">
        <v>406</v>
      </c>
      <c r="B13" s="122" t="s">
        <v>11</v>
      </c>
      <c r="C13" s="123"/>
      <c r="D13" s="124"/>
    </row>
    <row r="14" spans="1:4" ht="15.75" customHeight="1" thickBot="1" x14ac:dyDescent="0.3">
      <c r="A14" s="208" t="s">
        <v>407</v>
      </c>
      <c r="B14" s="209" t="s">
        <v>12</v>
      </c>
      <c r="C14" s="210"/>
      <c r="D14" s="211">
        <f>+D15+D16+D17</f>
        <v>0</v>
      </c>
    </row>
    <row r="15" spans="1:4" ht="15.75" customHeight="1" x14ac:dyDescent="0.25">
      <c r="A15" s="207" t="s">
        <v>408</v>
      </c>
      <c r="B15" s="114" t="s">
        <v>13</v>
      </c>
      <c r="C15" s="115"/>
      <c r="D15" s="116"/>
    </row>
    <row r="16" spans="1:4" ht="15.75" customHeight="1" x14ac:dyDescent="0.25">
      <c r="A16" s="120" t="s">
        <v>409</v>
      </c>
      <c r="B16" s="117" t="s">
        <v>14</v>
      </c>
      <c r="C16" s="118"/>
      <c r="D16" s="119"/>
    </row>
    <row r="17" spans="1:4" ht="15.75" customHeight="1" thickBot="1" x14ac:dyDescent="0.3">
      <c r="A17" s="121" t="s">
        <v>410</v>
      </c>
      <c r="B17" s="122" t="s">
        <v>15</v>
      </c>
      <c r="C17" s="123"/>
      <c r="D17" s="124"/>
    </row>
    <row r="18" spans="1:4" ht="15.75" customHeight="1" thickBot="1" x14ac:dyDescent="0.3">
      <c r="A18" s="208" t="s">
        <v>416</v>
      </c>
      <c r="B18" s="209" t="s">
        <v>16</v>
      </c>
      <c r="C18" s="210"/>
      <c r="D18" s="211">
        <f>+D19+D20+D21</f>
        <v>0</v>
      </c>
    </row>
    <row r="19" spans="1:4" ht="15.75" customHeight="1" x14ac:dyDescent="0.25">
      <c r="A19" s="207" t="s">
        <v>411</v>
      </c>
      <c r="B19" s="114" t="s">
        <v>17</v>
      </c>
      <c r="C19" s="115"/>
      <c r="D19" s="116"/>
    </row>
    <row r="20" spans="1:4" ht="15.75" customHeight="1" x14ac:dyDescent="0.25">
      <c r="A20" s="120" t="s">
        <v>412</v>
      </c>
      <c r="B20" s="117" t="s">
        <v>18</v>
      </c>
      <c r="C20" s="118"/>
      <c r="D20" s="119"/>
    </row>
    <row r="21" spans="1:4" ht="15.75" customHeight="1" x14ac:dyDescent="0.25">
      <c r="A21" s="120" t="s">
        <v>413</v>
      </c>
      <c r="B21" s="117" t="s">
        <v>19</v>
      </c>
      <c r="C21" s="118"/>
      <c r="D21" s="119"/>
    </row>
    <row r="22" spans="1:4" ht="15.75" customHeight="1" x14ac:dyDescent="0.25">
      <c r="A22" s="120" t="s">
        <v>414</v>
      </c>
      <c r="B22" s="117" t="s">
        <v>20</v>
      </c>
      <c r="C22" s="118"/>
      <c r="D22" s="119"/>
    </row>
    <row r="23" spans="1:4" ht="15.75" customHeight="1" x14ac:dyDescent="0.25">
      <c r="A23" s="120"/>
      <c r="B23" s="117" t="s">
        <v>21</v>
      </c>
      <c r="C23" s="118"/>
      <c r="D23" s="119"/>
    </row>
    <row r="24" spans="1:4" ht="15.75" customHeight="1" x14ac:dyDescent="0.25">
      <c r="A24" s="120"/>
      <c r="B24" s="117" t="s">
        <v>22</v>
      </c>
      <c r="C24" s="118"/>
      <c r="D24" s="119"/>
    </row>
    <row r="25" spans="1:4" ht="15.75" customHeight="1" x14ac:dyDescent="0.25">
      <c r="A25" s="120"/>
      <c r="B25" s="117" t="s">
        <v>23</v>
      </c>
      <c r="C25" s="118"/>
      <c r="D25" s="119"/>
    </row>
    <row r="26" spans="1:4" ht="15.75" customHeight="1" x14ac:dyDescent="0.25">
      <c r="A26" s="120"/>
      <c r="B26" s="117" t="s">
        <v>24</v>
      </c>
      <c r="C26" s="118"/>
      <c r="D26" s="119"/>
    </row>
    <row r="27" spans="1:4" ht="15.75" customHeight="1" x14ac:dyDescent="0.25">
      <c r="A27" s="120"/>
      <c r="B27" s="117" t="s">
        <v>25</v>
      </c>
      <c r="C27" s="118"/>
      <c r="D27" s="119"/>
    </row>
    <row r="28" spans="1:4" ht="15.75" customHeight="1" x14ac:dyDescent="0.25">
      <c r="A28" s="120"/>
      <c r="B28" s="117" t="s">
        <v>26</v>
      </c>
      <c r="C28" s="118"/>
      <c r="D28" s="119"/>
    </row>
    <row r="29" spans="1:4" ht="15.75" customHeight="1" x14ac:dyDescent="0.25">
      <c r="A29" s="120"/>
      <c r="B29" s="117" t="s">
        <v>27</v>
      </c>
      <c r="C29" s="118"/>
      <c r="D29" s="119"/>
    </row>
    <row r="30" spans="1:4" ht="15.75" customHeight="1" x14ac:dyDescent="0.25">
      <c r="A30" s="120"/>
      <c r="B30" s="117" t="s">
        <v>28</v>
      </c>
      <c r="C30" s="118"/>
      <c r="D30" s="119"/>
    </row>
    <row r="31" spans="1:4" ht="15.75" customHeight="1" x14ac:dyDescent="0.25">
      <c r="A31" s="120"/>
      <c r="B31" s="117" t="s">
        <v>29</v>
      </c>
      <c r="C31" s="118"/>
      <c r="D31" s="119"/>
    </row>
    <row r="32" spans="1:4" ht="15.75" customHeight="1" x14ac:dyDescent="0.25">
      <c r="A32" s="120"/>
      <c r="B32" s="117" t="s">
        <v>30</v>
      </c>
      <c r="C32" s="118"/>
      <c r="D32" s="119"/>
    </row>
    <row r="33" spans="1:6" ht="15.75" customHeight="1" x14ac:dyDescent="0.25">
      <c r="A33" s="120"/>
      <c r="B33" s="117" t="s">
        <v>31</v>
      </c>
      <c r="C33" s="118"/>
      <c r="D33" s="119"/>
    </row>
    <row r="34" spans="1:6" ht="15.75" customHeight="1" x14ac:dyDescent="0.25">
      <c r="A34" s="120"/>
      <c r="B34" s="117" t="s">
        <v>67</v>
      </c>
      <c r="C34" s="118"/>
      <c r="D34" s="119"/>
    </row>
    <row r="35" spans="1:6" ht="15.75" customHeight="1" x14ac:dyDescent="0.25">
      <c r="A35" s="120"/>
      <c r="B35" s="117" t="s">
        <v>103</v>
      </c>
      <c r="C35" s="118"/>
      <c r="D35" s="119"/>
    </row>
    <row r="36" spans="1:6" ht="15.75" customHeight="1" x14ac:dyDescent="0.25">
      <c r="A36" s="120"/>
      <c r="B36" s="117" t="s">
        <v>151</v>
      </c>
      <c r="C36" s="118"/>
      <c r="D36" s="119"/>
    </row>
    <row r="37" spans="1:6" ht="15.75" customHeight="1" thickBot="1" x14ac:dyDescent="0.3">
      <c r="A37" s="121"/>
      <c r="B37" s="122" t="s">
        <v>152</v>
      </c>
      <c r="C37" s="123"/>
      <c r="D37" s="124"/>
    </row>
    <row r="38" spans="1:6" ht="15.75" customHeight="1" thickBot="1" x14ac:dyDescent="0.3">
      <c r="A38" s="455" t="s">
        <v>415</v>
      </c>
      <c r="B38" s="456"/>
      <c r="C38" s="125"/>
      <c r="D38" s="211">
        <f>+D5+D6+D7+D8+D9+D14+D18+D22+D23+D24+D25+D26+D27+D28+D29+D30+D31+D32+D33+D34+D35+D36+D37</f>
        <v>0</v>
      </c>
      <c r="F38" s="126"/>
    </row>
    <row r="39" spans="1:6" x14ac:dyDescent="0.25">
      <c r="A39" s="212" t="s">
        <v>417</v>
      </c>
    </row>
    <row r="40" spans="1:6" x14ac:dyDescent="0.25">
      <c r="A40" s="92"/>
      <c r="B40" s="93"/>
      <c r="C40" s="457"/>
      <c r="D40" s="457"/>
    </row>
    <row r="41" spans="1:6" x14ac:dyDescent="0.25">
      <c r="A41" s="92"/>
      <c r="B41" s="93"/>
      <c r="C41" s="94"/>
      <c r="D41" s="94"/>
    </row>
    <row r="42" spans="1:6" x14ac:dyDescent="0.25">
      <c r="A42" s="93"/>
      <c r="B42" s="93"/>
      <c r="C42" s="457"/>
      <c r="D42" s="457"/>
    </row>
    <row r="43" spans="1:6" x14ac:dyDescent="0.25">
      <c r="A43" s="109"/>
      <c r="B43" s="109"/>
    </row>
    <row r="44" spans="1:6" x14ac:dyDescent="0.25">
      <c r="A44" s="109"/>
      <c r="B44" s="109"/>
      <c r="C44" s="109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79166666666667" bottom="0.98425196850393704" header="0.78740157480314965" footer="0.78740157480314965"/>
  <pageSetup paperSize="9" scale="93" orientation="portrait" r:id="rId1"/>
  <headerFooter alignWithMargins="0">
    <oddHeader>&amp;R&amp;"Times New Roman,Félkövér"Zárszámadási indoklás 2.8. mell.
6.3. t. tábla a 6/2021. (V. 28.) önk.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17"/>
  <sheetViews>
    <sheetView zoomScaleNormal="100" workbookViewId="0">
      <selection activeCell="D12" sqref="D12"/>
    </sheetView>
  </sheetViews>
  <sheetFormatPr defaultRowHeight="12.75" x14ac:dyDescent="0.2"/>
  <cols>
    <col min="1" max="1" width="4" style="5" customWidth="1"/>
    <col min="2" max="2" width="7.6640625" style="5" customWidth="1"/>
    <col min="3" max="3" width="60.83203125" style="5" customWidth="1"/>
    <col min="4" max="4" width="25.6640625" style="5" customWidth="1"/>
    <col min="5" max="5" width="15.83203125" style="5" customWidth="1"/>
    <col min="6" max="16384" width="9.33203125" style="5"/>
  </cols>
  <sheetData>
    <row r="1" spans="2:7" ht="30" customHeight="1" x14ac:dyDescent="0.2">
      <c r="C1" s="459" t="s">
        <v>540</v>
      </c>
      <c r="D1" s="460"/>
    </row>
    <row r="2" spans="2:7" ht="14.25" x14ac:dyDescent="0.2">
      <c r="B2" s="127"/>
      <c r="C2" s="127"/>
      <c r="D2" s="127"/>
    </row>
    <row r="3" spans="2:7" ht="33.75" customHeight="1" x14ac:dyDescent="0.2">
      <c r="B3" s="458" t="s">
        <v>201</v>
      </c>
      <c r="C3" s="458"/>
      <c r="D3" s="458"/>
      <c r="E3" s="224"/>
    </row>
    <row r="4" spans="2:7" ht="13.5" thickBot="1" x14ac:dyDescent="0.25">
      <c r="D4" s="128"/>
      <c r="G4" s="224"/>
    </row>
    <row r="5" spans="2:7" s="132" customFormat="1" ht="43.5" customHeight="1" thickBot="1" x14ac:dyDescent="0.25">
      <c r="B5" s="129" t="s">
        <v>1</v>
      </c>
      <c r="C5" s="130" t="s">
        <v>35</v>
      </c>
      <c r="D5" s="131" t="s">
        <v>436</v>
      </c>
    </row>
    <row r="6" spans="2:7" ht="28.5" customHeight="1" x14ac:dyDescent="0.2">
      <c r="B6" s="133" t="s">
        <v>3</v>
      </c>
      <c r="C6" s="134" t="s">
        <v>524</v>
      </c>
      <c r="D6" s="370">
        <v>165903071</v>
      </c>
    </row>
    <row r="7" spans="2:7" ht="18" customHeight="1" x14ac:dyDescent="0.2">
      <c r="B7" s="135" t="s">
        <v>4</v>
      </c>
      <c r="C7" s="136" t="s">
        <v>202</v>
      </c>
      <c r="D7" s="371">
        <v>165881021</v>
      </c>
    </row>
    <row r="8" spans="2:7" ht="18" customHeight="1" x14ac:dyDescent="0.2">
      <c r="B8" s="135" t="s">
        <v>5</v>
      </c>
      <c r="C8" s="136" t="s">
        <v>203</v>
      </c>
      <c r="D8" s="371">
        <v>22050</v>
      </c>
    </row>
    <row r="9" spans="2:7" ht="18" customHeight="1" x14ac:dyDescent="0.2">
      <c r="B9" s="135" t="s">
        <v>6</v>
      </c>
      <c r="C9" s="137" t="s">
        <v>204</v>
      </c>
      <c r="D9" s="372">
        <v>75387328</v>
      </c>
    </row>
    <row r="10" spans="2:7" ht="18" customHeight="1" x14ac:dyDescent="0.2">
      <c r="B10" s="138" t="s">
        <v>424</v>
      </c>
      <c r="C10" s="245" t="s">
        <v>205</v>
      </c>
      <c r="D10" s="373">
        <v>71425134</v>
      </c>
    </row>
    <row r="11" spans="2:7" ht="18" customHeight="1" thickBot="1" x14ac:dyDescent="0.25">
      <c r="B11" s="138" t="s">
        <v>7</v>
      </c>
      <c r="C11" s="246" t="s">
        <v>425</v>
      </c>
      <c r="D11" s="374">
        <v>-23416705</v>
      </c>
    </row>
    <row r="12" spans="2:7" ht="25.5" customHeight="1" x14ac:dyDescent="0.2">
      <c r="B12" s="139" t="s">
        <v>8</v>
      </c>
      <c r="C12" s="134" t="s">
        <v>525</v>
      </c>
      <c r="D12" s="375">
        <f>D6+D9-D10+D11</f>
        <v>146448560</v>
      </c>
      <c r="E12" s="271"/>
    </row>
    <row r="13" spans="2:7" ht="18" customHeight="1" x14ac:dyDescent="0.2">
      <c r="B13" s="135" t="s">
        <v>9</v>
      </c>
      <c r="C13" s="136" t="s">
        <v>202</v>
      </c>
      <c r="D13" s="371">
        <v>146426075</v>
      </c>
    </row>
    <row r="14" spans="2:7" ht="18" customHeight="1" thickBot="1" x14ac:dyDescent="0.25">
      <c r="B14" s="140" t="s">
        <v>10</v>
      </c>
      <c r="C14" s="141" t="s">
        <v>203</v>
      </c>
      <c r="D14" s="376">
        <v>22485</v>
      </c>
    </row>
    <row r="17" spans="5:5" x14ac:dyDescent="0.2">
      <c r="E17" s="271"/>
    </row>
  </sheetData>
  <mergeCells count="2">
    <mergeCell ref="B3:D3"/>
    <mergeCell ref="C1:D1"/>
  </mergeCells>
  <conditionalFormatting sqref="D12">
    <cfRule type="cellIs" dxfId="0" priority="1" stopIfTrue="1" operator="notEqual">
      <formula>SUM(D13:D14)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1.tájékoztató</vt:lpstr>
      <vt:lpstr>2. tájékoztató tábla</vt:lpstr>
      <vt:lpstr>3. tájékoztató tábla</vt:lpstr>
      <vt:lpstr> 4. tájékoztató tábla</vt:lpstr>
      <vt:lpstr>5. tájékoztató tábla</vt:lpstr>
      <vt:lpstr>6.1. tájékoztató tábla</vt:lpstr>
      <vt:lpstr>6.2. tájékoztató tábla</vt:lpstr>
      <vt:lpstr>6.3. tájékoztató tábla</vt:lpstr>
      <vt:lpstr>7. tájékoztató tábla</vt:lpstr>
      <vt:lpstr>'6.3. tájékoztató tábla'!_ftn1</vt:lpstr>
      <vt:lpstr>'6.3. tájékoztató tábla'!_ftnref1</vt:lpstr>
      <vt:lpstr>'6.1. tájékoztató tábla'!Nyomtatási_cím</vt:lpstr>
      <vt:lpstr>'1.tájékoztató'!Nyomtatási_terület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2021-05-27T13:48:26Z</cp:lastPrinted>
  <dcterms:created xsi:type="dcterms:W3CDTF">1999-10-30T10:30:45Z</dcterms:created>
  <dcterms:modified xsi:type="dcterms:W3CDTF">2021-05-31T06:47:05Z</dcterms:modified>
</cp:coreProperties>
</file>