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Jegyzőtől\Jegyzőkönyv\2021\Bódvalenke\2021.05.27\Ktgvetés mód\"/>
    </mc:Choice>
  </mc:AlternateContent>
  <xr:revisionPtr revIDLastSave="0" documentId="8_{0DF4B5A4-B344-43E9-A4AD-37BA9AC816CA}" xr6:coauthVersionLast="46" xr6:coauthVersionMax="46" xr10:uidLastSave="{00000000-0000-0000-0000-000000000000}"/>
  <bookViews>
    <workbookView xWindow="-120" yWindow="-120" windowWidth="24240" windowHeight="13140" tabRatio="978" activeTab="1"/>
  </bookViews>
  <sheets>
    <sheet name="KVI_MOD_ALAPADATOK" sheetId="94" r:id="rId1"/>
    <sheet name="KVI_MOD_1.1.sz.mell." sheetId="1" r:id="rId2"/>
  </sheets>
  <definedNames>
    <definedName name="_xlnm.Print_Area" localSheetId="1">KVI_MOD_1.1.sz.mell.!$A$1:$E$166</definedName>
  </definedNames>
  <calcPr calcId="181029"/>
</workbook>
</file>

<file path=xl/calcChain.xml><?xml version="1.0" encoding="utf-8"?>
<calcChain xmlns="http://schemas.openxmlformats.org/spreadsheetml/2006/main">
  <c r="D122" i="1" l="1"/>
  <c r="D124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03" i="1"/>
  <c r="D101" i="1"/>
  <c r="D44" i="1"/>
  <c r="D45" i="1"/>
  <c r="D46" i="1"/>
  <c r="D47" i="1"/>
  <c r="D48" i="1"/>
  <c r="D49" i="1"/>
  <c r="D50" i="1"/>
  <c r="D51" i="1"/>
  <c r="D43" i="1"/>
  <c r="D41" i="1"/>
  <c r="D38" i="1"/>
  <c r="D37" i="1"/>
  <c r="D36" i="1"/>
  <c r="D35" i="1"/>
  <c r="D34" i="1"/>
  <c r="D30" i="1"/>
  <c r="D23" i="1"/>
  <c r="D15" i="1"/>
  <c r="D16" i="1"/>
  <c r="D14" i="1"/>
  <c r="D12" i="1"/>
  <c r="D1" i="94"/>
  <c r="D98" i="1"/>
  <c r="E98" i="1"/>
  <c r="C98" i="1"/>
  <c r="A3" i="1"/>
  <c r="K14" i="94"/>
  <c r="K12" i="94"/>
  <c r="M12" i="94"/>
  <c r="C9" i="94"/>
  <c r="A2" i="1"/>
  <c r="E96" i="1"/>
  <c r="E164" i="1"/>
  <c r="D100" i="1"/>
  <c r="E100" i="1"/>
  <c r="D121" i="1"/>
  <c r="E121" i="1"/>
  <c r="D136" i="1"/>
  <c r="E136" i="1"/>
  <c r="D140" i="1"/>
  <c r="E140" i="1"/>
  <c r="D147" i="1"/>
  <c r="E147" i="1"/>
  <c r="E160" i="1"/>
  <c r="D152" i="1"/>
  <c r="E152" i="1"/>
  <c r="D11" i="1"/>
  <c r="E11" i="1"/>
  <c r="D18" i="1"/>
  <c r="E18" i="1"/>
  <c r="D25" i="1"/>
  <c r="E25" i="1"/>
  <c r="E32" i="1"/>
  <c r="E40" i="1"/>
  <c r="D52" i="1"/>
  <c r="E52" i="1"/>
  <c r="D58" i="1"/>
  <c r="E58" i="1"/>
  <c r="D63" i="1"/>
  <c r="E63" i="1"/>
  <c r="D69" i="1"/>
  <c r="D92" i="1"/>
  <c r="E69" i="1"/>
  <c r="D73" i="1"/>
  <c r="E73" i="1"/>
  <c r="D78" i="1"/>
  <c r="E78" i="1"/>
  <c r="D81" i="1"/>
  <c r="E81" i="1"/>
  <c r="D85" i="1"/>
  <c r="E85" i="1"/>
  <c r="C152" i="1"/>
  <c r="C140" i="1"/>
  <c r="C100" i="1"/>
  <c r="C32" i="1"/>
  <c r="C147" i="1"/>
  <c r="C136" i="1"/>
  <c r="C121" i="1"/>
  <c r="C85" i="1"/>
  <c r="C81" i="1"/>
  <c r="C78" i="1"/>
  <c r="C73" i="1"/>
  <c r="C69" i="1"/>
  <c r="C63" i="1"/>
  <c r="C58" i="1"/>
  <c r="C52" i="1"/>
  <c r="C40" i="1"/>
  <c r="C25" i="1"/>
  <c r="C18" i="1"/>
  <c r="C11" i="1"/>
  <c r="M14" i="94"/>
  <c r="K16" i="94"/>
  <c r="M16" i="94"/>
  <c r="K18" i="94"/>
  <c r="M18" i="94"/>
  <c r="C68" i="1"/>
  <c r="B1" i="1"/>
  <c r="D135" i="1"/>
  <c r="E135" i="1"/>
  <c r="C135" i="1"/>
  <c r="C165" i="1"/>
  <c r="E92" i="1"/>
  <c r="D40" i="1"/>
  <c r="D32" i="1"/>
  <c r="E68" i="1"/>
  <c r="D160" i="1"/>
  <c r="K20" i="94"/>
  <c r="C92" i="1"/>
  <c r="C160" i="1"/>
  <c r="E161" i="1"/>
  <c r="E93" i="1"/>
  <c r="E166" i="1"/>
  <c r="D68" i="1"/>
  <c r="D165" i="1"/>
  <c r="E165" i="1"/>
  <c r="C166" i="1"/>
  <c r="C93" i="1"/>
  <c r="D161" i="1"/>
  <c r="D166" i="1"/>
  <c r="C161" i="1"/>
  <c r="K22" i="94"/>
  <c r="M20" i="94"/>
  <c r="D93" i="1"/>
  <c r="M22" i="94"/>
  <c r="K24" i="94"/>
  <c r="C162" i="1"/>
  <c r="D162" i="1"/>
  <c r="K26" i="94"/>
  <c r="M24" i="94"/>
  <c r="M26" i="94"/>
  <c r="K28" i="94"/>
  <c r="K30" i="94"/>
  <c r="M28" i="94"/>
  <c r="K32" i="94"/>
  <c r="M32" i="94"/>
  <c r="M30" i="94"/>
</calcChain>
</file>

<file path=xl/sharedStrings.xml><?xml version="1.0" encoding="utf-8"?>
<sst xmlns="http://schemas.openxmlformats.org/spreadsheetml/2006/main" count="377" uniqueCount="310">
  <si>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</si>
  <si>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</si>
  <si>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</si>
  <si>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</si>
  <si>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</si>
  <si>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</si>
  <si>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</si>
  <si>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</si>
  <si>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</si>
  <si>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</si>
  <si>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</si>
  <si>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</si>
  <si>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</si>
  <si>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K I A D Á S O K</t>
  </si>
  <si>
    <t>Személyi  juttatások</t>
  </si>
  <si>
    <t>Tartalékok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</si>
  <si>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</si>
  <si>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</si>
  <si>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</si>
  <si>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</si>
  <si>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</si>
  <si>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</si>
  <si>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</si>
  <si>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</si>
  <si>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</si>
  <si>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</si>
  <si>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</si>
  <si>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</si>
  <si>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</si>
  <si>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</si>
  <si>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</si>
  <si>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</si>
  <si>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</si>
  <si>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</si>
  <si>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</si>
  <si>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</si>
  <si>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</si>
  <si>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</si>
  <si>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</si>
  <si>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</si>
  <si>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</si>
  <si>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</si>
  <si>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</si>
  <si>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</si>
  <si>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</si>
  <si>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</si>
  <si>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</si>
  <si>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</si>
  <si>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</si>
  <si>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</si>
  <si>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</si>
  <si>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</si>
  <si>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</si>
  <si>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</si>
  <si>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3.5.</t>
  </si>
  <si>
    <t>3.6.</t>
  </si>
  <si>
    <t xml:space="preserve">4. 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</si>
  <si>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</si>
  <si>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</si>
  <si>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</si>
  <si>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</si>
  <si>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</si>
  <si>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</si>
  <si>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</si>
  <si>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</si>
  <si>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</si>
  <si>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</si>
  <si>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</si>
  <si>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</si>
  <si>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</si>
  <si>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</si>
  <si>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</si>
  <si>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</si>
  <si>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Beruházások</t>
  </si>
  <si>
    <t>8.3.</t>
  </si>
  <si>
    <t>Egyéb felhalmozási kiadások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</si>
  <si>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</si>
  <si>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</si>
  <si>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</si>
  <si>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</si>
  <si>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</si>
  <si>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</si>
  <si>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</si>
  <si>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</si>
  <si>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</si>
  <si>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</si>
  <si>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</si>
  <si>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</si>
  <si>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</si>
  <si>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</si>
  <si>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</si>
  <si>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</si>
  <si>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</si>
  <si>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</si>
  <si>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</si>
  <si>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</si>
  <si>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</si>
  <si>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</si>
  <si>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</si>
  <si>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</si>
  <si>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</si>
  <si>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</si>
  <si>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</si>
  <si>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</si>
  <si>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</si>
  <si>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</si>
  <si>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</si>
  <si>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</si>
  <si>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</si>
  <si>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</si>
  <si>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</si>
  <si>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</si>
  <si>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</si>
  <si>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</si>
  <si>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</si>
  <si>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</si>
  <si>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</si>
  <si>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</si>
  <si>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</si>
  <si>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</si>
  <si>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</si>
  <si>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</si>
  <si>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</si>
  <si>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</si>
  <si>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</si>
  <si>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</si>
  <si>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</si>
  <si>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</si>
  <si>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</si>
  <si>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</si>
  <si>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</si>
  <si>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</si>
  <si>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</si>
  <si>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</si>
  <si>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</si>
  <si>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</si>
  <si>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</si>
  <si>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</si>
  <si>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</si>
  <si>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</si>
  <si>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</si>
  <si>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</si>
  <si>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</si>
  <si>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</si>
  <si>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</si>
  <si>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</si>
  <si>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</si>
  <si>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</si>
  <si>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</si>
  <si>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</si>
  <si>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</si>
  <si>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</si>
  <si>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</si>
  <si>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</si>
  <si>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</si>
  <si>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</si>
  <si>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</si>
  <si>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</si>
  <si>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</si>
  <si>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</si>
  <si>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</si>
  <si>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</si>
  <si>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</si>
  <si>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</si>
  <si>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</si>
  <si>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</si>
  <si>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</si>
  <si>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</si>
  <si>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</si>
  <si>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</si>
  <si>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</si>
  <si>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</si>
  <si>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</si>
  <si>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</si>
  <si>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</si>
  <si>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</si>
  <si>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</si>
  <si>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</si>
  <si>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</si>
  <si>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</si>
  <si>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</si>
  <si>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</si>
  <si>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</si>
  <si>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</si>
  <si>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</si>
  <si>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</si>
  <si>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</si>
  <si>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</si>
  <si>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</si>
  <si>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</si>
  <si>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</si>
  <si>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</si>
  <si>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</si>
  <si>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Pénzügyi lízing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</si>
  <si>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</si>
  <si>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</si>
  <si>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</si>
  <si>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</si>
  <si>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</si>
  <si>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</si>
  <si>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</si>
  <si>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</si>
  <si>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</si>
  <si>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</si>
  <si>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</si>
  <si>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</si>
  <si>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</si>
  <si>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</si>
  <si>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</si>
  <si>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</si>
  <si>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</si>
  <si>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</si>
  <si>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</si>
  <si>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</si>
  <si>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</si>
  <si>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</si>
  <si>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</si>
  <si>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</si>
  <si>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</si>
  <si>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</si>
  <si>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</si>
  <si>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</si>
  <si>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</si>
  <si>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</si>
  <si>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</si>
  <si>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</si>
  <si>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</si>
  <si>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</si>
  <si>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</si>
  <si>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</si>
  <si>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</si>
  <si>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</si>
  <si>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</si>
  <si>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</si>
  <si>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</si>
  <si>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</si>
  <si>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</si>
  <si>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</si>
  <si>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</si>
  <si>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</si>
  <si>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</si>
  <si>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</si>
  <si>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</si>
  <si>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</si>
  <si>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</si>
  <si>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</si>
  <si>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</si>
  <si>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</si>
  <si>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</si>
  <si>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A</t>
  </si>
  <si>
    <t>B</t>
  </si>
  <si>
    <t>C</t>
  </si>
  <si>
    <t>E</t>
  </si>
  <si>
    <t>D</t>
  </si>
  <si>
    <t>Eredeti
előirányzat</t>
  </si>
  <si>
    <t>Kiadási jogcím</t>
  </si>
  <si>
    <t>Hitel-, kölcsöntörlesztés államházt-on kívülre (4.1. + … + 4.3.)</t>
  </si>
  <si>
    <t>Módosított előirányzat</t>
  </si>
  <si>
    <t>Közhatalmi bevételek (4.1.+…+4.7.)</t>
  </si>
  <si>
    <t>Építményadó</t>
  </si>
  <si>
    <t>Idegenforgalmi adó</t>
  </si>
  <si>
    <t>Iparűzési adó</t>
  </si>
  <si>
    <t>4.5.</t>
  </si>
  <si>
    <t>4.6.</t>
  </si>
  <si>
    <t>4.7.</t>
  </si>
  <si>
    <t>Kamatbevételek és más nyereségjellegű bevételek</t>
  </si>
  <si>
    <t xml:space="preserve"> Forintban!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</si>
  <si>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</si>
  <si>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</si>
  <si>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</si>
  <si>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</si>
  <si>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……………………. Polgármesteri /Közös Önkormányzati Hivatal</t>
  </si>
  <si>
    <t>1. költségvetési szerv neve</t>
  </si>
  <si>
    <t>1 kvi név</t>
  </si>
  <si>
    <t>2. költségvetési szerv neve</t>
  </si>
  <si>
    <t>2 kvi név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</si>
  <si>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</si>
  <si>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</si>
  <si>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</si>
  <si>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</si>
  <si>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</si>
  <si>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</si>
  <si>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</si>
  <si>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</si>
  <si>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</si>
  <si>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</si>
  <si>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</si>
  <si>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</si>
  <si>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</si>
  <si>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</si>
  <si>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</si>
  <si>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BEVÉTELEK, KIADÁSOK ÖSSZEVONT MÉRLEGE</t>
  </si>
  <si>
    <t>a</t>
  </si>
  <si>
    <t>Kommunális adó</t>
  </si>
  <si>
    <t>Mellékletben külön?</t>
  </si>
  <si>
    <t>.</t>
  </si>
  <si>
    <t>Igen</t>
  </si>
  <si>
    <t>Összes módosítás</t>
  </si>
  <si>
    <t>/</t>
  </si>
  <si>
    <t>(</t>
  </si>
  <si>
    <t>…</t>
  </si>
  <si>
    <t>)</t>
  </si>
  <si>
    <t>önkormányzati rendelethez</t>
  </si>
  <si>
    <t>év:</t>
  </si>
  <si>
    <t>sz. módosítás utáni</t>
  </si>
  <si>
    <t xml:space="preserve">Talajterhelési díj </t>
  </si>
  <si>
    <t>Egyéb közhatalmi bevételek</t>
  </si>
  <si>
    <t>2020.</t>
  </si>
  <si>
    <t>2020. évi</t>
  </si>
  <si>
    <t>BÓDVALENKE KÖZSÉG ÖNKORMÁNYZATA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</si>
</sst>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-* #,##0.00\ _F_t_-;\-* #,##0.00\ _F_t_-;_-* &quot;-&quot;??\ _F_t_-;_-@_-"/>
    <numFmt numFmtId="166" formatCode="#,###"/>
  </numFmts>
  <fonts count="24" x14ac:knownFonts="1"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i/>
      <sz val="11"/>
      <name val="Times New Roman CE"/>
      <charset val="238"/>
    </font>
    <font>
      <sz val="12"/>
      <color rgb="FFFF0000"/>
      <name val="Times New Roman CE"/>
      <charset val="238"/>
    </font>
    <font>
      <sz val="10"/>
      <color theme="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</borders>
  <cellStyleXfs count="7">
    <xf numFmtId="0" fontId="0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4" fillId="0" borderId="0"/>
  </cellStyleXfs>
  <cellXfs count="160">
    <xf numFmtId="0" fontId="0" fillId="0" borderId="0" xfId="0"/>
    <xf numFmtId="0" fontId="2" fillId="0" borderId="0" xfId="6" applyFont="1" applyFill="1" applyBorder="1" applyAlignment="1" applyProtection="1">
      <alignment horizontal="center" vertical="center" wrapText="1"/>
    </xf>
    <xf numFmtId="0" fontId="2" fillId="0" borderId="0" xfId="6" applyFont="1" applyFill="1" applyBorder="1" applyAlignment="1" applyProtection="1">
      <alignment vertical="center" wrapText="1"/>
    </xf>
    <xf numFmtId="0" fontId="10" fillId="0" borderId="1" xfId="6" applyFont="1" applyFill="1" applyBorder="1" applyAlignment="1" applyProtection="1">
      <alignment horizontal="left" vertical="center" wrapText="1" indent="1"/>
    </xf>
    <xf numFmtId="0" fontId="10" fillId="0" borderId="2" xfId="6" applyFont="1" applyFill="1" applyBorder="1" applyAlignment="1" applyProtection="1">
      <alignment horizontal="left" vertical="center" wrapText="1" indent="1"/>
    </xf>
    <xf numFmtId="0" fontId="10" fillId="0" borderId="3" xfId="6" applyFont="1" applyFill="1" applyBorder="1" applyAlignment="1" applyProtection="1">
      <alignment horizontal="left" vertical="center" wrapText="1" indent="1"/>
    </xf>
    <xf numFmtId="0" fontId="10" fillId="0" borderId="4" xfId="6" applyFont="1" applyFill="1" applyBorder="1" applyAlignment="1" applyProtection="1">
      <alignment horizontal="left" vertical="center" wrapText="1" indent="1"/>
    </xf>
    <xf numFmtId="0" fontId="10" fillId="0" borderId="5" xfId="6" applyFont="1" applyFill="1" applyBorder="1" applyAlignment="1" applyProtection="1">
      <alignment horizontal="left" vertical="center" wrapText="1" indent="1"/>
    </xf>
    <xf numFmtId="0" fontId="10" fillId="0" borderId="6" xfId="6" applyFont="1" applyFill="1" applyBorder="1" applyAlignment="1" applyProtection="1">
      <alignment horizontal="left" vertical="center" wrapText="1" indent="1"/>
    </xf>
    <xf numFmtId="49" fontId="10" fillId="0" borderId="7" xfId="6" applyNumberFormat="1" applyFont="1" applyFill="1" applyBorder="1" applyAlignment="1" applyProtection="1">
      <alignment horizontal="left" vertical="center" wrapText="1" indent="1"/>
    </xf>
    <xf numFmtId="49" fontId="10" fillId="0" borderId="8" xfId="6" applyNumberFormat="1" applyFont="1" applyFill="1" applyBorder="1" applyAlignment="1" applyProtection="1">
      <alignment horizontal="left" vertical="center" wrapText="1" indent="1"/>
    </xf>
    <xf numFmtId="49" fontId="10" fillId="0" borderId="9" xfId="6" applyNumberFormat="1" applyFont="1" applyFill="1" applyBorder="1" applyAlignment="1" applyProtection="1">
      <alignment horizontal="left" vertical="center" wrapText="1" indent="1"/>
    </xf>
    <xf numFmtId="49" fontId="10" fillId="0" borderId="10" xfId="6" applyNumberFormat="1" applyFont="1" applyFill="1" applyBorder="1" applyAlignment="1" applyProtection="1">
      <alignment horizontal="left" vertical="center" wrapText="1" indent="1"/>
    </xf>
    <xf numFmtId="49" fontId="10" fillId="0" borderId="11" xfId="6" applyNumberFormat="1" applyFont="1" applyFill="1" applyBorder="1" applyAlignment="1" applyProtection="1">
      <alignment horizontal="left" vertical="center" wrapText="1" indent="1"/>
    </xf>
    <xf numFmtId="49" fontId="10" fillId="0" borderId="12" xfId="6" applyNumberFormat="1" applyFont="1" applyFill="1" applyBorder="1" applyAlignment="1" applyProtection="1">
      <alignment horizontal="left" vertical="center" wrapText="1" indent="1"/>
    </xf>
    <xf numFmtId="0" fontId="10" fillId="0" borderId="0" xfId="6" applyFont="1" applyFill="1" applyBorder="1" applyAlignment="1" applyProtection="1">
      <alignment horizontal="left" vertical="center" wrapText="1" indent="1"/>
    </xf>
    <xf numFmtId="0" fontId="9" fillId="0" borderId="13" xfId="6" applyFont="1" applyFill="1" applyBorder="1" applyAlignment="1" applyProtection="1">
      <alignment horizontal="left" vertical="center" wrapText="1" indent="1"/>
    </xf>
    <xf numFmtId="0" fontId="9" fillId="0" borderId="14" xfId="6" applyFont="1" applyFill="1" applyBorder="1" applyAlignment="1" applyProtection="1">
      <alignment horizontal="left" vertical="center" wrapText="1" indent="1"/>
    </xf>
    <xf numFmtId="0" fontId="9" fillId="0" borderId="15" xfId="6" applyFont="1" applyFill="1" applyBorder="1" applyAlignment="1" applyProtection="1">
      <alignment horizontal="left" vertical="center" wrapText="1" indent="1"/>
    </xf>
    <xf numFmtId="0" fontId="9" fillId="0" borderId="14" xfId="6" applyFont="1" applyFill="1" applyBorder="1" applyAlignment="1" applyProtection="1">
      <alignment vertical="center" wrapText="1"/>
    </xf>
    <xf numFmtId="0" fontId="9" fillId="0" borderId="16" xfId="6" applyFont="1" applyFill="1" applyBorder="1" applyAlignment="1" applyProtection="1">
      <alignment vertical="center" wrapText="1"/>
    </xf>
    <xf numFmtId="0" fontId="9" fillId="0" borderId="13" xfId="6" applyFont="1" applyFill="1" applyBorder="1" applyAlignment="1" applyProtection="1">
      <alignment horizontal="center" vertical="center" wrapText="1"/>
    </xf>
    <xf numFmtId="0" fontId="9" fillId="0" borderId="14" xfId="6" applyFont="1" applyFill="1" applyBorder="1" applyAlignment="1" applyProtection="1">
      <alignment horizontal="center" vertical="center" wrapText="1"/>
    </xf>
    <xf numFmtId="0" fontId="0" fillId="0" borderId="0" xfId="0" applyFill="1"/>
    <xf numFmtId="0" fontId="16" fillId="0" borderId="14" xfId="6" applyFont="1" applyFill="1" applyBorder="1" applyAlignment="1" applyProtection="1">
      <alignment horizontal="left" vertical="center" wrapText="1" indent="1"/>
    </xf>
    <xf numFmtId="0" fontId="1" fillId="0" borderId="17" xfId="0" applyFont="1" applyFill="1" applyBorder="1" applyAlignment="1" applyProtection="1">
      <alignment horizontal="right"/>
    </xf>
    <xf numFmtId="0" fontId="10" fillId="0" borderId="2" xfId="6" applyFont="1" applyFill="1" applyBorder="1" applyAlignment="1" applyProtection="1">
      <alignment horizontal="left" indent="6"/>
    </xf>
    <xf numFmtId="0" fontId="10" fillId="0" borderId="2" xfId="6" applyFont="1" applyFill="1" applyBorder="1" applyAlignment="1" applyProtection="1">
      <alignment horizontal="left" vertical="center" wrapText="1" indent="6"/>
    </xf>
    <xf numFmtId="0" fontId="10" fillId="0" borderId="6" xfId="6" applyFont="1" applyFill="1" applyBorder="1" applyAlignment="1" applyProtection="1">
      <alignment horizontal="left" vertical="center" wrapText="1" indent="6"/>
    </xf>
    <xf numFmtId="0" fontId="0" fillId="0" borderId="0" xfId="0" applyFill="1" applyProtection="1">
      <protection locked="0"/>
    </xf>
    <xf numFmtId="166" fontId="9" fillId="0" borderId="18" xfId="6" applyNumberFormat="1" applyFont="1" applyFill="1" applyBorder="1" applyAlignment="1" applyProtection="1">
      <alignment horizontal="right" vertical="center" wrapText="1" indent="1"/>
    </xf>
    <xf numFmtId="166" fontId="10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166" fontId="10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6" fontId="10" fillId="0" borderId="21" xfId="6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1" xfId="6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4" xfId="0" applyFont="1" applyBorder="1" applyAlignment="1" applyProtection="1">
      <alignment horizontal="left" vertical="center" wrapText="1" indent="1"/>
    </xf>
    <xf numFmtId="0" fontId="14" fillId="0" borderId="2" xfId="0" applyFont="1" applyBorder="1" applyAlignment="1" applyProtection="1">
      <alignment horizontal="left" vertical="center" wrapText="1" indent="1"/>
    </xf>
    <xf numFmtId="0" fontId="14" fillId="0" borderId="6" xfId="0" applyFont="1" applyBorder="1" applyAlignment="1" applyProtection="1">
      <alignment horizontal="left" vertical="center" wrapText="1" indent="1"/>
    </xf>
    <xf numFmtId="0" fontId="15" fillId="0" borderId="22" xfId="0" applyFont="1" applyBorder="1" applyAlignment="1" applyProtection="1">
      <alignment horizontal="left" vertical="center" wrapText="1" indent="1"/>
    </xf>
    <xf numFmtId="166" fontId="2" fillId="0" borderId="0" xfId="6" applyNumberFormat="1" applyFont="1" applyFill="1" applyBorder="1" applyAlignment="1" applyProtection="1">
      <alignment horizontal="right" vertical="center" wrapText="1" indent="1"/>
    </xf>
    <xf numFmtId="0" fontId="1" fillId="0" borderId="17" xfId="0" applyFont="1" applyFill="1" applyBorder="1" applyAlignment="1" applyProtection="1">
      <alignment horizontal="right" vertical="center"/>
    </xf>
    <xf numFmtId="0" fontId="13" fillId="0" borderId="23" xfId="0" applyFont="1" applyBorder="1" applyAlignment="1" applyProtection="1">
      <alignment horizontal="left" vertical="center" wrapText="1" indent="1"/>
    </xf>
    <xf numFmtId="0" fontId="4" fillId="0" borderId="0" xfId="6" applyFont="1" applyFill="1" applyProtection="1"/>
    <xf numFmtId="0" fontId="4" fillId="0" borderId="0" xfId="6" applyFont="1" applyFill="1" applyAlignment="1" applyProtection="1">
      <alignment horizontal="right" vertical="center" indent="1"/>
    </xf>
    <xf numFmtId="166" fontId="9" fillId="0" borderId="16" xfId="6" applyNumberFormat="1" applyFont="1" applyFill="1" applyBorder="1" applyAlignment="1" applyProtection="1">
      <alignment horizontal="right" vertical="center" wrapText="1" indent="1"/>
    </xf>
    <xf numFmtId="166" fontId="9" fillId="0" borderId="14" xfId="6" applyNumberFormat="1" applyFont="1" applyFill="1" applyBorder="1" applyAlignment="1" applyProtection="1">
      <alignment horizontal="right" vertical="center" wrapText="1" indent="1"/>
    </xf>
    <xf numFmtId="166" fontId="10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6" fontId="10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6" fontId="10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4" xfId="6" applyNumberFormat="1" applyFont="1" applyFill="1" applyBorder="1" applyAlignment="1" applyProtection="1">
      <alignment horizontal="right" vertical="center" wrapText="1" indent="1"/>
    </xf>
    <xf numFmtId="0" fontId="9" fillId="0" borderId="15" xfId="6" applyFont="1" applyFill="1" applyBorder="1" applyAlignment="1" applyProtection="1">
      <alignment horizontal="center" vertical="center" wrapText="1"/>
    </xf>
    <xf numFmtId="0" fontId="9" fillId="0" borderId="16" xfId="6" applyFont="1" applyFill="1" applyBorder="1" applyAlignment="1" applyProtection="1">
      <alignment horizontal="center" vertical="center" wrapText="1"/>
    </xf>
    <xf numFmtId="0" fontId="10" fillId="0" borderId="3" xfId="6" applyFont="1" applyFill="1" applyBorder="1" applyAlignment="1" applyProtection="1">
      <alignment horizontal="left" vertical="center" wrapText="1" indent="6"/>
    </xf>
    <xf numFmtId="0" fontId="4" fillId="0" borderId="0" xfId="6" applyFill="1" applyProtection="1"/>
    <xf numFmtId="0" fontId="10" fillId="0" borderId="0" xfId="6" applyFont="1" applyFill="1" applyProtection="1"/>
    <xf numFmtId="0" fontId="7" fillId="0" borderId="0" xfId="6" applyFont="1" applyFill="1" applyProtection="1"/>
    <xf numFmtId="0" fontId="14" fillId="0" borderId="3" xfId="0" applyFont="1" applyBorder="1" applyAlignment="1" applyProtection="1">
      <alignment horizontal="left" wrapText="1" indent="1"/>
    </xf>
    <xf numFmtId="0" fontId="14" fillId="0" borderId="2" xfId="0" applyFont="1" applyBorder="1" applyAlignment="1" applyProtection="1">
      <alignment horizontal="left" wrapText="1" indent="1"/>
    </xf>
    <xf numFmtId="0" fontId="14" fillId="0" borderId="6" xfId="0" applyFont="1" applyBorder="1" applyAlignment="1" applyProtection="1">
      <alignment horizontal="left" wrapText="1" indent="1"/>
    </xf>
    <xf numFmtId="0" fontId="14" fillId="0" borderId="9" xfId="0" applyFont="1" applyBorder="1" applyAlignment="1" applyProtection="1">
      <alignment wrapText="1"/>
    </xf>
    <xf numFmtId="0" fontId="14" fillId="0" borderId="8" xfId="0" applyFont="1" applyBorder="1" applyAlignment="1" applyProtection="1">
      <alignment wrapText="1"/>
    </xf>
    <xf numFmtId="0" fontId="14" fillId="0" borderId="10" xfId="0" applyFont="1" applyBorder="1" applyAlignment="1" applyProtection="1">
      <alignment wrapText="1"/>
    </xf>
    <xf numFmtId="0" fontId="15" fillId="0" borderId="14" xfId="0" applyFont="1" applyBorder="1" applyAlignment="1" applyProtection="1">
      <alignment wrapText="1"/>
    </xf>
    <xf numFmtId="0" fontId="15" fillId="0" borderId="23" xfId="0" applyFont="1" applyBorder="1" applyAlignment="1" applyProtection="1">
      <alignment wrapText="1"/>
    </xf>
    <xf numFmtId="0" fontId="4" fillId="0" borderId="0" xfId="6" applyFill="1" applyAlignment="1" applyProtection="1"/>
    <xf numFmtId="0" fontId="12" fillId="0" borderId="0" xfId="6" applyFont="1" applyFill="1" applyProtection="1"/>
    <xf numFmtId="0" fontId="11" fillId="0" borderId="0" xfId="6" applyFont="1" applyFill="1" applyProtection="1"/>
    <xf numFmtId="166" fontId="16" fillId="0" borderId="18" xfId="6" applyNumberFormat="1" applyFont="1" applyFill="1" applyBorder="1" applyAlignment="1" applyProtection="1">
      <alignment horizontal="right" vertical="center" wrapText="1" indent="1"/>
    </xf>
    <xf numFmtId="166" fontId="17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3" xfId="0" applyFont="1" applyBorder="1" applyAlignment="1" applyProtection="1">
      <alignment vertical="center" wrapText="1"/>
    </xf>
    <xf numFmtId="0" fontId="15" fillId="0" borderId="22" xfId="0" applyFont="1" applyBorder="1" applyAlignment="1" applyProtection="1">
      <alignment vertical="center" wrapText="1"/>
    </xf>
    <xf numFmtId="166" fontId="9" fillId="0" borderId="14" xfId="6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18" xfId="6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6" xfId="0" applyFont="1" applyBorder="1" applyAlignment="1" applyProtection="1">
      <alignment vertical="center" wrapText="1"/>
    </xf>
    <xf numFmtId="0" fontId="9" fillId="0" borderId="22" xfId="6" applyFont="1" applyFill="1" applyBorder="1" applyAlignment="1" applyProtection="1">
      <alignment horizontal="left" vertical="center" wrapText="1" indent="1"/>
    </xf>
    <xf numFmtId="0" fontId="9" fillId="0" borderId="23" xfId="6" applyFont="1" applyFill="1" applyBorder="1" applyAlignment="1" applyProtection="1">
      <alignment vertical="center" wrapText="1"/>
    </xf>
    <xf numFmtId="0" fontId="10" fillId="0" borderId="24" xfId="6" applyFont="1" applyFill="1" applyBorder="1" applyAlignment="1" applyProtection="1">
      <alignment horizontal="left" vertical="center" wrapText="1" indent="7"/>
    </xf>
    <xf numFmtId="0" fontId="9" fillId="0" borderId="13" xfId="6" applyFont="1" applyFill="1" applyBorder="1" applyAlignment="1" applyProtection="1">
      <alignment horizontal="left" vertical="center" wrapText="1"/>
    </xf>
    <xf numFmtId="166" fontId="9" fillId="0" borderId="25" xfId="6" applyNumberFormat="1" applyFont="1" applyFill="1" applyBorder="1" applyAlignment="1" applyProtection="1">
      <alignment horizontal="right" vertical="center" wrapText="1" indent="1"/>
    </xf>
    <xf numFmtId="166" fontId="10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166" fontId="10" fillId="0" borderId="27" xfId="6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28" xfId="6" applyNumberFormat="1" applyFont="1" applyFill="1" applyBorder="1" applyAlignment="1" applyProtection="1">
      <alignment horizontal="right" vertical="center" wrapText="1" indent="1"/>
    </xf>
    <xf numFmtId="166" fontId="15" fillId="0" borderId="18" xfId="0" applyNumberFormat="1" applyFont="1" applyBorder="1" applyAlignment="1" applyProtection="1">
      <alignment horizontal="right" vertical="center" wrapText="1" indent="1"/>
    </xf>
    <xf numFmtId="166" fontId="15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18" xfId="0" quotePrefix="1" applyNumberFormat="1" applyFont="1" applyBorder="1" applyAlignment="1" applyProtection="1">
      <alignment horizontal="right" vertical="center" wrapText="1" indent="1"/>
    </xf>
    <xf numFmtId="166" fontId="10" fillId="0" borderId="4" xfId="6" applyNumberFormat="1" applyFont="1" applyFill="1" applyBorder="1" applyAlignment="1" applyProtection="1">
      <alignment horizontal="right" vertical="center" wrapText="1" indent="1"/>
      <protection locked="0"/>
    </xf>
    <xf numFmtId="166" fontId="10" fillId="0" borderId="24" xfId="6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23" xfId="6" applyNumberFormat="1" applyFont="1" applyFill="1" applyBorder="1" applyAlignment="1" applyProtection="1">
      <alignment horizontal="right" vertical="center" wrapText="1" indent="1"/>
    </xf>
    <xf numFmtId="166" fontId="15" fillId="0" borderId="14" xfId="0" applyNumberFormat="1" applyFont="1" applyBorder="1" applyAlignment="1" applyProtection="1">
      <alignment horizontal="right" vertical="center" wrapText="1" indent="1"/>
    </xf>
    <xf numFmtId="166" fontId="15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14" xfId="0" quotePrefix="1" applyNumberFormat="1" applyFont="1" applyBorder="1" applyAlignment="1" applyProtection="1">
      <alignment horizontal="right" vertical="center" wrapText="1" indent="1"/>
    </xf>
    <xf numFmtId="0" fontId="3" fillId="0" borderId="24" xfId="6" applyFont="1" applyFill="1" applyBorder="1" applyAlignment="1" applyProtection="1">
      <alignment horizontal="center" vertical="center" wrapText="1"/>
    </xf>
    <xf numFmtId="0" fontId="3" fillId="0" borderId="29" xfId="6" applyFont="1" applyFill="1" applyBorder="1" applyAlignment="1" applyProtection="1">
      <alignment horizontal="center" vertical="center" wrapText="1"/>
    </xf>
    <xf numFmtId="0" fontId="9" fillId="0" borderId="30" xfId="6" applyFont="1" applyFill="1" applyBorder="1" applyAlignment="1" applyProtection="1">
      <alignment horizontal="center" vertical="center" wrapText="1"/>
    </xf>
    <xf numFmtId="166" fontId="9" fillId="0" borderId="31" xfId="6" applyNumberFormat="1" applyFont="1" applyFill="1" applyBorder="1" applyAlignment="1" applyProtection="1">
      <alignment horizontal="right" vertical="center" wrapText="1" indent="1"/>
    </xf>
    <xf numFmtId="166" fontId="9" fillId="0" borderId="32" xfId="6" applyNumberFormat="1" applyFont="1" applyFill="1" applyBorder="1" applyAlignment="1" applyProtection="1">
      <alignment horizontal="right" vertical="center" wrapText="1" indent="1"/>
    </xf>
    <xf numFmtId="166" fontId="10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6" fontId="10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6" fontId="10" fillId="0" borderId="34" xfId="6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32" xfId="6" applyNumberFormat="1" applyFont="1" applyFill="1" applyBorder="1" applyAlignment="1" applyProtection="1">
      <alignment horizontal="right" vertical="center" wrapText="1" indent="1"/>
    </xf>
    <xf numFmtId="166" fontId="15" fillId="0" borderId="32" xfId="0" applyNumberFormat="1" applyFont="1" applyBorder="1" applyAlignment="1" applyProtection="1">
      <alignment horizontal="right" vertical="center" wrapText="1" indent="1"/>
    </xf>
    <xf numFmtId="166" fontId="15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32" xfId="0" quotePrefix="1" applyNumberFormat="1" applyFont="1" applyBorder="1" applyAlignment="1" applyProtection="1">
      <alignment horizontal="right" vertical="center" wrapText="1" indent="1"/>
    </xf>
    <xf numFmtId="0" fontId="9" fillId="0" borderId="32" xfId="6" applyFont="1" applyFill="1" applyBorder="1" applyAlignment="1" applyProtection="1">
      <alignment horizontal="center" vertical="center" wrapText="1"/>
    </xf>
    <xf numFmtId="166" fontId="10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" xfId="0" applyFont="1" applyBorder="1" applyAlignment="1">
      <alignment horizontal="left" wrapText="1" indent="1"/>
    </xf>
    <xf numFmtId="0" fontId="14" fillId="0" borderId="1" xfId="0" applyFont="1" applyBorder="1" applyAlignment="1">
      <alignment horizontal="left" vertical="center" wrapText="1" indent="1"/>
    </xf>
    <xf numFmtId="0" fontId="3" fillId="0" borderId="35" xfId="6" applyFont="1" applyFill="1" applyBorder="1" applyAlignment="1" applyProtection="1">
      <alignment horizontal="center" vertical="center" wrapText="1"/>
      <protection locked="0"/>
    </xf>
    <xf numFmtId="0" fontId="10" fillId="0" borderId="24" xfId="6" applyFont="1" applyFill="1" applyBorder="1" applyAlignment="1" applyProtection="1">
      <alignment horizontal="left" vertical="center" wrapText="1" indent="1"/>
    </xf>
    <xf numFmtId="0" fontId="4" fillId="0" borderId="0" xfId="6" applyFont="1" applyFill="1" applyProtection="1">
      <protection locked="0"/>
    </xf>
    <xf numFmtId="0" fontId="4" fillId="0" borderId="0" xfId="6" applyFont="1" applyFill="1" applyAlignment="1" applyProtection="1">
      <alignment horizontal="right" vertical="center" indent="1"/>
      <protection locked="0"/>
    </xf>
    <xf numFmtId="0" fontId="4" fillId="0" borderId="0" xfId="6" applyFill="1" applyProtection="1"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166" fontId="22" fillId="0" borderId="0" xfId="6" applyNumberFormat="1" applyFont="1" applyFill="1" applyAlignment="1" applyProtection="1">
      <alignment horizontal="right" vertical="center" indent="1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0" fontId="0" fillId="0" borderId="0" xfId="0" applyFill="1" applyAlignment="1" applyProtection="1">
      <alignment horizontal="center"/>
      <protection locked="0"/>
    </xf>
    <xf numFmtId="0" fontId="3" fillId="0" borderId="27" xfId="6" applyFont="1" applyFill="1" applyBorder="1" applyAlignment="1" applyProtection="1">
      <alignment horizontal="center" vertical="center" wrapText="1"/>
    </xf>
    <xf numFmtId="0" fontId="19" fillId="0" borderId="0" xfId="0" applyFont="1" applyProtection="1">
      <protection locked="0"/>
    </xf>
    <xf numFmtId="0" fontId="14" fillId="0" borderId="3" xfId="0" applyFont="1" applyBorder="1" applyAlignment="1" applyProtection="1">
      <alignment horizontal="left" wrapText="1" indent="1"/>
      <protection locked="0"/>
    </xf>
    <xf numFmtId="0" fontId="14" fillId="0" borderId="2" xfId="0" applyFont="1" applyBorder="1" applyAlignment="1" applyProtection="1">
      <alignment horizontal="left" wrapText="1" indent="1"/>
      <protection locked="0"/>
    </xf>
    <xf numFmtId="0" fontId="14" fillId="0" borderId="6" xfId="0" applyFont="1" applyBorder="1" applyAlignment="1" applyProtection="1">
      <alignment horizontal="left" indent="1"/>
      <protection locked="0"/>
    </xf>
    <xf numFmtId="0" fontId="23" fillId="0" borderId="0" xfId="0" applyFont="1" applyAlignment="1" applyProtection="1">
      <alignment horizontal="right"/>
      <protection locked="0"/>
    </xf>
    <xf numFmtId="0" fontId="23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0" fontId="18" fillId="0" borderId="38" xfId="0" applyFont="1" applyBorder="1" applyProtection="1">
      <protection locked="0"/>
    </xf>
    <xf numFmtId="49" fontId="23" fillId="0" borderId="0" xfId="0" applyNumberFormat="1" applyFont="1" applyProtection="1"/>
    <xf numFmtId="0" fontId="23" fillId="0" borderId="0" xfId="0" applyFont="1" applyProtection="1"/>
    <xf numFmtId="0" fontId="11" fillId="2" borderId="0" xfId="0" applyFont="1" applyFill="1" applyAlignment="1" applyProtection="1">
      <alignment horizontal="center"/>
      <protection locked="0"/>
    </xf>
    <xf numFmtId="0" fontId="11" fillId="2" borderId="0" xfId="0" applyFont="1" applyFill="1" applyAlignment="1" applyProtection="1">
      <protection locked="0"/>
    </xf>
    <xf numFmtId="0" fontId="0" fillId="2" borderId="0" xfId="0" applyFill="1" applyAlignme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3" fillId="0" borderId="36" xfId="6" applyFont="1" applyFill="1" applyBorder="1" applyAlignment="1" applyProtection="1">
      <alignment horizontal="center" vertical="center" wrapText="1"/>
    </xf>
    <xf numFmtId="0" fontId="3" fillId="0" borderId="4" xfId="6" applyFont="1" applyFill="1" applyBorder="1" applyAlignment="1" applyProtection="1">
      <alignment horizontal="center" vertical="center" wrapText="1"/>
    </xf>
    <xf numFmtId="0" fontId="3" fillId="0" borderId="37" xfId="6" applyFont="1" applyFill="1" applyBorder="1" applyAlignment="1" applyProtection="1">
      <alignment horizontal="center" vertical="center" wrapText="1"/>
    </xf>
    <xf numFmtId="0" fontId="11" fillId="0" borderId="0" xfId="6" applyFont="1" applyFill="1" applyAlignment="1" applyProtection="1">
      <alignment horizontal="center"/>
    </xf>
    <xf numFmtId="166" fontId="2" fillId="0" borderId="0" xfId="6" applyNumberFormat="1" applyFont="1" applyFill="1" applyBorder="1" applyAlignment="1" applyProtection="1">
      <alignment horizontal="center" vertical="center"/>
      <protection locked="0"/>
    </xf>
    <xf numFmtId="166" fontId="2" fillId="0" borderId="0" xfId="6" applyNumberFormat="1" applyFont="1" applyFill="1" applyBorder="1" applyAlignment="1" applyProtection="1">
      <alignment horizontal="center" vertical="center"/>
    </xf>
    <xf numFmtId="166" fontId="20" fillId="0" borderId="17" xfId="6" applyNumberFormat="1" applyFont="1" applyFill="1" applyBorder="1" applyAlignment="1" applyProtection="1">
      <alignment horizontal="left" vertical="center"/>
      <protection locked="0"/>
    </xf>
    <xf numFmtId="166" fontId="20" fillId="0" borderId="17" xfId="6" applyNumberFormat="1" applyFont="1" applyFill="1" applyBorder="1" applyAlignment="1" applyProtection="1">
      <alignment horizontal="left"/>
    </xf>
    <xf numFmtId="0" fontId="21" fillId="0" borderId="0" xfId="6" applyFont="1" applyFill="1" applyAlignment="1" applyProtection="1">
      <alignment horizontal="right"/>
      <protection locked="0"/>
    </xf>
    <xf numFmtId="0" fontId="21" fillId="0" borderId="0" xfId="0" applyFont="1" applyAlignment="1" applyProtection="1">
      <alignment horizontal="right"/>
      <protection locked="0"/>
    </xf>
    <xf numFmtId="0" fontId="11" fillId="0" borderId="0" xfId="6" applyFont="1" applyFill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1" fillId="0" borderId="0" xfId="6" applyFont="1" applyFill="1" applyAlignment="1" applyProtection="1">
      <alignment horizontal="center" vertical="center"/>
      <protection locked="0"/>
    </xf>
    <xf numFmtId="166" fontId="20" fillId="0" borderId="17" xfId="6" applyNumberFormat="1" applyFont="1" applyFill="1" applyBorder="1" applyAlignment="1" applyProtection="1">
      <alignment horizontal="left" vertical="center"/>
    </xf>
    <xf numFmtId="0" fontId="3" fillId="0" borderId="15" xfId="6" applyFont="1" applyFill="1" applyBorder="1" applyAlignment="1" applyProtection="1">
      <alignment horizontal="center" vertical="center" wrapText="1"/>
    </xf>
    <xf numFmtId="0" fontId="3" fillId="0" borderId="22" xfId="6" applyFont="1" applyFill="1" applyBorder="1" applyAlignment="1" applyProtection="1">
      <alignment horizontal="center" vertical="center" wrapText="1"/>
    </xf>
    <xf numFmtId="0" fontId="3" fillId="0" borderId="16" xfId="6" applyFont="1" applyFill="1" applyBorder="1" applyAlignment="1" applyProtection="1">
      <alignment horizontal="center" vertical="center" wrapText="1"/>
    </xf>
    <xf numFmtId="0" fontId="3" fillId="0" borderId="23" xfId="6" applyFont="1" applyFill="1" applyBorder="1" applyAlignment="1" applyProtection="1">
      <alignment horizontal="center" vertical="center" wrapText="1"/>
    </xf>
  </cellXfs>
  <cellStyles count="7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_KVRENMUNKA" xfId="6"/>
  </cellStyles>
  <dxfs count="1"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0</xdr:row>
      <xdr:rowOff>152400</xdr:rowOff>
    </xdr:from>
    <xdr:to>
      <xdr:col>19</xdr:col>
      <xdr:colOff>219075</xdr:colOff>
      <xdr:row>17</xdr:row>
      <xdr:rowOff>95250</xdr:rowOff>
    </xdr:to>
    <xdr:grpSp>
      <xdr:nvGrpSpPr>
        <xdr:cNvPr id="2549" name="Csoportba foglalás 5">
          <a:extLst>
            <a:ext uri="{FF2B5EF4-FFF2-40B4-BE49-F238E27FC236}">
              <a16:creationId xmlns:a16="http://schemas.microsoft.com/office/drawing/2014/main" id="{A9DD49BF-0BBB-479E-B5A4-A4056204156C}"/>
            </a:ext>
          </a:extLst>
        </xdr:cNvPr>
        <xdr:cNvGrpSpPr>
          <a:grpSpLocks/>
        </xdr:cNvGrpSpPr>
      </xdr:nvGrpSpPr>
      <xdr:grpSpPr bwMode="auto">
        <a:xfrm>
          <a:off x="8115300" y="152400"/>
          <a:ext cx="4936548" cy="2973532"/>
          <a:chOff x="5585058" y="157409"/>
          <a:chExt cx="4897439" cy="2892424"/>
        </a:xfrm>
      </xdr:grpSpPr>
      <xdr:sp macro="" textlink="">
        <xdr:nvSpPr>
          <xdr:cNvPr id="2" name="Beszédbuborék: négyszög 1">
            <a:extLst>
              <a:ext uri="{FF2B5EF4-FFF2-40B4-BE49-F238E27FC236}">
                <a16:creationId xmlns:a16="http://schemas.microsoft.com/office/drawing/2014/main" id="{13296270-15F2-4C6E-9F1D-76ABEA94005A}"/>
              </a:ext>
            </a:extLst>
          </xdr:cNvPr>
          <xdr:cNvSpPr/>
        </xdr:nvSpPr>
        <xdr:spPr>
          <a:xfrm>
            <a:off x="5585058" y="157409"/>
            <a:ext cx="4897439" cy="2892424"/>
          </a:xfrm>
          <a:prstGeom prst="wedgeRectCallout">
            <a:avLst>
              <a:gd name="adj1" fmla="val -64107"/>
              <a:gd name="adj2" fmla="val 12870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Ezt a műveletet a rendszer minden blokknál (Költségvetési rendelet, költségvetési rendelet módosítása, előirányzatok nyilvántartása, időközi tájékoztató, zárszámadási rendelet) elvégzi.</a:t>
            </a:r>
            <a:endParaRPr lang="hu-HU" sz="1100"/>
          </a:p>
        </xdr:txBody>
      </xdr:sp>
      <xdr:pic>
        <xdr:nvPicPr>
          <xdr:cNvPr id="2552" name="Kép 2">
            <a:extLst>
              <a:ext uri="{FF2B5EF4-FFF2-40B4-BE49-F238E27FC236}">
                <a16:creationId xmlns:a16="http://schemas.microsoft.com/office/drawing/2014/main" id="{29142554-AF02-46B4-80AF-0EC49C0FA8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5785049" y="549647"/>
            <a:ext cx="1357312" cy="4817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Nyíl: balra mutató 3">
            <a:extLst>
              <a:ext uri="{FF2B5EF4-FFF2-40B4-BE49-F238E27FC236}">
                <a16:creationId xmlns:a16="http://schemas.microsoft.com/office/drawing/2014/main" id="{B1C94EEB-B8B3-431A-A1FF-C07A473F39BA}"/>
              </a:ext>
            </a:extLst>
          </xdr:cNvPr>
          <xdr:cNvSpPr/>
        </xdr:nvSpPr>
        <xdr:spPr>
          <a:xfrm>
            <a:off x="7125612" y="679911"/>
            <a:ext cx="817825" cy="261251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10</xdr:col>
      <xdr:colOff>124959</xdr:colOff>
      <xdr:row>18</xdr:row>
      <xdr:rowOff>17236</xdr:rowOff>
    </xdr:from>
    <xdr:to>
      <xdr:col>19</xdr:col>
      <xdr:colOff>236084</xdr:colOff>
      <xdr:row>24</xdr:row>
      <xdr:rowOff>142648</xdr:rowOff>
    </xdr:to>
    <xdr:sp macro="" textlink="">
      <xdr:nvSpPr>
        <xdr:cNvPr id="7" name="Téglalap 6">
          <a:extLst>
            <a:ext uri="{FF2B5EF4-FFF2-40B4-BE49-F238E27FC236}">
              <a16:creationId xmlns:a16="http://schemas.microsoft.com/office/drawing/2014/main" id="{3A76CE9A-5C5A-4A80-807B-E10DDEC6DDB7}"/>
            </a:ext>
          </a:extLst>
        </xdr:cNvPr>
        <xdr:cNvSpPr/>
      </xdr:nvSpPr>
      <xdr:spPr>
        <a:xfrm>
          <a:off x="8107816" y="3219450"/>
          <a:ext cx="4928054" cy="121398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KV_MOD_1.1.sz.mell.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KVI_MOD_1.1.sz.mell.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zoomScale="110" zoomScaleNormal="110" workbookViewId="0">
      <selection activeCell="E17" sqref="E17"/>
    </sheetView>
  </sheetViews>
  <sheetFormatPr defaultRowHeight="12.75" x14ac:dyDescent="0.2"/>
  <cols>
    <col min="1" max="1" width="43.33203125" customWidth="1"/>
    <col min="2" max="2" width="49.1640625" customWidth="1"/>
    <col min="3" max="3" width="1.5" customWidth="1"/>
    <col min="4" max="4" width="5.33203125" customWidth="1"/>
    <col min="5" max="5" width="1.5" bestFit="1" customWidth="1"/>
    <col min="7" max="7" width="1.5" bestFit="1" customWidth="1"/>
    <col min="10" max="13" width="9.33203125" customWidth="1"/>
  </cols>
  <sheetData>
    <row r="1" spans="1:13" x14ac:dyDescent="0.2">
      <c r="A1" s="121"/>
      <c r="B1" s="131" t="s">
        <v>303</v>
      </c>
      <c r="C1" s="132"/>
      <c r="D1" s="132" t="e">
        <f>#REF!</f>
        <v>#REF!</v>
      </c>
      <c r="E1" s="132"/>
      <c r="F1" s="132"/>
      <c r="G1" s="121"/>
      <c r="H1" s="121"/>
      <c r="I1" s="121"/>
      <c r="J1" s="121"/>
      <c r="K1" s="121"/>
      <c r="L1" s="121"/>
      <c r="M1" s="121"/>
    </row>
    <row r="2" spans="1:13" ht="15.75" x14ac:dyDescent="0.25">
      <c r="A2" s="141" t="s">
        <v>270</v>
      </c>
      <c r="B2" s="141"/>
      <c r="C2" s="141"/>
      <c r="D2" s="141"/>
      <c r="E2" s="141"/>
      <c r="F2" s="141"/>
      <c r="G2" s="121"/>
      <c r="H2" s="121"/>
      <c r="I2" s="121"/>
      <c r="J2" s="121"/>
      <c r="K2" s="121"/>
      <c r="L2" s="121"/>
      <c r="M2" s="121"/>
    </row>
    <row r="3" spans="1:13" ht="15.75" x14ac:dyDescent="0.25">
      <c r="A3" s="138" t="s">
        <v>309</v>
      </c>
      <c r="B3" s="138"/>
      <c r="C3" s="138"/>
      <c r="D3" s="138"/>
      <c r="E3" s="138"/>
      <c r="F3" s="138"/>
      <c r="G3" s="138"/>
      <c r="H3" s="121"/>
      <c r="I3" s="121"/>
      <c r="J3" s="121"/>
      <c r="K3" s="121"/>
      <c r="L3" s="121"/>
      <c r="M3" s="121"/>
    </row>
    <row r="4" spans="1:13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5" spans="1:13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6" spans="1:13" ht="15" x14ac:dyDescent="0.25">
      <c r="A6" s="133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</row>
    <row r="7" spans="1:13" x14ac:dyDescent="0.2">
      <c r="A7" s="124" t="s">
        <v>292</v>
      </c>
      <c r="B7" s="122"/>
      <c r="C7" s="29" t="s">
        <v>298</v>
      </c>
      <c r="D7" s="29" t="s">
        <v>307</v>
      </c>
      <c r="E7" s="29" t="s">
        <v>299</v>
      </c>
      <c r="F7" s="122" t="s">
        <v>300</v>
      </c>
      <c r="G7" s="29" t="s">
        <v>301</v>
      </c>
      <c r="H7" s="29" t="s">
        <v>302</v>
      </c>
      <c r="I7" s="29"/>
      <c r="J7" s="123"/>
      <c r="K7" s="121"/>
      <c r="L7" s="121"/>
      <c r="M7" s="121"/>
    </row>
    <row r="8" spans="1:13" s="23" customFormat="1" x14ac:dyDescent="0.2">
      <c r="A8" s="124"/>
      <c r="B8" s="125"/>
      <c r="C8" s="29"/>
      <c r="D8" s="29"/>
      <c r="E8" s="29"/>
      <c r="F8" s="125"/>
      <c r="G8" s="29"/>
      <c r="H8" s="29"/>
      <c r="I8" s="29"/>
      <c r="J8" s="29"/>
      <c r="K8" s="29"/>
      <c r="L8" s="29"/>
      <c r="M8" s="29"/>
    </row>
    <row r="9" spans="1:13" x14ac:dyDescent="0.2">
      <c r="A9" s="134" t="s">
        <v>300</v>
      </c>
      <c r="B9" s="121" t="s">
        <v>304</v>
      </c>
      <c r="C9" s="132" t="str">
        <f>IF(C7="I. negyedévi","I. negyedéves",IF(C7="I. félévi","I. féléves","III. negyedéves"))</f>
        <v>III. negyedéves</v>
      </c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1:13" x14ac:dyDescent="0.2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1" spans="1:13" ht="13.5" thickBot="1" x14ac:dyDescent="0.25">
      <c r="A11" s="121"/>
      <c r="B11" s="121"/>
      <c r="C11" s="121"/>
      <c r="D11" s="121"/>
      <c r="E11" s="121"/>
      <c r="F11" s="121"/>
      <c r="G11" s="121"/>
      <c r="H11" s="120" t="s">
        <v>294</v>
      </c>
      <c r="I11" s="121"/>
      <c r="J11" s="121"/>
      <c r="K11" s="121"/>
      <c r="L11" s="121"/>
      <c r="M11" s="121"/>
    </row>
    <row r="12" spans="1:13" ht="17.25" thickTop="1" thickBot="1" x14ac:dyDescent="0.3">
      <c r="A12" s="139" t="s">
        <v>271</v>
      </c>
      <c r="B12" s="140"/>
      <c r="C12" s="140"/>
      <c r="D12" s="140"/>
      <c r="E12" s="140"/>
      <c r="F12" s="140"/>
      <c r="G12" s="140"/>
      <c r="H12" s="135" t="s">
        <v>296</v>
      </c>
      <c r="I12" s="121"/>
      <c r="J12" s="136" t="s">
        <v>10</v>
      </c>
      <c r="K12" s="137">
        <f>IF($H$12="Nem","",2)</f>
        <v>2</v>
      </c>
      <c r="L12" s="137" t="s">
        <v>295</v>
      </c>
      <c r="M12" s="137" t="str">
        <f>CONCATENATE(J12,K12,L12)</f>
        <v>9.2.</v>
      </c>
    </row>
    <row r="13" spans="1:13" ht="13.5" thickTop="1" x14ac:dyDescent="0.2">
      <c r="A13" s="121"/>
      <c r="B13" s="121"/>
      <c r="C13" s="121"/>
      <c r="D13" s="121"/>
      <c r="E13" s="121"/>
      <c r="F13" s="121"/>
      <c r="G13" s="121"/>
      <c r="H13" s="121"/>
      <c r="I13" s="121"/>
      <c r="J13" s="137"/>
      <c r="K13" s="137"/>
      <c r="L13" s="137"/>
      <c r="M13" s="137"/>
    </row>
    <row r="14" spans="1:13" ht="14.25" x14ac:dyDescent="0.2">
      <c r="A14" s="127" t="s">
        <v>272</v>
      </c>
      <c r="B14" s="117" t="s">
        <v>273</v>
      </c>
      <c r="C14" s="121"/>
      <c r="D14" s="121"/>
      <c r="E14" s="121"/>
      <c r="F14" s="121"/>
      <c r="G14" s="121"/>
      <c r="H14" s="121"/>
      <c r="I14" s="121"/>
      <c r="J14" s="136" t="s">
        <v>10</v>
      </c>
      <c r="K14" s="137">
        <f>IF(H12="Nem",2,3)</f>
        <v>3</v>
      </c>
      <c r="L14" s="137" t="s">
        <v>295</v>
      </c>
      <c r="M14" s="137" t="str">
        <f>CONCATENATE(J14,K14,L14)</f>
        <v>9.3.</v>
      </c>
    </row>
    <row r="15" spans="1:13" ht="14.25" x14ac:dyDescent="0.2">
      <c r="A15" s="121"/>
      <c r="B15" s="118"/>
      <c r="C15" s="121"/>
      <c r="D15" s="121"/>
      <c r="E15" s="121"/>
      <c r="F15" s="121"/>
      <c r="G15" s="121"/>
      <c r="H15" s="121"/>
      <c r="I15" s="121"/>
      <c r="J15" s="137"/>
      <c r="K15" s="137"/>
      <c r="L15" s="137"/>
      <c r="M15" s="137"/>
    </row>
    <row r="16" spans="1:13" ht="14.25" x14ac:dyDescent="0.2">
      <c r="A16" s="127" t="s">
        <v>274</v>
      </c>
      <c r="B16" s="117" t="s">
        <v>275</v>
      </c>
      <c r="C16" s="121"/>
      <c r="D16" s="121"/>
      <c r="E16" s="121"/>
      <c r="F16" s="121"/>
      <c r="G16" s="121"/>
      <c r="H16" s="121"/>
      <c r="I16" s="121"/>
      <c r="J16" s="136" t="s">
        <v>10</v>
      </c>
      <c r="K16" s="137">
        <f>K14+1</f>
        <v>4</v>
      </c>
      <c r="L16" s="137" t="s">
        <v>295</v>
      </c>
      <c r="M16" s="137" t="str">
        <f>CONCATENATE(J16,K16,L16)</f>
        <v>9.4.</v>
      </c>
    </row>
    <row r="17" spans="1:13" ht="14.25" x14ac:dyDescent="0.2">
      <c r="A17" s="121"/>
      <c r="B17" s="118"/>
      <c r="C17" s="121"/>
      <c r="D17" s="121"/>
      <c r="E17" s="121"/>
      <c r="F17" s="121"/>
      <c r="G17" s="121"/>
      <c r="H17" s="121"/>
      <c r="I17" s="121"/>
      <c r="J17" s="137"/>
      <c r="K17" s="137"/>
      <c r="L17" s="137"/>
      <c r="M17" s="137"/>
    </row>
    <row r="18" spans="1:13" ht="14.25" x14ac:dyDescent="0.2">
      <c r="A18" s="127" t="s">
        <v>276</v>
      </c>
      <c r="B18" s="117" t="s">
        <v>277</v>
      </c>
      <c r="C18" s="121"/>
      <c r="D18" s="121"/>
      <c r="E18" s="121"/>
      <c r="F18" s="121"/>
      <c r="G18" s="121"/>
      <c r="H18" s="121"/>
      <c r="I18" s="121"/>
      <c r="J18" s="136" t="s">
        <v>10</v>
      </c>
      <c r="K18" s="137">
        <f>K16+1</f>
        <v>5</v>
      </c>
      <c r="L18" s="137" t="s">
        <v>295</v>
      </c>
      <c r="M18" s="137" t="str">
        <f>CONCATENATE(J18,K18,L18)</f>
        <v>9.5.</v>
      </c>
    </row>
    <row r="19" spans="1:13" ht="14.25" x14ac:dyDescent="0.2">
      <c r="A19" s="121"/>
      <c r="B19" s="118"/>
      <c r="C19" s="121"/>
      <c r="D19" s="121"/>
      <c r="E19" s="121"/>
      <c r="F19" s="121"/>
      <c r="G19" s="121"/>
      <c r="H19" s="121"/>
      <c r="I19" s="121"/>
      <c r="J19" s="137"/>
      <c r="K19" s="137"/>
      <c r="L19" s="137"/>
      <c r="M19" s="137"/>
    </row>
    <row r="20" spans="1:13" ht="14.25" x14ac:dyDescent="0.2">
      <c r="A20" s="127" t="s">
        <v>278</v>
      </c>
      <c r="B20" s="117" t="s">
        <v>279</v>
      </c>
      <c r="C20" s="121"/>
      <c r="D20" s="121"/>
      <c r="E20" s="121"/>
      <c r="F20" s="121"/>
      <c r="G20" s="121"/>
      <c r="H20" s="121"/>
      <c r="I20" s="121"/>
      <c r="J20" s="136" t="s">
        <v>10</v>
      </c>
      <c r="K20" s="137">
        <f>K18+1</f>
        <v>6</v>
      </c>
      <c r="L20" s="137" t="s">
        <v>295</v>
      </c>
      <c r="M20" s="137" t="str">
        <f>CONCATENATE(J20,K20,L20)</f>
        <v>9.6.</v>
      </c>
    </row>
    <row r="21" spans="1:13" ht="14.25" x14ac:dyDescent="0.2">
      <c r="A21" s="121"/>
      <c r="B21" s="118"/>
      <c r="C21" s="121"/>
      <c r="D21" s="121"/>
      <c r="E21" s="121"/>
      <c r="F21" s="121"/>
      <c r="G21" s="121"/>
      <c r="H21" s="121"/>
      <c r="I21" s="121"/>
      <c r="J21" s="137"/>
      <c r="K21" s="137"/>
      <c r="L21" s="137"/>
      <c r="M21" s="137"/>
    </row>
    <row r="22" spans="1:13" ht="14.25" x14ac:dyDescent="0.2">
      <c r="A22" s="127" t="s">
        <v>280</v>
      </c>
      <c r="B22" s="117" t="s">
        <v>281</v>
      </c>
      <c r="C22" s="121"/>
      <c r="D22" s="121"/>
      <c r="E22" s="121"/>
      <c r="F22" s="121"/>
      <c r="G22" s="121"/>
      <c r="H22" s="121"/>
      <c r="I22" s="121"/>
      <c r="J22" s="136" t="s">
        <v>10</v>
      </c>
      <c r="K22" s="137">
        <f>K20+1</f>
        <v>7</v>
      </c>
      <c r="L22" s="137" t="s">
        <v>295</v>
      </c>
      <c r="M22" s="137" t="str">
        <f>CONCATENATE(J22,K22,L22)</f>
        <v>9.7.</v>
      </c>
    </row>
    <row r="23" spans="1:13" ht="14.25" x14ac:dyDescent="0.2">
      <c r="A23" s="121"/>
      <c r="B23" s="118"/>
      <c r="C23" s="121"/>
      <c r="D23" s="121"/>
      <c r="E23" s="121"/>
      <c r="F23" s="121"/>
      <c r="G23" s="121"/>
      <c r="H23" s="121"/>
      <c r="I23" s="121"/>
      <c r="J23" s="137"/>
      <c r="K23" s="137"/>
      <c r="L23" s="137"/>
      <c r="M23" s="137"/>
    </row>
    <row r="24" spans="1:13" ht="14.25" x14ac:dyDescent="0.2">
      <c r="A24" s="127" t="s">
        <v>282</v>
      </c>
      <c r="B24" s="117" t="s">
        <v>283</v>
      </c>
      <c r="C24" s="121"/>
      <c r="D24" s="121"/>
      <c r="E24" s="121"/>
      <c r="F24" s="121"/>
      <c r="G24" s="121"/>
      <c r="H24" s="121"/>
      <c r="I24" s="121"/>
      <c r="J24" s="136" t="s">
        <v>10</v>
      </c>
      <c r="K24" s="137">
        <f>K22+1</f>
        <v>8</v>
      </c>
      <c r="L24" s="137" t="s">
        <v>295</v>
      </c>
      <c r="M24" s="137" t="str">
        <f>CONCATENATE(J24,K24,L24)</f>
        <v>9.8.</v>
      </c>
    </row>
    <row r="25" spans="1:13" ht="14.25" x14ac:dyDescent="0.2">
      <c r="A25" s="121"/>
      <c r="B25" s="118"/>
      <c r="C25" s="121"/>
      <c r="D25" s="121"/>
      <c r="E25" s="121"/>
      <c r="F25" s="121"/>
      <c r="G25" s="121"/>
      <c r="H25" s="121"/>
      <c r="I25" s="121"/>
      <c r="J25" s="137"/>
      <c r="K25" s="137"/>
      <c r="L25" s="137"/>
      <c r="M25" s="137"/>
    </row>
    <row r="26" spans="1:13" ht="14.25" x14ac:dyDescent="0.2">
      <c r="A26" s="127" t="s">
        <v>284</v>
      </c>
      <c r="B26" s="117" t="s">
        <v>285</v>
      </c>
      <c r="C26" s="121"/>
      <c r="D26" s="121"/>
      <c r="E26" s="121"/>
      <c r="F26" s="121"/>
      <c r="G26" s="121"/>
      <c r="H26" s="121"/>
      <c r="I26" s="121"/>
      <c r="J26" s="136" t="s">
        <v>10</v>
      </c>
      <c r="K26" s="137">
        <f>K24+1</f>
        <v>9</v>
      </c>
      <c r="L26" s="137" t="s">
        <v>295</v>
      </c>
      <c r="M26" s="137" t="str">
        <f>CONCATENATE(J26,K26,L26)</f>
        <v>9.9.</v>
      </c>
    </row>
    <row r="27" spans="1:13" ht="14.25" x14ac:dyDescent="0.2">
      <c r="A27" s="121"/>
      <c r="B27" s="118"/>
      <c r="C27" s="121"/>
      <c r="D27" s="121"/>
      <c r="E27" s="121"/>
      <c r="F27" s="121"/>
      <c r="G27" s="121"/>
      <c r="H27" s="121"/>
      <c r="I27" s="121"/>
      <c r="J27" s="137"/>
      <c r="K27" s="137"/>
      <c r="L27" s="137"/>
      <c r="M27" s="137"/>
    </row>
    <row r="28" spans="1:13" ht="14.25" x14ac:dyDescent="0.2">
      <c r="A28" s="127" t="s">
        <v>286</v>
      </c>
      <c r="B28" s="117" t="s">
        <v>287</v>
      </c>
      <c r="C28" s="121"/>
      <c r="D28" s="121"/>
      <c r="E28" s="121"/>
      <c r="F28" s="121"/>
      <c r="G28" s="121"/>
      <c r="H28" s="121"/>
      <c r="I28" s="121"/>
      <c r="J28" s="136" t="s">
        <v>10</v>
      </c>
      <c r="K28" s="137">
        <f>K26+1</f>
        <v>10</v>
      </c>
      <c r="L28" s="137" t="s">
        <v>295</v>
      </c>
      <c r="M28" s="137" t="str">
        <f>CONCATENATE(J28,K28,L28)</f>
        <v>9.10.</v>
      </c>
    </row>
    <row r="29" spans="1:13" ht="14.25" x14ac:dyDescent="0.2">
      <c r="A29" s="121"/>
      <c r="B29" s="118"/>
      <c r="C29" s="121"/>
      <c r="D29" s="121"/>
      <c r="E29" s="121"/>
      <c r="F29" s="121"/>
      <c r="G29" s="121"/>
      <c r="H29" s="121"/>
      <c r="I29" s="121"/>
      <c r="J29" s="137"/>
      <c r="K29" s="137"/>
      <c r="L29" s="137"/>
      <c r="M29" s="137"/>
    </row>
    <row r="30" spans="1:13" ht="14.25" x14ac:dyDescent="0.2">
      <c r="A30" s="127" t="s">
        <v>286</v>
      </c>
      <c r="B30" s="117" t="s">
        <v>288</v>
      </c>
      <c r="C30" s="121"/>
      <c r="D30" s="121"/>
      <c r="E30" s="121"/>
      <c r="F30" s="121"/>
      <c r="G30" s="121"/>
      <c r="H30" s="121"/>
      <c r="I30" s="121"/>
      <c r="J30" s="136" t="s">
        <v>10</v>
      </c>
      <c r="K30" s="137">
        <f>K28+1</f>
        <v>11</v>
      </c>
      <c r="L30" s="137" t="s">
        <v>295</v>
      </c>
      <c r="M30" s="137" t="str">
        <f>CONCATENATE(J30,K30,L30)</f>
        <v>9.11.</v>
      </c>
    </row>
    <row r="31" spans="1:13" ht="14.25" x14ac:dyDescent="0.2">
      <c r="A31" s="121"/>
      <c r="B31" s="118"/>
      <c r="C31" s="121"/>
      <c r="D31" s="121"/>
      <c r="E31" s="121"/>
      <c r="F31" s="121"/>
      <c r="G31" s="121"/>
      <c r="H31" s="121"/>
      <c r="I31" s="121"/>
      <c r="J31" s="137"/>
      <c r="K31" s="137"/>
      <c r="L31" s="137"/>
      <c r="M31" s="137"/>
    </row>
    <row r="32" spans="1:13" ht="14.25" x14ac:dyDescent="0.2">
      <c r="A32" s="127" t="s">
        <v>289</v>
      </c>
      <c r="B32" s="117" t="s">
        <v>290</v>
      </c>
      <c r="C32" s="121"/>
      <c r="D32" s="121"/>
      <c r="E32" s="121"/>
      <c r="F32" s="121"/>
      <c r="G32" s="121"/>
      <c r="H32" s="121"/>
      <c r="I32" s="121"/>
      <c r="J32" s="136" t="s">
        <v>10</v>
      </c>
      <c r="K32" s="137">
        <f>K30+1</f>
        <v>12</v>
      </c>
      <c r="L32" s="137" t="s">
        <v>295</v>
      </c>
      <c r="M32" s="137" t="str">
        <f>CONCATENATE(J32,K32,L32)</f>
        <v>9.12.</v>
      </c>
    </row>
    <row r="33" spans="1:13" x14ac:dyDescent="0.2">
      <c r="A33" s="121"/>
      <c r="B33" s="121"/>
      <c r="C33" s="121"/>
      <c r="D33" s="121"/>
      <c r="E33" s="121"/>
      <c r="F33" s="121"/>
      <c r="G33" s="121"/>
      <c r="H33" s="121"/>
      <c r="I33" s="121"/>
      <c r="J33" s="132"/>
      <c r="K33" s="132"/>
      <c r="L33" s="132"/>
      <c r="M33" s="132"/>
    </row>
    <row r="34" spans="1:13" x14ac:dyDescent="0.2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</row>
    <row r="35" spans="1:13" x14ac:dyDescent="0.2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</row>
    <row r="36" spans="1:13" x14ac:dyDescent="0.2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</row>
    <row r="37" spans="1:13" x14ac:dyDescent="0.2">
      <c r="A37" s="121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</row>
    <row r="38" spans="1:13" x14ac:dyDescent="0.2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</row>
    <row r="39" spans="1:13" x14ac:dyDescent="0.2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</row>
  </sheetData>
  <sheetProtection sheet="1"/>
  <mergeCells count="3">
    <mergeCell ref="A3:G3"/>
    <mergeCell ref="A12:G12"/>
    <mergeCell ref="A2:F2"/>
  </mergeCells>
  <phoneticPr fontId="17" type="noConversion"/>
  <conditionalFormatting sqref="A12:G12">
    <cfRule type="expression" dxfId="0" priority="1" stopIfTrue="1">
      <formula>$H$12="Nem"</formula>
    </cfRule>
  </conditionalFormatting>
  <dataValidations count="1">
    <dataValidation type="list" allowBlank="1" showInputMessage="1" showErrorMessage="1" sqref="H12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3" tint="0.79998168889431442"/>
  </sheetPr>
  <dimension ref="A1:I166"/>
  <sheetViews>
    <sheetView tabSelected="1" topLeftCell="A64" zoomScale="120" zoomScaleNormal="120" zoomScaleSheetLayoutView="100" workbookViewId="0">
      <selection activeCell="N9" sqref="N9"/>
    </sheetView>
  </sheetViews>
  <sheetFormatPr defaultRowHeight="15.75" x14ac:dyDescent="0.25"/>
  <cols>
    <col min="1" max="1" width="9.5" style="44" customWidth="1"/>
    <col min="2" max="2" width="65.83203125" style="44" customWidth="1"/>
    <col min="3" max="3" width="17.83203125" style="45" customWidth="1"/>
    <col min="4" max="5" width="17.83203125" style="57" customWidth="1"/>
    <col min="6" max="16384" width="9.33203125" style="57"/>
  </cols>
  <sheetData>
    <row r="1" spans="1:5" x14ac:dyDescent="0.25">
      <c r="A1" s="113"/>
      <c r="B1" s="150" t="str">
        <f>CONCATENATE("1.1. melléklet ",KVI_MOD_ALAPADATOK!A7," ",KVI_MOD_ALAPADATOK!B7," ",KVI_MOD_ALAPADATOK!C7," ",KVI_MOD_ALAPADATOK!D7," ",KVI_MOD_ALAPADATOK!E7," ",KVI_MOD_ALAPADATOK!F7," ",KVI_MOD_ALAPADATOK!G7," ",KVI_MOD_ALAPADATOK!H7," ",KVI_MOD_ALAPADATOK!E7," ",KVI_MOD_ALAPADATOK!F7," ",KVI_MOD_ALAPADATOK!G7," ",KVI_MOD_ALAPADATOK!H7)</f>
        <v>1.1. melléklet a  / 2020. ( … ) önkormányzati rendelethez ( … ) önkormányzati rendelethez</v>
      </c>
      <c r="C1" s="151"/>
      <c r="D1" s="151"/>
      <c r="E1" s="151"/>
    </row>
    <row r="2" spans="1:5" x14ac:dyDescent="0.25">
      <c r="A2" s="152" t="str">
        <f>CONCATENATE(KVI_MOD_ALAPADATOK!A3)</f>
        <v>BÓDVALENKE KÖZSÉG ÖNKORMÁNYZATA</v>
      </c>
      <c r="B2" s="153"/>
      <c r="C2" s="153"/>
      <c r="D2" s="153"/>
      <c r="E2" s="153"/>
    </row>
    <row r="3" spans="1:5" x14ac:dyDescent="0.25">
      <c r="A3" s="152" t="str">
        <f>CONCATENATE(KVI_MOD_ALAPADATOK!A9," SZ. MÓDOSÍTÁS UTÁNI KÖLTSÉGVETÉS ELŐIRÁNYZATAINAK ALAKULÁSÁRÓL")</f>
        <v>… SZ. MÓDOSÍTÁS UTÁNI KÖLTSÉGVETÉS ELŐIRÁNYZATAINAK ALAKULÁSÁRÓL</v>
      </c>
      <c r="B3" s="152"/>
      <c r="C3" s="154"/>
      <c r="D3" s="152"/>
      <c r="E3" s="152"/>
    </row>
    <row r="4" spans="1:5" x14ac:dyDescent="0.25">
      <c r="A4" s="152" t="s">
        <v>291</v>
      </c>
      <c r="B4" s="152"/>
      <c r="C4" s="154"/>
      <c r="D4" s="152"/>
      <c r="E4" s="152"/>
    </row>
    <row r="5" spans="1:5" x14ac:dyDescent="0.25">
      <c r="A5" s="113"/>
      <c r="B5" s="113"/>
      <c r="C5" s="114"/>
      <c r="D5" s="115"/>
      <c r="E5" s="115"/>
    </row>
    <row r="6" spans="1:5" ht="15.95" customHeight="1" x14ac:dyDescent="0.25">
      <c r="A6" s="146" t="s">
        <v>0</v>
      </c>
      <c r="B6" s="146"/>
      <c r="C6" s="146"/>
      <c r="D6" s="146"/>
      <c r="E6" s="146"/>
    </row>
    <row r="7" spans="1:5" ht="15.95" customHeight="1" thickBot="1" x14ac:dyDescent="0.3">
      <c r="A7" s="148" t="s">
        <v>51</v>
      </c>
      <c r="B7" s="148"/>
      <c r="C7" s="116"/>
      <c r="D7" s="113"/>
      <c r="E7" s="116" t="s">
        <v>266</v>
      </c>
    </row>
    <row r="8" spans="1:5" x14ac:dyDescent="0.25">
      <c r="A8" s="156" t="s">
        <v>16</v>
      </c>
      <c r="B8" s="158" t="s">
        <v>1</v>
      </c>
      <c r="C8" s="142" t="s">
        <v>308</v>
      </c>
      <c r="D8" s="143"/>
      <c r="E8" s="144"/>
    </row>
    <row r="9" spans="1:5" ht="24.75" thickBot="1" x14ac:dyDescent="0.3">
      <c r="A9" s="157"/>
      <c r="B9" s="159"/>
      <c r="C9" s="96" t="s">
        <v>254</v>
      </c>
      <c r="D9" s="95" t="s">
        <v>297</v>
      </c>
      <c r="E9" s="111" t="s">
        <v>257</v>
      </c>
    </row>
    <row r="10" spans="1:5" s="58" customFormat="1" ht="12" customHeight="1" thickBot="1" x14ac:dyDescent="0.25">
      <c r="A10" s="54" t="s">
        <v>249</v>
      </c>
      <c r="B10" s="55" t="s">
        <v>250</v>
      </c>
      <c r="C10" s="55" t="s">
        <v>251</v>
      </c>
      <c r="D10" s="55" t="s">
        <v>253</v>
      </c>
      <c r="E10" s="97" t="s">
        <v>252</v>
      </c>
    </row>
    <row r="11" spans="1:5" s="59" customFormat="1" ht="12" customHeight="1" thickBot="1" x14ac:dyDescent="0.25">
      <c r="A11" s="16" t="s">
        <v>2</v>
      </c>
      <c r="B11" s="17" t="s">
        <v>76</v>
      </c>
      <c r="C11" s="47">
        <f>+C12+C13+C14+C15+C16+C17</f>
        <v>28753693</v>
      </c>
      <c r="D11" s="47">
        <f>+D12+D13+D14+D15+D16+D17</f>
        <v>3272456</v>
      </c>
      <c r="E11" s="30">
        <f>+E12+E13+E14+E15+E16+E17</f>
        <v>32026149</v>
      </c>
    </row>
    <row r="12" spans="1:5" s="59" customFormat="1" ht="12" customHeight="1" x14ac:dyDescent="0.2">
      <c r="A12" s="11" t="s">
        <v>28</v>
      </c>
      <c r="B12" s="60" t="s">
        <v>77</v>
      </c>
      <c r="C12" s="49">
        <v>10411749</v>
      </c>
      <c r="D12" s="49">
        <f>SUM(E12-C12)</f>
        <v>6815</v>
      </c>
      <c r="E12" s="32">
        <v>10418564</v>
      </c>
    </row>
    <row r="13" spans="1:5" s="59" customFormat="1" ht="12" customHeight="1" x14ac:dyDescent="0.2">
      <c r="A13" s="10" t="s">
        <v>29</v>
      </c>
      <c r="B13" s="61" t="s">
        <v>78</v>
      </c>
      <c r="C13" s="48"/>
      <c r="D13" s="48"/>
      <c r="E13" s="31"/>
    </row>
    <row r="14" spans="1:5" s="59" customFormat="1" ht="12" customHeight="1" x14ac:dyDescent="0.2">
      <c r="A14" s="10" t="s">
        <v>30</v>
      </c>
      <c r="B14" s="61" t="s">
        <v>79</v>
      </c>
      <c r="C14" s="48">
        <v>16541944</v>
      </c>
      <c r="D14" s="48">
        <f>SUM(E14-C14)</f>
        <v>415941</v>
      </c>
      <c r="E14" s="31">
        <v>16957885</v>
      </c>
    </row>
    <row r="15" spans="1:5" s="59" customFormat="1" ht="12" customHeight="1" x14ac:dyDescent="0.2">
      <c r="A15" s="10" t="s">
        <v>31</v>
      </c>
      <c r="B15" s="61" t="s">
        <v>80</v>
      </c>
      <c r="C15" s="48">
        <v>1800000</v>
      </c>
      <c r="D15" s="48">
        <f>SUM(E15-C15)</f>
        <v>200000</v>
      </c>
      <c r="E15" s="31">
        <v>2000000</v>
      </c>
    </row>
    <row r="16" spans="1:5" s="59" customFormat="1" ht="12" customHeight="1" x14ac:dyDescent="0.2">
      <c r="A16" s="10" t="s">
        <v>48</v>
      </c>
      <c r="B16" s="38" t="s">
        <v>201</v>
      </c>
      <c r="C16" s="48"/>
      <c r="D16" s="48">
        <f>SUM(E16-C16)</f>
        <v>2649700</v>
      </c>
      <c r="E16" s="31">
        <v>2649700</v>
      </c>
    </row>
    <row r="17" spans="1:5" s="59" customFormat="1" ht="12" customHeight="1" thickBot="1" x14ac:dyDescent="0.25">
      <c r="A17" s="12" t="s">
        <v>32</v>
      </c>
      <c r="B17" s="39" t="s">
        <v>202</v>
      </c>
      <c r="C17" s="48"/>
      <c r="D17" s="48"/>
      <c r="E17" s="31"/>
    </row>
    <row r="18" spans="1:5" s="59" customFormat="1" ht="12" customHeight="1" thickBot="1" x14ac:dyDescent="0.25">
      <c r="A18" s="16" t="s">
        <v>3</v>
      </c>
      <c r="B18" s="37" t="s">
        <v>81</v>
      </c>
      <c r="C18" s="47">
        <f>+C19+C20+C21+C22+C23</f>
        <v>45498998</v>
      </c>
      <c r="D18" s="47">
        <f>+D19+D20+D21+D22+D23</f>
        <v>0</v>
      </c>
      <c r="E18" s="30">
        <f>+E19+E20+E21+E22+E23</f>
        <v>45498998</v>
      </c>
    </row>
    <row r="19" spans="1:5" s="59" customFormat="1" ht="12" customHeight="1" x14ac:dyDescent="0.2">
      <c r="A19" s="11" t="s">
        <v>34</v>
      </c>
      <c r="B19" s="60" t="s">
        <v>82</v>
      </c>
      <c r="C19" s="49"/>
      <c r="D19" s="49"/>
      <c r="E19" s="32"/>
    </row>
    <row r="20" spans="1:5" s="59" customFormat="1" ht="12" customHeight="1" x14ac:dyDescent="0.2">
      <c r="A20" s="10" t="s">
        <v>35</v>
      </c>
      <c r="B20" s="61" t="s">
        <v>83</v>
      </c>
      <c r="C20" s="48"/>
      <c r="D20" s="48"/>
      <c r="E20" s="31"/>
    </row>
    <row r="21" spans="1:5" s="59" customFormat="1" ht="12" customHeight="1" x14ac:dyDescent="0.2">
      <c r="A21" s="10" t="s">
        <v>36</v>
      </c>
      <c r="B21" s="61" t="s">
        <v>194</v>
      </c>
      <c r="C21" s="48"/>
      <c r="D21" s="48"/>
      <c r="E21" s="31"/>
    </row>
    <row r="22" spans="1:5" s="59" customFormat="1" ht="12" customHeight="1" x14ac:dyDescent="0.2">
      <c r="A22" s="10" t="s">
        <v>37</v>
      </c>
      <c r="B22" s="61" t="s">
        <v>195</v>
      </c>
      <c r="C22" s="48"/>
      <c r="D22" s="48"/>
      <c r="E22" s="31"/>
    </row>
    <row r="23" spans="1:5" s="59" customFormat="1" ht="12" customHeight="1" x14ac:dyDescent="0.2">
      <c r="A23" s="10" t="s">
        <v>38</v>
      </c>
      <c r="B23" s="61" t="s">
        <v>84</v>
      </c>
      <c r="C23" s="48">
        <v>45498998</v>
      </c>
      <c r="D23" s="48">
        <f>SUM(E23-C23)</f>
        <v>0</v>
      </c>
      <c r="E23" s="31">
        <v>45498998</v>
      </c>
    </row>
    <row r="24" spans="1:5" s="59" customFormat="1" ht="12" customHeight="1" thickBot="1" x14ac:dyDescent="0.25">
      <c r="A24" s="12" t="s">
        <v>44</v>
      </c>
      <c r="B24" s="39" t="s">
        <v>85</v>
      </c>
      <c r="C24" s="50"/>
      <c r="D24" s="50"/>
      <c r="E24" s="33"/>
    </row>
    <row r="25" spans="1:5" s="59" customFormat="1" ht="12" customHeight="1" thickBot="1" x14ac:dyDescent="0.25">
      <c r="A25" s="16" t="s">
        <v>4</v>
      </c>
      <c r="B25" s="17" t="s">
        <v>86</v>
      </c>
      <c r="C25" s="47">
        <f>+C26+C27+C28+C29+C30</f>
        <v>0</v>
      </c>
      <c r="D25" s="47">
        <f>+D26+D27+D28+D29+D30</f>
        <v>3771887</v>
      </c>
      <c r="E25" s="30">
        <f>+E26+E27+E28+E29+E30</f>
        <v>3771887</v>
      </c>
    </row>
    <row r="26" spans="1:5" s="59" customFormat="1" ht="12" customHeight="1" x14ac:dyDescent="0.2">
      <c r="A26" s="11" t="s">
        <v>17</v>
      </c>
      <c r="B26" s="60" t="s">
        <v>87</v>
      </c>
      <c r="C26" s="49"/>
      <c r="D26" s="49"/>
      <c r="E26" s="32"/>
    </row>
    <row r="27" spans="1:5" s="59" customFormat="1" ht="12" customHeight="1" x14ac:dyDescent="0.2">
      <c r="A27" s="10" t="s">
        <v>18</v>
      </c>
      <c r="B27" s="61" t="s">
        <v>88</v>
      </c>
      <c r="C27" s="48"/>
      <c r="D27" s="48"/>
      <c r="E27" s="31"/>
    </row>
    <row r="28" spans="1:5" s="59" customFormat="1" ht="12" customHeight="1" x14ac:dyDescent="0.2">
      <c r="A28" s="10" t="s">
        <v>19</v>
      </c>
      <c r="B28" s="61" t="s">
        <v>196</v>
      </c>
      <c r="C28" s="48"/>
      <c r="D28" s="48"/>
      <c r="E28" s="31"/>
    </row>
    <row r="29" spans="1:5" s="59" customFormat="1" ht="12" customHeight="1" x14ac:dyDescent="0.2">
      <c r="A29" s="10" t="s">
        <v>20</v>
      </c>
      <c r="B29" s="61" t="s">
        <v>197</v>
      </c>
      <c r="C29" s="48"/>
      <c r="D29" s="48"/>
      <c r="E29" s="31"/>
    </row>
    <row r="30" spans="1:5" s="59" customFormat="1" ht="12" customHeight="1" x14ac:dyDescent="0.2">
      <c r="A30" s="10" t="s">
        <v>54</v>
      </c>
      <c r="B30" s="61" t="s">
        <v>89</v>
      </c>
      <c r="C30" s="48"/>
      <c r="D30" s="48">
        <f>SUM(E30-C30)</f>
        <v>3771887</v>
      </c>
      <c r="E30" s="31">
        <v>3771887</v>
      </c>
    </row>
    <row r="31" spans="1:5" s="59" customFormat="1" ht="12" customHeight="1" thickBot="1" x14ac:dyDescent="0.25">
      <c r="A31" s="12" t="s">
        <v>55</v>
      </c>
      <c r="B31" s="62" t="s">
        <v>90</v>
      </c>
      <c r="C31" s="50"/>
      <c r="D31" s="50"/>
      <c r="E31" s="33"/>
    </row>
    <row r="32" spans="1:5" s="59" customFormat="1" ht="12" customHeight="1" thickBot="1" x14ac:dyDescent="0.25">
      <c r="A32" s="16" t="s">
        <v>56</v>
      </c>
      <c r="B32" s="17" t="s">
        <v>258</v>
      </c>
      <c r="C32" s="53">
        <f>SUM(C33:C39)</f>
        <v>875000</v>
      </c>
      <c r="D32" s="53">
        <f>SUM(D33:D39)</f>
        <v>0</v>
      </c>
      <c r="E32" s="71">
        <f>SUM(E33:E39)</f>
        <v>875000</v>
      </c>
    </row>
    <row r="33" spans="1:5" s="59" customFormat="1" ht="12" customHeight="1" x14ac:dyDescent="0.2">
      <c r="A33" s="11" t="s">
        <v>91</v>
      </c>
      <c r="B33" s="128" t="s">
        <v>259</v>
      </c>
      <c r="C33" s="49"/>
      <c r="D33" s="49"/>
      <c r="E33" s="32"/>
    </row>
    <row r="34" spans="1:5" s="59" customFormat="1" ht="12" customHeight="1" x14ac:dyDescent="0.2">
      <c r="A34" s="10" t="s">
        <v>92</v>
      </c>
      <c r="B34" s="129" t="s">
        <v>260</v>
      </c>
      <c r="C34" s="48"/>
      <c r="D34" s="48">
        <f>SUM(E34-C34)</f>
        <v>0</v>
      </c>
      <c r="E34" s="31"/>
    </row>
    <row r="35" spans="1:5" s="59" customFormat="1" ht="12" customHeight="1" x14ac:dyDescent="0.2">
      <c r="A35" s="10" t="s">
        <v>93</v>
      </c>
      <c r="B35" s="129" t="s">
        <v>261</v>
      </c>
      <c r="C35" s="48">
        <v>750000</v>
      </c>
      <c r="D35" s="48">
        <f>SUM(E35-C35)</f>
        <v>0</v>
      </c>
      <c r="E35" s="31">
        <v>750000</v>
      </c>
    </row>
    <row r="36" spans="1:5" s="59" customFormat="1" ht="12" customHeight="1" x14ac:dyDescent="0.2">
      <c r="A36" s="10" t="s">
        <v>94</v>
      </c>
      <c r="B36" s="129" t="s">
        <v>305</v>
      </c>
      <c r="C36" s="48"/>
      <c r="D36" s="48">
        <f>SUM(E36-C36)</f>
        <v>0</v>
      </c>
      <c r="E36" s="31"/>
    </row>
    <row r="37" spans="1:5" s="59" customFormat="1" ht="12" customHeight="1" x14ac:dyDescent="0.2">
      <c r="A37" s="10" t="s">
        <v>262</v>
      </c>
      <c r="B37" s="129" t="s">
        <v>95</v>
      </c>
      <c r="C37" s="48">
        <v>115000</v>
      </c>
      <c r="D37" s="48">
        <f>SUM(E37-C37)</f>
        <v>0</v>
      </c>
      <c r="E37" s="31">
        <v>115000</v>
      </c>
    </row>
    <row r="38" spans="1:5" s="59" customFormat="1" ht="12" customHeight="1" x14ac:dyDescent="0.2">
      <c r="A38" s="10" t="s">
        <v>263</v>
      </c>
      <c r="B38" s="129" t="s">
        <v>306</v>
      </c>
      <c r="C38" s="48">
        <v>10000</v>
      </c>
      <c r="D38" s="48">
        <f>SUM(E38-C38)</f>
        <v>0</v>
      </c>
      <c r="E38" s="31">
        <v>10000</v>
      </c>
    </row>
    <row r="39" spans="1:5" s="59" customFormat="1" ht="12" customHeight="1" thickBot="1" x14ac:dyDescent="0.25">
      <c r="A39" s="12" t="s">
        <v>264</v>
      </c>
      <c r="B39" s="130" t="s">
        <v>293</v>
      </c>
      <c r="C39" s="50"/>
      <c r="D39" s="50"/>
      <c r="E39" s="33"/>
    </row>
    <row r="40" spans="1:5" s="59" customFormat="1" ht="12" customHeight="1" thickBot="1" x14ac:dyDescent="0.25">
      <c r="A40" s="16" t="s">
        <v>6</v>
      </c>
      <c r="B40" s="17" t="s">
        <v>203</v>
      </c>
      <c r="C40" s="47">
        <f>SUM(C41:C51)</f>
        <v>726950</v>
      </c>
      <c r="D40" s="47">
        <f>SUM(D41:D51)</f>
        <v>826858</v>
      </c>
      <c r="E40" s="30">
        <f>SUM(E41:E51)</f>
        <v>1553808</v>
      </c>
    </row>
    <row r="41" spans="1:5" s="59" customFormat="1" ht="12" customHeight="1" x14ac:dyDescent="0.2">
      <c r="A41" s="11" t="s">
        <v>21</v>
      </c>
      <c r="B41" s="60" t="s">
        <v>98</v>
      </c>
      <c r="C41" s="49"/>
      <c r="D41" s="49">
        <f>SUM(E41-C41)</f>
        <v>190884</v>
      </c>
      <c r="E41" s="32">
        <v>190884</v>
      </c>
    </row>
    <row r="42" spans="1:5" s="59" customFormat="1" ht="12" customHeight="1" x14ac:dyDescent="0.2">
      <c r="A42" s="10" t="s">
        <v>22</v>
      </c>
      <c r="B42" s="61" t="s">
        <v>99</v>
      </c>
      <c r="C42" s="48">
        <v>699000</v>
      </c>
      <c r="D42" s="48"/>
      <c r="E42" s="31">
        <v>699000</v>
      </c>
    </row>
    <row r="43" spans="1:5" s="59" customFormat="1" ht="12" customHeight="1" x14ac:dyDescent="0.2">
      <c r="A43" s="10" t="s">
        <v>23</v>
      </c>
      <c r="B43" s="61" t="s">
        <v>100</v>
      </c>
      <c r="C43" s="48"/>
      <c r="D43" s="48">
        <f>SUM(E43-C43)</f>
        <v>635974</v>
      </c>
      <c r="E43" s="31">
        <v>635974</v>
      </c>
    </row>
    <row r="44" spans="1:5" s="59" customFormat="1" ht="12" customHeight="1" x14ac:dyDescent="0.2">
      <c r="A44" s="10" t="s">
        <v>57</v>
      </c>
      <c r="B44" s="61" t="s">
        <v>101</v>
      </c>
      <c r="C44" s="48"/>
      <c r="D44" s="48">
        <f t="shared" ref="D44:D51" si="0">SUM(E44-C44)</f>
        <v>0</v>
      </c>
      <c r="E44" s="31"/>
    </row>
    <row r="45" spans="1:5" s="59" customFormat="1" ht="12" customHeight="1" x14ac:dyDescent="0.2">
      <c r="A45" s="10" t="s">
        <v>58</v>
      </c>
      <c r="B45" s="61" t="s">
        <v>102</v>
      </c>
      <c r="C45" s="48"/>
      <c r="D45" s="48">
        <f t="shared" si="0"/>
        <v>0</v>
      </c>
      <c r="E45" s="31"/>
    </row>
    <row r="46" spans="1:5" s="59" customFormat="1" ht="12" customHeight="1" x14ac:dyDescent="0.2">
      <c r="A46" s="10" t="s">
        <v>59</v>
      </c>
      <c r="B46" s="61" t="s">
        <v>103</v>
      </c>
      <c r="C46" s="48"/>
      <c r="D46" s="48">
        <f t="shared" si="0"/>
        <v>0</v>
      </c>
      <c r="E46" s="31"/>
    </row>
    <row r="47" spans="1:5" s="59" customFormat="1" ht="12" customHeight="1" x14ac:dyDescent="0.2">
      <c r="A47" s="10" t="s">
        <v>60</v>
      </c>
      <c r="B47" s="61" t="s">
        <v>104</v>
      </c>
      <c r="C47" s="48"/>
      <c r="D47" s="48">
        <f t="shared" si="0"/>
        <v>0</v>
      </c>
      <c r="E47" s="31"/>
    </row>
    <row r="48" spans="1:5" s="59" customFormat="1" ht="12" customHeight="1" x14ac:dyDescent="0.2">
      <c r="A48" s="10" t="s">
        <v>61</v>
      </c>
      <c r="B48" s="61" t="s">
        <v>265</v>
      </c>
      <c r="C48" s="48">
        <v>2000</v>
      </c>
      <c r="D48" s="48">
        <f t="shared" si="0"/>
        <v>0</v>
      </c>
      <c r="E48" s="31">
        <v>2000</v>
      </c>
    </row>
    <row r="49" spans="1:5" s="59" customFormat="1" ht="12" customHeight="1" x14ac:dyDescent="0.2">
      <c r="A49" s="10" t="s">
        <v>96</v>
      </c>
      <c r="B49" s="61" t="s">
        <v>105</v>
      </c>
      <c r="C49" s="51"/>
      <c r="D49" s="48">
        <f t="shared" si="0"/>
        <v>0</v>
      </c>
      <c r="E49" s="34"/>
    </row>
    <row r="50" spans="1:5" s="59" customFormat="1" ht="12" customHeight="1" x14ac:dyDescent="0.2">
      <c r="A50" s="12" t="s">
        <v>97</v>
      </c>
      <c r="B50" s="62" t="s">
        <v>205</v>
      </c>
      <c r="C50" s="52"/>
      <c r="D50" s="48">
        <f t="shared" si="0"/>
        <v>0</v>
      </c>
      <c r="E50" s="35"/>
    </row>
    <row r="51" spans="1:5" s="59" customFormat="1" ht="12" customHeight="1" thickBot="1" x14ac:dyDescent="0.25">
      <c r="A51" s="12" t="s">
        <v>204</v>
      </c>
      <c r="B51" s="39" t="s">
        <v>106</v>
      </c>
      <c r="C51" s="52">
        <v>25950</v>
      </c>
      <c r="D51" s="48">
        <f t="shared" si="0"/>
        <v>0</v>
      </c>
      <c r="E51" s="35">
        <v>25950</v>
      </c>
    </row>
    <row r="52" spans="1:5" s="59" customFormat="1" ht="12" customHeight="1" thickBot="1" x14ac:dyDescent="0.25">
      <c r="A52" s="16" t="s">
        <v>7</v>
      </c>
      <c r="B52" s="17" t="s">
        <v>107</v>
      </c>
      <c r="C52" s="47">
        <f>SUM(C53:C57)</f>
        <v>0</v>
      </c>
      <c r="D52" s="47">
        <f>SUM(D53:D57)</f>
        <v>0</v>
      </c>
      <c r="E52" s="30">
        <f>SUM(E53:E57)</f>
        <v>0</v>
      </c>
    </row>
    <row r="53" spans="1:5" s="59" customFormat="1" ht="12" customHeight="1" x14ac:dyDescent="0.2">
      <c r="A53" s="11" t="s">
        <v>24</v>
      </c>
      <c r="B53" s="60" t="s">
        <v>111</v>
      </c>
      <c r="C53" s="72"/>
      <c r="D53" s="72"/>
      <c r="E53" s="36"/>
    </row>
    <row r="54" spans="1:5" s="59" customFormat="1" ht="12" customHeight="1" x14ac:dyDescent="0.2">
      <c r="A54" s="10" t="s">
        <v>25</v>
      </c>
      <c r="B54" s="61" t="s">
        <v>112</v>
      </c>
      <c r="C54" s="51"/>
      <c r="D54" s="51"/>
      <c r="E54" s="34"/>
    </row>
    <row r="55" spans="1:5" s="59" customFormat="1" ht="12" customHeight="1" x14ac:dyDescent="0.2">
      <c r="A55" s="10" t="s">
        <v>108</v>
      </c>
      <c r="B55" s="61" t="s">
        <v>113</v>
      </c>
      <c r="C55" s="51"/>
      <c r="D55" s="51"/>
      <c r="E55" s="34"/>
    </row>
    <row r="56" spans="1:5" s="59" customFormat="1" ht="12" customHeight="1" x14ac:dyDescent="0.2">
      <c r="A56" s="10" t="s">
        <v>109</v>
      </c>
      <c r="B56" s="61" t="s">
        <v>114</v>
      </c>
      <c r="C56" s="51"/>
      <c r="D56" s="51"/>
      <c r="E56" s="34"/>
    </row>
    <row r="57" spans="1:5" s="59" customFormat="1" ht="12" customHeight="1" thickBot="1" x14ac:dyDescent="0.25">
      <c r="A57" s="12" t="s">
        <v>110</v>
      </c>
      <c r="B57" s="39" t="s">
        <v>115</v>
      </c>
      <c r="C57" s="52"/>
      <c r="D57" s="52"/>
      <c r="E57" s="35"/>
    </row>
    <row r="58" spans="1:5" s="59" customFormat="1" ht="12" customHeight="1" thickBot="1" x14ac:dyDescent="0.25">
      <c r="A58" s="16" t="s">
        <v>62</v>
      </c>
      <c r="B58" s="17" t="s">
        <v>116</v>
      </c>
      <c r="C58" s="47">
        <f>SUM(C59:C61)</f>
        <v>0</v>
      </c>
      <c r="D58" s="47">
        <f>SUM(D59:D61)</f>
        <v>1955453</v>
      </c>
      <c r="E58" s="30">
        <f>SUM(E59:E61)</f>
        <v>1955453</v>
      </c>
    </row>
    <row r="59" spans="1:5" s="59" customFormat="1" ht="12" customHeight="1" x14ac:dyDescent="0.2">
      <c r="A59" s="11" t="s">
        <v>26</v>
      </c>
      <c r="B59" s="60" t="s">
        <v>117</v>
      </c>
      <c r="C59" s="49"/>
      <c r="D59" s="49"/>
      <c r="E59" s="32"/>
    </row>
    <row r="60" spans="1:5" s="59" customFormat="1" ht="12" customHeight="1" x14ac:dyDescent="0.2">
      <c r="A60" s="10" t="s">
        <v>27</v>
      </c>
      <c r="B60" s="61" t="s">
        <v>198</v>
      </c>
      <c r="C60" s="48"/>
      <c r="D60" s="48">
        <v>110000</v>
      </c>
      <c r="E60" s="31">
        <v>110000</v>
      </c>
    </row>
    <row r="61" spans="1:5" s="59" customFormat="1" ht="12" customHeight="1" x14ac:dyDescent="0.2">
      <c r="A61" s="10" t="s">
        <v>120</v>
      </c>
      <c r="B61" s="61" t="s">
        <v>118</v>
      </c>
      <c r="C61" s="48"/>
      <c r="D61" s="48">
        <v>1845453</v>
      </c>
      <c r="E61" s="31">
        <v>1845453</v>
      </c>
    </row>
    <row r="62" spans="1:5" s="59" customFormat="1" ht="12" customHeight="1" thickBot="1" x14ac:dyDescent="0.25">
      <c r="A62" s="12" t="s">
        <v>121</v>
      </c>
      <c r="B62" s="39" t="s">
        <v>119</v>
      </c>
      <c r="C62" s="50"/>
      <c r="D62" s="50"/>
      <c r="E62" s="33"/>
    </row>
    <row r="63" spans="1:5" s="59" customFormat="1" ht="12" customHeight="1" thickBot="1" x14ac:dyDescent="0.25">
      <c r="A63" s="16" t="s">
        <v>9</v>
      </c>
      <c r="B63" s="37" t="s">
        <v>122</v>
      </c>
      <c r="C63" s="47">
        <f>SUM(C64:C66)</f>
        <v>0</v>
      </c>
      <c r="D63" s="47">
        <f>SUM(D64:D66)</f>
        <v>0</v>
      </c>
      <c r="E63" s="30">
        <f>SUM(E64:E66)</f>
        <v>0</v>
      </c>
    </row>
    <row r="64" spans="1:5" s="59" customFormat="1" ht="12" customHeight="1" x14ac:dyDescent="0.2">
      <c r="A64" s="11" t="s">
        <v>63</v>
      </c>
      <c r="B64" s="60" t="s">
        <v>124</v>
      </c>
      <c r="C64" s="51"/>
      <c r="D64" s="51"/>
      <c r="E64" s="34"/>
    </row>
    <row r="65" spans="1:5" s="59" customFormat="1" ht="12" customHeight="1" x14ac:dyDescent="0.2">
      <c r="A65" s="10" t="s">
        <v>64</v>
      </c>
      <c r="B65" s="61" t="s">
        <v>199</v>
      </c>
      <c r="C65" s="51"/>
      <c r="D65" s="51"/>
      <c r="E65" s="34"/>
    </row>
    <row r="66" spans="1:5" s="59" customFormat="1" ht="12" customHeight="1" x14ac:dyDescent="0.2">
      <c r="A66" s="10" t="s">
        <v>74</v>
      </c>
      <c r="B66" s="61" t="s">
        <v>125</v>
      </c>
      <c r="C66" s="51"/>
      <c r="D66" s="51"/>
      <c r="E66" s="34"/>
    </row>
    <row r="67" spans="1:5" s="59" customFormat="1" ht="12" customHeight="1" thickBot="1" x14ac:dyDescent="0.25">
      <c r="A67" s="12" t="s">
        <v>123</v>
      </c>
      <c r="B67" s="39" t="s">
        <v>126</v>
      </c>
      <c r="C67" s="51"/>
      <c r="D67" s="51"/>
      <c r="E67" s="34"/>
    </row>
    <row r="68" spans="1:5" s="59" customFormat="1" ht="12" customHeight="1" thickBot="1" x14ac:dyDescent="0.25">
      <c r="A68" s="81" t="s">
        <v>244</v>
      </c>
      <c r="B68" s="17" t="s">
        <v>127</v>
      </c>
      <c r="C68" s="53">
        <f>+C11+C18+C25+C32+C40+C52+C58+C63</f>
        <v>75854641</v>
      </c>
      <c r="D68" s="53">
        <f>+D11+D18+D25+D32+D40+D52+D58+D63</f>
        <v>9826654</v>
      </c>
      <c r="E68" s="71">
        <f>+E11+E18+E25+E32+E40+E52+E58+E63</f>
        <v>85681295</v>
      </c>
    </row>
    <row r="69" spans="1:5" s="59" customFormat="1" ht="12" customHeight="1" thickBot="1" x14ac:dyDescent="0.25">
      <c r="A69" s="73" t="s">
        <v>128</v>
      </c>
      <c r="B69" s="37" t="s">
        <v>129</v>
      </c>
      <c r="C69" s="47">
        <f>SUM(C70:C72)</f>
        <v>0</v>
      </c>
      <c r="D69" s="47">
        <f>SUM(D70:D72)</f>
        <v>0</v>
      </c>
      <c r="E69" s="30">
        <f>SUM(E70:E72)</f>
        <v>0</v>
      </c>
    </row>
    <row r="70" spans="1:5" s="59" customFormat="1" ht="12" customHeight="1" x14ac:dyDescent="0.2">
      <c r="A70" s="11" t="s">
        <v>156</v>
      </c>
      <c r="B70" s="60" t="s">
        <v>130</v>
      </c>
      <c r="C70" s="51"/>
      <c r="D70" s="51"/>
      <c r="E70" s="34"/>
    </row>
    <row r="71" spans="1:5" s="59" customFormat="1" ht="12" customHeight="1" x14ac:dyDescent="0.2">
      <c r="A71" s="10" t="s">
        <v>165</v>
      </c>
      <c r="B71" s="61" t="s">
        <v>131</v>
      </c>
      <c r="C71" s="51"/>
      <c r="D71" s="51"/>
      <c r="E71" s="34"/>
    </row>
    <row r="72" spans="1:5" s="59" customFormat="1" ht="12" customHeight="1" thickBot="1" x14ac:dyDescent="0.25">
      <c r="A72" s="12" t="s">
        <v>166</v>
      </c>
      <c r="B72" s="77" t="s">
        <v>229</v>
      </c>
      <c r="C72" s="51"/>
      <c r="D72" s="51"/>
      <c r="E72" s="34"/>
    </row>
    <row r="73" spans="1:5" s="59" customFormat="1" ht="12" customHeight="1" thickBot="1" x14ac:dyDescent="0.25">
      <c r="A73" s="73" t="s">
        <v>132</v>
      </c>
      <c r="B73" s="37" t="s">
        <v>133</v>
      </c>
      <c r="C73" s="47">
        <f>SUM(C74:C77)</f>
        <v>0</v>
      </c>
      <c r="D73" s="47">
        <f>SUM(D74:D77)</f>
        <v>0</v>
      </c>
      <c r="E73" s="30">
        <f>SUM(E74:E77)</f>
        <v>0</v>
      </c>
    </row>
    <row r="74" spans="1:5" s="59" customFormat="1" ht="12" customHeight="1" x14ac:dyDescent="0.2">
      <c r="A74" s="11" t="s">
        <v>49</v>
      </c>
      <c r="B74" s="109" t="s">
        <v>134</v>
      </c>
      <c r="C74" s="51"/>
      <c r="D74" s="51"/>
      <c r="E74" s="34"/>
    </row>
    <row r="75" spans="1:5" s="59" customFormat="1" ht="12" customHeight="1" x14ac:dyDescent="0.2">
      <c r="A75" s="10" t="s">
        <v>50</v>
      </c>
      <c r="B75" s="109" t="s">
        <v>267</v>
      </c>
      <c r="C75" s="51"/>
      <c r="D75" s="51"/>
      <c r="E75" s="34"/>
    </row>
    <row r="76" spans="1:5" s="59" customFormat="1" ht="12" customHeight="1" x14ac:dyDescent="0.2">
      <c r="A76" s="10" t="s">
        <v>157</v>
      </c>
      <c r="B76" s="109" t="s">
        <v>135</v>
      </c>
      <c r="C76" s="51"/>
      <c r="D76" s="51"/>
      <c r="E76" s="34"/>
    </row>
    <row r="77" spans="1:5" s="59" customFormat="1" ht="12" customHeight="1" thickBot="1" x14ac:dyDescent="0.25">
      <c r="A77" s="12" t="s">
        <v>158</v>
      </c>
      <c r="B77" s="110" t="s">
        <v>268</v>
      </c>
      <c r="C77" s="51"/>
      <c r="D77" s="51"/>
      <c r="E77" s="34"/>
    </row>
    <row r="78" spans="1:5" s="59" customFormat="1" ht="12" customHeight="1" thickBot="1" x14ac:dyDescent="0.25">
      <c r="A78" s="73" t="s">
        <v>136</v>
      </c>
      <c r="B78" s="37" t="s">
        <v>137</v>
      </c>
      <c r="C78" s="47">
        <f>SUM(C79:C80)</f>
        <v>6270698</v>
      </c>
      <c r="D78" s="47">
        <f>SUM(D79:D80)</f>
        <v>0</v>
      </c>
      <c r="E78" s="30">
        <f>SUM(E79:E80)</f>
        <v>6270698</v>
      </c>
    </row>
    <row r="79" spans="1:5" s="59" customFormat="1" ht="12" customHeight="1" x14ac:dyDescent="0.2">
      <c r="A79" s="11" t="s">
        <v>159</v>
      </c>
      <c r="B79" s="60" t="s">
        <v>138</v>
      </c>
      <c r="C79" s="51">
        <v>6270698</v>
      </c>
      <c r="D79" s="51"/>
      <c r="E79" s="34">
        <v>6270698</v>
      </c>
    </row>
    <row r="80" spans="1:5" s="59" customFormat="1" ht="12" customHeight="1" thickBot="1" x14ac:dyDescent="0.25">
      <c r="A80" s="12" t="s">
        <v>160</v>
      </c>
      <c r="B80" s="39" t="s">
        <v>139</v>
      </c>
      <c r="C80" s="51"/>
      <c r="D80" s="51"/>
      <c r="E80" s="34"/>
    </row>
    <row r="81" spans="1:5" s="59" customFormat="1" ht="12" customHeight="1" thickBot="1" x14ac:dyDescent="0.25">
      <c r="A81" s="73" t="s">
        <v>140</v>
      </c>
      <c r="B81" s="37" t="s">
        <v>141</v>
      </c>
      <c r="C81" s="47">
        <f>SUM(C82:C84)</f>
        <v>0</v>
      </c>
      <c r="D81" s="47">
        <f>SUM(D82:D84)</f>
        <v>0</v>
      </c>
      <c r="E81" s="30">
        <f>SUM(E82:E84)</f>
        <v>0</v>
      </c>
    </row>
    <row r="82" spans="1:5" s="59" customFormat="1" ht="12" customHeight="1" x14ac:dyDescent="0.2">
      <c r="A82" s="11" t="s">
        <v>161</v>
      </c>
      <c r="B82" s="60" t="s">
        <v>142</v>
      </c>
      <c r="C82" s="51"/>
      <c r="D82" s="51"/>
      <c r="E82" s="34"/>
    </row>
    <row r="83" spans="1:5" s="59" customFormat="1" ht="12" customHeight="1" x14ac:dyDescent="0.2">
      <c r="A83" s="10" t="s">
        <v>162</v>
      </c>
      <c r="B83" s="61" t="s">
        <v>143</v>
      </c>
      <c r="C83" s="51"/>
      <c r="D83" s="51"/>
      <c r="E83" s="34"/>
    </row>
    <row r="84" spans="1:5" s="59" customFormat="1" ht="12" customHeight="1" thickBot="1" x14ac:dyDescent="0.25">
      <c r="A84" s="12" t="s">
        <v>163</v>
      </c>
      <c r="B84" s="39" t="s">
        <v>269</v>
      </c>
      <c r="C84" s="51"/>
      <c r="D84" s="51"/>
      <c r="E84" s="34"/>
    </row>
    <row r="85" spans="1:5" s="59" customFormat="1" ht="12" customHeight="1" thickBot="1" x14ac:dyDescent="0.25">
      <c r="A85" s="73" t="s">
        <v>144</v>
      </c>
      <c r="B85" s="37" t="s">
        <v>164</v>
      </c>
      <c r="C85" s="47">
        <f>SUM(C86:C89)</f>
        <v>0</v>
      </c>
      <c r="D85" s="47">
        <f>SUM(D86:D89)</f>
        <v>0</v>
      </c>
      <c r="E85" s="30">
        <f>SUM(E86:E89)</f>
        <v>0</v>
      </c>
    </row>
    <row r="86" spans="1:5" s="59" customFormat="1" ht="12" customHeight="1" x14ac:dyDescent="0.2">
      <c r="A86" s="63" t="s">
        <v>145</v>
      </c>
      <c r="B86" s="60" t="s">
        <v>146</v>
      </c>
      <c r="C86" s="51"/>
      <c r="D86" s="51"/>
      <c r="E86" s="34"/>
    </row>
    <row r="87" spans="1:5" s="59" customFormat="1" ht="12" customHeight="1" x14ac:dyDescent="0.2">
      <c r="A87" s="64" t="s">
        <v>147</v>
      </c>
      <c r="B87" s="61" t="s">
        <v>148</v>
      </c>
      <c r="C87" s="51"/>
      <c r="D87" s="51"/>
      <c r="E87" s="34"/>
    </row>
    <row r="88" spans="1:5" s="59" customFormat="1" ht="12" customHeight="1" x14ac:dyDescent="0.2">
      <c r="A88" s="64" t="s">
        <v>149</v>
      </c>
      <c r="B88" s="61" t="s">
        <v>150</v>
      </c>
      <c r="C88" s="51"/>
      <c r="D88" s="51"/>
      <c r="E88" s="34"/>
    </row>
    <row r="89" spans="1:5" s="59" customFormat="1" ht="12" customHeight="1" thickBot="1" x14ac:dyDescent="0.25">
      <c r="A89" s="65" t="s">
        <v>151</v>
      </c>
      <c r="B89" s="39" t="s">
        <v>152</v>
      </c>
      <c r="C89" s="51"/>
      <c r="D89" s="51"/>
      <c r="E89" s="34"/>
    </row>
    <row r="90" spans="1:5" s="59" customFormat="1" ht="12" customHeight="1" thickBot="1" x14ac:dyDescent="0.25">
      <c r="A90" s="73" t="s">
        <v>153</v>
      </c>
      <c r="B90" s="37" t="s">
        <v>243</v>
      </c>
      <c r="C90" s="75"/>
      <c r="D90" s="75"/>
      <c r="E90" s="76"/>
    </row>
    <row r="91" spans="1:5" s="59" customFormat="1" ht="13.5" customHeight="1" thickBot="1" x14ac:dyDescent="0.25">
      <c r="A91" s="73" t="s">
        <v>155</v>
      </c>
      <c r="B91" s="37" t="s">
        <v>154</v>
      </c>
      <c r="C91" s="75"/>
      <c r="D91" s="75"/>
      <c r="E91" s="76"/>
    </row>
    <row r="92" spans="1:5" s="59" customFormat="1" ht="15.75" customHeight="1" thickBot="1" x14ac:dyDescent="0.25">
      <c r="A92" s="73" t="s">
        <v>167</v>
      </c>
      <c r="B92" s="66" t="s">
        <v>246</v>
      </c>
      <c r="C92" s="53">
        <f>+C69+C73+C78+C81+C85+C91+C90</f>
        <v>6270698</v>
      </c>
      <c r="D92" s="53">
        <f>+D69+D73+D78+D81+D85+D91+D90</f>
        <v>0</v>
      </c>
      <c r="E92" s="71">
        <f>+E69+E73+E78+E81+E85+E91+E90</f>
        <v>6270698</v>
      </c>
    </row>
    <row r="93" spans="1:5" s="59" customFormat="1" ht="25.5" customHeight="1" thickBot="1" x14ac:dyDescent="0.25">
      <c r="A93" s="74" t="s">
        <v>245</v>
      </c>
      <c r="B93" s="67" t="s">
        <v>247</v>
      </c>
      <c r="C93" s="53">
        <f>+C68+C92</f>
        <v>82125339</v>
      </c>
      <c r="D93" s="53">
        <f>+D68+D92</f>
        <v>9826654</v>
      </c>
      <c r="E93" s="71">
        <f>+E68+E92</f>
        <v>91951993</v>
      </c>
    </row>
    <row r="94" spans="1:5" s="59" customFormat="1" ht="15.2" customHeight="1" x14ac:dyDescent="0.2">
      <c r="A94" s="1"/>
      <c r="B94" s="2"/>
      <c r="C94" s="41"/>
    </row>
    <row r="95" spans="1:5" ht="16.5" customHeight="1" x14ac:dyDescent="0.25">
      <c r="A95" s="147" t="s">
        <v>13</v>
      </c>
      <c r="B95" s="147"/>
      <c r="C95" s="147"/>
      <c r="D95" s="147"/>
      <c r="E95" s="147"/>
    </row>
    <row r="96" spans="1:5" s="68" customFormat="1" ht="16.5" customHeight="1" thickBot="1" x14ac:dyDescent="0.3">
      <c r="A96" s="149" t="s">
        <v>52</v>
      </c>
      <c r="B96" s="149"/>
      <c r="C96" s="25"/>
      <c r="E96" s="25" t="str">
        <f>E7</f>
        <v xml:space="preserve"> Forintban!</v>
      </c>
    </row>
    <row r="97" spans="1:5" x14ac:dyDescent="0.25">
      <c r="A97" s="156" t="s">
        <v>16</v>
      </c>
      <c r="B97" s="158" t="s">
        <v>255</v>
      </c>
      <c r="C97" s="142" t="s">
        <v>308</v>
      </c>
      <c r="D97" s="143"/>
      <c r="E97" s="144"/>
    </row>
    <row r="98" spans="1:5" ht="24.75" thickBot="1" x14ac:dyDescent="0.3">
      <c r="A98" s="157"/>
      <c r="B98" s="159"/>
      <c r="C98" s="96" t="str">
        <f>C9</f>
        <v>Eredeti
előirányzat</v>
      </c>
      <c r="D98" s="96" t="str">
        <f>D9</f>
        <v>Összes módosítás</v>
      </c>
      <c r="E98" s="126" t="str">
        <f>E9</f>
        <v>Módosított előirányzat</v>
      </c>
    </row>
    <row r="99" spans="1:5" s="58" customFormat="1" ht="12" customHeight="1" thickBot="1" x14ac:dyDescent="0.25">
      <c r="A99" s="21" t="s">
        <v>249</v>
      </c>
      <c r="B99" s="22" t="s">
        <v>250</v>
      </c>
      <c r="C99" s="22" t="s">
        <v>251</v>
      </c>
      <c r="D99" s="22" t="s">
        <v>253</v>
      </c>
      <c r="E99" s="107" t="s">
        <v>252</v>
      </c>
    </row>
    <row r="100" spans="1:5" ht="12" customHeight="1" thickBot="1" x14ac:dyDescent="0.3">
      <c r="A100" s="18" t="s">
        <v>2</v>
      </c>
      <c r="B100" s="20" t="s">
        <v>206</v>
      </c>
      <c r="C100" s="46">
        <f>C101+C102+C103+C104+C105+C118</f>
        <v>73587462</v>
      </c>
      <c r="D100" s="46">
        <f>D101+D102+D103+D104+D105+D118</f>
        <v>7583486</v>
      </c>
      <c r="E100" s="82">
        <f>E101+E102+E103+E104+E105+E118</f>
        <v>81170948</v>
      </c>
    </row>
    <row r="101" spans="1:5" ht="12" customHeight="1" x14ac:dyDescent="0.25">
      <c r="A101" s="13" t="s">
        <v>28</v>
      </c>
      <c r="B101" s="6" t="s">
        <v>14</v>
      </c>
      <c r="C101" s="89">
        <v>39549363</v>
      </c>
      <c r="D101" s="89">
        <f>SUM(E101-C101)</f>
        <v>899920</v>
      </c>
      <c r="E101" s="83">
        <v>40449283</v>
      </c>
    </row>
    <row r="102" spans="1:5" ht="12" customHeight="1" x14ac:dyDescent="0.25">
      <c r="A102" s="10" t="s">
        <v>29</v>
      </c>
      <c r="B102" s="4" t="s">
        <v>65</v>
      </c>
      <c r="C102" s="48">
        <v>4346045</v>
      </c>
      <c r="D102" s="48"/>
      <c r="E102" s="31">
        <v>4346045</v>
      </c>
    </row>
    <row r="103" spans="1:5" ht="12" customHeight="1" x14ac:dyDescent="0.25">
      <c r="A103" s="10" t="s">
        <v>30</v>
      </c>
      <c r="B103" s="4" t="s">
        <v>47</v>
      </c>
      <c r="C103" s="50">
        <v>19939129</v>
      </c>
      <c r="D103" s="50">
        <f>SUM(E103-C103)</f>
        <v>5348002</v>
      </c>
      <c r="E103" s="33">
        <v>25287131</v>
      </c>
    </row>
    <row r="104" spans="1:5" ht="12" customHeight="1" x14ac:dyDescent="0.25">
      <c r="A104" s="10" t="s">
        <v>31</v>
      </c>
      <c r="B104" s="7" t="s">
        <v>66</v>
      </c>
      <c r="C104" s="50">
        <v>8643944</v>
      </c>
      <c r="D104" s="50">
        <f t="shared" ref="D104:D117" si="1">SUM(E104-C104)</f>
        <v>0</v>
      </c>
      <c r="E104" s="33">
        <v>8643944</v>
      </c>
    </row>
    <row r="105" spans="1:5" ht="12" customHeight="1" x14ac:dyDescent="0.25">
      <c r="A105" s="10" t="s">
        <v>39</v>
      </c>
      <c r="B105" s="15" t="s">
        <v>67</v>
      </c>
      <c r="C105" s="50">
        <v>1108981</v>
      </c>
      <c r="D105" s="50">
        <f t="shared" si="1"/>
        <v>1335564</v>
      </c>
      <c r="E105" s="33">
        <v>2444545</v>
      </c>
    </row>
    <row r="106" spans="1:5" ht="12" customHeight="1" x14ac:dyDescent="0.25">
      <c r="A106" s="10" t="s">
        <v>32</v>
      </c>
      <c r="B106" s="4" t="s">
        <v>211</v>
      </c>
      <c r="C106" s="50"/>
      <c r="D106" s="50">
        <f t="shared" si="1"/>
        <v>997414</v>
      </c>
      <c r="E106" s="33">
        <v>997414</v>
      </c>
    </row>
    <row r="107" spans="1:5" ht="12" customHeight="1" x14ac:dyDescent="0.25">
      <c r="A107" s="10" t="s">
        <v>33</v>
      </c>
      <c r="B107" s="28" t="s">
        <v>210</v>
      </c>
      <c r="C107" s="50"/>
      <c r="D107" s="50">
        <f t="shared" si="1"/>
        <v>0</v>
      </c>
      <c r="E107" s="33"/>
    </row>
    <row r="108" spans="1:5" ht="12" customHeight="1" x14ac:dyDescent="0.25">
      <c r="A108" s="10" t="s">
        <v>40</v>
      </c>
      <c r="B108" s="28" t="s">
        <v>209</v>
      </c>
      <c r="C108" s="50"/>
      <c r="D108" s="50">
        <f t="shared" si="1"/>
        <v>0</v>
      </c>
      <c r="E108" s="33"/>
    </row>
    <row r="109" spans="1:5" ht="12" customHeight="1" x14ac:dyDescent="0.25">
      <c r="A109" s="10" t="s">
        <v>41</v>
      </c>
      <c r="B109" s="26" t="s">
        <v>170</v>
      </c>
      <c r="C109" s="50"/>
      <c r="D109" s="50">
        <f t="shared" si="1"/>
        <v>0</v>
      </c>
      <c r="E109" s="33"/>
    </row>
    <row r="110" spans="1:5" ht="12" customHeight="1" x14ac:dyDescent="0.25">
      <c r="A110" s="10" t="s">
        <v>42</v>
      </c>
      <c r="B110" s="27" t="s">
        <v>171</v>
      </c>
      <c r="C110" s="50"/>
      <c r="D110" s="50">
        <f t="shared" si="1"/>
        <v>0</v>
      </c>
      <c r="E110" s="33"/>
    </row>
    <row r="111" spans="1:5" ht="12" customHeight="1" x14ac:dyDescent="0.25">
      <c r="A111" s="10" t="s">
        <v>43</v>
      </c>
      <c r="B111" s="27" t="s">
        <v>172</v>
      </c>
      <c r="C111" s="50"/>
      <c r="D111" s="50">
        <f t="shared" si="1"/>
        <v>0</v>
      </c>
      <c r="E111" s="33"/>
    </row>
    <row r="112" spans="1:5" ht="12" customHeight="1" x14ac:dyDescent="0.25">
      <c r="A112" s="10" t="s">
        <v>45</v>
      </c>
      <c r="B112" s="26" t="s">
        <v>173</v>
      </c>
      <c r="C112" s="50">
        <v>1108981</v>
      </c>
      <c r="D112" s="50">
        <f t="shared" si="1"/>
        <v>0</v>
      </c>
      <c r="E112" s="33">
        <v>1108981</v>
      </c>
    </row>
    <row r="113" spans="1:5" ht="12" customHeight="1" x14ac:dyDescent="0.25">
      <c r="A113" s="10" t="s">
        <v>68</v>
      </c>
      <c r="B113" s="26" t="s">
        <v>174</v>
      </c>
      <c r="C113" s="50"/>
      <c r="D113" s="50">
        <f t="shared" si="1"/>
        <v>0</v>
      </c>
      <c r="E113" s="33"/>
    </row>
    <row r="114" spans="1:5" ht="12" customHeight="1" x14ac:dyDescent="0.25">
      <c r="A114" s="10" t="s">
        <v>168</v>
      </c>
      <c r="B114" s="27" t="s">
        <v>175</v>
      </c>
      <c r="C114" s="50"/>
      <c r="D114" s="50">
        <f t="shared" si="1"/>
        <v>110000</v>
      </c>
      <c r="E114" s="33">
        <v>110000</v>
      </c>
    </row>
    <row r="115" spans="1:5" ht="12" customHeight="1" x14ac:dyDescent="0.25">
      <c r="A115" s="9" t="s">
        <v>169</v>
      </c>
      <c r="B115" s="28" t="s">
        <v>176</v>
      </c>
      <c r="C115" s="50"/>
      <c r="D115" s="50">
        <f t="shared" si="1"/>
        <v>0</v>
      </c>
      <c r="E115" s="33"/>
    </row>
    <row r="116" spans="1:5" ht="12" customHeight="1" x14ac:dyDescent="0.25">
      <c r="A116" s="10" t="s">
        <v>207</v>
      </c>
      <c r="B116" s="28" t="s">
        <v>177</v>
      </c>
      <c r="C116" s="50"/>
      <c r="D116" s="50">
        <f t="shared" si="1"/>
        <v>0</v>
      </c>
      <c r="E116" s="33"/>
    </row>
    <row r="117" spans="1:5" ht="12" customHeight="1" x14ac:dyDescent="0.25">
      <c r="A117" s="12" t="s">
        <v>208</v>
      </c>
      <c r="B117" s="28" t="s">
        <v>178</v>
      </c>
      <c r="C117" s="50"/>
      <c r="D117" s="50">
        <f t="shared" si="1"/>
        <v>228150</v>
      </c>
      <c r="E117" s="33">
        <v>228150</v>
      </c>
    </row>
    <row r="118" spans="1:5" ht="12" customHeight="1" x14ac:dyDescent="0.25">
      <c r="A118" s="10" t="s">
        <v>212</v>
      </c>
      <c r="B118" s="7" t="s">
        <v>15</v>
      </c>
      <c r="C118" s="48"/>
      <c r="D118" s="48"/>
      <c r="E118" s="31"/>
    </row>
    <row r="119" spans="1:5" ht="12" customHeight="1" x14ac:dyDescent="0.25">
      <c r="A119" s="10" t="s">
        <v>213</v>
      </c>
      <c r="B119" s="4" t="s">
        <v>215</v>
      </c>
      <c r="C119" s="48"/>
      <c r="D119" s="48"/>
      <c r="E119" s="31"/>
    </row>
    <row r="120" spans="1:5" ht="12" customHeight="1" thickBot="1" x14ac:dyDescent="0.3">
      <c r="A120" s="14" t="s">
        <v>214</v>
      </c>
      <c r="B120" s="80" t="s">
        <v>216</v>
      </c>
      <c r="C120" s="90"/>
      <c r="D120" s="90"/>
      <c r="E120" s="84"/>
    </row>
    <row r="121" spans="1:5" ht="12" customHeight="1" thickBot="1" x14ac:dyDescent="0.3">
      <c r="A121" s="78" t="s">
        <v>3</v>
      </c>
      <c r="B121" s="79" t="s">
        <v>179</v>
      </c>
      <c r="C121" s="91">
        <f>+C122+C124+C126</f>
        <v>7387729</v>
      </c>
      <c r="D121" s="47">
        <f>+D122+D124+D126</f>
        <v>2243168</v>
      </c>
      <c r="E121" s="85">
        <f>+E122+E124+E126</f>
        <v>9630897</v>
      </c>
    </row>
    <row r="122" spans="1:5" ht="12" customHeight="1" x14ac:dyDescent="0.25">
      <c r="A122" s="11" t="s">
        <v>34</v>
      </c>
      <c r="B122" s="4" t="s">
        <v>73</v>
      </c>
      <c r="C122" s="49">
        <v>7387729</v>
      </c>
      <c r="D122" s="100">
        <f>SUM(E122-C122)</f>
        <v>1369504</v>
      </c>
      <c r="E122" s="32">
        <v>8757233</v>
      </c>
    </row>
    <row r="123" spans="1:5" ht="12" customHeight="1" x14ac:dyDescent="0.25">
      <c r="A123" s="11" t="s">
        <v>35</v>
      </c>
      <c r="B123" s="8" t="s">
        <v>183</v>
      </c>
      <c r="C123" s="49"/>
      <c r="D123" s="100"/>
      <c r="E123" s="32"/>
    </row>
    <row r="124" spans="1:5" ht="12" customHeight="1" x14ac:dyDescent="0.25">
      <c r="A124" s="11" t="s">
        <v>36</v>
      </c>
      <c r="B124" s="8" t="s">
        <v>69</v>
      </c>
      <c r="C124" s="48"/>
      <c r="D124" s="50">
        <f>SUM(E124-C124)</f>
        <v>873664</v>
      </c>
      <c r="E124" s="31">
        <v>873664</v>
      </c>
    </row>
    <row r="125" spans="1:5" ht="12" customHeight="1" x14ac:dyDescent="0.25">
      <c r="A125" s="11" t="s">
        <v>37</v>
      </c>
      <c r="B125" s="8" t="s">
        <v>184</v>
      </c>
      <c r="C125" s="48"/>
      <c r="D125" s="101"/>
      <c r="E125" s="31"/>
    </row>
    <row r="126" spans="1:5" ht="12" customHeight="1" x14ac:dyDescent="0.25">
      <c r="A126" s="11" t="s">
        <v>38</v>
      </c>
      <c r="B126" s="39" t="s">
        <v>75</v>
      </c>
      <c r="C126" s="48"/>
      <c r="D126" s="101"/>
      <c r="E126" s="31"/>
    </row>
    <row r="127" spans="1:5" ht="12" customHeight="1" x14ac:dyDescent="0.25">
      <c r="A127" s="11" t="s">
        <v>44</v>
      </c>
      <c r="B127" s="38" t="s">
        <v>200</v>
      </c>
      <c r="C127" s="48"/>
      <c r="D127" s="101"/>
      <c r="E127" s="31"/>
    </row>
    <row r="128" spans="1:5" ht="12" customHeight="1" x14ac:dyDescent="0.25">
      <c r="A128" s="11" t="s">
        <v>46</v>
      </c>
      <c r="B128" s="56" t="s">
        <v>189</v>
      </c>
      <c r="C128" s="48"/>
      <c r="D128" s="101"/>
      <c r="E128" s="31"/>
    </row>
    <row r="129" spans="1:5" x14ac:dyDescent="0.25">
      <c r="A129" s="11" t="s">
        <v>70</v>
      </c>
      <c r="B129" s="27" t="s">
        <v>172</v>
      </c>
      <c r="C129" s="48"/>
      <c r="D129" s="101"/>
      <c r="E129" s="31"/>
    </row>
    <row r="130" spans="1:5" ht="12" customHeight="1" x14ac:dyDescent="0.25">
      <c r="A130" s="11" t="s">
        <v>71</v>
      </c>
      <c r="B130" s="27" t="s">
        <v>188</v>
      </c>
      <c r="C130" s="48"/>
      <c r="D130" s="101"/>
      <c r="E130" s="31"/>
    </row>
    <row r="131" spans="1:5" ht="12" customHeight="1" x14ac:dyDescent="0.25">
      <c r="A131" s="11" t="s">
        <v>72</v>
      </c>
      <c r="B131" s="27" t="s">
        <v>187</v>
      </c>
      <c r="C131" s="48"/>
      <c r="D131" s="101"/>
      <c r="E131" s="31"/>
    </row>
    <row r="132" spans="1:5" ht="12" customHeight="1" x14ac:dyDescent="0.25">
      <c r="A132" s="11" t="s">
        <v>180</v>
      </c>
      <c r="B132" s="27" t="s">
        <v>175</v>
      </c>
      <c r="C132" s="48"/>
      <c r="D132" s="101"/>
      <c r="E132" s="31"/>
    </row>
    <row r="133" spans="1:5" ht="12" customHeight="1" x14ac:dyDescent="0.25">
      <c r="A133" s="11" t="s">
        <v>181</v>
      </c>
      <c r="B133" s="27" t="s">
        <v>186</v>
      </c>
      <c r="C133" s="48"/>
      <c r="D133" s="101"/>
      <c r="E133" s="31"/>
    </row>
    <row r="134" spans="1:5" ht="16.5" thickBot="1" x14ac:dyDescent="0.3">
      <c r="A134" s="9" t="s">
        <v>182</v>
      </c>
      <c r="B134" s="27" t="s">
        <v>185</v>
      </c>
      <c r="C134" s="50"/>
      <c r="D134" s="102"/>
      <c r="E134" s="33"/>
    </row>
    <row r="135" spans="1:5" ht="12" customHeight="1" thickBot="1" x14ac:dyDescent="0.3">
      <c r="A135" s="16" t="s">
        <v>4</v>
      </c>
      <c r="B135" s="24" t="s">
        <v>217</v>
      </c>
      <c r="C135" s="47">
        <f>+C100+C121</f>
        <v>80975191</v>
      </c>
      <c r="D135" s="99">
        <f>+D100+D121</f>
        <v>9826654</v>
      </c>
      <c r="E135" s="30">
        <f>+E100+E121</f>
        <v>90801845</v>
      </c>
    </row>
    <row r="136" spans="1:5" ht="12" customHeight="1" thickBot="1" x14ac:dyDescent="0.3">
      <c r="A136" s="16" t="s">
        <v>5</v>
      </c>
      <c r="B136" s="24" t="s">
        <v>256</v>
      </c>
      <c r="C136" s="47">
        <f>+C137+C138+C139</f>
        <v>0</v>
      </c>
      <c r="D136" s="99">
        <f>+D137+D138+D139</f>
        <v>0</v>
      </c>
      <c r="E136" s="30">
        <f>+E137+E138+E139</f>
        <v>0</v>
      </c>
    </row>
    <row r="137" spans="1:5" ht="12" customHeight="1" x14ac:dyDescent="0.25">
      <c r="A137" s="11" t="s">
        <v>91</v>
      </c>
      <c r="B137" s="8" t="s">
        <v>224</v>
      </c>
      <c r="C137" s="48"/>
      <c r="D137" s="101"/>
      <c r="E137" s="31"/>
    </row>
    <row r="138" spans="1:5" ht="12" customHeight="1" x14ac:dyDescent="0.25">
      <c r="A138" s="11" t="s">
        <v>92</v>
      </c>
      <c r="B138" s="8" t="s">
        <v>225</v>
      </c>
      <c r="C138" s="48"/>
      <c r="D138" s="101"/>
      <c r="E138" s="31"/>
    </row>
    <row r="139" spans="1:5" ht="12" customHeight="1" thickBot="1" x14ac:dyDescent="0.3">
      <c r="A139" s="9" t="s">
        <v>93</v>
      </c>
      <c r="B139" s="8" t="s">
        <v>226</v>
      </c>
      <c r="C139" s="48"/>
      <c r="D139" s="101"/>
      <c r="E139" s="31"/>
    </row>
    <row r="140" spans="1:5" ht="12" customHeight="1" thickBot="1" x14ac:dyDescent="0.3">
      <c r="A140" s="16" t="s">
        <v>6</v>
      </c>
      <c r="B140" s="24" t="s">
        <v>218</v>
      </c>
      <c r="C140" s="47">
        <f>SUM(C141:C146)</f>
        <v>0</v>
      </c>
      <c r="D140" s="99">
        <f>SUM(D141:D146)</f>
        <v>0</v>
      </c>
      <c r="E140" s="30">
        <f>SUM(E141:E146)</f>
        <v>0</v>
      </c>
    </row>
    <row r="141" spans="1:5" ht="12" customHeight="1" x14ac:dyDescent="0.25">
      <c r="A141" s="11" t="s">
        <v>21</v>
      </c>
      <c r="B141" s="5" t="s">
        <v>227</v>
      </c>
      <c r="C141" s="48"/>
      <c r="D141" s="101"/>
      <c r="E141" s="31"/>
    </row>
    <row r="142" spans="1:5" ht="12" customHeight="1" x14ac:dyDescent="0.25">
      <c r="A142" s="11" t="s">
        <v>22</v>
      </c>
      <c r="B142" s="5" t="s">
        <v>219</v>
      </c>
      <c r="C142" s="48"/>
      <c r="D142" s="101"/>
      <c r="E142" s="31"/>
    </row>
    <row r="143" spans="1:5" ht="12" customHeight="1" x14ac:dyDescent="0.25">
      <c r="A143" s="11" t="s">
        <v>23</v>
      </c>
      <c r="B143" s="5" t="s">
        <v>220</v>
      </c>
      <c r="C143" s="48"/>
      <c r="D143" s="101"/>
      <c r="E143" s="31"/>
    </row>
    <row r="144" spans="1:5" ht="12" customHeight="1" x14ac:dyDescent="0.25">
      <c r="A144" s="11" t="s">
        <v>57</v>
      </c>
      <c r="B144" s="5" t="s">
        <v>221</v>
      </c>
      <c r="C144" s="48"/>
      <c r="D144" s="101"/>
      <c r="E144" s="31"/>
    </row>
    <row r="145" spans="1:9" ht="12" customHeight="1" x14ac:dyDescent="0.25">
      <c r="A145" s="11" t="s">
        <v>58</v>
      </c>
      <c r="B145" s="5" t="s">
        <v>222</v>
      </c>
      <c r="C145" s="48"/>
      <c r="D145" s="101"/>
      <c r="E145" s="31"/>
    </row>
    <row r="146" spans="1:9" ht="12" customHeight="1" thickBot="1" x14ac:dyDescent="0.3">
      <c r="A146" s="14" t="s">
        <v>59</v>
      </c>
      <c r="B146" s="112" t="s">
        <v>223</v>
      </c>
      <c r="C146" s="90"/>
      <c r="D146" s="108"/>
      <c r="E146" s="84"/>
    </row>
    <row r="147" spans="1:9" ht="12" customHeight="1" thickBot="1" x14ac:dyDescent="0.3">
      <c r="A147" s="16" t="s">
        <v>7</v>
      </c>
      <c r="B147" s="24" t="s">
        <v>231</v>
      </c>
      <c r="C147" s="53">
        <f>+C148+C149+C150+C151</f>
        <v>1150148</v>
      </c>
      <c r="D147" s="103">
        <f>+D148+D149+D150+D151</f>
        <v>0</v>
      </c>
      <c r="E147" s="71">
        <f>+E148+E149+E150+E151</f>
        <v>1150148</v>
      </c>
    </row>
    <row r="148" spans="1:9" ht="12" customHeight="1" x14ac:dyDescent="0.25">
      <c r="A148" s="11" t="s">
        <v>24</v>
      </c>
      <c r="B148" s="5" t="s">
        <v>190</v>
      </c>
      <c r="C148" s="48"/>
      <c r="D148" s="101"/>
      <c r="E148" s="31"/>
    </row>
    <row r="149" spans="1:9" ht="12" customHeight="1" x14ac:dyDescent="0.25">
      <c r="A149" s="11" t="s">
        <v>25</v>
      </c>
      <c r="B149" s="5" t="s">
        <v>191</v>
      </c>
      <c r="C149" s="48">
        <v>1150148</v>
      </c>
      <c r="D149" s="101"/>
      <c r="E149" s="31">
        <v>1150148</v>
      </c>
    </row>
    <row r="150" spans="1:9" ht="12" customHeight="1" x14ac:dyDescent="0.25">
      <c r="A150" s="11" t="s">
        <v>108</v>
      </c>
      <c r="B150" s="5" t="s">
        <v>232</v>
      </c>
      <c r="C150" s="48"/>
      <c r="D150" s="101"/>
      <c r="E150" s="31"/>
    </row>
    <row r="151" spans="1:9" ht="12" customHeight="1" thickBot="1" x14ac:dyDescent="0.3">
      <c r="A151" s="9" t="s">
        <v>109</v>
      </c>
      <c r="B151" s="3" t="s">
        <v>193</v>
      </c>
      <c r="C151" s="48"/>
      <c r="D151" s="101"/>
      <c r="E151" s="31"/>
    </row>
    <row r="152" spans="1:9" ht="12" customHeight="1" thickBot="1" x14ac:dyDescent="0.3">
      <c r="A152" s="16" t="s">
        <v>8</v>
      </c>
      <c r="B152" s="24" t="s">
        <v>233</v>
      </c>
      <c r="C152" s="92">
        <f>SUM(C153:C157)</f>
        <v>0</v>
      </c>
      <c r="D152" s="104">
        <f>SUM(D153:D157)</f>
        <v>0</v>
      </c>
      <c r="E152" s="86">
        <f>SUM(E153:E157)</f>
        <v>0</v>
      </c>
    </row>
    <row r="153" spans="1:9" ht="12" customHeight="1" x14ac:dyDescent="0.25">
      <c r="A153" s="11" t="s">
        <v>26</v>
      </c>
      <c r="B153" s="5" t="s">
        <v>228</v>
      </c>
      <c r="C153" s="48"/>
      <c r="D153" s="101"/>
      <c r="E153" s="31"/>
    </row>
    <row r="154" spans="1:9" ht="12" customHeight="1" x14ac:dyDescent="0.25">
      <c r="A154" s="11" t="s">
        <v>27</v>
      </c>
      <c r="B154" s="5" t="s">
        <v>235</v>
      </c>
      <c r="C154" s="48"/>
      <c r="D154" s="101"/>
      <c r="E154" s="31"/>
    </row>
    <row r="155" spans="1:9" ht="12" customHeight="1" x14ac:dyDescent="0.25">
      <c r="A155" s="11" t="s">
        <v>120</v>
      </c>
      <c r="B155" s="5" t="s">
        <v>230</v>
      </c>
      <c r="C155" s="48"/>
      <c r="D155" s="101"/>
      <c r="E155" s="31"/>
    </row>
    <row r="156" spans="1:9" ht="12" customHeight="1" x14ac:dyDescent="0.25">
      <c r="A156" s="11" t="s">
        <v>121</v>
      </c>
      <c r="B156" s="5" t="s">
        <v>236</v>
      </c>
      <c r="C156" s="48"/>
      <c r="D156" s="101"/>
      <c r="E156" s="31"/>
    </row>
    <row r="157" spans="1:9" ht="12" customHeight="1" thickBot="1" x14ac:dyDescent="0.3">
      <c r="A157" s="11" t="s">
        <v>234</v>
      </c>
      <c r="B157" s="5" t="s">
        <v>237</v>
      </c>
      <c r="C157" s="48"/>
      <c r="D157" s="101"/>
      <c r="E157" s="31"/>
    </row>
    <row r="158" spans="1:9" ht="12" customHeight="1" thickBot="1" x14ac:dyDescent="0.3">
      <c r="A158" s="16" t="s">
        <v>9</v>
      </c>
      <c r="B158" s="24" t="s">
        <v>238</v>
      </c>
      <c r="C158" s="93"/>
      <c r="D158" s="105"/>
      <c r="E158" s="87"/>
    </row>
    <row r="159" spans="1:9" ht="12" customHeight="1" thickBot="1" x14ac:dyDescent="0.3">
      <c r="A159" s="16" t="s">
        <v>10</v>
      </c>
      <c r="B159" s="24" t="s">
        <v>239</v>
      </c>
      <c r="C159" s="93"/>
      <c r="D159" s="105"/>
      <c r="E159" s="87"/>
    </row>
    <row r="160" spans="1:9" ht="15.2" customHeight="1" thickBot="1" x14ac:dyDescent="0.3">
      <c r="A160" s="16" t="s">
        <v>11</v>
      </c>
      <c r="B160" s="24" t="s">
        <v>241</v>
      </c>
      <c r="C160" s="94">
        <f>+C136+C140+C147+C152+C158+C159</f>
        <v>1150148</v>
      </c>
      <c r="D160" s="106">
        <f>+D136+D140+D147+D152+D158+D159</f>
        <v>0</v>
      </c>
      <c r="E160" s="88">
        <f>+E136+E140+E147+E152+E158+E159</f>
        <v>1150148</v>
      </c>
      <c r="F160" s="69"/>
      <c r="G160" s="70"/>
      <c r="H160" s="70"/>
      <c r="I160" s="70"/>
    </row>
    <row r="161" spans="1:5" s="59" customFormat="1" ht="12.95" customHeight="1" thickBot="1" x14ac:dyDescent="0.25">
      <c r="A161" s="40" t="s">
        <v>12</v>
      </c>
      <c r="B161" s="43" t="s">
        <v>240</v>
      </c>
      <c r="C161" s="94">
        <f>+C135+C160</f>
        <v>82125339</v>
      </c>
      <c r="D161" s="106">
        <f>+D135+D160</f>
        <v>9826654</v>
      </c>
      <c r="E161" s="88">
        <f>+E135+E160</f>
        <v>91951993</v>
      </c>
    </row>
    <row r="162" spans="1:5" x14ac:dyDescent="0.25">
      <c r="C162" s="119">
        <f>C93-C161</f>
        <v>0</v>
      </c>
      <c r="D162" s="119">
        <f>D93-D161</f>
        <v>0</v>
      </c>
    </row>
    <row r="163" spans="1:5" x14ac:dyDescent="0.25">
      <c r="A163" s="145" t="s">
        <v>192</v>
      </c>
      <c r="B163" s="145"/>
      <c r="C163" s="145"/>
      <c r="D163" s="145"/>
      <c r="E163" s="145"/>
    </row>
    <row r="164" spans="1:5" ht="15.2" customHeight="1" thickBot="1" x14ac:dyDescent="0.3">
      <c r="A164" s="155" t="s">
        <v>53</v>
      </c>
      <c r="B164" s="155"/>
      <c r="C164" s="42"/>
      <c r="E164" s="42" t="str">
        <f>E96</f>
        <v xml:space="preserve"> Forintban!</v>
      </c>
    </row>
    <row r="165" spans="1:5" ht="25.5" customHeight="1" thickBot="1" x14ac:dyDescent="0.3">
      <c r="A165" s="16">
        <v>1</v>
      </c>
      <c r="B165" s="19" t="s">
        <v>242</v>
      </c>
      <c r="C165" s="98">
        <f>+C68-C135</f>
        <v>-5120550</v>
      </c>
      <c r="D165" s="47">
        <f>+D68-D135</f>
        <v>0</v>
      </c>
      <c r="E165" s="30">
        <f>+E68-E135</f>
        <v>-5120550</v>
      </c>
    </row>
    <row r="166" spans="1:5" ht="32.450000000000003" customHeight="1" thickBot="1" x14ac:dyDescent="0.3">
      <c r="A166" s="16" t="s">
        <v>3</v>
      </c>
      <c r="B166" s="19" t="s">
        <v>248</v>
      </c>
      <c r="C166" s="47">
        <f>+C92-C160</f>
        <v>5120550</v>
      </c>
      <c r="D166" s="47">
        <f>+D92-D160</f>
        <v>0</v>
      </c>
      <c r="E166" s="30">
        <f>+E92-E160</f>
        <v>5120550</v>
      </c>
    </row>
  </sheetData>
  <mergeCells count="16"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  <mergeCell ref="C97:E97"/>
    <mergeCell ref="A163:E163"/>
    <mergeCell ref="A6:E6"/>
    <mergeCell ref="A95:E95"/>
    <mergeCell ref="A7:B7"/>
    <mergeCell ref="A96:B96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KVI_MOD_ALAPADATOK</vt:lpstr>
      <vt:lpstr>KVI_MOD_1.1.sz.mell.</vt:lpstr>
      <vt:lpstr>KVI_MOD_1.1.sz.mell.!Nyomtatási_terület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Saláta Zsuzsa</cp:lastModifiedBy>
  <cp:lastPrinted>2021-05-27T12:58:00Z</cp:lastPrinted>
  <dcterms:created xsi:type="dcterms:W3CDTF">1999-10-30T10:30:45Z</dcterms:created>
  <dcterms:modified xsi:type="dcterms:W3CDTF">2021-05-27T17:31:08Z</dcterms:modified>
</cp:coreProperties>
</file>