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96" tabRatio="847" firstSheet="10" activeTab="17"/>
  </bookViews>
  <sheets>
    <sheet name="1. Mérleg" sheetId="1" r:id="rId1"/>
    <sheet name="2. Működ. bev.mindössz. " sheetId="2" r:id="rId2"/>
    <sheet name="2.1.-2.2." sheetId="3" r:id="rId3"/>
    <sheet name="2.3." sheetId="4" r:id="rId4"/>
    <sheet name="3. Felhalm.bev.mindössz." sheetId="5" r:id="rId5"/>
    <sheet name="3.1. " sheetId="6" r:id="rId6"/>
    <sheet name="4. PH. műk. bev." sheetId="7" r:id="rId7"/>
    <sheet name="5.1.Kv-i szerv.műk.bev." sheetId="8" r:id="rId8"/>
    <sheet name="5.2. Kv-i szerv műk. bev." sheetId="9" r:id="rId9"/>
    <sheet name="6. Kiad. mindössz." sheetId="10" r:id="rId10"/>
    <sheet name="6.1.-6.3. mell." sheetId="11" r:id="rId11"/>
    <sheet name="7. Kiad. mindössz. köt.-önként" sheetId="12" r:id="rId12"/>
    <sheet name="8. PH. kiad. össz. " sheetId="13" r:id="rId13"/>
    <sheet name="9.1.mell." sheetId="14" r:id="rId14"/>
    <sheet name="9.2.mell." sheetId="15" r:id="rId15"/>
    <sheet name="10.-11. mell." sheetId="16" r:id="rId16"/>
    <sheet name="12-13. mell." sheetId="17" r:id="rId17"/>
    <sheet name="19.melléklet" sheetId="21" r:id="rId18"/>
    <sheet name="Munka1" sheetId="23" r:id="rId19"/>
  </sheets>
  <externalReferences>
    <externalReference r:id="rId20"/>
  </externalReferences>
  <definedNames>
    <definedName name="_xlnm.Print_Area" localSheetId="15">'10.-11. mell.'!$A$1:$I$101</definedName>
    <definedName name="_xlnm.Print_Area" localSheetId="17">'19.melléklet'!$A$1:$K$28</definedName>
    <definedName name="_xlnm.Print_Area" localSheetId="1">'2. Működ. bev.mindössz. '!$A$1:$X$51</definedName>
    <definedName name="_xlnm.Print_Area" localSheetId="2">'2.1.-2.2.'!$A$1:$J$42</definedName>
    <definedName name="_xlnm.Print_Area" localSheetId="3">'2.3.'!$A$1:$L$37</definedName>
    <definedName name="_xlnm.Print_Area" localSheetId="5">'3.1. '!$A$1:$I$19</definedName>
    <definedName name="_xlnm.Print_Area" localSheetId="9">'6. Kiad. mindössz.'!$A$1:$K$47</definedName>
    <definedName name="_xlnm.Print_Area" localSheetId="11">'7. Kiad. mindössz. köt.-önként'!$A$2:$CF$46</definedName>
    <definedName name="_xlnm.Print_Area" localSheetId="12">'8. PH. kiad. össz. '!$A$1:$N$46</definedName>
    <definedName name="_xlnm.Print_Area" localSheetId="14">'9.2.mell.'!$A$1:$R$48</definedName>
  </definedNames>
  <calcPr calcId="145621"/>
</workbook>
</file>

<file path=xl/calcChain.xml><?xml version="1.0" encoding="utf-8"?>
<calcChain xmlns="http://schemas.openxmlformats.org/spreadsheetml/2006/main">
  <c r="C22" i="21" l="1"/>
  <c r="D22" i="21"/>
  <c r="E22" i="21"/>
  <c r="F22" i="21"/>
  <c r="G22" i="21"/>
  <c r="H22" i="21"/>
  <c r="I22" i="21"/>
  <c r="J22" i="21"/>
  <c r="K22" i="21"/>
  <c r="B22" i="21"/>
  <c r="G80" i="16"/>
  <c r="C80" i="16"/>
  <c r="I64" i="16"/>
  <c r="I70" i="16"/>
  <c r="I71" i="16"/>
  <c r="I72" i="16"/>
  <c r="I73" i="16"/>
  <c r="I74" i="16"/>
  <c r="I75" i="16"/>
  <c r="I76" i="16"/>
  <c r="I77" i="16"/>
  <c r="I78" i="16"/>
  <c r="I79" i="16"/>
  <c r="D80" i="16"/>
  <c r="E80" i="16"/>
  <c r="F80" i="16"/>
  <c r="H26" i="16"/>
  <c r="I26" i="16"/>
  <c r="H20" i="16"/>
  <c r="H21" i="16"/>
  <c r="H22" i="16"/>
  <c r="H23" i="16"/>
  <c r="H24" i="16"/>
  <c r="H25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56" i="16"/>
  <c r="H57" i="16"/>
  <c r="H58" i="16"/>
  <c r="H59" i="16"/>
  <c r="H60" i="16"/>
  <c r="H61" i="16"/>
  <c r="H62" i="16"/>
  <c r="H63" i="16"/>
  <c r="H64" i="16"/>
  <c r="H65" i="16"/>
  <c r="H66" i="16"/>
  <c r="H67" i="16"/>
  <c r="H68" i="16"/>
  <c r="H69" i="16"/>
  <c r="H74" i="16"/>
  <c r="H19" i="16"/>
  <c r="I24" i="16"/>
  <c r="I23" i="16"/>
  <c r="I22" i="16"/>
  <c r="I21" i="16"/>
  <c r="I20" i="16"/>
  <c r="G100" i="16"/>
  <c r="F100" i="16"/>
  <c r="E100" i="16"/>
  <c r="D100" i="16"/>
  <c r="C100" i="16"/>
  <c r="B100" i="16"/>
  <c r="I99" i="16"/>
  <c r="H99" i="16"/>
  <c r="I98" i="16"/>
  <c r="H98" i="16"/>
  <c r="I97" i="16"/>
  <c r="H97" i="16"/>
  <c r="I96" i="16"/>
  <c r="H96" i="16"/>
  <c r="I95" i="16"/>
  <c r="H95" i="16"/>
  <c r="I94" i="16"/>
  <c r="H94" i="16"/>
  <c r="I93" i="16"/>
  <c r="H93" i="16"/>
  <c r="I92" i="16"/>
  <c r="H92" i="16"/>
  <c r="I91" i="16"/>
  <c r="H91" i="16"/>
  <c r="I90" i="16"/>
  <c r="H90" i="16"/>
  <c r="I89" i="16"/>
  <c r="H89" i="16"/>
  <c r="B80" i="16"/>
  <c r="I69" i="16"/>
  <c r="I68" i="16"/>
  <c r="I66" i="16"/>
  <c r="I65" i="16"/>
  <c r="I63" i="16"/>
  <c r="I62" i="16"/>
  <c r="I61" i="16"/>
  <c r="I60" i="16"/>
  <c r="I59" i="16"/>
  <c r="I58" i="16"/>
  <c r="I57" i="16"/>
  <c r="I56" i="16"/>
  <c r="I55" i="16"/>
  <c r="I54" i="16"/>
  <c r="I53" i="16"/>
  <c r="I52" i="16"/>
  <c r="I51" i="16"/>
  <c r="I50" i="16"/>
  <c r="I49" i="16"/>
  <c r="I48" i="16"/>
  <c r="I47" i="16"/>
  <c r="I46" i="16"/>
  <c r="I45" i="16"/>
  <c r="I44" i="16"/>
  <c r="I43" i="16"/>
  <c r="I42" i="16"/>
  <c r="I41" i="16"/>
  <c r="I40" i="16"/>
  <c r="I39" i="16"/>
  <c r="I38" i="16"/>
  <c r="I37" i="16"/>
  <c r="I36" i="16"/>
  <c r="I35" i="16"/>
  <c r="I34" i="16"/>
  <c r="I33" i="16"/>
  <c r="I32" i="16"/>
  <c r="I31" i="16"/>
  <c r="I30" i="16"/>
  <c r="I29" i="16"/>
  <c r="I28" i="16"/>
  <c r="I27" i="16"/>
  <c r="I25" i="16"/>
  <c r="I19" i="16"/>
  <c r="I18" i="16"/>
  <c r="H18" i="16"/>
  <c r="I17" i="16"/>
  <c r="H17" i="16"/>
  <c r="I16" i="16"/>
  <c r="H16" i="16"/>
  <c r="I15" i="16"/>
  <c r="H15" i="16"/>
  <c r="I14" i="16"/>
  <c r="H14" i="16"/>
  <c r="I13" i="16"/>
  <c r="H13" i="16"/>
  <c r="I12" i="16"/>
  <c r="H12" i="16"/>
  <c r="I11" i="16"/>
  <c r="H11" i="16"/>
  <c r="I10" i="16"/>
  <c r="H10" i="16"/>
  <c r="I9" i="16"/>
  <c r="H9" i="16"/>
  <c r="H80" i="16"/>
  <c r="AA9" i="14"/>
  <c r="AA10" i="14"/>
  <c r="AA11" i="14"/>
  <c r="AA12" i="14"/>
  <c r="Z9" i="14"/>
  <c r="Z10" i="14"/>
  <c r="Z11" i="14"/>
  <c r="Z12" i="14"/>
  <c r="AA8" i="14"/>
  <c r="Z8" i="14"/>
  <c r="M9" i="14"/>
  <c r="M10" i="14"/>
  <c r="M11" i="14"/>
  <c r="M12" i="14"/>
  <c r="L9" i="14"/>
  <c r="L10" i="14"/>
  <c r="L11" i="14"/>
  <c r="L12" i="14"/>
  <c r="M8" i="14"/>
  <c r="L8" i="14"/>
  <c r="E19" i="11"/>
  <c r="E12" i="11"/>
  <c r="B20" i="11"/>
  <c r="C20" i="11"/>
  <c r="N18" i="13"/>
  <c r="N19" i="13"/>
  <c r="N20" i="13"/>
  <c r="N21" i="13"/>
  <c r="N22" i="13"/>
  <c r="N23" i="13"/>
  <c r="N24" i="13"/>
  <c r="N25" i="13"/>
  <c r="N27" i="13"/>
  <c r="CB22" i="12"/>
  <c r="CB8" i="12"/>
  <c r="E63" i="11"/>
  <c r="E64" i="11"/>
  <c r="E65" i="11"/>
  <c r="E66" i="11"/>
  <c r="E67" i="11"/>
  <c r="E68" i="11"/>
  <c r="E69" i="11"/>
  <c r="E70" i="11"/>
  <c r="E71" i="11"/>
  <c r="E72" i="11"/>
  <c r="E62" i="11"/>
  <c r="E73" i="11" s="1"/>
  <c r="E41" i="11"/>
  <c r="E42" i="11"/>
  <c r="E43" i="11"/>
  <c r="E44" i="11"/>
  <c r="E45" i="11"/>
  <c r="E46" i="11"/>
  <c r="C47" i="11"/>
  <c r="B47" i="11"/>
  <c r="I10" i="6"/>
  <c r="I37" i="3"/>
  <c r="I38" i="3"/>
  <c r="H38" i="3"/>
  <c r="H34" i="3"/>
  <c r="I34" i="3"/>
  <c r="M39" i="13"/>
  <c r="AA13" i="14"/>
  <c r="AA24" i="14"/>
  <c r="AA41" i="14" s="1"/>
  <c r="Z13" i="14"/>
  <c r="Z24" i="14" s="1"/>
  <c r="Z41" i="14" s="1"/>
  <c r="M29" i="14"/>
  <c r="M39" i="14"/>
  <c r="L29" i="14"/>
  <c r="L39" i="14"/>
  <c r="M13" i="14"/>
  <c r="M24" i="14"/>
  <c r="L13" i="14"/>
  <c r="L24" i="14"/>
  <c r="CB10" i="12"/>
  <c r="CB11" i="12"/>
  <c r="CB12" i="12"/>
  <c r="CB13" i="12"/>
  <c r="C15" i="10"/>
  <c r="CB14" i="12"/>
  <c r="C16" i="10"/>
  <c r="CB15" i="12"/>
  <c r="G32" i="17"/>
  <c r="G18" i="17"/>
  <c r="F18" i="17"/>
  <c r="E33" i="11"/>
  <c r="E34" i="11"/>
  <c r="E35" i="11"/>
  <c r="E36" i="11"/>
  <c r="E37" i="11"/>
  <c r="E38" i="11"/>
  <c r="E39" i="11"/>
  <c r="E40" i="11"/>
  <c r="E10" i="11"/>
  <c r="E11" i="11"/>
  <c r="E13" i="11"/>
  <c r="E14" i="11"/>
  <c r="E15" i="11"/>
  <c r="E16" i="11"/>
  <c r="E17" i="11"/>
  <c r="E18" i="11"/>
  <c r="D10" i="11"/>
  <c r="D11" i="11"/>
  <c r="D13" i="11"/>
  <c r="D14" i="11"/>
  <c r="D15" i="11"/>
  <c r="D16" i="11"/>
  <c r="D17" i="11"/>
  <c r="D18" i="11"/>
  <c r="E9" i="11"/>
  <c r="E20" i="11"/>
  <c r="D9" i="11"/>
  <c r="D20" i="11"/>
  <c r="E80" i="11"/>
  <c r="D63" i="11"/>
  <c r="D64" i="11"/>
  <c r="D65" i="11"/>
  <c r="D66" i="11"/>
  <c r="D67" i="11"/>
  <c r="D68" i="11"/>
  <c r="D69" i="11"/>
  <c r="D70" i="11"/>
  <c r="D71" i="11"/>
  <c r="D72" i="11"/>
  <c r="D62" i="11"/>
  <c r="D34" i="11"/>
  <c r="D35" i="11"/>
  <c r="D36" i="11"/>
  <c r="D37" i="11"/>
  <c r="D38" i="11"/>
  <c r="D39" i="11"/>
  <c r="D33" i="11"/>
  <c r="D47" i="11"/>
  <c r="BG25" i="12"/>
  <c r="BG16" i="12"/>
  <c r="CA22" i="12"/>
  <c r="H17" i="10"/>
  <c r="I17" i="10"/>
  <c r="H16" i="10"/>
  <c r="I16" i="10"/>
  <c r="F15" i="10"/>
  <c r="G15" i="10"/>
  <c r="I15" i="10"/>
  <c r="I46" i="10"/>
  <c r="H46" i="10"/>
  <c r="I43" i="10"/>
  <c r="H43" i="10"/>
  <c r="I42" i="10"/>
  <c r="H42" i="10"/>
  <c r="I41" i="10"/>
  <c r="H41" i="10"/>
  <c r="I40" i="10"/>
  <c r="H40" i="10"/>
  <c r="I39" i="10"/>
  <c r="H39" i="10"/>
  <c r="I38" i="10"/>
  <c r="H38" i="10"/>
  <c r="I37" i="10"/>
  <c r="H37" i="10"/>
  <c r="I36" i="10"/>
  <c r="H36" i="10"/>
  <c r="I35" i="10"/>
  <c r="H35" i="10"/>
  <c r="I33" i="10"/>
  <c r="I30" i="10"/>
  <c r="H30" i="10"/>
  <c r="I28" i="10"/>
  <c r="H28" i="10"/>
  <c r="I27" i="10"/>
  <c r="H27" i="10"/>
  <c r="I26" i="10"/>
  <c r="H26" i="10"/>
  <c r="I25" i="10"/>
  <c r="H25" i="10"/>
  <c r="I24" i="10"/>
  <c r="H24" i="10"/>
  <c r="I23" i="10"/>
  <c r="H23" i="10"/>
  <c r="I22" i="10"/>
  <c r="H22" i="10"/>
  <c r="I21" i="10"/>
  <c r="H21" i="10"/>
  <c r="I20" i="10"/>
  <c r="H20" i="10"/>
  <c r="I19" i="10"/>
  <c r="H19" i="10"/>
  <c r="W19" i="2"/>
  <c r="W20" i="2"/>
  <c r="D14" i="1"/>
  <c r="W21" i="2"/>
  <c r="W22" i="2"/>
  <c r="W23" i="2"/>
  <c r="W24" i="2"/>
  <c r="W25" i="2"/>
  <c r="W26" i="2"/>
  <c r="W27" i="2"/>
  <c r="W28" i="2"/>
  <c r="W29" i="2"/>
  <c r="W14" i="2"/>
  <c r="W15" i="2"/>
  <c r="W16" i="2"/>
  <c r="W17" i="2"/>
  <c r="X8" i="2"/>
  <c r="X9" i="2"/>
  <c r="X11" i="2"/>
  <c r="X12" i="2"/>
  <c r="X13" i="2"/>
  <c r="X7" i="2"/>
  <c r="W8" i="2"/>
  <c r="W30" i="2"/>
  <c r="W31" i="2"/>
  <c r="W32" i="2"/>
  <c r="W34" i="2"/>
  <c r="W35" i="2"/>
  <c r="W36" i="2"/>
  <c r="W37" i="2"/>
  <c r="W39" i="2"/>
  <c r="W41" i="2"/>
  <c r="W42" i="2"/>
  <c r="W43" i="2"/>
  <c r="W44" i="2"/>
  <c r="D24" i="1"/>
  <c r="W45" i="2"/>
  <c r="W46" i="2"/>
  <c r="W47" i="2"/>
  <c r="W48" i="2"/>
  <c r="W50" i="2"/>
  <c r="X14" i="2"/>
  <c r="X15" i="2"/>
  <c r="X16" i="2"/>
  <c r="X17" i="2"/>
  <c r="X19" i="2"/>
  <c r="X20" i="2"/>
  <c r="E14" i="1" s="1"/>
  <c r="X21" i="2"/>
  <c r="X22" i="2"/>
  <c r="X23" i="2"/>
  <c r="X24" i="2"/>
  <c r="X25" i="2"/>
  <c r="X26" i="2"/>
  <c r="X27" i="2"/>
  <c r="X28" i="2"/>
  <c r="X29" i="2"/>
  <c r="X30" i="2"/>
  <c r="X31" i="2"/>
  <c r="X32" i="2"/>
  <c r="X34" i="2"/>
  <c r="X35" i="2"/>
  <c r="X36" i="2"/>
  <c r="X37" i="2"/>
  <c r="X39" i="2"/>
  <c r="X41" i="2"/>
  <c r="X42" i="2"/>
  <c r="X43" i="2"/>
  <c r="X44" i="2"/>
  <c r="X45" i="2"/>
  <c r="X46" i="2"/>
  <c r="X47" i="2"/>
  <c r="X48" i="2"/>
  <c r="X50" i="2"/>
  <c r="R49" i="2"/>
  <c r="Q49" i="2"/>
  <c r="R38" i="2"/>
  <c r="Q38" i="2"/>
  <c r="R33" i="2"/>
  <c r="Q33" i="2"/>
  <c r="R18" i="2"/>
  <c r="Q18" i="2"/>
  <c r="J49" i="2"/>
  <c r="I49" i="2"/>
  <c r="J38" i="2"/>
  <c r="I38" i="2"/>
  <c r="J33" i="2"/>
  <c r="I33" i="2"/>
  <c r="J18" i="2"/>
  <c r="J40" i="2" s="1"/>
  <c r="J51" i="2" s="1"/>
  <c r="I18" i="2"/>
  <c r="H49" i="2"/>
  <c r="G49" i="2"/>
  <c r="F49" i="2"/>
  <c r="E49" i="2"/>
  <c r="H38" i="2"/>
  <c r="G38" i="2"/>
  <c r="F38" i="2"/>
  <c r="E38" i="2"/>
  <c r="H33" i="2"/>
  <c r="G33" i="2"/>
  <c r="F33" i="2"/>
  <c r="E33" i="2"/>
  <c r="H18" i="2"/>
  <c r="H40" i="2" s="1"/>
  <c r="F18" i="2"/>
  <c r="E18" i="2"/>
  <c r="E40" i="2"/>
  <c r="E51" i="2" s="1"/>
  <c r="G13" i="2"/>
  <c r="W13" i="2" s="1"/>
  <c r="G12" i="2"/>
  <c r="W12" i="2" s="1"/>
  <c r="G11" i="2"/>
  <c r="W11" i="2" s="1"/>
  <c r="G9" i="2"/>
  <c r="W9" i="2" s="1"/>
  <c r="G7" i="2"/>
  <c r="W7" i="2" s="1"/>
  <c r="G41" i="3"/>
  <c r="F41" i="3"/>
  <c r="E41" i="3"/>
  <c r="D41" i="3"/>
  <c r="C41" i="3"/>
  <c r="B41" i="3"/>
  <c r="I40" i="3"/>
  <c r="I39" i="3"/>
  <c r="H39" i="3"/>
  <c r="I36" i="3"/>
  <c r="H36" i="3"/>
  <c r="I35" i="3"/>
  <c r="H35" i="3"/>
  <c r="I33" i="3"/>
  <c r="H33" i="3"/>
  <c r="I32" i="3"/>
  <c r="H32" i="3"/>
  <c r="I31" i="3"/>
  <c r="H31" i="3"/>
  <c r="I30" i="3"/>
  <c r="H30" i="3"/>
  <c r="I29" i="3"/>
  <c r="I41" i="3"/>
  <c r="H29" i="3"/>
  <c r="G14" i="3"/>
  <c r="F14" i="3"/>
  <c r="G19" i="4"/>
  <c r="F19" i="4"/>
  <c r="G12" i="4"/>
  <c r="G36" i="4" s="1"/>
  <c r="F12" i="4"/>
  <c r="I14" i="6"/>
  <c r="H14" i="6"/>
  <c r="I13" i="6"/>
  <c r="H13" i="6"/>
  <c r="I12" i="6"/>
  <c r="H12" i="6"/>
  <c r="CB34" i="12"/>
  <c r="C36" i="10"/>
  <c r="CA29" i="12"/>
  <c r="Z32" i="12"/>
  <c r="AV16" i="12"/>
  <c r="R33" i="15"/>
  <c r="I32" i="10"/>
  <c r="C17" i="13"/>
  <c r="CB18" i="12"/>
  <c r="M11" i="13"/>
  <c r="M10" i="13"/>
  <c r="CA23" i="12"/>
  <c r="B25" i="10" s="1"/>
  <c r="CA40" i="12"/>
  <c r="Y32" i="12"/>
  <c r="H16" i="12"/>
  <c r="Y41" i="12"/>
  <c r="Y25" i="12"/>
  <c r="Y16" i="12"/>
  <c r="BL41" i="12"/>
  <c r="BL32" i="12"/>
  <c r="BL25" i="12"/>
  <c r="BL16" i="12"/>
  <c r="AD41" i="12"/>
  <c r="AD32" i="12"/>
  <c r="AD25" i="12"/>
  <c r="AD16" i="12"/>
  <c r="BG41" i="12"/>
  <c r="BG32" i="12"/>
  <c r="BY41" i="12"/>
  <c r="BY32" i="12"/>
  <c r="BY25" i="12"/>
  <c r="BY16" i="12"/>
  <c r="BW41" i="12"/>
  <c r="BW32" i="12"/>
  <c r="BW25" i="12"/>
  <c r="BW16" i="12"/>
  <c r="BU41" i="12"/>
  <c r="BU32" i="12"/>
  <c r="BU25" i="12"/>
  <c r="BU16" i="12"/>
  <c r="BP41" i="12"/>
  <c r="BP32" i="12"/>
  <c r="BP25" i="12"/>
  <c r="BP16" i="12"/>
  <c r="AE41" i="12"/>
  <c r="AE32" i="12"/>
  <c r="AE25" i="12"/>
  <c r="BA41" i="12"/>
  <c r="BA32" i="12"/>
  <c r="BA25" i="12"/>
  <c r="BA16" i="12"/>
  <c r="AU41" i="12"/>
  <c r="AU32" i="12"/>
  <c r="AU25" i="12"/>
  <c r="AU16" i="12"/>
  <c r="AS41" i="12"/>
  <c r="AS32" i="12"/>
  <c r="AS25" i="12"/>
  <c r="AS16" i="12"/>
  <c r="AL41" i="12"/>
  <c r="AL32" i="12"/>
  <c r="AL25" i="12"/>
  <c r="AL16" i="12"/>
  <c r="AJ41" i="12"/>
  <c r="AJ32" i="12"/>
  <c r="AJ25" i="12"/>
  <c r="AJ16" i="12"/>
  <c r="AH41" i="12"/>
  <c r="AH32" i="12"/>
  <c r="AH25" i="12"/>
  <c r="AH16" i="12"/>
  <c r="AF41" i="12"/>
  <c r="AF32" i="12"/>
  <c r="AF25" i="12"/>
  <c r="AF16" i="12"/>
  <c r="AA41" i="12"/>
  <c r="AA32" i="12"/>
  <c r="AA25" i="12"/>
  <c r="AA16" i="12"/>
  <c r="W41" i="12"/>
  <c r="W32" i="12"/>
  <c r="W25" i="12"/>
  <c r="W16" i="12"/>
  <c r="U41" i="12"/>
  <c r="U32" i="12"/>
  <c r="U25" i="12"/>
  <c r="U16" i="12"/>
  <c r="CA42" i="12"/>
  <c r="B44" i="10"/>
  <c r="CA44" i="12"/>
  <c r="B46" i="10" s="1"/>
  <c r="CA28" i="12"/>
  <c r="B30" i="10" s="1"/>
  <c r="S41" i="12"/>
  <c r="S32" i="12"/>
  <c r="S25" i="12"/>
  <c r="S16" i="12"/>
  <c r="P41" i="12"/>
  <c r="P32" i="12"/>
  <c r="P25" i="12"/>
  <c r="P16" i="12"/>
  <c r="N41" i="12"/>
  <c r="N32" i="12"/>
  <c r="N25" i="12"/>
  <c r="N16" i="12"/>
  <c r="K41" i="12"/>
  <c r="K32" i="12"/>
  <c r="K25" i="12"/>
  <c r="K16" i="12"/>
  <c r="B41" i="12"/>
  <c r="B32" i="12"/>
  <c r="B25" i="12"/>
  <c r="B16" i="12"/>
  <c r="H41" i="12"/>
  <c r="H32" i="12"/>
  <c r="H25" i="12"/>
  <c r="H27" i="12" s="1"/>
  <c r="C17" i="10"/>
  <c r="CB17" i="12"/>
  <c r="CB19" i="12"/>
  <c r="C21" i="10" s="1"/>
  <c r="CB20" i="12"/>
  <c r="CB21" i="12"/>
  <c r="CB23" i="12"/>
  <c r="CB24" i="12"/>
  <c r="C26" i="10"/>
  <c r="CB26" i="12"/>
  <c r="C28" i="10"/>
  <c r="CB28" i="12"/>
  <c r="C30" i="10" s="1"/>
  <c r="CB31" i="12"/>
  <c r="CB33" i="12"/>
  <c r="C35" i="10"/>
  <c r="CB35" i="12"/>
  <c r="CB36" i="12"/>
  <c r="C38" i="10" s="1"/>
  <c r="CB37" i="12"/>
  <c r="CB38" i="12"/>
  <c r="C40" i="10"/>
  <c r="CB39" i="12"/>
  <c r="CB40" i="12"/>
  <c r="CB42" i="12"/>
  <c r="C44" i="10" s="1"/>
  <c r="K44" i="10" s="1"/>
  <c r="CB44" i="12"/>
  <c r="C46" i="10" s="1"/>
  <c r="CA17" i="12"/>
  <c r="B19" i="10" s="1"/>
  <c r="CA18" i="12"/>
  <c r="CA19" i="12"/>
  <c r="B21" i="10"/>
  <c r="CA20" i="12"/>
  <c r="B22" i="10"/>
  <c r="CA21" i="12"/>
  <c r="B23" i="10" s="1"/>
  <c r="CA24" i="12"/>
  <c r="B26" i="10" s="1"/>
  <c r="CA26" i="12"/>
  <c r="B28" i="10" s="1"/>
  <c r="CA30" i="12"/>
  <c r="B32" i="10" s="1"/>
  <c r="CB30" i="12"/>
  <c r="CA31" i="12"/>
  <c r="B33" i="10"/>
  <c r="CA33" i="12"/>
  <c r="B35" i="10"/>
  <c r="CA34" i="12"/>
  <c r="B36" i="10"/>
  <c r="CA35" i="12"/>
  <c r="B37" i="10"/>
  <c r="CA36" i="12"/>
  <c r="B38" i="10" s="1"/>
  <c r="CA37" i="12"/>
  <c r="B39" i="10" s="1"/>
  <c r="CA38" i="12"/>
  <c r="B40" i="10" s="1"/>
  <c r="CA39" i="12"/>
  <c r="B41" i="10" s="1"/>
  <c r="CA9" i="12"/>
  <c r="CA10" i="12"/>
  <c r="CA11" i="12"/>
  <c r="CA12" i="12"/>
  <c r="CA13" i="12"/>
  <c r="B15" i="10" s="1"/>
  <c r="CA14" i="12"/>
  <c r="B16" i="10" s="1"/>
  <c r="CA15" i="12"/>
  <c r="B17" i="10" s="1"/>
  <c r="CA8" i="12"/>
  <c r="BR41" i="12"/>
  <c r="BS41" i="12"/>
  <c r="BR32" i="12"/>
  <c r="BS32" i="12"/>
  <c r="BR25" i="12"/>
  <c r="BS25" i="12"/>
  <c r="BR16" i="12"/>
  <c r="BR27" i="12"/>
  <c r="F28" i="5"/>
  <c r="L28" i="5"/>
  <c r="E30" i="1" s="1"/>
  <c r="N29" i="13"/>
  <c r="N31" i="13"/>
  <c r="E32" i="10"/>
  <c r="N32" i="13"/>
  <c r="N34" i="13"/>
  <c r="N35" i="13"/>
  <c r="N36" i="13"/>
  <c r="E37" i="10" s="1"/>
  <c r="N37" i="13"/>
  <c r="N38" i="13"/>
  <c r="E39" i="10"/>
  <c r="N39" i="13"/>
  <c r="N40" i="13"/>
  <c r="E41" i="10" s="1"/>
  <c r="N41" i="13"/>
  <c r="N43" i="13"/>
  <c r="N45" i="13"/>
  <c r="N13" i="13"/>
  <c r="N14" i="13"/>
  <c r="N15" i="13"/>
  <c r="N16" i="13"/>
  <c r="M45" i="13"/>
  <c r="M43" i="13"/>
  <c r="M41" i="13"/>
  <c r="M40" i="13"/>
  <c r="D41" i="10" s="1"/>
  <c r="M38" i="13"/>
  <c r="D39" i="10" s="1"/>
  <c r="M37" i="13"/>
  <c r="D38" i="10" s="1"/>
  <c r="M36" i="13"/>
  <c r="M35" i="13"/>
  <c r="D36" i="10"/>
  <c r="M34" i="13"/>
  <c r="M32" i="13"/>
  <c r="M31" i="13"/>
  <c r="D32" i="10"/>
  <c r="M30" i="13"/>
  <c r="D31" i="10"/>
  <c r="M29" i="13"/>
  <c r="M27" i="13"/>
  <c r="M25" i="13"/>
  <c r="D26" i="10"/>
  <c r="M24" i="13"/>
  <c r="D25" i="10"/>
  <c r="M23" i="13"/>
  <c r="D24" i="10"/>
  <c r="M22" i="13"/>
  <c r="D23" i="10"/>
  <c r="M21" i="13"/>
  <c r="D22" i="10"/>
  <c r="M20" i="13"/>
  <c r="D21" i="10"/>
  <c r="M19" i="13"/>
  <c r="D20" i="10"/>
  <c r="M18" i="13"/>
  <c r="M16" i="13"/>
  <c r="D16" i="10" s="1"/>
  <c r="M15" i="13"/>
  <c r="D15" i="10" s="1"/>
  <c r="M14" i="13"/>
  <c r="D14" i="10" s="1"/>
  <c r="M13" i="13"/>
  <c r="D13" i="10" s="1"/>
  <c r="M12" i="13"/>
  <c r="C25" i="10"/>
  <c r="C37" i="10"/>
  <c r="C39" i="10"/>
  <c r="C41" i="10"/>
  <c r="L27" i="5"/>
  <c r="L29" i="5"/>
  <c r="K27" i="5"/>
  <c r="K29" i="5"/>
  <c r="C19" i="10"/>
  <c r="D37" i="10"/>
  <c r="D42" i="10"/>
  <c r="D33" i="10"/>
  <c r="D26" i="21"/>
  <c r="E26" i="21"/>
  <c r="F26" i="21"/>
  <c r="G26" i="21"/>
  <c r="H26" i="21"/>
  <c r="I26" i="21"/>
  <c r="J26" i="21"/>
  <c r="C26" i="21"/>
  <c r="B26" i="21"/>
  <c r="G26" i="17"/>
  <c r="F26" i="17"/>
  <c r="R47" i="15"/>
  <c r="Q47" i="15"/>
  <c r="R45" i="15"/>
  <c r="Q45" i="15"/>
  <c r="R44" i="15"/>
  <c r="Q44" i="15"/>
  <c r="R43" i="15"/>
  <c r="Q43" i="15"/>
  <c r="R42" i="15"/>
  <c r="Q42" i="15"/>
  <c r="R40" i="15"/>
  <c r="Q40" i="15"/>
  <c r="R39" i="15"/>
  <c r="Q39" i="15"/>
  <c r="R38" i="15"/>
  <c r="Q38" i="15"/>
  <c r="R37" i="15"/>
  <c r="Q37" i="15"/>
  <c r="R36" i="15"/>
  <c r="Q36" i="15"/>
  <c r="P35" i="15"/>
  <c r="P46" i="15" s="1"/>
  <c r="O35" i="15"/>
  <c r="O46" i="15" s="1"/>
  <c r="N35" i="15"/>
  <c r="N46" i="15" s="1"/>
  <c r="M35" i="15"/>
  <c r="M46" i="15" s="1"/>
  <c r="L35" i="15"/>
  <c r="L46" i="15" s="1"/>
  <c r="K35" i="15"/>
  <c r="K46" i="15" s="1"/>
  <c r="H35" i="15"/>
  <c r="H46" i="15" s="1"/>
  <c r="G35" i="15"/>
  <c r="G46" i="15" s="1"/>
  <c r="F35" i="15"/>
  <c r="F46" i="15" s="1"/>
  <c r="E35" i="15"/>
  <c r="E46" i="15" s="1"/>
  <c r="D35" i="15"/>
  <c r="C35" i="15"/>
  <c r="C46" i="15"/>
  <c r="B35" i="15"/>
  <c r="B46" i="15"/>
  <c r="R34" i="15"/>
  <c r="Q34" i="15"/>
  <c r="H33" i="10" s="1"/>
  <c r="H34" i="10" s="1"/>
  <c r="H45" i="10" s="1"/>
  <c r="Q33" i="15"/>
  <c r="Q32" i="15"/>
  <c r="R31" i="15"/>
  <c r="Q31" i="15"/>
  <c r="R29" i="15"/>
  <c r="Q29" i="15"/>
  <c r="R28" i="15"/>
  <c r="Q28" i="15"/>
  <c r="R27" i="15"/>
  <c r="Q27" i="15"/>
  <c r="R26" i="15"/>
  <c r="Q26" i="15"/>
  <c r="R24" i="15"/>
  <c r="Q24" i="15"/>
  <c r="R23" i="15"/>
  <c r="Q23" i="15"/>
  <c r="R22" i="15"/>
  <c r="Q22" i="15"/>
  <c r="R21" i="15"/>
  <c r="Q21" i="15"/>
  <c r="R20" i="15"/>
  <c r="Q20" i="15"/>
  <c r="O19" i="15"/>
  <c r="O30" i="15" s="1"/>
  <c r="O48" i="15" s="1"/>
  <c r="M19" i="15"/>
  <c r="M30" i="15"/>
  <c r="K19" i="15"/>
  <c r="K30" i="15"/>
  <c r="K48" i="15" s="1"/>
  <c r="H19" i="15"/>
  <c r="H30" i="15" s="1"/>
  <c r="F19" i="15"/>
  <c r="F30" i="15" s="1"/>
  <c r="F48" i="15" s="1"/>
  <c r="D19" i="15"/>
  <c r="D30" i="15" s="1"/>
  <c r="B19" i="15"/>
  <c r="B30" i="15" s="1"/>
  <c r="B48" i="15" s="1"/>
  <c r="R18" i="15"/>
  <c r="Q18" i="15"/>
  <c r="R17" i="15"/>
  <c r="Q17" i="15"/>
  <c r="R16" i="15"/>
  <c r="Q16" i="15"/>
  <c r="R15" i="15"/>
  <c r="I14" i="10" s="1"/>
  <c r="Q15" i="15"/>
  <c r="H14" i="10" s="1"/>
  <c r="R14" i="15"/>
  <c r="I13" i="10" s="1"/>
  <c r="Q14" i="15"/>
  <c r="H13" i="10" s="1"/>
  <c r="Q13" i="15"/>
  <c r="Q12" i="15"/>
  <c r="Q11" i="15"/>
  <c r="H18" i="10"/>
  <c r="H29" i="10"/>
  <c r="AC40" i="14"/>
  <c r="G46" i="10"/>
  <c r="AB40" i="14"/>
  <c r="F46" i="10"/>
  <c r="AC38" i="14"/>
  <c r="G43" i="10"/>
  <c r="AB38" i="14"/>
  <c r="F43" i="10"/>
  <c r="AC37" i="14"/>
  <c r="AB37" i="14"/>
  <c r="F42" i="10" s="1"/>
  <c r="AC36" i="14"/>
  <c r="G41" i="10" s="1"/>
  <c r="AB36" i="14"/>
  <c r="F41" i="10" s="1"/>
  <c r="AC35" i="14"/>
  <c r="G40" i="10" s="1"/>
  <c r="AB35" i="14"/>
  <c r="F40" i="10" s="1"/>
  <c r="AC34" i="14"/>
  <c r="AB34" i="14"/>
  <c r="F39" i="10"/>
  <c r="AC33" i="14"/>
  <c r="G38" i="10"/>
  <c r="AB33" i="14"/>
  <c r="F38" i="10"/>
  <c r="AC32" i="14"/>
  <c r="AB32" i="14"/>
  <c r="F37" i="10" s="1"/>
  <c r="AC31" i="14"/>
  <c r="G36" i="10" s="1"/>
  <c r="AB31" i="14"/>
  <c r="F36" i="10" s="1"/>
  <c r="AC30" i="14"/>
  <c r="AB30" i="14"/>
  <c r="F35" i="10"/>
  <c r="R29" i="14"/>
  <c r="R39" i="14"/>
  <c r="Q29" i="14"/>
  <c r="Q39" i="14"/>
  <c r="P29" i="14"/>
  <c r="P39" i="14"/>
  <c r="O29" i="14"/>
  <c r="O39" i="14"/>
  <c r="K29" i="14"/>
  <c r="K39" i="14"/>
  <c r="J29" i="14"/>
  <c r="J39" i="14"/>
  <c r="G29" i="14"/>
  <c r="G39" i="14"/>
  <c r="F29" i="14"/>
  <c r="F39" i="14"/>
  <c r="E29" i="14"/>
  <c r="E39" i="14"/>
  <c r="D29" i="14"/>
  <c r="D39" i="14"/>
  <c r="C29" i="14"/>
  <c r="C39" i="14"/>
  <c r="B29" i="14"/>
  <c r="B39" i="14"/>
  <c r="AC28" i="14"/>
  <c r="G33" i="10"/>
  <c r="AB28" i="14"/>
  <c r="F33" i="10"/>
  <c r="AC27" i="14"/>
  <c r="G32" i="10"/>
  <c r="AB27" i="14"/>
  <c r="F32" i="10"/>
  <c r="AC26" i="14"/>
  <c r="AB26" i="14"/>
  <c r="F31" i="10" s="1"/>
  <c r="AC25" i="14"/>
  <c r="AB25" i="14"/>
  <c r="F30" i="10"/>
  <c r="AC23" i="14"/>
  <c r="G28" i="10"/>
  <c r="AB23" i="14"/>
  <c r="F28" i="10"/>
  <c r="AC22" i="14"/>
  <c r="AB22" i="14"/>
  <c r="F27" i="10" s="1"/>
  <c r="AC21" i="14"/>
  <c r="G26" i="10" s="1"/>
  <c r="AB21" i="14"/>
  <c r="F26" i="10" s="1"/>
  <c r="AC20" i="14"/>
  <c r="AB20" i="14"/>
  <c r="F25" i="10"/>
  <c r="AC19" i="14"/>
  <c r="G24" i="10"/>
  <c r="AB19" i="14"/>
  <c r="F24" i="10"/>
  <c r="AC18" i="14"/>
  <c r="G23" i="10"/>
  <c r="AB18" i="14"/>
  <c r="F23" i="10"/>
  <c r="AC17" i="14"/>
  <c r="G22" i="10"/>
  <c r="AB17" i="14"/>
  <c r="F22" i="10"/>
  <c r="AC16" i="14"/>
  <c r="G21" i="10"/>
  <c r="AB16" i="14"/>
  <c r="AC15" i="14"/>
  <c r="G17" i="10" s="1"/>
  <c r="AB15" i="14"/>
  <c r="F17" i="10" s="1"/>
  <c r="AC14" i="14"/>
  <c r="G16" i="10" s="1"/>
  <c r="AB14" i="14"/>
  <c r="F16" i="10" s="1"/>
  <c r="X13" i="14"/>
  <c r="X24" i="14" s="1"/>
  <c r="X41" i="14"/>
  <c r="W13" i="14"/>
  <c r="W24" i="14"/>
  <c r="W41" i="14" s="1"/>
  <c r="V13" i="14"/>
  <c r="V24" i="14" s="1"/>
  <c r="V41" i="14"/>
  <c r="U13" i="14"/>
  <c r="U24" i="14"/>
  <c r="U41" i="14" s="1"/>
  <c r="T13" i="14"/>
  <c r="T24" i="14" s="1"/>
  <c r="T41" i="14"/>
  <c r="Q13" i="14"/>
  <c r="Q24" i="14"/>
  <c r="Q41" i="14" s="1"/>
  <c r="O13" i="14"/>
  <c r="O24" i="14"/>
  <c r="J13" i="14"/>
  <c r="J24" i="14"/>
  <c r="J41" i="14" s="1"/>
  <c r="F13" i="14"/>
  <c r="F24" i="14"/>
  <c r="F41" i="14" s="1"/>
  <c r="E13" i="14"/>
  <c r="E24" i="14" s="1"/>
  <c r="D13" i="14"/>
  <c r="D24" i="14" s="1"/>
  <c r="C13" i="14"/>
  <c r="C24" i="14" s="1"/>
  <c r="B13" i="14"/>
  <c r="B24" i="14" s="1"/>
  <c r="B41" i="14" s="1"/>
  <c r="AC12" i="14"/>
  <c r="G14" i="10" s="1"/>
  <c r="AB12" i="14"/>
  <c r="F14" i="10" s="1"/>
  <c r="J14" i="10" s="1"/>
  <c r="AC11" i="14"/>
  <c r="AB11" i="14"/>
  <c r="F13" i="10"/>
  <c r="AB10" i="14"/>
  <c r="AB9" i="14"/>
  <c r="AB8" i="14"/>
  <c r="L42" i="13"/>
  <c r="K42" i="13"/>
  <c r="J42" i="13"/>
  <c r="I42" i="13"/>
  <c r="H42" i="13"/>
  <c r="G42" i="13"/>
  <c r="F42" i="13"/>
  <c r="E42" i="13"/>
  <c r="D42" i="13"/>
  <c r="C42" i="13"/>
  <c r="B42" i="13"/>
  <c r="M42" i="13" s="1"/>
  <c r="E42" i="10"/>
  <c r="E38" i="10"/>
  <c r="E36" i="10"/>
  <c r="K36" i="10" s="1"/>
  <c r="L33" i="13"/>
  <c r="K33" i="13"/>
  <c r="K44" i="13" s="1"/>
  <c r="J33" i="13"/>
  <c r="I33" i="13"/>
  <c r="I44" i="13" s="1"/>
  <c r="H33" i="13"/>
  <c r="G33" i="13"/>
  <c r="F33" i="13"/>
  <c r="E33" i="13"/>
  <c r="E44" i="13" s="1"/>
  <c r="D33" i="13"/>
  <c r="M33" i="13" s="1"/>
  <c r="C33" i="13"/>
  <c r="N33" i="13"/>
  <c r="B33" i="13"/>
  <c r="E33" i="10"/>
  <c r="L26" i="13"/>
  <c r="K26" i="13"/>
  <c r="J26" i="13"/>
  <c r="I26" i="13"/>
  <c r="H26" i="13"/>
  <c r="G26" i="13"/>
  <c r="G28" i="13" s="1"/>
  <c r="F26" i="13"/>
  <c r="C26" i="13"/>
  <c r="B26" i="13"/>
  <c r="L17" i="13"/>
  <c r="J17" i="13"/>
  <c r="H17" i="13"/>
  <c r="F17" i="13"/>
  <c r="F28" i="13" s="1"/>
  <c r="E17" i="13"/>
  <c r="E28" i="13" s="1"/>
  <c r="D17" i="13"/>
  <c r="D28" i="13" s="1"/>
  <c r="B17" i="13"/>
  <c r="B28" i="13" s="1"/>
  <c r="E16" i="10"/>
  <c r="E15" i="10"/>
  <c r="E14" i="10"/>
  <c r="E13" i="10"/>
  <c r="BZ41" i="12"/>
  <c r="BX41" i="12"/>
  <c r="BX43" i="12" s="1"/>
  <c r="BV41" i="12"/>
  <c r="BQ41" i="12"/>
  <c r="BQ43" i="12" s="1"/>
  <c r="BO41" i="12"/>
  <c r="BN41" i="12"/>
  <c r="BM41" i="12"/>
  <c r="BK41" i="12"/>
  <c r="BJ41" i="12"/>
  <c r="BH41" i="12"/>
  <c r="BF41" i="12"/>
  <c r="BE41" i="12"/>
  <c r="BD41" i="12"/>
  <c r="BC41" i="12"/>
  <c r="BB41" i="12"/>
  <c r="AZ41" i="12"/>
  <c r="AY41" i="12"/>
  <c r="AX41" i="12"/>
  <c r="AW41" i="12"/>
  <c r="AV41" i="12"/>
  <c r="AT41" i="12"/>
  <c r="AQ41" i="12"/>
  <c r="AP41" i="12"/>
  <c r="AO41" i="12"/>
  <c r="AN41" i="12"/>
  <c r="AM41" i="12"/>
  <c r="AK41" i="12"/>
  <c r="AI41" i="12"/>
  <c r="AG41" i="12"/>
  <c r="AB41" i="12"/>
  <c r="Z41" i="12"/>
  <c r="Z43" i="12"/>
  <c r="X41" i="12"/>
  <c r="V41" i="12"/>
  <c r="T41" i="12"/>
  <c r="Q41" i="12"/>
  <c r="O41" i="12"/>
  <c r="M41" i="12"/>
  <c r="L41" i="12"/>
  <c r="I41" i="12"/>
  <c r="G41" i="12"/>
  <c r="F41" i="12"/>
  <c r="F43" i="12" s="1"/>
  <c r="E41" i="12"/>
  <c r="D41" i="12"/>
  <c r="C41" i="12"/>
  <c r="BZ32" i="12"/>
  <c r="BX32" i="12"/>
  <c r="BV32" i="12"/>
  <c r="BQ32" i="12"/>
  <c r="BO32" i="12"/>
  <c r="BN32" i="12"/>
  <c r="BN43" i="12"/>
  <c r="BM32" i="12"/>
  <c r="BK32" i="12"/>
  <c r="BK43" i="12" s="1"/>
  <c r="BJ32" i="12"/>
  <c r="BJ43" i="12" s="1"/>
  <c r="BH32" i="12"/>
  <c r="BF32" i="12"/>
  <c r="BF43" i="12" s="1"/>
  <c r="BE32" i="12"/>
  <c r="BE43" i="12"/>
  <c r="BD32" i="12"/>
  <c r="BC32" i="12"/>
  <c r="BC43" i="12" s="1"/>
  <c r="BB32" i="12"/>
  <c r="AZ32" i="12"/>
  <c r="AZ43" i="12" s="1"/>
  <c r="AY32" i="12"/>
  <c r="AX32" i="12"/>
  <c r="AX43" i="12" s="1"/>
  <c r="AW32" i="12"/>
  <c r="AT32" i="12"/>
  <c r="AT43" i="12" s="1"/>
  <c r="AP32" i="12"/>
  <c r="AN32" i="12"/>
  <c r="AN43" i="12" s="1"/>
  <c r="AK32" i="12"/>
  <c r="AI32" i="12"/>
  <c r="AI43" i="12" s="1"/>
  <c r="AG32" i="12"/>
  <c r="AB32" i="12"/>
  <c r="AB43" i="12"/>
  <c r="X32" i="12"/>
  <c r="Q32" i="12"/>
  <c r="M32" i="12"/>
  <c r="L32" i="12"/>
  <c r="L43" i="12" s="1"/>
  <c r="I32" i="12"/>
  <c r="I43" i="12" s="1"/>
  <c r="G32" i="12"/>
  <c r="G43" i="12"/>
  <c r="F32" i="12"/>
  <c r="D32" i="12"/>
  <c r="D43" i="12" s="1"/>
  <c r="C32" i="12"/>
  <c r="C33" i="10"/>
  <c r="C34" i="10" s="1"/>
  <c r="AV32" i="12"/>
  <c r="AV43" i="12" s="1"/>
  <c r="AQ32" i="12"/>
  <c r="AQ43" i="12"/>
  <c r="AO32" i="12"/>
  <c r="AM32" i="12"/>
  <c r="AM43" i="12" s="1"/>
  <c r="V32" i="12"/>
  <c r="T32" i="12"/>
  <c r="T43" i="12"/>
  <c r="BZ25" i="12"/>
  <c r="BX25" i="12"/>
  <c r="BV25" i="12"/>
  <c r="BQ25" i="12"/>
  <c r="BO25" i="12"/>
  <c r="BN25" i="12"/>
  <c r="BM25" i="12"/>
  <c r="BK25" i="12"/>
  <c r="BJ25" i="12"/>
  <c r="BH25" i="12"/>
  <c r="BH27" i="12" s="1"/>
  <c r="BF25" i="12"/>
  <c r="BE25" i="12"/>
  <c r="BD25" i="12"/>
  <c r="BC25" i="12"/>
  <c r="BB25" i="12"/>
  <c r="AZ25" i="12"/>
  <c r="AY25" i="12"/>
  <c r="AX25" i="12"/>
  <c r="AW25" i="12"/>
  <c r="AV25" i="12"/>
  <c r="AV27" i="12" s="1"/>
  <c r="AT25" i="12"/>
  <c r="AQ25" i="12"/>
  <c r="AP25" i="12"/>
  <c r="AO25" i="12"/>
  <c r="AO27" i="12" s="1"/>
  <c r="AN25" i="12"/>
  <c r="AM25" i="12"/>
  <c r="AK25" i="12"/>
  <c r="AI25" i="12"/>
  <c r="AI27" i="12" s="1"/>
  <c r="AG25" i="12"/>
  <c r="AB25" i="12"/>
  <c r="Z25" i="12"/>
  <c r="X25" i="12"/>
  <c r="V25" i="12"/>
  <c r="T25" i="12"/>
  <c r="Q25" i="12"/>
  <c r="M25" i="12"/>
  <c r="L25" i="12"/>
  <c r="I25" i="12"/>
  <c r="I27" i="12" s="1"/>
  <c r="G25" i="12"/>
  <c r="F25" i="12"/>
  <c r="E25" i="12"/>
  <c r="D25" i="12"/>
  <c r="CA25" i="12" s="1"/>
  <c r="C25" i="12"/>
  <c r="BN16" i="12"/>
  <c r="BN27" i="12" s="1"/>
  <c r="BN45" i="12" s="1"/>
  <c r="BJ16" i="12"/>
  <c r="BJ27" i="12" s="1"/>
  <c r="BH16" i="12"/>
  <c r="BE16" i="12"/>
  <c r="BE27" i="12" s="1"/>
  <c r="BC16" i="12"/>
  <c r="AY16" i="12"/>
  <c r="AW16" i="12"/>
  <c r="AP16" i="12"/>
  <c r="AP27" i="12" s="1"/>
  <c r="AN16" i="12"/>
  <c r="M16" i="12"/>
  <c r="M27" i="12" s="1"/>
  <c r="F16" i="12"/>
  <c r="D16" i="12"/>
  <c r="CA16" i="12" s="1"/>
  <c r="BO16" i="12"/>
  <c r="BB16" i="12"/>
  <c r="AI16" i="12"/>
  <c r="X16" i="12"/>
  <c r="BF16" i="12"/>
  <c r="AT16" i="12"/>
  <c r="AT27" i="12" s="1"/>
  <c r="BD16" i="12"/>
  <c r="AZ16" i="12"/>
  <c r="Q16" i="12"/>
  <c r="BX16" i="12"/>
  <c r="BX27" i="12" s="1"/>
  <c r="BK16" i="12"/>
  <c r="BK27" i="12"/>
  <c r="BK45" i="12" s="1"/>
  <c r="F44" i="9"/>
  <c r="E44" i="9"/>
  <c r="E33" i="9"/>
  <c r="E35" i="9" s="1"/>
  <c r="E46" i="9" s="1"/>
  <c r="F28" i="9"/>
  <c r="E28" i="9"/>
  <c r="F15" i="9"/>
  <c r="E15" i="9"/>
  <c r="F48" i="8"/>
  <c r="E48" i="8"/>
  <c r="E50" i="8" s="1"/>
  <c r="E37" i="8"/>
  <c r="E39" i="8"/>
  <c r="F32" i="8"/>
  <c r="E32" i="8"/>
  <c r="F19" i="8"/>
  <c r="E19" i="8"/>
  <c r="F47" i="7"/>
  <c r="E47" i="7"/>
  <c r="F38" i="7"/>
  <c r="F33" i="7"/>
  <c r="E33" i="7"/>
  <c r="F28" i="7"/>
  <c r="E28" i="7"/>
  <c r="F16" i="7"/>
  <c r="F35" i="7" s="1"/>
  <c r="F49" i="7" s="1"/>
  <c r="E16" i="7"/>
  <c r="E35" i="7"/>
  <c r="E49" i="7" s="1"/>
  <c r="D15" i="6"/>
  <c r="E15" i="6"/>
  <c r="F15" i="6"/>
  <c r="G15" i="6"/>
  <c r="I8" i="6"/>
  <c r="I9" i="6"/>
  <c r="I11" i="6"/>
  <c r="H9" i="6"/>
  <c r="H11" i="6"/>
  <c r="C15" i="6"/>
  <c r="B15" i="6"/>
  <c r="C73" i="11"/>
  <c r="B73" i="11"/>
  <c r="H8" i="6"/>
  <c r="H15" i="6" s="1"/>
  <c r="F32" i="17"/>
  <c r="G22" i="17"/>
  <c r="F22" i="17"/>
  <c r="K7" i="21"/>
  <c r="K8" i="21"/>
  <c r="K9" i="21"/>
  <c r="K10" i="21"/>
  <c r="K11" i="21"/>
  <c r="K25" i="21"/>
  <c r="K24" i="21"/>
  <c r="K23" i="21"/>
  <c r="K21" i="21"/>
  <c r="K20" i="21"/>
  <c r="K19" i="21"/>
  <c r="K18" i="21"/>
  <c r="K16" i="21"/>
  <c r="K15" i="21"/>
  <c r="K14" i="21"/>
  <c r="B45" i="17"/>
  <c r="E45" i="17"/>
  <c r="K9" i="5"/>
  <c r="L9" i="5"/>
  <c r="K10" i="5"/>
  <c r="L10" i="5"/>
  <c r="K11" i="5"/>
  <c r="L11" i="5"/>
  <c r="K12" i="5"/>
  <c r="L12" i="5"/>
  <c r="K13" i="5"/>
  <c r="L13" i="5"/>
  <c r="E14" i="5"/>
  <c r="F14" i="5"/>
  <c r="L14" i="5" s="1"/>
  <c r="E28" i="1" s="1"/>
  <c r="E31" i="1" s="1"/>
  <c r="E36" i="1" s="1"/>
  <c r="G14" i="5"/>
  <c r="I14" i="5"/>
  <c r="K14" i="5" s="1"/>
  <c r="K16" i="5"/>
  <c r="L16" i="5"/>
  <c r="K17" i="5"/>
  <c r="L17" i="5"/>
  <c r="K18" i="5"/>
  <c r="L18" i="5"/>
  <c r="K19" i="5"/>
  <c r="L19" i="5"/>
  <c r="K20" i="5"/>
  <c r="L20" i="5"/>
  <c r="K21" i="5"/>
  <c r="L21" i="5"/>
  <c r="E22" i="5"/>
  <c r="F22" i="5"/>
  <c r="G22" i="5"/>
  <c r="H22" i="5"/>
  <c r="H30" i="5" s="1"/>
  <c r="H41" i="5" s="1"/>
  <c r="I22" i="5"/>
  <c r="K22" i="5" s="1"/>
  <c r="D29" i="1" s="1"/>
  <c r="J22" i="5"/>
  <c r="J30" i="5"/>
  <c r="J41" i="5" s="1"/>
  <c r="K24" i="5"/>
  <c r="L24" i="5"/>
  <c r="K25" i="5"/>
  <c r="L25" i="5"/>
  <c r="K26" i="5"/>
  <c r="L26" i="5"/>
  <c r="E28" i="5"/>
  <c r="E30" i="5"/>
  <c r="G28" i="5"/>
  <c r="I28" i="5"/>
  <c r="I30" i="5" s="1"/>
  <c r="K32" i="5"/>
  <c r="L32" i="5"/>
  <c r="K33" i="5"/>
  <c r="L33" i="5"/>
  <c r="K34" i="5"/>
  <c r="D34" i="1" s="1"/>
  <c r="L34" i="5"/>
  <c r="E34" i="1" s="1"/>
  <c r="K35" i="5"/>
  <c r="L35" i="5"/>
  <c r="K36" i="5"/>
  <c r="L36" i="5"/>
  <c r="K37" i="5"/>
  <c r="L37" i="5"/>
  <c r="K38" i="5"/>
  <c r="L38" i="5"/>
  <c r="E39" i="5"/>
  <c r="F39" i="5"/>
  <c r="G39" i="5"/>
  <c r="H39" i="5"/>
  <c r="I39" i="5"/>
  <c r="I41" i="5" s="1"/>
  <c r="J39" i="5"/>
  <c r="L22" i="5"/>
  <c r="E29" i="1" s="1"/>
  <c r="B44" i="13"/>
  <c r="K26" i="21"/>
  <c r="L28" i="13"/>
  <c r="J44" i="13"/>
  <c r="H44" i="13"/>
  <c r="G34" i="17"/>
  <c r="BM16" i="12"/>
  <c r="BM27" i="12"/>
  <c r="BV16" i="12"/>
  <c r="BZ16" i="12"/>
  <c r="F44" i="13"/>
  <c r="D46" i="15"/>
  <c r="Q35" i="15"/>
  <c r="C19" i="15"/>
  <c r="C30" i="15" s="1"/>
  <c r="R13" i="15"/>
  <c r="Q19" i="15"/>
  <c r="O25" i="12"/>
  <c r="AC9" i="14"/>
  <c r="AC8" i="14"/>
  <c r="G13" i="14"/>
  <c r="G24" i="14" s="1"/>
  <c r="G41" i="14" s="1"/>
  <c r="E32" i="12"/>
  <c r="I35" i="15"/>
  <c r="I46" i="15" s="1"/>
  <c r="R46" i="15" s="1"/>
  <c r="R32" i="15"/>
  <c r="R35" i="15" s="1"/>
  <c r="D18" i="10"/>
  <c r="O32" i="12"/>
  <c r="L16" i="12"/>
  <c r="I16" i="12"/>
  <c r="G16" i="12"/>
  <c r="G27" i="12" s="1"/>
  <c r="G45" i="12" s="1"/>
  <c r="I19" i="15"/>
  <c r="I30" i="15"/>
  <c r="P19" i="15"/>
  <c r="P30" i="15"/>
  <c r="P48" i="15" s="1"/>
  <c r="G19" i="15"/>
  <c r="G30" i="15" s="1"/>
  <c r="G48" i="15" s="1"/>
  <c r="N19" i="15"/>
  <c r="N30" i="15" s="1"/>
  <c r="N48" i="15" s="1"/>
  <c r="CB9" i="12"/>
  <c r="O16" i="12"/>
  <c r="R12" i="15"/>
  <c r="L19" i="15"/>
  <c r="L30" i="15" s="1"/>
  <c r="L48" i="15" s="1"/>
  <c r="R11" i="15"/>
  <c r="I18" i="10"/>
  <c r="I29" i="10" s="1"/>
  <c r="E19" i="15"/>
  <c r="E30" i="15" s="1"/>
  <c r="E48" i="15"/>
  <c r="CB29" i="12"/>
  <c r="F34" i="17"/>
  <c r="AX16" i="12"/>
  <c r="AX27" i="12"/>
  <c r="AM16" i="12"/>
  <c r="AG16" i="12"/>
  <c r="AG27" i="12" s="1"/>
  <c r="V16" i="12"/>
  <c r="BQ16" i="12"/>
  <c r="BQ27" i="12" s="1"/>
  <c r="Z16" i="12"/>
  <c r="I17" i="13"/>
  <c r="P13" i="14"/>
  <c r="P24" i="14"/>
  <c r="P41" i="14" s="1"/>
  <c r="R13" i="14"/>
  <c r="R24" i="14"/>
  <c r="E16" i="12"/>
  <c r="AQ16" i="12"/>
  <c r="AQ27" i="12" s="1"/>
  <c r="AE16" i="12"/>
  <c r="AB16" i="12"/>
  <c r="AB27" i="12" s="1"/>
  <c r="BS16" i="12"/>
  <c r="BS27" i="12" s="1"/>
  <c r="C16" i="12"/>
  <c r="K13" i="14"/>
  <c r="K24" i="14"/>
  <c r="K41" i="14" s="1"/>
  <c r="AC10" i="14"/>
  <c r="G17" i="13"/>
  <c r="T16" i="12"/>
  <c r="T27" i="12" s="1"/>
  <c r="T45" i="12" s="1"/>
  <c r="AO16" i="12"/>
  <c r="W33" i="2"/>
  <c r="W38" i="2"/>
  <c r="D16" i="1"/>
  <c r="X38" i="2"/>
  <c r="E16" i="1"/>
  <c r="W49" i="2"/>
  <c r="X49" i="2"/>
  <c r="X33" i="2"/>
  <c r="N10" i="13"/>
  <c r="N17" i="13" s="1"/>
  <c r="E18" i="10"/>
  <c r="AK16" i="12"/>
  <c r="H21" i="1"/>
  <c r="K17" i="13"/>
  <c r="I21" i="1"/>
  <c r="I26" i="1" s="1"/>
  <c r="F35" i="9"/>
  <c r="F46" i="9"/>
  <c r="F36" i="4"/>
  <c r="F39" i="8"/>
  <c r="F50" i="8" s="1"/>
  <c r="G18" i="2"/>
  <c r="K11" i="10"/>
  <c r="K31" i="10"/>
  <c r="AC29" i="14"/>
  <c r="AB29" i="14"/>
  <c r="F18" i="10"/>
  <c r="G18" i="10"/>
  <c r="K10" i="10"/>
  <c r="J10" i="10"/>
  <c r="K12" i="10"/>
  <c r="J11" i="10"/>
  <c r="J12" i="10"/>
  <c r="I40" i="1"/>
  <c r="H40" i="1"/>
  <c r="R40" i="2"/>
  <c r="I40" i="2"/>
  <c r="I51" i="2" s="1"/>
  <c r="H26" i="1"/>
  <c r="H41" i="3"/>
  <c r="AO43" i="12"/>
  <c r="E20" i="10"/>
  <c r="E22" i="10"/>
  <c r="K22" i="10" s="1"/>
  <c r="E21" i="10"/>
  <c r="E23" i="10"/>
  <c r="E24" i="10"/>
  <c r="K24" i="10" s="1"/>
  <c r="E25" i="10"/>
  <c r="E26" i="10"/>
  <c r="K26" i="10" s="1"/>
  <c r="H100" i="16"/>
  <c r="I100" i="16"/>
  <c r="I80" i="16"/>
  <c r="C48" i="15"/>
  <c r="F21" i="10"/>
  <c r="G25" i="10"/>
  <c r="G27" i="10"/>
  <c r="G29" i="10" s="1"/>
  <c r="G30" i="10"/>
  <c r="G35" i="10"/>
  <c r="G37" i="10"/>
  <c r="K37" i="10" s="1"/>
  <c r="G39" i="10"/>
  <c r="G42" i="10"/>
  <c r="H48" i="15"/>
  <c r="I34" i="10"/>
  <c r="I45" i="10" s="1"/>
  <c r="I47" i="10" s="1"/>
  <c r="R19" i="15"/>
  <c r="R30" i="15" s="1"/>
  <c r="Q46" i="15"/>
  <c r="Q30" i="15"/>
  <c r="D48" i="15"/>
  <c r="I48" i="15"/>
  <c r="M48" i="15"/>
  <c r="R48" i="15"/>
  <c r="G19" i="10"/>
  <c r="K19" i="10" s="1"/>
  <c r="G20" i="10"/>
  <c r="R41" i="14"/>
  <c r="O41" i="14"/>
  <c r="F20" i="10"/>
  <c r="J20" i="10" s="1"/>
  <c r="AC39" i="14"/>
  <c r="C41" i="14"/>
  <c r="E41" i="14"/>
  <c r="M41" i="14"/>
  <c r="L41" i="14"/>
  <c r="AB24" i="14"/>
  <c r="AB39" i="14"/>
  <c r="D41" i="14"/>
  <c r="K23" i="10"/>
  <c r="F29" i="10"/>
  <c r="K14" i="10"/>
  <c r="M17" i="13"/>
  <c r="C44" i="13"/>
  <c r="N26" i="13"/>
  <c r="H28" i="13"/>
  <c r="H46" i="13"/>
  <c r="N42" i="13"/>
  <c r="F46" i="13"/>
  <c r="C28" i="13"/>
  <c r="J28" i="13"/>
  <c r="J46" i="13" s="1"/>
  <c r="D44" i="13"/>
  <c r="D46" i="13" s="1"/>
  <c r="M26" i="13"/>
  <c r="K28" i="13"/>
  <c r="G44" i="13"/>
  <c r="G46" i="13" s="1"/>
  <c r="L44" i="13"/>
  <c r="L46" i="13" s="1"/>
  <c r="E43" i="10"/>
  <c r="E34" i="10"/>
  <c r="D27" i="10"/>
  <c r="D34" i="10"/>
  <c r="J13" i="10"/>
  <c r="J42" i="10"/>
  <c r="J43" i="10" s="1"/>
  <c r="D43" i="10"/>
  <c r="D45" i="10" s="1"/>
  <c r="J32" i="10"/>
  <c r="J21" i="10"/>
  <c r="K15" i="10"/>
  <c r="BM43" i="12"/>
  <c r="BM45" i="12"/>
  <c r="C27" i="12"/>
  <c r="BD27" i="12"/>
  <c r="AY43" i="12"/>
  <c r="BD43" i="12"/>
  <c r="AJ27" i="12"/>
  <c r="Q27" i="12"/>
  <c r="AG43" i="12"/>
  <c r="AK43" i="12"/>
  <c r="AP43" i="12"/>
  <c r="BB43" i="12"/>
  <c r="BH43" i="12"/>
  <c r="BO43" i="12"/>
  <c r="BV43" i="12"/>
  <c r="BV45" i="12" s="1"/>
  <c r="BZ43" i="12"/>
  <c r="AK27" i="12"/>
  <c r="AE27" i="12"/>
  <c r="AE45" i="12" s="1"/>
  <c r="E27" i="12"/>
  <c r="V27" i="12"/>
  <c r="AY27" i="12"/>
  <c r="AY45" i="12" s="1"/>
  <c r="Q43" i="12"/>
  <c r="K17" i="10"/>
  <c r="K41" i="10"/>
  <c r="AN27" i="12"/>
  <c r="W27" i="12"/>
  <c r="AA43" i="12"/>
  <c r="AF43" i="12"/>
  <c r="AH27" i="12"/>
  <c r="AH43" i="12"/>
  <c r="BU27" i="12"/>
  <c r="BW43" i="12"/>
  <c r="BY27" i="12"/>
  <c r="AD43" i="12"/>
  <c r="BL27" i="12"/>
  <c r="BL43" i="12"/>
  <c r="BL45" i="12" s="1"/>
  <c r="AM27" i="12"/>
  <c r="O43" i="12"/>
  <c r="O27" i="12"/>
  <c r="X27" i="12"/>
  <c r="AW27" i="12"/>
  <c r="AW45" i="12" s="1"/>
  <c r="I45" i="12"/>
  <c r="BV27" i="12"/>
  <c r="BO27" i="12"/>
  <c r="BO45" i="12" s="1"/>
  <c r="F27" i="12"/>
  <c r="F45" i="12" s="1"/>
  <c r="X43" i="12"/>
  <c r="CB41" i="12"/>
  <c r="K27" i="12"/>
  <c r="P27" i="12"/>
  <c r="S43" i="12"/>
  <c r="AB45" i="12"/>
  <c r="BR43" i="12"/>
  <c r="BG27" i="12"/>
  <c r="C18" i="10"/>
  <c r="K18" i="10"/>
  <c r="AW43" i="12"/>
  <c r="BA43" i="12"/>
  <c r="CA32" i="12"/>
  <c r="AQ45" i="12"/>
  <c r="BQ45" i="12"/>
  <c r="L27" i="12"/>
  <c r="L45" i="12" s="1"/>
  <c r="E43" i="12"/>
  <c r="E45" i="12" s="1"/>
  <c r="BX45" i="12"/>
  <c r="AI45" i="12"/>
  <c r="BC27" i="12"/>
  <c r="BC45" i="12" s="1"/>
  <c r="C43" i="12"/>
  <c r="CA41" i="12"/>
  <c r="B43" i="12"/>
  <c r="N27" i="12"/>
  <c r="U27" i="12"/>
  <c r="U43" i="12"/>
  <c r="AA27" i="12"/>
  <c r="AA45" i="12"/>
  <c r="AL43" i="12"/>
  <c r="AS43" i="12"/>
  <c r="AU27" i="12"/>
  <c r="AU43" i="12"/>
  <c r="AE43" i="12"/>
  <c r="BP27" i="12"/>
  <c r="BP43" i="12"/>
  <c r="V43" i="12"/>
  <c r="AX45" i="12"/>
  <c r="BS43" i="12"/>
  <c r="BS45" i="12"/>
  <c r="AF27" i="12"/>
  <c r="AS27" i="12"/>
  <c r="O45" i="12"/>
  <c r="N43" i="12"/>
  <c r="BA27" i="12"/>
  <c r="BA45" i="12"/>
  <c r="Y27" i="12"/>
  <c r="BR45" i="12"/>
  <c r="B18" i="10"/>
  <c r="J18" i="10"/>
  <c r="AG45" i="12"/>
  <c r="BE45" i="12"/>
  <c r="Y43" i="12"/>
  <c r="K25" i="10"/>
  <c r="CB16" i="12"/>
  <c r="AO45" i="12"/>
  <c r="Z27" i="12"/>
  <c r="Z45" i="12" s="1"/>
  <c r="AM45" i="12"/>
  <c r="B27" i="12"/>
  <c r="B45" i="12"/>
  <c r="BZ27" i="12"/>
  <c r="BZ45" i="12" s="1"/>
  <c r="AZ27" i="12"/>
  <c r="AZ45" i="12" s="1"/>
  <c r="BF27" i="12"/>
  <c r="BF45" i="12" s="1"/>
  <c r="BB27" i="12"/>
  <c r="BB45" i="12" s="1"/>
  <c r="D27" i="12"/>
  <c r="D45" i="12" s="1"/>
  <c r="AN45" i="12"/>
  <c r="BH45" i="12"/>
  <c r="BJ45" i="12"/>
  <c r="M43" i="12"/>
  <c r="M45" i="12"/>
  <c r="J17" i="10"/>
  <c r="K30" i="10"/>
  <c r="H43" i="12"/>
  <c r="H45" i="12"/>
  <c r="K43" i="12"/>
  <c r="K45" i="12"/>
  <c r="P43" i="12"/>
  <c r="P45" i="12"/>
  <c r="S27" i="12"/>
  <c r="W43" i="12"/>
  <c r="AJ43" i="12"/>
  <c r="AJ45" i="12" s="1"/>
  <c r="AL27" i="12"/>
  <c r="AL45" i="12" s="1"/>
  <c r="BU43" i="12"/>
  <c r="BU45" i="12"/>
  <c r="BW27" i="12"/>
  <c r="BW45" i="12"/>
  <c r="BY43" i="12"/>
  <c r="BY45" i="12"/>
  <c r="BG43" i="12"/>
  <c r="BG45" i="12"/>
  <c r="AD27" i="12"/>
  <c r="C45" i="12"/>
  <c r="K46" i="10"/>
  <c r="K28" i="10"/>
  <c r="K35" i="10"/>
  <c r="E47" i="11"/>
  <c r="D73" i="11"/>
  <c r="E27" i="10"/>
  <c r="D29" i="10"/>
  <c r="K33" i="10"/>
  <c r="I30" i="1"/>
  <c r="I31" i="1" s="1"/>
  <c r="I38" i="1"/>
  <c r="I42" i="1" s="1"/>
  <c r="C43" i="10"/>
  <c r="K39" i="10"/>
  <c r="K32" i="10"/>
  <c r="J15" i="10"/>
  <c r="B43" i="10"/>
  <c r="B27" i="10"/>
  <c r="B29" i="10" s="1"/>
  <c r="J29" i="10" s="1"/>
  <c r="K20" i="10"/>
  <c r="F34" i="10"/>
  <c r="F45" i="10"/>
  <c r="G34" i="10"/>
  <c r="G45" i="10" s="1"/>
  <c r="G47" i="10" s="1"/>
  <c r="J16" i="10"/>
  <c r="K21" i="10"/>
  <c r="J31" i="10"/>
  <c r="B34" i="10"/>
  <c r="J34" i="10" s="1"/>
  <c r="K16" i="10"/>
  <c r="K13" i="10"/>
  <c r="K38" i="10"/>
  <c r="J24" i="10"/>
  <c r="J33" i="10"/>
  <c r="H30" i="1"/>
  <c r="H31" i="1" s="1"/>
  <c r="H38" i="1"/>
  <c r="H42" i="1" s="1"/>
  <c r="C27" i="10"/>
  <c r="J26" i="10"/>
  <c r="H47" i="10"/>
  <c r="I15" i="6"/>
  <c r="K28" i="5"/>
  <c r="D30" i="1" s="1"/>
  <c r="L39" i="5"/>
  <c r="E33" i="1" s="1"/>
  <c r="E40" i="1" s="1"/>
  <c r="G30" i="5"/>
  <c r="D28" i="1"/>
  <c r="F30" i="5"/>
  <c r="L30" i="5" s="1"/>
  <c r="K30" i="5"/>
  <c r="F41" i="5"/>
  <c r="G41" i="5"/>
  <c r="X18" i="2"/>
  <c r="R51" i="2"/>
  <c r="F40" i="2"/>
  <c r="F51" i="2"/>
  <c r="Q40" i="2"/>
  <c r="Q51" i="2"/>
  <c r="H51" i="2"/>
  <c r="X40" i="2"/>
  <c r="AB41" i="14"/>
  <c r="J45" i="10"/>
  <c r="E45" i="10"/>
  <c r="N44" i="13"/>
  <c r="D47" i="10"/>
  <c r="CB43" i="12"/>
  <c r="AP45" i="12"/>
  <c r="AT45" i="12"/>
  <c r="AK45" i="12"/>
  <c r="C29" i="10"/>
  <c r="AD45" i="12"/>
  <c r="S45" i="12"/>
  <c r="AV45" i="12"/>
  <c r="AF45" i="12"/>
  <c r="V45" i="12"/>
  <c r="AH45" i="12"/>
  <c r="N45" i="12"/>
  <c r="K27" i="10"/>
  <c r="CA43" i="12"/>
  <c r="CA27" i="12"/>
  <c r="CB27" i="12"/>
  <c r="Y45" i="12"/>
  <c r="AS45" i="12"/>
  <c r="AU45" i="12"/>
  <c r="BP45" i="12"/>
  <c r="U45" i="12"/>
  <c r="B45" i="10"/>
  <c r="B47" i="10"/>
  <c r="K34" i="10"/>
  <c r="J27" i="10"/>
  <c r="L41" i="5"/>
  <c r="X51" i="2" l="1"/>
  <c r="X45" i="12"/>
  <c r="W45" i="12"/>
  <c r="CA45" i="12" s="1"/>
  <c r="Q45" i="12"/>
  <c r="BD45" i="12"/>
  <c r="C46" i="13"/>
  <c r="W18" i="2"/>
  <c r="D13" i="1" s="1"/>
  <c r="D21" i="1" s="1"/>
  <c r="G40" i="2"/>
  <c r="AC13" i="14"/>
  <c r="AC24" i="14" s="1"/>
  <c r="AC41" i="14" s="1"/>
  <c r="K39" i="5"/>
  <c r="D33" i="1" s="1"/>
  <c r="D40" i="1" s="1"/>
  <c r="E41" i="5"/>
  <c r="K41" i="5" s="1"/>
  <c r="C45" i="10"/>
  <c r="E46" i="13"/>
  <c r="K46" i="13"/>
  <c r="K42" i="10"/>
  <c r="Q48" i="15"/>
  <c r="E21" i="1"/>
  <c r="C47" i="10"/>
  <c r="D31" i="1"/>
  <c r="D36" i="1" s="1"/>
  <c r="F47" i="10"/>
  <c r="J47" i="10" s="1"/>
  <c r="E29" i="10"/>
  <c r="B46" i="13"/>
  <c r="M46" i="13" s="1"/>
  <c r="M44" i="13"/>
  <c r="M28" i="13"/>
  <c r="I28" i="13"/>
  <c r="I46" i="13" s="1"/>
  <c r="CB25" i="12"/>
  <c r="CB32" i="12"/>
  <c r="F19" i="10"/>
  <c r="AB13" i="14"/>
  <c r="E47" i="10" l="1"/>
  <c r="K29" i="10"/>
  <c r="E38" i="1"/>
  <c r="E26" i="1"/>
  <c r="E42" i="1" s="1"/>
  <c r="K43" i="10"/>
  <c r="K45" i="10" s="1"/>
  <c r="D26" i="1"/>
  <c r="D42" i="1" s="1"/>
  <c r="D38" i="1"/>
  <c r="K47" i="10"/>
  <c r="G51" i="2"/>
  <c r="W51" i="2" s="1"/>
  <c r="W40" i="2"/>
</calcChain>
</file>

<file path=xl/sharedStrings.xml><?xml version="1.0" encoding="utf-8"?>
<sst xmlns="http://schemas.openxmlformats.org/spreadsheetml/2006/main" count="1560" uniqueCount="466">
  <si>
    <t>KÖLTSÉGVETÉS MÉRLEGE</t>
  </si>
  <si>
    <t xml:space="preserve"> Ft-ban</t>
  </si>
  <si>
    <t xml:space="preserve">Bevétel </t>
  </si>
  <si>
    <t>Kiadás</t>
  </si>
  <si>
    <t xml:space="preserve">Megnevezés </t>
  </si>
  <si>
    <t>Előirányzat</t>
  </si>
  <si>
    <t>Eredeti</t>
  </si>
  <si>
    <t>Módosított</t>
  </si>
  <si>
    <t>Teljesítés</t>
  </si>
  <si>
    <t xml:space="preserve">B1. Működési célú támogatások államháztartáson belülről </t>
  </si>
  <si>
    <t>K1. Személyi juttatás</t>
  </si>
  <si>
    <t xml:space="preserve">B3. Közhatalmi bevételek </t>
  </si>
  <si>
    <t xml:space="preserve">K2. Munkaadót terhelő járulékok és szociális hozzájárulási adó </t>
  </si>
  <si>
    <t xml:space="preserve">B4. Működési bevételek </t>
  </si>
  <si>
    <t xml:space="preserve">K3. Dologi kiadások </t>
  </si>
  <si>
    <t>B6. Működési célú átvett pénzeszközök</t>
  </si>
  <si>
    <t>K4. Ellátottak pénzbeli juttatásai</t>
  </si>
  <si>
    <t xml:space="preserve">K5. Egyéb működési célú kiadások </t>
  </si>
  <si>
    <t xml:space="preserve">      Ebből: Általános tartalék </t>
  </si>
  <si>
    <t xml:space="preserve">                 Céltartalék </t>
  </si>
  <si>
    <t xml:space="preserve">A. MŰKÖDÉSI KÖLTSÉGVETÉSI BEVÉTELEK ÖSSZESEN </t>
  </si>
  <si>
    <t xml:space="preserve">A. MŰKÖDÉSI KÖLTSÉGVETÉSI KIADÁSOK ÖSSZESEN </t>
  </si>
  <si>
    <t xml:space="preserve">B. FINANSZÍROZÁSI BEVÉTELEK (B8.) ÖSSZESEN </t>
  </si>
  <si>
    <t>B. FINASZÍROZÁSI KIADÁSOK (K9.) ÖSSZESEN</t>
  </si>
  <si>
    <t xml:space="preserve">Ebből: B813. Maradvány igénybevétele </t>
  </si>
  <si>
    <t>C. MŰKÖDÉSI BEVÉTELEK MINDÖSSZESEN (A+B)</t>
  </si>
  <si>
    <t xml:space="preserve">C. MŰKÖDÉSI KIADÁSOK MINDÖSSZESEN (A+B) </t>
  </si>
  <si>
    <t xml:space="preserve">B2. Felhalmozási célú támogatások államháztartáson belülről </t>
  </si>
  <si>
    <t xml:space="preserve">K6. Beruházások </t>
  </si>
  <si>
    <t xml:space="preserve">B5. Felhalmozási bevételek </t>
  </si>
  <si>
    <t xml:space="preserve">K7. Felújítások </t>
  </si>
  <si>
    <t xml:space="preserve">B7. Felhalmozási célú átvett pénzeszközök </t>
  </si>
  <si>
    <t xml:space="preserve">K8. Egyéb felhalmozási célú kiadások </t>
  </si>
  <si>
    <t xml:space="preserve">D. FELHALMOZÁSI KÖLTSÉGVETÉSI BEVÉTELEK ÖSSZESEN </t>
  </si>
  <si>
    <t xml:space="preserve">D. FELHALMOZÁSI KÖLTSÉGVETÉSI KIADÁSOK ÖSSZESEN </t>
  </si>
  <si>
    <t xml:space="preserve">E. FINANSZÍROZÁSI BEVÉTELEK (B8.) ÖSSZESEN </t>
  </si>
  <si>
    <t>E. FINANSZÍROZÁSI KIADÁSOK (K9.) ÖSSZESEN</t>
  </si>
  <si>
    <t>F. FELHALMOZÁSI BEVÉTELEK MINDÖSSZESEN (D+E)</t>
  </si>
  <si>
    <t xml:space="preserve">F. FELHALMOZÁSI KIADÁSOK MINDÖSSZESEN (D+E) </t>
  </si>
  <si>
    <t>G. KÖLTSÉGVETÉSI BEVÉTELEK ÖSSZESEN (A+D)</t>
  </si>
  <si>
    <t>H. FINANSZÍROZÁSI BEVÉTELEK ÖSSZESEN (B+E)</t>
  </si>
  <si>
    <t xml:space="preserve">MINDÖSSZESEN </t>
  </si>
  <si>
    <t>Ft-ban</t>
  </si>
  <si>
    <t xml:space="preserve">  BEVÉTELEK JOGCÍMEI</t>
  </si>
  <si>
    <t xml:space="preserve">Önkormányzat </t>
  </si>
  <si>
    <t xml:space="preserve">Polgármesteri Hivatal </t>
  </si>
  <si>
    <t xml:space="preserve">Költségvetési szervek </t>
  </si>
  <si>
    <t>Összesen</t>
  </si>
  <si>
    <t>B111. Helyi önkormányzatok működésének általános támogatása</t>
  </si>
  <si>
    <t xml:space="preserve">B112. Települési önk. egyes köznevelési támogatás </t>
  </si>
  <si>
    <t>B113. Települési önk. szociális, gyermekjóléti és gyermekétkeztetési feladatainak támogatása</t>
  </si>
  <si>
    <t xml:space="preserve">B114. Települési önk. kulturális feladatainak támogatása </t>
  </si>
  <si>
    <t>B115. Működési célú költségvetési támogatások és kiegészítő támogatások</t>
  </si>
  <si>
    <t>B116. Elszámolásból származó bevételek</t>
  </si>
  <si>
    <t xml:space="preserve">B13. Működési célú garancia- és kezességvállalásból származó megtérülések államháztartáson belülről </t>
  </si>
  <si>
    <t xml:space="preserve">B14. Működési célú visszatérítendő támogatások, kölcsönök visszatérülése államháztartáson belülről </t>
  </si>
  <si>
    <t xml:space="preserve">B15. Működési célú visszatérítendő támogatások, kölcsönök igénybevétele államháztartáson belülről </t>
  </si>
  <si>
    <t xml:space="preserve">B16. Egyéb működési célú támogatások bevételei államháztartáson belülről </t>
  </si>
  <si>
    <t xml:space="preserve">B1. Működési célú támogatások államázt.-on belülről összesen </t>
  </si>
  <si>
    <t>B3. Közhatalmi bevételek összesen</t>
  </si>
  <si>
    <t xml:space="preserve">B401. Készletértékesítés  ellenértéke </t>
  </si>
  <si>
    <t xml:space="preserve">B402. Szolgáltatások ellenértéke </t>
  </si>
  <si>
    <t xml:space="preserve">B403. Közvetített szolgáltatások ellenértéke </t>
  </si>
  <si>
    <t xml:space="preserve">B404. Tulajdonosi bevételek </t>
  </si>
  <si>
    <t xml:space="preserve">B405. Ellátási díjak </t>
  </si>
  <si>
    <t>B406. Kiszámlázott általános forgalmi adó</t>
  </si>
  <si>
    <t xml:space="preserve">B407. Általános forgalmi adó visszatérülése </t>
  </si>
  <si>
    <t xml:space="preserve">B408. Kamatbevételek </t>
  </si>
  <si>
    <t xml:space="preserve">B409. Egyéb pénzügyi műveletek bevételei </t>
  </si>
  <si>
    <t>B410 Biztosító által fizetett kártérítés</t>
  </si>
  <si>
    <t xml:space="preserve">B411. Egyéb működési bevételek </t>
  </si>
  <si>
    <t xml:space="preserve">B4. Működési bevételek összesen </t>
  </si>
  <si>
    <t xml:space="preserve">B61. Működési célú garancia- és kezességvállalásból származó megtérülések államháztartáson kívülről </t>
  </si>
  <si>
    <t xml:space="preserve">B64. Működési célú visszatérítendő támogatások, kölcsönök visszatérülése államháztartáson kívülről </t>
  </si>
  <si>
    <t xml:space="preserve">B65. Egyéb működési célú átvett pénzeszközök </t>
  </si>
  <si>
    <t xml:space="preserve">B6. Működési célú átvett péneszközök összesen </t>
  </si>
  <si>
    <t xml:space="preserve">MŰKÖDÉSI KÖLTSÉGVETÉSI BEVÉTELEK ÖSSZESEN (B1.+B3.+B4.+B.6.) </t>
  </si>
  <si>
    <t xml:space="preserve">B811. Hitel-, és kölcsönfelvétel államháztartáson kívülről </t>
  </si>
  <si>
    <t>B812. Belföldi értékpapírok bevételei</t>
  </si>
  <si>
    <t>B813. Maradvány igénybevétele</t>
  </si>
  <si>
    <t>B814. Államháztartáson belüli megelőlegezések</t>
  </si>
  <si>
    <t xml:space="preserve">B815. Államháztartáson belüli megelőlegezések törlesztése </t>
  </si>
  <si>
    <t xml:space="preserve">B816. Központi, irányító szervi támogatás </t>
  </si>
  <si>
    <t>B817. Betétek megszüntetése</t>
  </si>
  <si>
    <t>B8. Finanszírozási bevételek összesen (B811. … +B817.)</t>
  </si>
  <si>
    <t xml:space="preserve">MŰKÖDÉSI BEVÉTELEK MINDÖSSZESEN </t>
  </si>
  <si>
    <t xml:space="preserve">2.1. melléklet </t>
  </si>
  <si>
    <t xml:space="preserve">Ft-ban </t>
  </si>
  <si>
    <t xml:space="preserve">MEGNEVEZÉS </t>
  </si>
  <si>
    <t>Önkormányzat</t>
  </si>
  <si>
    <t>Rendkívüli önkormányzati támogatás</t>
  </si>
  <si>
    <t xml:space="preserve">Összesen </t>
  </si>
  <si>
    <t xml:space="preserve">      2.2. melléklet </t>
  </si>
  <si>
    <t xml:space="preserve">          Ft- ban </t>
  </si>
  <si>
    <t>MEGNEVEZÉS</t>
  </si>
  <si>
    <t xml:space="preserve">Kv.-i szervek összesen </t>
  </si>
  <si>
    <t>Mindösszesen</t>
  </si>
  <si>
    <t>Közfoglalkoztatás támogatása (Start-munka pr.)</t>
  </si>
  <si>
    <t>MVH támogatás</t>
  </si>
  <si>
    <t xml:space="preserve">2.3. melléklet </t>
  </si>
  <si>
    <t xml:space="preserve">B311. Magánszemélyek jövedelemadói </t>
  </si>
  <si>
    <t>Ebből:</t>
  </si>
  <si>
    <t>a) termőföld bérbeadásából származó szem .jöv .adó</t>
  </si>
  <si>
    <t xml:space="preserve">B34. Vagyoni típusu adók </t>
  </si>
  <si>
    <t xml:space="preserve">Ebből: </t>
  </si>
  <si>
    <t xml:space="preserve">a) építményadó </t>
  </si>
  <si>
    <t xml:space="preserve">b) épület után fizetett idegenforgalmi adó </t>
  </si>
  <si>
    <t xml:space="preserve">c) magánszemélyek kommunális adója </t>
  </si>
  <si>
    <t>d) telekadó</t>
  </si>
  <si>
    <t>B351. Értékesítési és forgalmi adók</t>
  </si>
  <si>
    <t>a) iparűzési adó</t>
  </si>
  <si>
    <t xml:space="preserve">B354. Gépjárműadó </t>
  </si>
  <si>
    <t xml:space="preserve">B355. Egyéb áruhasználati és szolgáltatási adók </t>
  </si>
  <si>
    <t>b) talajterhelési díj</t>
  </si>
  <si>
    <t xml:space="preserve">B36. Egyéb közhatalmi bevételek </t>
  </si>
  <si>
    <t>a) eljárási illeték</t>
  </si>
  <si>
    <t xml:space="preserve">b) igazgatási szolgáltatási díj </t>
  </si>
  <si>
    <t>c) ebrendészeti hozzájárulás</t>
  </si>
  <si>
    <t>d) környezetvédelmi bírság</t>
  </si>
  <si>
    <t>e) természetvédelmi bírság</t>
  </si>
  <si>
    <t>f) építésügyi bírság</t>
  </si>
  <si>
    <t>g) szabálysértési pénz- és helyszínbírság önormányzatot megillető rész</t>
  </si>
  <si>
    <t>f) késedelmi pótlék</t>
  </si>
  <si>
    <t xml:space="preserve">                  3. melléklet </t>
  </si>
  <si>
    <t xml:space="preserve">B21. Felhalmozási célú önkormányzati támogatások </t>
  </si>
  <si>
    <t xml:space="preserve">B22. Felhalmozási célú garancia- és kezességvállalából származó megtérülések államháztartáson belülről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</si>
  <si>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</si>
  <si>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</si>
  <si>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</si>
  <si>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 xml:space="preserve">B2. Felhalmozási célú támogatások államháztartáson belülről összesen </t>
  </si>
  <si>
    <t xml:space="preserve">B51. Immateriális javak értékesítése </t>
  </si>
  <si>
    <t xml:space="preserve">B52. Ingatlanok értékesítése </t>
  </si>
  <si>
    <t xml:space="preserve">B53. Egyéb tárgyi eszközök értékesítése </t>
  </si>
  <si>
    <t xml:space="preserve">B54. Részesedések értékesítése </t>
  </si>
  <si>
    <t xml:space="preserve">B55. Részesedések megszűnéséhez kapcsolódó bevételek </t>
  </si>
  <si>
    <t xml:space="preserve">B5. Felhalmozási bevételek összesen </t>
  </si>
  <si>
    <t>B71. Felhalmozási célú garancia- és kezességvállalából származó megtérülések államháztartáson kívülről</t>
  </si>
  <si>
    <t>B74. Felhalmozási célú visszatérítendő támogatások, kölcsönök visszatérülése államháztartáson kívülről</t>
  </si>
  <si>
    <t xml:space="preserve">B73. Egyéb felhalmozási célú átvett pénzeszközök </t>
  </si>
  <si>
    <t>FELHALMOZÁSI KÖLTSÉGVETÉSI BEVÉTELEK ÖSSZESEN (B2.+B5.+B7.)</t>
  </si>
  <si>
    <t>FELHALMOZÁSI BEVÉTELEK MINDÖSSZESEN</t>
  </si>
  <si>
    <t xml:space="preserve">      3.1. melléklet </t>
  </si>
  <si>
    <t xml:space="preserve">               Ft-ban </t>
  </si>
  <si>
    <t xml:space="preserve">4. melléklet </t>
  </si>
  <si>
    <t>Költségvetési szerv megnevezése:</t>
  </si>
  <si>
    <t>Cigándi Polgármesteri Hivatal</t>
  </si>
  <si>
    <t xml:space="preserve">B405. Tulajdonosi bevételek </t>
  </si>
  <si>
    <t xml:space="preserve">B410. Egyéb működési bevételek </t>
  </si>
  <si>
    <t xml:space="preserve">B62. Működési célú visszatérítendő támogatások, kölcsönök visszatérülése államháztartáson kívülről </t>
  </si>
  <si>
    <t xml:space="preserve">B63. Egyéb működési céló átvett pénzeszközök </t>
  </si>
  <si>
    <t xml:space="preserve">MŰKÖDÉSI KÖLTSÉGVETÉSI BEVÉTELEK ÖSSZESEN (B1.+B4.+B.6.) </t>
  </si>
  <si>
    <t xml:space="preserve">5.1. melléklet </t>
  </si>
  <si>
    <t>Cigándi Tündérkert Óvoda és Bölcsőde</t>
  </si>
  <si>
    <t>Kötelező feladatok</t>
  </si>
  <si>
    <t>B405. Ellátási díjak</t>
  </si>
  <si>
    <t>5.2. melléklet</t>
  </si>
  <si>
    <t>Cigánd Városi Művelődési Központ</t>
  </si>
  <si>
    <t xml:space="preserve">  6. melléklet </t>
  </si>
  <si>
    <t xml:space="preserve">KIADÁSOK JOGCÍMEI </t>
  </si>
  <si>
    <t xml:space="preserve">Mindösszesen </t>
  </si>
  <si>
    <t xml:space="preserve">K2. Munkaadót terhelő járulékok és szoc. hozzájár. adó </t>
  </si>
  <si>
    <t>K3. Dologi kiadások</t>
  </si>
  <si>
    <t xml:space="preserve">K4. Ellátottak pénzbeli juttatásai </t>
  </si>
  <si>
    <t xml:space="preserve">K5. Egyéb működési kiadások összesen </t>
  </si>
  <si>
    <t xml:space="preserve">Ebből: Általános tartalék </t>
  </si>
  <si>
    <r>
      <rPr>
        <sz val="8"/>
        <rFont val="Arial CE"/>
        <family val="2"/>
        <charset val="238"/>
      </rPr>
      <t xml:space="preserve">      </t>
    </r>
    <r>
      <rPr>
        <i/>
        <sz val="8"/>
        <rFont val="Arial CE"/>
        <family val="2"/>
        <charset val="238"/>
      </rPr>
      <t xml:space="preserve">     Céltartalék</t>
    </r>
  </si>
  <si>
    <t>A. Működési költségvetési kiadások össz. (K1. …+K5.)</t>
  </si>
  <si>
    <t xml:space="preserve">K911. Hitel-, kölcsöntörlesztés államháztartáson kívülre </t>
  </si>
  <si>
    <t>K912. Belföldi értékpapírok kiadásai</t>
  </si>
  <si>
    <t xml:space="preserve">K913. Államháztartáson belüli megelőlegezések folyósítása </t>
  </si>
  <si>
    <t>K914. Államháztartáson belüli megelőlegezések visszafizetése</t>
  </si>
  <si>
    <t xml:space="preserve">K915. Központi, irányítószervi támogatás folyósítása </t>
  </si>
  <si>
    <t xml:space="preserve">K916. Péneszközök betétként elhelyezése </t>
  </si>
  <si>
    <t xml:space="preserve">K917. Pénzügyi lízing kiadásai </t>
  </si>
  <si>
    <t xml:space="preserve">B. Finanszírozási kiadások összesen (K911. …+K917.) </t>
  </si>
  <si>
    <t xml:space="preserve">K8. Egyéb felhalmozási kiadások </t>
  </si>
  <si>
    <t>D. Felhalmozási költségvetési kiadások össz. (K. …+K8.)</t>
  </si>
  <si>
    <t xml:space="preserve">K913. Államháztartáson belüli megelőlegezések folyóstása </t>
  </si>
  <si>
    <t xml:space="preserve">E. Finanszírozási kiadások összesen (K911. …+K917.) </t>
  </si>
  <si>
    <t>G. KIADÁS MINDÖSSZESEN (C+F)</t>
  </si>
  <si>
    <t xml:space="preserve">6.1. melléklet </t>
  </si>
  <si>
    <t>Polgármesteri Hivatal</t>
  </si>
  <si>
    <t>Ösztöndíjak</t>
  </si>
  <si>
    <t>Természetbeni lakásfenntartási támogatás</t>
  </si>
  <si>
    <t xml:space="preserve">6.2. melléklet </t>
  </si>
  <si>
    <t>Munkavédelem-tűzvédelem műk.tám-BTKT</t>
  </si>
  <si>
    <t>Belsőellenőrzés-BTKT</t>
  </si>
  <si>
    <t>BTKT által ellátott feladatok támogatásának továbbadása</t>
  </si>
  <si>
    <t>Központi orvosi ügyelet műk. Ktg. hj.-BTKT</t>
  </si>
  <si>
    <t xml:space="preserve">6.3. melléklet </t>
  </si>
  <si>
    <t>Közutak fenntartása tám. (Cigánd Településüzem.Kft.)</t>
  </si>
  <si>
    <t>Zöldterület kezelés (Cigánd Településüzem.Kft.)</t>
  </si>
  <si>
    <t>Város és községgazd. (Cigánd Településüzem.Kft.)</t>
  </si>
  <si>
    <t>Cigánd SE támogatás</t>
  </si>
  <si>
    <t>CigándiFutball Club Kft-nek nyújtott támogatás</t>
  </si>
  <si>
    <t>Köztemető fenntartás (Cigánd Településüzem.Kft.)</t>
  </si>
  <si>
    <t>Bodrogközi Járóbeteg Kft. Működési támogatása</t>
  </si>
  <si>
    <t xml:space="preserve">  7. melléklet</t>
  </si>
  <si>
    <t>045160 Közutak üzem.fenntart.</t>
  </si>
  <si>
    <t>096015 Gyermekétkeztetés köznevelési intézményben</t>
  </si>
  <si>
    <t>011130 Önkormányzati jogalkotás</t>
  </si>
  <si>
    <t>064010 Közvilágítás</t>
  </si>
  <si>
    <t xml:space="preserve">081030 Sportlétesítm. műk. </t>
  </si>
  <si>
    <t>066020 Város-, községgazd.</t>
  </si>
  <si>
    <t>066010 Zöldterület-kezelés</t>
  </si>
  <si>
    <t>018030 Támogatási c.finansz.műv.</t>
  </si>
  <si>
    <t xml:space="preserve">072111 Háziorvosi alapellátás </t>
  </si>
  <si>
    <t xml:space="preserve"> 072112 Orvosi ügyeleti ellátás</t>
  </si>
  <si>
    <t>074031 Család és nővédelmi</t>
  </si>
  <si>
    <t>107060 Egyéb szoc.ell.</t>
  </si>
  <si>
    <t xml:space="preserve"> 081041 Verseny-utánp.-sport </t>
  </si>
  <si>
    <t xml:space="preserve"> 013320 Köztemető fennt.-műk.</t>
  </si>
  <si>
    <t>062020 Településfejl.projektek</t>
  </si>
  <si>
    <t>011140- Helyi nemzetiségi önkorm.igazgatási tev.</t>
  </si>
  <si>
    <t>082092 Közműv.fel.</t>
  </si>
  <si>
    <t>018010 Önk-ok elsz.a ktgvetéssel</t>
  </si>
  <si>
    <t>900060 Forgatási és befektetési célú finansz.műveletek</t>
  </si>
  <si>
    <t>072311 Fogorvosi alapellátás</t>
  </si>
  <si>
    <t>081030 -Sportlétesítmények működsése</t>
  </si>
  <si>
    <t>066020 Város- és községgazd.</t>
  </si>
  <si>
    <t>074031- Család és nővédelmi eü. gond.</t>
  </si>
  <si>
    <t xml:space="preserve">  8. melléklet </t>
  </si>
  <si>
    <t>011130 Önkormányzati igazg.(ált.)</t>
  </si>
  <si>
    <t>011130 Önkormányzati igazg.önként vállalt</t>
  </si>
  <si>
    <t xml:space="preserve">011220 Adóigazatás </t>
  </si>
  <si>
    <t xml:space="preserve">  9.1 melléklet</t>
  </si>
  <si>
    <t>096015 Óvodai étkeztetés</t>
  </si>
  <si>
    <t>091110 Óvodai nev.szakmai feladatell.</t>
  </si>
  <si>
    <t>091140 Óvodai nev.működ. fel.</t>
  </si>
  <si>
    <t>104030 Bölcsődei ellátás</t>
  </si>
  <si>
    <t>104035 Gyermekétk.bölcsődében</t>
  </si>
  <si>
    <t xml:space="preserve"> 091110 Óvodai nev.szakmai feladatell.</t>
  </si>
  <si>
    <t>D. Felhalmozási költségvetési kiadások össz. (K6. …+K8.)</t>
  </si>
  <si>
    <t xml:space="preserve">  9.2 melléklet </t>
  </si>
  <si>
    <t>Önként vállalt  feladatok</t>
  </si>
  <si>
    <t>082042 Könyvtári áll.gyar.</t>
  </si>
  <si>
    <t>082061 Múz.gyűjt.tev</t>
  </si>
  <si>
    <t>xx</t>
  </si>
  <si>
    <t xml:space="preserve">10. melléklet </t>
  </si>
  <si>
    <t xml:space="preserve">K6. Beruházási kiadások </t>
  </si>
  <si>
    <t>Beruházási feladat</t>
  </si>
  <si>
    <t xml:space="preserve">Önkorm.-i Hivatal </t>
  </si>
  <si>
    <t xml:space="preserve">Beruházások összesen </t>
  </si>
  <si>
    <t>Felújítási feladat</t>
  </si>
  <si>
    <t>Színpadvilágítás korszerűsítése</t>
  </si>
  <si>
    <t>Öltözők korszerűsítése</t>
  </si>
  <si>
    <t>Felújítások összesen</t>
  </si>
  <si>
    <t>Költségvetési szerv</t>
  </si>
  <si>
    <t xml:space="preserve"> létszám (fő)</t>
  </si>
  <si>
    <t>Fogorvosi szolgálat</t>
  </si>
  <si>
    <t>Anya és gyermekvédelem</t>
  </si>
  <si>
    <t>Háziorvosi ellátás</t>
  </si>
  <si>
    <t>Szabadidő Központ</t>
  </si>
  <si>
    <t>Közfoglalkoztatás munkavezető</t>
  </si>
  <si>
    <t xml:space="preserve">       - köztisztviselő</t>
  </si>
  <si>
    <t xml:space="preserve">       - fizikai alkalmazott</t>
  </si>
  <si>
    <t>Tündérkert Óvoda és Bölcsőde</t>
  </si>
  <si>
    <t>Óvodai nevelés</t>
  </si>
  <si>
    <t>Bölcsődei ellátás</t>
  </si>
  <si>
    <t>Cigánd Városi Művelődési központ</t>
  </si>
  <si>
    <t>Művelődési ház</t>
  </si>
  <si>
    <t>Könyvtári szolgálat</t>
  </si>
  <si>
    <t>Múzeumi feladatok ellátása</t>
  </si>
  <si>
    <t xml:space="preserve">Eredeti létszám (fő) </t>
  </si>
  <si>
    <t xml:space="preserve">Módosított létszám (fő) </t>
  </si>
  <si>
    <t>közfoglalkoztatási programok</t>
  </si>
  <si>
    <t xml:space="preserve">11. melléklet </t>
  </si>
  <si>
    <t>2.melléklet</t>
  </si>
  <si>
    <t>G. KÖLTSÉGVETÉSI KIADÁSOK ÖSSZESEN (C+D)</t>
  </si>
  <si>
    <t>F. FELHALMOZÁSI KIADÁSOK MINDÖSSZESEN (D)</t>
  </si>
  <si>
    <t>H. FINANSZÍROZÁSI KIADÁSOK ÖSSZESEN (E)</t>
  </si>
  <si>
    <t>I. KIADÁSOK MINDÖSSZESEN (G+H)</t>
  </si>
  <si>
    <t>Megnevezés</t>
  </si>
  <si>
    <t xml:space="preserve">Az önkormányzat adósságállományának bemutatása*  </t>
  </si>
  <si>
    <t>Belföldi irányú kötelzettségek</t>
  </si>
  <si>
    <t>Felvett, átvállalt hitel, kölcsön aktuális tőketartozása</t>
  </si>
  <si>
    <t>Hitelviszonyt megtestesítő értékpapír</t>
  </si>
  <si>
    <t>Egyéb értékpapír vételára</t>
  </si>
  <si>
    <t xml:space="preserve">Adott váltó (kamat nélkül) </t>
  </si>
  <si>
    <t>Pénzügyi lízing tőkerész hátralévő összege Fogászati gép</t>
  </si>
  <si>
    <t>Visszavásárlási kötelezettség kikötésével megkötött adásvételi szerződés</t>
  </si>
  <si>
    <t xml:space="preserve">Legalább 365 nap időtartamú halasztott fizetés, részletfizetés még ki nem fizett ellenértéke </t>
  </si>
  <si>
    <t xml:space="preserve">Kezességvállalásból eredő fizetési kötelezettség </t>
  </si>
  <si>
    <t>Külföldi irányú kötelzettségek</t>
  </si>
  <si>
    <t>Pénzügyi lízing tőkerész hátralévő összege</t>
  </si>
  <si>
    <t xml:space="preserve">Fizetési kötelezettség összesen </t>
  </si>
  <si>
    <t xml:space="preserve">* Az államháztartásról szóló 2011. évi CXCV. törvény 91. § (2) bekezdés b) pontja alapján </t>
  </si>
  <si>
    <t>Értékből Lendület Szociális Szövetkezet</t>
  </si>
  <si>
    <t>I. BEVÉTELEK MINDÖSSZESEN (G+H)</t>
  </si>
  <si>
    <t>Szoc.célú tüzelőanyag vásárláshoz támogatás</t>
  </si>
  <si>
    <t>EFOP-3.9.2-16-2017-00016 Humán közszolg.fejl. a Bodrogközben</t>
  </si>
  <si>
    <t>EFOP-1.4.3-16-2017-00114 Koragyermekkori esélyteremtés tám.</t>
  </si>
  <si>
    <t>KEHOP-2.2.2 Szennyvíz projekt</t>
  </si>
  <si>
    <t>térítési díj kedvezmény</t>
  </si>
  <si>
    <t>szociális tüzifa szállítás</t>
  </si>
  <si>
    <t>Füzetcsomag, iskolakezdési támogatás</t>
  </si>
  <si>
    <t xml:space="preserve">BTKT – tagdíj </t>
  </si>
  <si>
    <t>Helyi nemzetiségi önkormányzat működési támogatása</t>
  </si>
  <si>
    <t>Cigándi Önkéntes Tűzoltó Egyesület</t>
  </si>
  <si>
    <t>104037 Intézményen kívüli gyermekétkeztetés</t>
  </si>
  <si>
    <t>091140 Óvodai nevelés, ellátás, működtetés</t>
  </si>
  <si>
    <t>041237 Mezőgazdasági program</t>
  </si>
  <si>
    <t>041233 Start munka hosszabb idejű-előző évről áthúzódó</t>
  </si>
  <si>
    <t>082061 Múzeumi gyűjteményi tevékenység</t>
  </si>
  <si>
    <t>013350 Vagyongazdálkosással kapcs.feladatok</t>
  </si>
  <si>
    <t>072112 Háziorvosi alapellátás</t>
  </si>
  <si>
    <t>Teljesített</t>
  </si>
  <si>
    <t xml:space="preserve">           Céltartalék</t>
  </si>
  <si>
    <t>018030 Támogatási célú finanszírozási műveletek</t>
  </si>
  <si>
    <t>016010 Országgyűlési, önkormányzati és európai parlamenti képviselőválasztásokhoz kapcsolódó tevékenységek</t>
  </si>
  <si>
    <t>Alpolgármester</t>
  </si>
  <si>
    <t>Polgármester</t>
  </si>
  <si>
    <t>Pénzügyi lízing tőkerész hátralévő összege DACIA tgk</t>
  </si>
  <si>
    <t>Faipar</t>
  </si>
  <si>
    <t>faipar</t>
  </si>
  <si>
    <t>7.melléklet</t>
  </si>
  <si>
    <t>8.melléklet</t>
  </si>
  <si>
    <t>Kiadások jogcímei</t>
  </si>
  <si>
    <t xml:space="preserve">12. melléklet  </t>
  </si>
  <si>
    <t xml:space="preserve">    13. melléklet </t>
  </si>
  <si>
    <t>19.melléklet</t>
  </si>
  <si>
    <t>9.1 melléklet</t>
  </si>
  <si>
    <t>104031 Gyermekek bölcsődei ellátása</t>
  </si>
  <si>
    <t>Kiegyenlítő bérrendezési alap</t>
  </si>
  <si>
    <t>Autómentes nap támogatása</t>
  </si>
  <si>
    <t>TOP 4.2.1 Szociális alapszolg.infrastrukturális fejlesztése</t>
  </si>
  <si>
    <t>TOP 4.3.1 Szociális városrehabilitáció II.</t>
  </si>
  <si>
    <t>Civil szervezetek támogatása</t>
  </si>
  <si>
    <t>REKI átadás  településeknek orvosi ügyelet miatt</t>
  </si>
  <si>
    <t>Cigánd Városi Polgárőr Egyesület</t>
  </si>
  <si>
    <t>Mt-s alkalmazás,projektes megbizási díjak átlag</t>
  </si>
  <si>
    <t>Képviselők</t>
  </si>
  <si>
    <t xml:space="preserve">B6. Működési célú átvett pénzeszközök összesen </t>
  </si>
  <si>
    <t>NEAK finanszírozás fogászat</t>
  </si>
  <si>
    <t>NEAK finanszírozás védőnők</t>
  </si>
  <si>
    <t>NEAK finanszírozás iskola egészségügy</t>
  </si>
  <si>
    <t>A MŰKÖDÉSI KÖLTSÉGVETÉS BEVÉTELI ELŐIRÁNYZATAINAK FELADATONKÉNTI teljesítése 2020.</t>
  </si>
  <si>
    <t>B3. KÖZHATALMI BEVÉTELEK RÉSZLETEZÉSE 2020.</t>
  </si>
  <si>
    <t xml:space="preserve">     A 2020. évi MŰKÖDÉSI BEVÉTELEK  ELŐIRÁNYZATAINAK teljesítése </t>
  </si>
  <si>
    <t>B1132. Települési önk. gyermekétkeztetési feladatainak támogatása</t>
  </si>
  <si>
    <t>B1131. Települési önk. szociális, gyermekjóléti  feladatainak támogatása</t>
  </si>
  <si>
    <t>B115. Működési célú költségvetési támogatások és kiegészítő támogatások 2020.</t>
  </si>
  <si>
    <t>B16. Egyéb működési célú támogatások bevételei államháztartáson belülről 2020.</t>
  </si>
  <si>
    <t xml:space="preserve">     A  FELHALMOZÁSI BEVÉTELEK ELŐIRÁNYZATAINAK teljesítése 2020.</t>
  </si>
  <si>
    <t>B21-25. Egyéb felhalmozási célú támogatások bevételei államháztartáson belülről 2020.</t>
  </si>
  <si>
    <t>A  MŰKÖDÉSI KÖLTSÉGVETÉS BEVÉTELI ELŐIRÁNYZATAINAK FELADATONKÉNTI teljesítése 2020.</t>
  </si>
  <si>
    <t xml:space="preserve">A  MŰKÖDÉSI ÉS FELHALMOZÁSI KÖLTSÉGVETÉS KIADÁSI előirányzatainak teljesítése 2020. </t>
  </si>
  <si>
    <t>K4. Elátottak pénzbeli juttatásai 2020.</t>
  </si>
  <si>
    <t>K506. Egyéb működési célú támogatások államháztartáson belülre 2020.</t>
  </si>
  <si>
    <t>K512. Egyéb működési célú támogatások államháztartáson kívülre 2020.</t>
  </si>
  <si>
    <t>Az ÖNKORMÁNYZAT 2020. évi MŰKÖDÉSI ÉS FELHALMOZÁSI KÖLTSÉGVETÉS KIADÁSI előirányzatainak teljesítése</t>
  </si>
  <si>
    <t xml:space="preserve">Az ÖNKORMÁNYZAT 2020. évi MŰKÖDÉSI ÉS FELHALMOZÁSI KÖLTSÉGVETÉS KIADÁSI előirányzatainak teljesítése </t>
  </si>
  <si>
    <t>A MŰKÖDÉSI ÉS FELHALMOZÁSI KÖLTSÉGVETÉS KIADÁSI ELŐIRÁNYZATAINAK teljesítése 2020.</t>
  </si>
  <si>
    <t>Cigándi Közös Önkormányzati Hivatal</t>
  </si>
  <si>
    <t>A  MŰKÖDÉSI ÉS FELHALMOZÁSI KÖLTSÉGVETÉS KIADÁSI ELŐIRÁNYZATAINAK teljesítése 2020.</t>
  </si>
  <si>
    <t>Költségvetési szervek engedélyezett létszáma 2020.</t>
  </si>
  <si>
    <t>Közfoglalkoztatottak átlag létszáma 2020.</t>
  </si>
  <si>
    <t>Kötelező feladatok összesen</t>
  </si>
  <si>
    <t>KÖTELEZŐ FELADATOK</t>
  </si>
  <si>
    <t>ÖNKÉNT VÁLLALT FELADATOK</t>
  </si>
  <si>
    <t>Önként vállalt feladatok összesen</t>
  </si>
  <si>
    <t>041236 Országos Közfoglalkoztatási program</t>
  </si>
  <si>
    <t>074040 Fertőző megbetegedések megelőzése, járványügyi ellátás</t>
  </si>
  <si>
    <t>082092 Közművelődés</t>
  </si>
  <si>
    <t>NEAK finanszírozás háziorvos</t>
  </si>
  <si>
    <t>EFOP-1.5.3Humán szolgáltatások fejl a Bodrogközben</t>
  </si>
  <si>
    <t>TOP 1.2.1 Múzeumporta attrakcióbővítése</t>
  </si>
  <si>
    <t>Kközfoglalkozatási programok támogatása</t>
  </si>
  <si>
    <t>GEP 2020 Gazdaságfeljesztés Cigándon</t>
  </si>
  <si>
    <t xml:space="preserve">Átmeneti segély </t>
  </si>
  <si>
    <t>temetési segély</t>
  </si>
  <si>
    <t>Köztemetés, temetési kölcsön</t>
  </si>
  <si>
    <t>Természetbeni átmeneti segély( élelmiszercsomag, rendkívüli tám,  házi segítségnyújtás tám</t>
  </si>
  <si>
    <t xml:space="preserve">Komp működéséhez hozzájárulás Dombrád </t>
  </si>
  <si>
    <t>BURSA HUNGARICA ösztöndíj</t>
  </si>
  <si>
    <t>011140 Nemzetiségi önkormányzat támogatása</t>
  </si>
  <si>
    <t>081030 Sportlétesítmények működése</t>
  </si>
  <si>
    <t>idegenforglami adóhoz kapcsolódó kiegészítő támogatás</t>
  </si>
  <si>
    <t xml:space="preserve"> Dolgozók bértámogatása GINOP,TOP</t>
  </si>
  <si>
    <t>NKA támogatás zöldágjárás</t>
  </si>
  <si>
    <t>TOP-1.1.1 Iparterület fejlesztése Cigándon</t>
  </si>
  <si>
    <t>közműv érd.növ.támogatás</t>
  </si>
  <si>
    <t>muzeális int.szakmai támogatása/Kubinyi/</t>
  </si>
  <si>
    <t>visszafizetés BMÖGF/1246-1/2018</t>
  </si>
  <si>
    <t>téli rezsicsökkentés vissza</t>
  </si>
  <si>
    <t>REKI visszafizetés 2019.II.ütem</t>
  </si>
  <si>
    <t>2018.évi fv.tőke inkasszó</t>
  </si>
  <si>
    <t>2018.évi beszámoló miatti visszafiz.köt.kamata</t>
  </si>
  <si>
    <t>talajterhelési díj hátralék</t>
  </si>
  <si>
    <t>kommunális adó hátralék</t>
  </si>
  <si>
    <t>Kubinyi program tárgyi eszköz beszerzés</t>
  </si>
  <si>
    <t>VP6-7.2.1-7.4.1.2-16 Külterületi közutak fejlesztése</t>
  </si>
  <si>
    <t>TOP 1.1.1 Iparterület fejlesztése</t>
  </si>
  <si>
    <t>TOP 3.1.1 Fenntartható közlekedésfejlesztés</t>
  </si>
  <si>
    <t>TOP 1.4.1 Bölcsőde és óvodai intézmények bővítése</t>
  </si>
  <si>
    <t>TOP 1.2.1 Bodrogközi Múzeumporta attrakcióbővítése</t>
  </si>
  <si>
    <t xml:space="preserve">TOP 1.1.3 Helyi termelők piacra jut.ásának támogatása </t>
  </si>
  <si>
    <t>TOP 3.2.1 Önkormányzati épületek energetikai fejlesztése</t>
  </si>
  <si>
    <t>Gazdaságfejlesztés Cigándon GEP2020</t>
  </si>
  <si>
    <t>notebook,nyomtató,mobiltelefon,router EFOP 153</t>
  </si>
  <si>
    <t>KEHOP 2.2.2 szennyvíz projekt</t>
  </si>
  <si>
    <t>ingatlan vásárlás szántó hrsz 0106/8 start mg</t>
  </si>
  <si>
    <t>rekeszes urnafal kialakítása start hossz</t>
  </si>
  <si>
    <t>napelemes rendszer telepítés START helyi</t>
  </si>
  <si>
    <t>településrendezési terv módosítás</t>
  </si>
  <si>
    <t>EDGETEQ S-200 típusú élzáró gép /start helyi/</t>
  </si>
  <si>
    <t>kézi élzárógép Virutex PEB250TRC CE előleg /start helyi/</t>
  </si>
  <si>
    <t>Szünetmentes akku</t>
  </si>
  <si>
    <t>EDAN dopler,2MH-es fej/védőnő/</t>
  </si>
  <si>
    <t>hintó díszfény,kicsi szarvas</t>
  </si>
  <si>
    <t>kapcsozó 3 db start hossz</t>
  </si>
  <si>
    <t>szárítógép start</t>
  </si>
  <si>
    <t>MAKITA marógép,akkum.fúrógép,körfűrész,fúrókészlet start hel</t>
  </si>
  <si>
    <t>audio konverter</t>
  </si>
  <si>
    <t>méhcsalád start mg</t>
  </si>
  <si>
    <t>hűtő Beko</t>
  </si>
  <si>
    <t>ACER Full HD monitor</t>
  </si>
  <si>
    <t>sörpad garnitúra 40 db /LEADER/</t>
  </si>
  <si>
    <t>rendezvénysátor 8x12 m /LEADER VP6/</t>
  </si>
  <si>
    <t>terménydaráló start mg</t>
  </si>
  <si>
    <t>részletfizetés szerz.sz ? fénydekorációs elem</t>
  </si>
  <si>
    <t>raklapemelő béka start hossz</t>
  </si>
  <si>
    <t>fűkasza,akkus fúró start szoc</t>
  </si>
  <si>
    <t>Autóponyva</t>
  </si>
  <si>
    <t>lemezgarázs -mobilgarázs /Múzeumporta/</t>
  </si>
  <si>
    <t>akkus multifunkciós gép 1 db start hossz</t>
  </si>
  <si>
    <t>riasztó rendszer Satel Perfecta 1 db start mg</t>
  </si>
  <si>
    <t>lázmérő beszerzése</t>
  </si>
  <si>
    <t>helyettesítő szünetmentes akku</t>
  </si>
  <si>
    <t>MEM-S-SD-64GEX1 SANDISK 64 GB memóriakártya 2 db</t>
  </si>
  <si>
    <t>Villámhárítók,szikrafogók</t>
  </si>
  <si>
    <t>Vasaló+gőzállomás</t>
  </si>
  <si>
    <t>Kelesztőgép</t>
  </si>
  <si>
    <t>Polcrendszer</t>
  </si>
  <si>
    <t>Elektromos zongora</t>
  </si>
  <si>
    <t>Könyvállványok, polcok</t>
  </si>
  <si>
    <t>iratmegsemmisítő GENIE 245CD</t>
  </si>
  <si>
    <t>Takaró /Tájház/</t>
  </si>
  <si>
    <t>presszókávéfőző ELECTROLUX EEA 111 /Múzeumporta/</t>
  </si>
  <si>
    <t>TOP 1.1.1 Iparterület fejlesztése -útfelújítási kiviteli terv</t>
  </si>
  <si>
    <t>Kubinyi program - nádtető karbantartás</t>
  </si>
  <si>
    <t>ipari csarnok átalakítása hrsz 1801/8 start helyi</t>
  </si>
  <si>
    <t>útfelújítás Déryné u-József A.u. start helyi</t>
  </si>
  <si>
    <t>engedélyezési terv dokumentáció TOP 1.1..3 GEP2020</t>
  </si>
  <si>
    <t>Ingatlanvásárlás Fő u  1151 hrsz /Király féle/</t>
  </si>
  <si>
    <t>Ingatlanvásárlás Táncsics u 10.</t>
  </si>
  <si>
    <t>Ingatlanvásárlás Fő u 96 996 hsz</t>
  </si>
  <si>
    <t>Ingatlanvásárlás Petőfi u 161 (Oláh József)</t>
  </si>
  <si>
    <t>Ingatlanvásárlás Fő u 104 ( Tóth Etelka)</t>
  </si>
  <si>
    <t>Ingatlanvásárlás Fő u 77/ harsányi /</t>
  </si>
  <si>
    <t>Nyomtató faipar</t>
  </si>
  <si>
    <t>VW Caddy</t>
  </si>
  <si>
    <t>csőkordon</t>
  </si>
  <si>
    <t>célonkénti részletezése 2020</t>
  </si>
  <si>
    <t>hűtő-fagyasztó,önálló ker.főzőlap,mosogatógép,önálló sütő TOp421</t>
  </si>
  <si>
    <t>páraelszívó AEG DPB5650M TOP421</t>
  </si>
  <si>
    <t>önálló gázfőzőlap,páraelszívó,mosogatógép,önálló sütő TOP431</t>
  </si>
  <si>
    <t>multifunkciós nyomtató XEROX 3025V TOP431</t>
  </si>
  <si>
    <t>"Cigánd retró" kiállítás eszközök beszerzése TOP 121</t>
  </si>
  <si>
    <t>Médiaeszközök közműv.érd növ</t>
  </si>
  <si>
    <t>varrógép 2 db</t>
  </si>
  <si>
    <t>PIR oldalpanel,panelcsavar,fűzőcsavar /start helyi/</t>
  </si>
  <si>
    <t>sarokszegély+lizéna FAD start helyi</t>
  </si>
  <si>
    <t>LED-es karácsonyi jégcsap fényfűzér óvoda</t>
  </si>
  <si>
    <t>feladatonkénti részletezése 2020</t>
  </si>
  <si>
    <t>1.melléklet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</si>
</sst>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\ _F_t_-;\-* #,##0\ _F_t_-;_-* &quot;-&quot;\ _F_t_-;_-@_-"/>
    <numFmt numFmtId="43" formatCode="_-* #,##0.00\ _F_t_-;\-* #,##0.00\ _F_t_-;_-* &quot;-&quot;??\ _F_t_-;_-@_-"/>
    <numFmt numFmtId="164" formatCode="yyyy\-mm\-dd"/>
    <numFmt numFmtId="165" formatCode="_-* #,##0\ _F_t_-;\-* #,##0\ _F_t_-;_-* &quot;- &quot;_F_t_-;_-@_-"/>
    <numFmt numFmtId="166" formatCode="mmm\ d/"/>
    <numFmt numFmtId="178" formatCode="_-* #,##0\ _F_t_-;\-* #,##0\ _F_t_-;_-* &quot;-&quot;??\ _F_t_-;_-@_-"/>
    <numFmt numFmtId="179" formatCode="\ * #,##0&quot;     &quot;;\-* #,##0&quot;     &quot;;\ * &quot;-     &quot;;@\ "/>
  </numFmts>
  <fonts count="23" x14ac:knownFonts="1">
    <font>
      <sz val="10"/>
      <name val="Arial CE"/>
      <family val="2"/>
      <charset val="238"/>
    </font>
    <font>
      <sz val="10"/>
      <name val="Arial"/>
    </font>
    <font>
      <sz val="8"/>
      <name val="Arial CE"/>
      <family val="2"/>
      <charset val="238"/>
    </font>
    <font>
      <sz val="11"/>
      <name val="Arial CE"/>
      <family val="2"/>
      <charset val="238"/>
    </font>
    <font>
      <b/>
      <i/>
      <sz val="8"/>
      <name val="Arial CE"/>
      <family val="2"/>
      <charset val="238"/>
    </font>
    <font>
      <b/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i/>
      <sz val="8"/>
      <name val="Arial CE"/>
      <charset val="238"/>
    </font>
    <font>
      <sz val="8"/>
      <name val="Arial CE"/>
      <family val="2"/>
    </font>
    <font>
      <sz val="8"/>
      <color indexed="48"/>
      <name val="Arial CE"/>
      <family val="2"/>
    </font>
    <font>
      <i/>
      <sz val="8"/>
      <name val="Arial CE"/>
      <family val="2"/>
    </font>
    <font>
      <b/>
      <sz val="8"/>
      <name val="Arial CE"/>
      <family val="2"/>
    </font>
    <font>
      <sz val="11"/>
      <color rgb="FF000000"/>
      <name val="Calibri"/>
    </font>
    <font>
      <sz val="11"/>
      <color rgb="FF000000"/>
      <name val="Calibri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Arial ce"/>
      <charset val="238"/>
    </font>
    <font>
      <sz val="8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3"/>
      </bottom>
      <diagonal/>
    </border>
    <border>
      <left style="thin">
        <color indexed="63"/>
      </left>
      <right/>
      <top/>
      <bottom/>
      <diagonal/>
    </border>
    <border>
      <left/>
      <right style="thin">
        <color indexed="63"/>
      </right>
      <top/>
      <bottom/>
      <diagonal/>
    </border>
    <border>
      <left/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3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/>
      <diagonal/>
    </border>
  </borders>
  <cellStyleXfs count="4">
    <xf numFmtId="0" fontId="0" fillId="0" borderId="0"/>
    <xf numFmtId="43" fontId="1" fillId="0" borderId="0" applyFill="0" applyBorder="0" applyAlignment="0" applyProtection="0"/>
    <xf numFmtId="0" fontId="18" fillId="0" borderId="0"/>
    <xf numFmtId="0" fontId="19" fillId="0" borderId="0"/>
  </cellStyleXfs>
  <cellXfs count="406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right"/>
    </xf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2" fillId="0" borderId="0" xfId="0" applyFont="1" applyFill="1"/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165" fontId="2" fillId="0" borderId="1" xfId="0" applyNumberFormat="1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165" fontId="5" fillId="0" borderId="1" xfId="0" applyNumberFormat="1" applyFont="1" applyFill="1" applyBorder="1"/>
    <xf numFmtId="0" fontId="7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65" fontId="0" fillId="0" borderId="1" xfId="0" applyNumberFormat="1" applyFill="1" applyBorder="1"/>
    <xf numFmtId="0" fontId="5" fillId="0" borderId="0" xfId="0" applyFont="1" applyFill="1" applyBorder="1" applyAlignment="1">
      <alignment horizontal="left"/>
    </xf>
    <xf numFmtId="166" fontId="2" fillId="0" borderId="0" xfId="0" applyNumberFormat="1" applyFont="1" applyFill="1" applyBorder="1" applyAlignment="1">
      <alignment horizontal="right"/>
    </xf>
    <xf numFmtId="0" fontId="5" fillId="0" borderId="0" xfId="0" applyFont="1" applyFill="1" applyAlignment="1"/>
    <xf numFmtId="0" fontId="2" fillId="0" borderId="0" xfId="0" applyFont="1" applyFill="1" applyBorder="1" applyAlignment="1"/>
    <xf numFmtId="165" fontId="2" fillId="0" borderId="1" xfId="0" applyNumberFormat="1" applyFont="1" applyFill="1" applyBorder="1" applyAlignment="1"/>
    <xf numFmtId="165" fontId="5" fillId="0" borderId="1" xfId="0" applyNumberFormat="1" applyFont="1" applyFill="1" applyBorder="1" applyAlignment="1"/>
    <xf numFmtId="165" fontId="5" fillId="0" borderId="0" xfId="0" applyNumberFormat="1" applyFont="1" applyFill="1" applyBorder="1" applyAlignment="1"/>
    <xf numFmtId="165" fontId="7" fillId="0" borderId="0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165" fontId="2" fillId="0" borderId="1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left"/>
    </xf>
    <xf numFmtId="165" fontId="5" fillId="0" borderId="1" xfId="0" applyNumberFormat="1" applyFont="1" applyFill="1" applyBorder="1" applyAlignment="1">
      <alignment horizontal="center"/>
    </xf>
    <xf numFmtId="0" fontId="5" fillId="0" borderId="4" xfId="0" applyFont="1" applyFill="1" applyBorder="1" applyAlignment="1"/>
    <xf numFmtId="0" fontId="5" fillId="0" borderId="5" xfId="0" applyFont="1" applyFill="1" applyBorder="1" applyAlignment="1"/>
    <xf numFmtId="0" fontId="5" fillId="0" borderId="6" xfId="0" applyFont="1" applyFill="1" applyBorder="1" applyAlignment="1"/>
    <xf numFmtId="165" fontId="7" fillId="0" borderId="1" xfId="0" applyNumberFormat="1" applyFont="1" applyFill="1" applyBorder="1" applyAlignment="1"/>
    <xf numFmtId="0" fontId="2" fillId="0" borderId="4" xfId="0" applyFont="1" applyFill="1" applyBorder="1" applyAlignment="1"/>
    <xf numFmtId="165" fontId="5" fillId="0" borderId="0" xfId="0" applyNumberFormat="1" applyFont="1" applyFill="1" applyBorder="1" applyAlignment="1">
      <alignment horizontal="center"/>
    </xf>
    <xf numFmtId="0" fontId="7" fillId="0" borderId="0" xfId="0" applyFont="1" applyFill="1"/>
    <xf numFmtId="165" fontId="5" fillId="0" borderId="1" xfId="0" applyNumberFormat="1" applyFont="1" applyFill="1" applyBorder="1" applyAlignment="1">
      <alignment horizontal="left"/>
    </xf>
    <xf numFmtId="165" fontId="5" fillId="0" borderId="0" xfId="0" applyNumberFormat="1" applyFont="1" applyFill="1" applyBorder="1"/>
    <xf numFmtId="0" fontId="7" fillId="0" borderId="1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right"/>
    </xf>
    <xf numFmtId="0" fontId="5" fillId="0" borderId="7" xfId="0" applyFont="1" applyFill="1" applyBorder="1" applyAlignment="1">
      <alignment horizontal="center" vertical="center"/>
    </xf>
    <xf numFmtId="165" fontId="2" fillId="0" borderId="6" xfId="0" applyNumberFormat="1" applyFont="1" applyFill="1" applyBorder="1"/>
    <xf numFmtId="0" fontId="2" fillId="0" borderId="4" xfId="0" applyFont="1" applyFill="1" applyBorder="1" applyAlignment="1">
      <alignment horizontal="left" vertical="center" wrapText="1"/>
    </xf>
    <xf numFmtId="166" fontId="2" fillId="0" borderId="4" xfId="0" applyNumberFormat="1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left"/>
    </xf>
    <xf numFmtId="0" fontId="2" fillId="0" borderId="4" xfId="0" applyFont="1" applyFill="1" applyBorder="1"/>
    <xf numFmtId="165" fontId="6" fillId="0" borderId="1" xfId="0" applyNumberFormat="1" applyFont="1" applyFill="1" applyBorder="1" applyAlignment="1">
      <alignment wrapText="1"/>
    </xf>
    <xf numFmtId="166" fontId="2" fillId="0" borderId="4" xfId="0" applyNumberFormat="1" applyFont="1" applyFill="1" applyBorder="1" applyAlignment="1">
      <alignment horizontal="left" vertical="center" wrapText="1"/>
    </xf>
    <xf numFmtId="165" fontId="2" fillId="0" borderId="1" xfId="0" applyNumberFormat="1" applyFont="1" applyFill="1" applyBorder="1" applyAlignment="1">
      <alignment wrapText="1"/>
    </xf>
    <xf numFmtId="0" fontId="0" fillId="0" borderId="1" xfId="0" applyFill="1" applyBorder="1" applyAlignment="1">
      <alignment horizontal="right"/>
    </xf>
    <xf numFmtId="0" fontId="0" fillId="0" borderId="1" xfId="0" applyFill="1" applyBorder="1"/>
    <xf numFmtId="0" fontId="5" fillId="0" borderId="4" xfId="0" applyFont="1" applyFill="1" applyBorder="1" applyAlignment="1">
      <alignment horizontal="left" vertical="center"/>
    </xf>
    <xf numFmtId="165" fontId="5" fillId="0" borderId="1" xfId="0" applyNumberFormat="1" applyFont="1" applyFill="1" applyBorder="1" applyAlignment="1">
      <alignment wrapText="1"/>
    </xf>
    <xf numFmtId="165" fontId="5" fillId="0" borderId="4" xfId="0" applyNumberFormat="1" applyFont="1" applyFill="1" applyBorder="1" applyAlignment="1">
      <alignment wrapText="1"/>
    </xf>
    <xf numFmtId="0" fontId="5" fillId="0" borderId="1" xfId="0" applyFont="1" applyFill="1" applyBorder="1"/>
    <xf numFmtId="0" fontId="2" fillId="0" borderId="1" xfId="0" applyFont="1" applyFill="1" applyBorder="1"/>
    <xf numFmtId="165" fontId="5" fillId="0" borderId="6" xfId="0" applyNumberFormat="1" applyFont="1" applyFill="1" applyBorder="1"/>
    <xf numFmtId="0" fontId="2" fillId="0" borderId="4" xfId="0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0" xfId="0" applyFont="1" applyFill="1" applyBorder="1"/>
    <xf numFmtId="165" fontId="2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ont="1" applyFill="1" applyAlignment="1"/>
    <xf numFmtId="0" fontId="0" fillId="0" borderId="0" xfId="0" applyFont="1" applyFill="1" applyAlignment="1">
      <alignment horizontal="right"/>
    </xf>
    <xf numFmtId="0" fontId="0" fillId="0" borderId="0" xfId="0" applyFont="1" applyFill="1" applyBorder="1" applyAlignment="1"/>
    <xf numFmtId="0" fontId="7" fillId="0" borderId="0" xfId="0" applyFont="1" applyFill="1" applyBorder="1" applyAlignment="1"/>
    <xf numFmtId="0" fontId="7" fillId="0" borderId="0" xfId="0" applyFont="1" applyFill="1" applyAlignment="1"/>
    <xf numFmtId="166" fontId="2" fillId="0" borderId="1" xfId="0" applyNumberFormat="1" applyFont="1" applyFill="1" applyBorder="1" applyAlignment="1">
      <alignment horizontal="left" wrapText="1"/>
    </xf>
    <xf numFmtId="166" fontId="2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horizontal="right" wrapText="1"/>
    </xf>
    <xf numFmtId="0" fontId="5" fillId="0" borderId="1" xfId="0" applyFont="1" applyFill="1" applyBorder="1" applyAlignment="1"/>
    <xf numFmtId="0" fontId="0" fillId="0" borderId="0" xfId="0" applyFill="1" applyBorder="1"/>
    <xf numFmtId="166" fontId="5" fillId="0" borderId="1" xfId="0" applyNumberFormat="1" applyFont="1" applyFill="1" applyBorder="1" applyAlignment="1">
      <alignment wrapText="1"/>
    </xf>
    <xf numFmtId="166" fontId="2" fillId="0" borderId="1" xfId="0" applyNumberFormat="1" applyFont="1" applyFill="1" applyBorder="1" applyAlignment="1">
      <alignment wrapText="1"/>
    </xf>
    <xf numFmtId="1" fontId="2" fillId="0" borderId="1" xfId="0" applyNumberFormat="1" applyFont="1" applyFill="1" applyBorder="1" applyAlignment="1">
      <alignment wrapText="1"/>
    </xf>
    <xf numFmtId="166" fontId="2" fillId="0" borderId="1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vertical="center"/>
    </xf>
    <xf numFmtId="165" fontId="5" fillId="0" borderId="0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10" fillId="0" borderId="0" xfId="0" applyFont="1" applyFill="1" applyAlignment="1">
      <alignment horizontal="center"/>
    </xf>
    <xf numFmtId="0" fontId="0" fillId="0" borderId="8" xfId="0" applyFill="1" applyBorder="1"/>
    <xf numFmtId="0" fontId="10" fillId="0" borderId="0" xfId="0" applyFont="1" applyFill="1"/>
    <xf numFmtId="0" fontId="12" fillId="0" borderId="8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vertical="center" wrapText="1"/>
    </xf>
    <xf numFmtId="41" fontId="12" fillId="0" borderId="8" xfId="0" applyNumberFormat="1" applyFont="1" applyFill="1" applyBorder="1"/>
    <xf numFmtId="0" fontId="12" fillId="0" borderId="0" xfId="0" applyFont="1" applyFill="1" applyAlignment="1">
      <alignment vertical="center" wrapText="1"/>
    </xf>
    <xf numFmtId="3" fontId="12" fillId="0" borderId="0" xfId="0" applyNumberFormat="1" applyFont="1" applyFill="1"/>
    <xf numFmtId="0" fontId="0" fillId="0" borderId="0" xfId="0" applyFill="1" applyBorder="1" applyAlignment="1">
      <alignment horizontal="right"/>
    </xf>
    <xf numFmtId="0" fontId="0" fillId="3" borderId="0" xfId="0" applyFill="1"/>
    <xf numFmtId="0" fontId="12" fillId="2" borderId="8" xfId="0" applyFont="1" applyFill="1" applyBorder="1" applyAlignment="1">
      <alignment vertical="center" wrapText="1"/>
    </xf>
    <xf numFmtId="41" fontId="12" fillId="2" borderId="8" xfId="0" applyNumberFormat="1" applyFont="1" applyFill="1" applyBorder="1"/>
    <xf numFmtId="0" fontId="11" fillId="2" borderId="8" xfId="0" applyFont="1" applyFill="1" applyBorder="1" applyAlignment="1">
      <alignment vertical="center" wrapText="1"/>
    </xf>
    <xf numFmtId="41" fontId="11" fillId="2" borderId="8" xfId="0" applyNumberFormat="1" applyFont="1" applyFill="1" applyBorder="1"/>
    <xf numFmtId="0" fontId="12" fillId="2" borderId="8" xfId="0" applyFont="1" applyFill="1" applyBorder="1" applyAlignment="1">
      <alignment horizontal="center"/>
    </xf>
    <xf numFmtId="3" fontId="14" fillId="0" borderId="4" xfId="0" applyNumberFormat="1" applyFont="1" applyFill="1" applyBorder="1" applyAlignment="1">
      <alignment horizontal="left"/>
    </xf>
    <xf numFmtId="165" fontId="2" fillId="0" borderId="1" xfId="0" applyNumberFormat="1" applyFont="1" applyFill="1" applyBorder="1" applyAlignment="1">
      <alignment horizontal="left" vertical="center"/>
    </xf>
    <xf numFmtId="3" fontId="14" fillId="0" borderId="9" xfId="0" applyNumberFormat="1" applyFont="1" applyFill="1" applyBorder="1" applyAlignment="1">
      <alignment horizontal="left" vertical="center" wrapText="1"/>
    </xf>
    <xf numFmtId="3" fontId="14" fillId="0" borderId="1" xfId="0" applyNumberFormat="1" applyFont="1" applyFill="1" applyBorder="1" applyAlignment="1">
      <alignment horizontal="center"/>
    </xf>
    <xf numFmtId="3" fontId="14" fillId="0" borderId="1" xfId="0" applyNumberFormat="1" applyFont="1" applyFill="1" applyBorder="1"/>
    <xf numFmtId="3" fontId="14" fillId="0" borderId="1" xfId="0" applyNumberFormat="1" applyFont="1" applyFill="1" applyBorder="1" applyAlignment="1">
      <alignment wrapText="1"/>
    </xf>
    <xf numFmtId="0" fontId="5" fillId="0" borderId="10" xfId="0" applyFont="1" applyFill="1" applyBorder="1" applyAlignment="1">
      <alignment horizontal="center" vertical="center" wrapText="1"/>
    </xf>
    <xf numFmtId="178" fontId="1" fillId="0" borderId="0" xfId="1" applyNumberFormat="1" applyFill="1"/>
    <xf numFmtId="165" fontId="12" fillId="0" borderId="1" xfId="0" applyNumberFormat="1" applyFont="1" applyFill="1" applyBorder="1"/>
    <xf numFmtId="165" fontId="2" fillId="0" borderId="1" xfId="0" applyNumberFormat="1" applyFont="1" applyFill="1" applyBorder="1" applyAlignment="1">
      <alignment horizontal="left"/>
    </xf>
    <xf numFmtId="165" fontId="6" fillId="0" borderId="1" xfId="0" applyNumberFormat="1" applyFont="1" applyFill="1" applyBorder="1" applyAlignment="1">
      <alignment horizontal="center" wrapText="1"/>
    </xf>
    <xf numFmtId="165" fontId="5" fillId="0" borderId="1" xfId="0" applyNumberFormat="1" applyFont="1" applyFill="1" applyBorder="1" applyAlignment="1">
      <alignment horizontal="center" wrapText="1"/>
    </xf>
    <xf numFmtId="0" fontId="20" fillId="0" borderId="1" xfId="0" applyFont="1" applyFill="1" applyBorder="1"/>
    <xf numFmtId="178" fontId="21" fillId="0" borderId="1" xfId="1" applyNumberFormat="1" applyFont="1" applyFill="1" applyBorder="1"/>
    <xf numFmtId="178" fontId="12" fillId="0" borderId="1" xfId="1" applyNumberFormat="1" applyFont="1" applyFill="1" applyBorder="1"/>
    <xf numFmtId="0" fontId="7" fillId="0" borderId="1" xfId="0" applyFont="1" applyFill="1" applyBorder="1"/>
    <xf numFmtId="165" fontId="11" fillId="0" borderId="1" xfId="0" applyNumberFormat="1" applyFont="1" applyFill="1" applyBorder="1"/>
    <xf numFmtId="0" fontId="12" fillId="0" borderId="0" xfId="0" applyFont="1" applyFill="1" applyAlignment="1">
      <alignment horizontal="right"/>
    </xf>
    <xf numFmtId="0" fontId="11" fillId="0" borderId="11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 vertical="center"/>
    </xf>
    <xf numFmtId="165" fontId="11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left" vertical="center" wrapText="1"/>
    </xf>
    <xf numFmtId="165" fontId="2" fillId="0" borderId="1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left"/>
    </xf>
    <xf numFmtId="0" fontId="7" fillId="0" borderId="0" xfId="0" applyFont="1" applyFill="1" applyAlignment="1">
      <alignment horizontal="left"/>
    </xf>
    <xf numFmtId="3" fontId="2" fillId="0" borderId="6" xfId="0" applyNumberFormat="1" applyFont="1" applyFill="1" applyBorder="1" applyAlignment="1">
      <alignment horizontal="center" vertical="center"/>
    </xf>
    <xf numFmtId="0" fontId="2" fillId="0" borderId="7" xfId="0" applyFont="1" applyFill="1" applyBorder="1"/>
    <xf numFmtId="0" fontId="5" fillId="0" borderId="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178" fontId="1" fillId="0" borderId="0" xfId="1" applyNumberFormat="1" applyFill="1" applyBorder="1" applyAlignment="1"/>
    <xf numFmtId="0" fontId="2" fillId="0" borderId="9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5" fillId="0" borderId="0" xfId="0" applyFont="1" applyFill="1" applyBorder="1" applyAlignment="1"/>
    <xf numFmtId="165" fontId="12" fillId="0" borderId="1" xfId="0" applyNumberFormat="1" applyFont="1" applyFill="1" applyBorder="1" applyAlignment="1">
      <alignment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2" fillId="0" borderId="5" xfId="0" applyFont="1" applyFill="1" applyBorder="1" applyAlignment="1"/>
    <xf numFmtId="0" fontId="2" fillId="0" borderId="6" xfId="0" applyFont="1" applyFill="1" applyBorder="1" applyAlignment="1"/>
    <xf numFmtId="165" fontId="0" fillId="0" borderId="1" xfId="0" applyNumberFormat="1" applyFill="1" applyBorder="1" applyAlignment="1"/>
    <xf numFmtId="165" fontId="2" fillId="0" borderId="1" xfId="0" applyNumberFormat="1" applyFont="1" applyFill="1" applyBorder="1" applyAlignment="1">
      <alignment horizontal="left" shrinkToFit="1"/>
    </xf>
    <xf numFmtId="165" fontId="11" fillId="0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165" fontId="5" fillId="0" borderId="1" xfId="0" applyNumberFormat="1" applyFont="1" applyFill="1" applyBorder="1" applyAlignment="1">
      <alignment horizontal="left" vertical="center"/>
    </xf>
    <xf numFmtId="165" fontId="5" fillId="0" borderId="0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 vertical="center"/>
    </xf>
    <xf numFmtId="0" fontId="5" fillId="0" borderId="0" xfId="0" applyFont="1" applyFill="1"/>
    <xf numFmtId="0" fontId="5" fillId="0" borderId="6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2" fillId="0" borderId="0" xfId="0" applyFont="1" applyFill="1" applyAlignment="1"/>
    <xf numFmtId="0" fontId="2" fillId="0" borderId="4" xfId="0" applyFont="1" applyFill="1" applyBorder="1" applyAlignment="1">
      <alignment wrapText="1"/>
    </xf>
    <xf numFmtId="0" fontId="5" fillId="0" borderId="4" xfId="0" applyFont="1" applyFill="1" applyBorder="1"/>
    <xf numFmtId="3" fontId="15" fillId="0" borderId="1" xfId="0" applyNumberFormat="1" applyFont="1" applyFill="1" applyBorder="1" applyAlignment="1">
      <alignment horizontal="center"/>
    </xf>
    <xf numFmtId="3" fontId="16" fillId="0" borderId="1" xfId="0" applyNumberFormat="1" applyFont="1" applyFill="1" applyBorder="1" applyAlignment="1">
      <alignment horizontal="center" wrapText="1"/>
    </xf>
    <xf numFmtId="3" fontId="14" fillId="0" borderId="1" xfId="0" applyNumberFormat="1" applyFont="1" applyFill="1" applyBorder="1" applyAlignment="1">
      <alignment horizontal="center" wrapText="1"/>
    </xf>
    <xf numFmtId="3" fontId="17" fillId="0" borderId="1" xfId="0" applyNumberFormat="1" applyFont="1" applyFill="1" applyBorder="1" applyAlignment="1">
      <alignment horizontal="center" wrapText="1"/>
    </xf>
    <xf numFmtId="3" fontId="14" fillId="0" borderId="1" xfId="0" applyNumberFormat="1" applyFont="1" applyFill="1" applyBorder="1" applyAlignment="1">
      <alignment horizontal="center" vertical="center"/>
    </xf>
    <xf numFmtId="3" fontId="17" fillId="0" borderId="1" xfId="0" applyNumberFormat="1" applyFont="1" applyFill="1" applyBorder="1" applyAlignment="1">
      <alignment horizontal="center"/>
    </xf>
    <xf numFmtId="3" fontId="14" fillId="0" borderId="1" xfId="0" applyNumberFormat="1" applyFont="1" applyFill="1" applyBorder="1" applyAlignment="1"/>
    <xf numFmtId="3" fontId="15" fillId="0" borderId="1" xfId="0" applyNumberFormat="1" applyFont="1" applyFill="1" applyBorder="1"/>
    <xf numFmtId="3" fontId="16" fillId="0" borderId="1" xfId="0" applyNumberFormat="1" applyFont="1" applyFill="1" applyBorder="1" applyAlignment="1">
      <alignment wrapText="1"/>
    </xf>
    <xf numFmtId="3" fontId="17" fillId="0" borderId="1" xfId="0" applyNumberFormat="1" applyFont="1" applyFill="1" applyBorder="1" applyAlignment="1">
      <alignment wrapText="1"/>
    </xf>
    <xf numFmtId="3" fontId="14" fillId="0" borderId="1" xfId="0" applyNumberFormat="1" applyFont="1" applyFill="1" applyBorder="1" applyAlignment="1">
      <alignment vertical="center"/>
    </xf>
    <xf numFmtId="3" fontId="17" fillId="0" borderId="1" xfId="0" applyNumberFormat="1" applyFont="1" applyFill="1" applyBorder="1" applyAlignment="1"/>
    <xf numFmtId="3" fontId="17" fillId="0" borderId="1" xfId="0" applyNumberFormat="1" applyFont="1" applyFill="1" applyBorder="1" applyAlignment="1">
      <alignment horizontal="left"/>
    </xf>
    <xf numFmtId="3" fontId="17" fillId="0" borderId="1" xfId="0" applyNumberFormat="1" applyFont="1" applyFill="1" applyBorder="1"/>
    <xf numFmtId="3" fontId="12" fillId="0" borderId="1" xfId="0" applyNumberFormat="1" applyFont="1" applyFill="1" applyBorder="1" applyAlignment="1">
      <alignment horizontal="center"/>
    </xf>
    <xf numFmtId="3" fontId="14" fillId="0" borderId="1" xfId="0" applyNumberFormat="1" applyFont="1" applyFill="1" applyBorder="1" applyAlignment="1">
      <alignment horizontal="right" wrapText="1"/>
    </xf>
    <xf numFmtId="179" fontId="14" fillId="0" borderId="1" xfId="0" applyNumberFormat="1" applyFont="1" applyFill="1" applyBorder="1" applyAlignment="1">
      <alignment horizontal="center"/>
    </xf>
    <xf numFmtId="179" fontId="14" fillId="0" borderId="1" xfId="0" applyNumberFormat="1" applyFont="1" applyFill="1" applyBorder="1"/>
    <xf numFmtId="179" fontId="16" fillId="0" borderId="1" xfId="0" applyNumberFormat="1" applyFont="1" applyFill="1" applyBorder="1" applyAlignment="1">
      <alignment wrapText="1"/>
    </xf>
    <xf numFmtId="179" fontId="14" fillId="0" borderId="1" xfId="0" applyNumberFormat="1" applyFont="1" applyFill="1" applyBorder="1" applyAlignment="1">
      <alignment wrapText="1"/>
    </xf>
    <xf numFmtId="179" fontId="17" fillId="0" borderId="1" xfId="0" applyNumberFormat="1" applyFont="1" applyFill="1" applyBorder="1" applyAlignment="1">
      <alignment horizontal="center"/>
    </xf>
    <xf numFmtId="179" fontId="17" fillId="0" borderId="1" xfId="0" applyNumberFormat="1" applyFont="1" applyFill="1" applyBorder="1" applyAlignment="1">
      <alignment wrapText="1"/>
    </xf>
    <xf numFmtId="179" fontId="14" fillId="0" borderId="1" xfId="0" applyNumberFormat="1" applyFont="1" applyFill="1" applyBorder="1" applyAlignment="1">
      <alignment horizontal="right" wrapText="1"/>
    </xf>
    <xf numFmtId="179" fontId="14" fillId="0" borderId="1" xfId="0" applyNumberFormat="1" applyFont="1" applyFill="1" applyBorder="1" applyAlignment="1">
      <alignment horizontal="center" wrapText="1"/>
    </xf>
    <xf numFmtId="179" fontId="17" fillId="0" borderId="1" xfId="0" applyNumberFormat="1" applyFont="1" applyFill="1" applyBorder="1"/>
    <xf numFmtId="179" fontId="17" fillId="0" borderId="1" xfId="0" applyNumberFormat="1" applyFont="1" applyFill="1" applyBorder="1" applyAlignment="1">
      <alignment horizontal="center" wrapText="1"/>
    </xf>
    <xf numFmtId="179" fontId="12" fillId="0" borderId="1" xfId="0" applyNumberFormat="1" applyFont="1" applyFill="1" applyBorder="1" applyAlignment="1">
      <alignment wrapText="1"/>
    </xf>
    <xf numFmtId="3" fontId="17" fillId="0" borderId="7" xfId="0" applyNumberFormat="1" applyFont="1" applyFill="1" applyBorder="1"/>
    <xf numFmtId="3" fontId="14" fillId="0" borderId="9" xfId="0" applyNumberFormat="1" applyFont="1" applyFill="1" applyBorder="1" applyAlignment="1">
      <alignment horizontal="center"/>
    </xf>
    <xf numFmtId="165" fontId="6" fillId="0" borderId="1" xfId="0" applyNumberFormat="1" applyFont="1" applyFill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3" fontId="2" fillId="0" borderId="1" xfId="0" applyNumberFormat="1" applyFont="1" applyFill="1" applyBorder="1"/>
    <xf numFmtId="165" fontId="0" fillId="0" borderId="0" xfId="0" applyNumberFormat="1" applyFill="1"/>
    <xf numFmtId="165" fontId="2" fillId="0" borderId="0" xfId="0" applyNumberFormat="1" applyFont="1" applyFill="1" applyBorder="1" applyAlignment="1">
      <alignment horizontal="left" vertical="center"/>
    </xf>
    <xf numFmtId="165" fontId="11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165" fontId="2" fillId="0" borderId="7" xfId="0" applyNumberFormat="1" applyFont="1" applyFill="1" applyBorder="1"/>
    <xf numFmtId="165" fontId="2" fillId="0" borderId="2" xfId="0" applyNumberFormat="1" applyFont="1" applyFill="1" applyBorder="1"/>
    <xf numFmtId="165" fontId="2" fillId="0" borderId="16" xfId="0" applyNumberFormat="1" applyFont="1" applyFill="1" applyBorder="1"/>
    <xf numFmtId="165" fontId="2" fillId="0" borderId="17" xfId="0" applyNumberFormat="1" applyFont="1" applyFill="1" applyBorder="1"/>
    <xf numFmtId="165" fontId="2" fillId="0" borderId="13" xfId="0" applyNumberFormat="1" applyFont="1" applyFill="1" applyBorder="1"/>
    <xf numFmtId="165" fontId="2" fillId="0" borderId="18" xfId="0" applyNumberFormat="1" applyFont="1" applyFill="1" applyBorder="1"/>
    <xf numFmtId="165" fontId="2" fillId="0" borderId="8" xfId="0" applyNumberFormat="1" applyFont="1" applyFill="1" applyBorder="1"/>
    <xf numFmtId="178" fontId="8" fillId="0" borderId="0" xfId="1" applyNumberFormat="1" applyFont="1" applyFill="1" applyAlignment="1">
      <alignment horizontal="center"/>
    </xf>
    <xf numFmtId="165" fontId="2" fillId="0" borderId="4" xfId="0" applyNumberFormat="1" applyFont="1" applyFill="1" applyBorder="1" applyAlignment="1">
      <alignment horizontal="center"/>
    </xf>
    <xf numFmtId="165" fontId="5" fillId="0" borderId="5" xfId="0" applyNumberFormat="1" applyFont="1" applyFill="1" applyBorder="1" applyAlignment="1">
      <alignment wrapText="1"/>
    </xf>
    <xf numFmtId="0" fontId="2" fillId="0" borderId="8" xfId="0" applyFont="1" applyFill="1" applyBorder="1"/>
    <xf numFmtId="165" fontId="5" fillId="0" borderId="6" xfId="0" applyNumberFormat="1" applyFont="1" applyFill="1" applyBorder="1" applyAlignment="1"/>
    <xf numFmtId="0" fontId="2" fillId="0" borderId="6" xfId="0" applyFont="1" applyFill="1" applyBorder="1"/>
    <xf numFmtId="0" fontId="7" fillId="0" borderId="0" xfId="0" applyFont="1" applyFill="1" applyBorder="1" applyAlignment="1">
      <alignment horizontal="left"/>
    </xf>
    <xf numFmtId="165" fontId="2" fillId="0" borderId="5" xfId="0" applyNumberFormat="1" applyFont="1" applyFill="1" applyBorder="1" applyAlignment="1">
      <alignment horizontal="center"/>
    </xf>
    <xf numFmtId="165" fontId="2" fillId="0" borderId="6" xfId="0" applyNumberFormat="1" applyFont="1" applyFill="1" applyBorder="1" applyAlignment="1">
      <alignment horizontal="center"/>
    </xf>
    <xf numFmtId="0" fontId="7" fillId="0" borderId="19" xfId="0" applyFont="1" applyFill="1" applyBorder="1" applyAlignment="1"/>
    <xf numFmtId="0" fontId="7" fillId="0" borderId="20" xfId="0" applyFont="1" applyFill="1" applyBorder="1" applyAlignment="1"/>
    <xf numFmtId="0" fontId="2" fillId="0" borderId="15" xfId="0" applyFont="1" applyFill="1" applyBorder="1" applyAlignment="1"/>
    <xf numFmtId="0" fontId="2" fillId="0" borderId="21" xfId="0" applyFont="1" applyFill="1" applyBorder="1" applyAlignment="1"/>
    <xf numFmtId="165" fontId="11" fillId="0" borderId="0" xfId="0" applyNumberFormat="1" applyFont="1" applyFill="1" applyBorder="1" applyAlignment="1">
      <alignment horizontal="center"/>
    </xf>
    <xf numFmtId="165" fontId="0" fillId="0" borderId="0" xfId="0" applyNumberFormat="1" applyFill="1" applyBorder="1"/>
    <xf numFmtId="3" fontId="2" fillId="0" borderId="0" xfId="0" applyNumberFormat="1" applyFont="1" applyFill="1" applyBorder="1" applyAlignment="1">
      <alignment horizontal="center" vertical="center"/>
    </xf>
    <xf numFmtId="0" fontId="5" fillId="0" borderId="9" xfId="0" applyFont="1" applyFill="1" applyBorder="1"/>
    <xf numFmtId="3" fontId="2" fillId="0" borderId="7" xfId="0" applyNumberFormat="1" applyFont="1" applyFill="1" applyBorder="1" applyAlignment="1">
      <alignment horizontal="center" vertical="center"/>
    </xf>
    <xf numFmtId="165" fontId="12" fillId="0" borderId="1" xfId="0" applyNumberFormat="1" applyFont="1" applyFill="1" applyBorder="1" applyAlignment="1">
      <alignment horizontal="center" wrapText="1"/>
    </xf>
    <xf numFmtId="165" fontId="12" fillId="0" borderId="1" xfId="0" applyNumberFormat="1" applyFont="1" applyFill="1" applyBorder="1" applyAlignment="1">
      <alignment horizontal="center"/>
    </xf>
    <xf numFmtId="165" fontId="13" fillId="0" borderId="1" xfId="0" applyNumberFormat="1" applyFont="1" applyFill="1" applyBorder="1" applyAlignment="1">
      <alignment horizontal="center" wrapText="1"/>
    </xf>
    <xf numFmtId="165" fontId="11" fillId="0" borderId="1" xfId="0" applyNumberFormat="1" applyFont="1" applyFill="1" applyBorder="1" applyAlignment="1">
      <alignment horizontal="center" wrapText="1"/>
    </xf>
    <xf numFmtId="165" fontId="7" fillId="0" borderId="0" xfId="0" applyNumberFormat="1" applyFont="1" applyFill="1"/>
    <xf numFmtId="165" fontId="11" fillId="0" borderId="4" xfId="0" applyNumberFormat="1" applyFont="1" applyFill="1" applyBorder="1"/>
    <xf numFmtId="165" fontId="12" fillId="0" borderId="4" xfId="0" applyNumberFormat="1" applyFont="1" applyFill="1" applyBorder="1"/>
    <xf numFmtId="3" fontId="12" fillId="0" borderId="9" xfId="0" applyNumberFormat="1" applyFont="1" applyFill="1" applyBorder="1" applyAlignment="1">
      <alignment horizontal="left" vertical="center"/>
    </xf>
    <xf numFmtId="41" fontId="12" fillId="0" borderId="1" xfId="0" applyNumberFormat="1" applyFont="1" applyFill="1" applyBorder="1" applyAlignment="1">
      <alignment horizontal="center" vertical="center"/>
    </xf>
    <xf numFmtId="41" fontId="14" fillId="0" borderId="1" xfId="0" applyNumberFormat="1" applyFont="1" applyFill="1" applyBorder="1" applyAlignment="1">
      <alignment horizontal="center"/>
    </xf>
    <xf numFmtId="3" fontId="12" fillId="0" borderId="1" xfId="0" applyNumberFormat="1" applyFont="1" applyFill="1" applyBorder="1" applyAlignment="1">
      <alignment wrapText="1"/>
    </xf>
    <xf numFmtId="3" fontId="12" fillId="0" borderId="7" xfId="0" applyNumberFormat="1" applyFont="1" applyFill="1" applyBorder="1" applyAlignment="1">
      <alignment wrapText="1"/>
    </xf>
    <xf numFmtId="3" fontId="12" fillId="0" borderId="8" xfId="0" applyNumberFormat="1" applyFont="1" applyFill="1" applyBorder="1" applyAlignment="1">
      <alignment wrapText="1"/>
    </xf>
    <xf numFmtId="41" fontId="14" fillId="0" borderId="6" xfId="0" applyNumberFormat="1" applyFont="1" applyFill="1" applyBorder="1" applyAlignment="1">
      <alignment horizontal="center"/>
    </xf>
    <xf numFmtId="41" fontId="14" fillId="0" borderId="2" xfId="0" applyNumberFormat="1" applyFont="1" applyFill="1" applyBorder="1" applyAlignment="1">
      <alignment horizontal="center"/>
    </xf>
    <xf numFmtId="41" fontId="14" fillId="0" borderId="3" xfId="0" applyNumberFormat="1" applyFont="1" applyFill="1" applyBorder="1" applyAlignment="1">
      <alignment horizontal="center"/>
    </xf>
    <xf numFmtId="3" fontId="14" fillId="0" borderId="8" xfId="0" applyNumberFormat="1" applyFont="1" applyFill="1" applyBorder="1"/>
    <xf numFmtId="3" fontId="14" fillId="0" borderId="9" xfId="0" applyNumberFormat="1" applyFont="1" applyFill="1" applyBorder="1"/>
    <xf numFmtId="0" fontId="14" fillId="0" borderId="1" xfId="0" applyFont="1" applyFill="1" applyBorder="1"/>
    <xf numFmtId="0" fontId="14" fillId="0" borderId="7" xfId="0" applyFont="1" applyFill="1" applyBorder="1"/>
    <xf numFmtId="0" fontId="14" fillId="0" borderId="8" xfId="0" applyFont="1" applyFill="1" applyBorder="1"/>
    <xf numFmtId="0" fontId="5" fillId="0" borderId="1" xfId="0" applyFont="1" applyFill="1" applyBorder="1" applyAlignment="1">
      <alignment vertical="center"/>
    </xf>
    <xf numFmtId="165" fontId="5" fillId="0" borderId="1" xfId="0" applyNumberFormat="1" applyFont="1" applyFill="1" applyBorder="1" applyAlignment="1">
      <alignment vertical="center"/>
    </xf>
    <xf numFmtId="41" fontId="14" fillId="0" borderId="8" xfId="0" applyNumberFormat="1" applyFont="1" applyFill="1" applyBorder="1" applyAlignment="1">
      <alignment horizontal="center"/>
    </xf>
    <xf numFmtId="0" fontId="22" fillId="0" borderId="0" xfId="3" applyFont="1" applyFill="1" applyBorder="1"/>
    <xf numFmtId="165" fontId="2" fillId="0" borderId="0" xfId="0" applyNumberFormat="1" applyFont="1" applyFill="1" applyBorder="1" applyAlignment="1">
      <alignment horizontal="center"/>
    </xf>
    <xf numFmtId="165" fontId="11" fillId="0" borderId="1" xfId="0" applyNumberFormat="1" applyFont="1" applyFill="1" applyBorder="1" applyAlignment="1">
      <alignment horizontal="left" shrinkToFit="1"/>
    </xf>
    <xf numFmtId="165" fontId="5" fillId="0" borderId="8" xfId="0" applyNumberFormat="1" applyFont="1" applyFill="1" applyBorder="1"/>
    <xf numFmtId="165" fontId="5" fillId="0" borderId="1" xfId="0" applyNumberFormat="1" applyFont="1" applyFill="1" applyBorder="1" applyAlignment="1">
      <alignment horizontal="left" wrapText="1"/>
    </xf>
    <xf numFmtId="165" fontId="12" fillId="0" borderId="1" xfId="0" applyNumberFormat="1" applyFont="1" applyFill="1" applyBorder="1" applyAlignment="1"/>
    <xf numFmtId="0" fontId="2" fillId="0" borderId="11" xfId="0" applyFont="1" applyFill="1" applyBorder="1"/>
    <xf numFmtId="0" fontId="2" fillId="0" borderId="8" xfId="0" applyFont="1" applyFill="1" applyBorder="1" applyAlignment="1">
      <alignment wrapText="1"/>
    </xf>
    <xf numFmtId="0" fontId="22" fillId="0" borderId="8" xfId="2" applyFont="1" applyFill="1" applyBorder="1"/>
    <xf numFmtId="0" fontId="22" fillId="0" borderId="8" xfId="3" applyFont="1" applyFill="1" applyBorder="1"/>
    <xf numFmtId="0" fontId="4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165" fontId="2" fillId="0" borderId="4" xfId="0" applyNumberFormat="1" applyFont="1" applyFill="1" applyBorder="1" applyAlignment="1">
      <alignment horizontal="center"/>
    </xf>
    <xf numFmtId="165" fontId="2" fillId="0" borderId="5" xfId="0" applyNumberFormat="1" applyFont="1" applyFill="1" applyBorder="1" applyAlignment="1">
      <alignment horizontal="center"/>
    </xf>
    <xf numFmtId="165" fontId="2" fillId="0" borderId="6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49" fontId="11" fillId="0" borderId="4" xfId="0" applyNumberFormat="1" applyFont="1" applyFill="1" applyBorder="1" applyAlignment="1">
      <alignment horizontal="left" vertical="center"/>
    </xf>
    <xf numFmtId="49" fontId="11" fillId="0" borderId="5" xfId="0" applyNumberFormat="1" applyFont="1" applyFill="1" applyBorder="1" applyAlignment="1">
      <alignment horizontal="left" vertical="center"/>
    </xf>
    <xf numFmtId="49" fontId="11" fillId="0" borderId="6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11" fillId="0" borderId="4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/>
    </xf>
    <xf numFmtId="0" fontId="11" fillId="0" borderId="5" xfId="0" applyFont="1" applyFill="1" applyBorder="1" applyAlignment="1">
      <alignment horizontal="left"/>
    </xf>
    <xf numFmtId="0" fontId="11" fillId="0" borderId="6" xfId="0" applyFont="1" applyFill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2" fillId="0" borderId="13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11" fillId="0" borderId="19" xfId="0" applyFont="1" applyFill="1" applyBorder="1" applyAlignment="1">
      <alignment horizontal="left"/>
    </xf>
    <xf numFmtId="0" fontId="11" fillId="0" borderId="20" xfId="0" applyFont="1" applyFill="1" applyBorder="1" applyAlignment="1">
      <alignment horizontal="left"/>
    </xf>
    <xf numFmtId="0" fontId="11" fillId="0" borderId="24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/>
    </xf>
    <xf numFmtId="166" fontId="2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wrapText="1"/>
    </xf>
    <xf numFmtId="49" fontId="5" fillId="0" borderId="1" xfId="0" applyNumberFormat="1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7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0" fillId="0" borderId="0" xfId="0" applyFont="1" applyFill="1" applyBorder="1" applyAlignment="1">
      <alignment horizontal="right"/>
    </xf>
    <xf numFmtId="0" fontId="5" fillId="0" borderId="1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/>
    </xf>
    <xf numFmtId="0" fontId="5" fillId="0" borderId="29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center" vertical="center" wrapText="1"/>
    </xf>
    <xf numFmtId="49" fontId="5" fillId="0" borderId="16" xfId="0" applyNumberFormat="1" applyFont="1" applyFill="1" applyBorder="1" applyAlignment="1">
      <alignment horizontal="center" vertical="center" wrapText="1"/>
    </xf>
    <xf numFmtId="0" fontId="5" fillId="0" borderId="18" xfId="0" applyNumberFormat="1" applyFont="1" applyFill="1" applyBorder="1" applyAlignment="1">
      <alignment horizontal="center" vertical="center" wrapText="1"/>
    </xf>
    <xf numFmtId="0" fontId="5" fillId="0" borderId="16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right"/>
    </xf>
    <xf numFmtId="0" fontId="2" fillId="0" borderId="5" xfId="0" applyFont="1" applyFill="1" applyBorder="1" applyAlignment="1">
      <alignment horizontal="right"/>
    </xf>
    <xf numFmtId="0" fontId="2" fillId="0" borderId="10" xfId="0" applyFont="1" applyFill="1" applyBorder="1" applyAlignment="1">
      <alignment horizontal="right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right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7" fillId="0" borderId="19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5" fillId="0" borderId="19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left" vertical="center"/>
    </xf>
    <xf numFmtId="0" fontId="5" fillId="0" borderId="32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/>
    </xf>
    <xf numFmtId="0" fontId="2" fillId="0" borderId="20" xfId="0" applyFont="1" applyFill="1" applyBorder="1" applyAlignment="1">
      <alignment horizontal="left"/>
    </xf>
    <xf numFmtId="0" fontId="2" fillId="0" borderId="32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/>
    </xf>
    <xf numFmtId="0" fontId="11" fillId="0" borderId="20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</cellXfs>
  <cellStyles count="4">
    <cellStyle name="Ezres" xfId="1" builtinId="3"/>
    <cellStyle name="Normál" xfId="0" builtinId="0"/>
    <cellStyle name="Normál 2" xfId="2"/>
    <cellStyle name="Normál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999933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.evi%20z&#225;rsz&#225;mad&#225;si%20rendelet%20mell&#233;klet%20KA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Mérleg"/>
      <sheetName val="2. Működ. bev.mindössz. "/>
      <sheetName val="2.1.-2.2."/>
      <sheetName val="2.3.-2.4. "/>
      <sheetName val="3. Felhalm.bev.mindössz."/>
      <sheetName val="3.1.-3.2. "/>
      <sheetName val="4. PH. műk. bev."/>
      <sheetName val="5.1.Kv-i szerv.műk.bev."/>
      <sheetName val="5.2. Kv-i szerv műk. bev."/>
      <sheetName val="6. Kiad. mindössz."/>
      <sheetName val="6.1.-6.3. mell."/>
      <sheetName val="7. Kiad. mindössz. köt.-önként"/>
      <sheetName val="8. PH. kiad. össz. "/>
      <sheetName val="9.1.mell."/>
      <sheetName val="9.2.mell."/>
      <sheetName val="10.-11. mell."/>
      <sheetName val="12-13. mell."/>
      <sheetName val="14.melléklet"/>
      <sheetName val="15.melléklet"/>
      <sheetName val="16-18 melléklet"/>
      <sheetName val="19.melléklet"/>
      <sheetName val="20.melléklet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9"/>
  </sheetPr>
  <dimension ref="A2:I50"/>
  <sheetViews>
    <sheetView view="pageBreakPreview" topLeftCell="A19" zoomScale="86" zoomScaleNormal="100" zoomScaleSheetLayoutView="86" workbookViewId="0">
      <selection activeCell="J41" sqref="J41"/>
    </sheetView>
  </sheetViews>
  <sheetFormatPr defaultColWidth="9.109375" defaultRowHeight="13.2" x14ac:dyDescent="0.25"/>
  <cols>
    <col min="1" max="2" width="9.109375" style="1"/>
    <col min="3" max="3" width="29.88671875" style="1" customWidth="1"/>
    <col min="4" max="4" width="13.6640625" style="1" customWidth="1"/>
    <col min="5" max="5" width="15.44140625" style="1" customWidth="1"/>
    <col min="6" max="6" width="6.5546875" style="1" customWidth="1"/>
    <col min="7" max="7" width="37.44140625" style="1" customWidth="1"/>
    <col min="8" max="8" width="15.109375" style="1" customWidth="1"/>
    <col min="9" max="9" width="13.5546875" style="1" customWidth="1"/>
    <col min="10" max="16384" width="9.109375" style="1"/>
  </cols>
  <sheetData>
    <row r="2" spans="1:9" x14ac:dyDescent="0.25">
      <c r="I2" s="1" t="s">
        <v>465</v>
      </c>
    </row>
    <row r="5" spans="1:9" ht="12" customHeight="1" x14ac:dyDescent="0.25">
      <c r="G5" s="3"/>
    </row>
    <row r="6" spans="1:9" x14ac:dyDescent="0.25">
      <c r="A6" s="265" t="s">
        <v>0</v>
      </c>
      <c r="B6" s="265"/>
      <c r="C6" s="265"/>
      <c r="D6" s="265"/>
      <c r="E6" s="265"/>
      <c r="F6" s="265"/>
      <c r="G6" s="265"/>
      <c r="H6" s="265"/>
      <c r="I6" s="265"/>
    </row>
    <row r="7" spans="1:9" ht="12.75" customHeight="1" x14ac:dyDescent="0.25">
      <c r="A7" s="266">
        <v>44196</v>
      </c>
      <c r="B7" s="266"/>
      <c r="C7" s="266"/>
      <c r="D7" s="266"/>
      <c r="E7" s="266"/>
      <c r="F7" s="266"/>
      <c r="G7" s="266"/>
      <c r="H7" s="266"/>
      <c r="I7" s="266"/>
    </row>
    <row r="8" spans="1:9" ht="12.75" customHeight="1" x14ac:dyDescent="0.25">
      <c r="A8" s="4"/>
      <c r="B8" s="4"/>
      <c r="C8" s="4"/>
      <c r="D8" s="4"/>
      <c r="E8" s="4"/>
      <c r="F8" s="4"/>
      <c r="G8" s="4"/>
      <c r="H8" s="4"/>
      <c r="I8" s="4"/>
    </row>
    <row r="9" spans="1:9" ht="12" customHeight="1" x14ac:dyDescent="0.25">
      <c r="A9" s="267"/>
      <c r="B9" s="267"/>
      <c r="C9" s="267"/>
      <c r="D9" s="5"/>
      <c r="E9" s="5"/>
      <c r="F9" s="268"/>
      <c r="G9" s="268"/>
    </row>
    <row r="10" spans="1:9" ht="14.25" customHeight="1" x14ac:dyDescent="0.25">
      <c r="A10" s="269" t="s">
        <v>2</v>
      </c>
      <c r="B10" s="269"/>
      <c r="C10" s="269"/>
      <c r="D10" s="269"/>
      <c r="E10" s="269"/>
      <c r="F10" s="269" t="s">
        <v>3</v>
      </c>
      <c r="G10" s="269"/>
      <c r="H10" s="269"/>
      <c r="I10" s="269"/>
    </row>
    <row r="11" spans="1:9" x14ac:dyDescent="0.25">
      <c r="A11" s="270" t="s">
        <v>4</v>
      </c>
      <c r="B11" s="270"/>
      <c r="C11" s="270"/>
      <c r="D11" s="270" t="s">
        <v>5</v>
      </c>
      <c r="E11" s="270"/>
      <c r="F11" s="271" t="s">
        <v>4</v>
      </c>
      <c r="G11" s="271"/>
      <c r="H11" s="270" t="s">
        <v>5</v>
      </c>
      <c r="I11" s="270"/>
    </row>
    <row r="12" spans="1:9" x14ac:dyDescent="0.25">
      <c r="A12" s="270"/>
      <c r="B12" s="270"/>
      <c r="C12" s="270"/>
      <c r="D12" s="6" t="s">
        <v>6</v>
      </c>
      <c r="E12" s="6" t="s">
        <v>7</v>
      </c>
      <c r="F12" s="271"/>
      <c r="G12" s="271"/>
      <c r="H12" s="6" t="s">
        <v>6</v>
      </c>
      <c r="I12" s="6" t="s">
        <v>7</v>
      </c>
    </row>
    <row r="13" spans="1:9" ht="12" customHeight="1" x14ac:dyDescent="0.25">
      <c r="A13" s="272" t="s">
        <v>9</v>
      </c>
      <c r="B13" s="272"/>
      <c r="C13" s="272"/>
      <c r="D13" s="8">
        <f>'2. Működ. bev.mindössz. '!W18</f>
        <v>1141717199</v>
      </c>
      <c r="E13" s="8">
        <v>1461780850</v>
      </c>
      <c r="F13" s="272" t="s">
        <v>10</v>
      </c>
      <c r="G13" s="272"/>
      <c r="H13" s="8">
        <v>429270765</v>
      </c>
      <c r="I13" s="8">
        <v>520734037</v>
      </c>
    </row>
    <row r="14" spans="1:9" ht="12" customHeight="1" x14ac:dyDescent="0.25">
      <c r="A14" s="273" t="s">
        <v>11</v>
      </c>
      <c r="B14" s="273"/>
      <c r="C14" s="273"/>
      <c r="D14" s="8">
        <f>'2. Működ. bev.mindössz. '!W20</f>
        <v>45000000</v>
      </c>
      <c r="E14" s="8">
        <f>'2. Működ. bev.mindössz. '!X20</f>
        <v>67008020</v>
      </c>
      <c r="F14" s="273" t="s">
        <v>12</v>
      </c>
      <c r="G14" s="273"/>
      <c r="H14" s="8">
        <v>64316690</v>
      </c>
      <c r="I14" s="8">
        <v>73166690</v>
      </c>
    </row>
    <row r="15" spans="1:9" ht="12" customHeight="1" x14ac:dyDescent="0.25">
      <c r="A15" s="272" t="s">
        <v>13</v>
      </c>
      <c r="B15" s="272"/>
      <c r="C15" s="272"/>
      <c r="D15" s="8">
        <v>183073291</v>
      </c>
      <c r="E15" s="8">
        <v>134851928</v>
      </c>
      <c r="F15" s="272" t="s">
        <v>14</v>
      </c>
      <c r="G15" s="272"/>
      <c r="H15" s="8">
        <v>403464080</v>
      </c>
      <c r="I15" s="8">
        <v>531316183</v>
      </c>
    </row>
    <row r="16" spans="1:9" ht="12" customHeight="1" x14ac:dyDescent="0.25">
      <c r="A16" s="272" t="s">
        <v>15</v>
      </c>
      <c r="B16" s="272"/>
      <c r="C16" s="272"/>
      <c r="D16" s="8">
        <f>'2. Működ. bev.mindössz. '!W38</f>
        <v>12500000</v>
      </c>
      <c r="E16" s="8">
        <f>'2. Működ. bev.mindössz. '!X38</f>
        <v>16300000</v>
      </c>
      <c r="F16" s="272" t="s">
        <v>16</v>
      </c>
      <c r="G16" s="272"/>
      <c r="H16" s="8">
        <v>59860000</v>
      </c>
      <c r="I16" s="8">
        <v>65925451</v>
      </c>
    </row>
    <row r="17" spans="1:9" ht="12" customHeight="1" x14ac:dyDescent="0.25">
      <c r="A17" s="272"/>
      <c r="B17" s="272"/>
      <c r="C17" s="272"/>
      <c r="D17" s="8"/>
      <c r="E17" s="8"/>
      <c r="F17" s="272" t="s">
        <v>17</v>
      </c>
      <c r="G17" s="272"/>
      <c r="H17" s="8">
        <v>498791225</v>
      </c>
      <c r="I17" s="8">
        <v>644751018</v>
      </c>
    </row>
    <row r="18" spans="1:9" ht="12" customHeight="1" x14ac:dyDescent="0.25">
      <c r="A18" s="274"/>
      <c r="B18" s="274"/>
      <c r="C18" s="274"/>
      <c r="D18" s="8"/>
      <c r="E18" s="8"/>
      <c r="F18" s="275" t="s">
        <v>18</v>
      </c>
      <c r="G18" s="275"/>
      <c r="H18" s="8"/>
      <c r="I18" s="8"/>
    </row>
    <row r="19" spans="1:9" ht="12" customHeight="1" x14ac:dyDescent="0.25">
      <c r="A19" s="276"/>
      <c r="B19" s="276"/>
      <c r="C19" s="276"/>
      <c r="D19" s="8"/>
      <c r="E19" s="8"/>
      <c r="F19" s="272" t="s">
        <v>19</v>
      </c>
      <c r="G19" s="272"/>
      <c r="H19" s="8"/>
      <c r="I19" s="8"/>
    </row>
    <row r="20" spans="1:9" ht="12" customHeight="1" x14ac:dyDescent="0.25">
      <c r="A20" s="272"/>
      <c r="B20" s="272"/>
      <c r="C20" s="272"/>
      <c r="D20" s="8"/>
      <c r="E20" s="8"/>
      <c r="F20" s="276"/>
      <c r="G20" s="276"/>
      <c r="H20" s="8"/>
      <c r="I20" s="8"/>
    </row>
    <row r="21" spans="1:9" ht="12" customHeight="1" x14ac:dyDescent="0.25">
      <c r="A21" s="274" t="s">
        <v>20</v>
      </c>
      <c r="B21" s="274"/>
      <c r="C21" s="274"/>
      <c r="D21" s="13">
        <f>SUM(D13:D20)</f>
        <v>1382290490</v>
      </c>
      <c r="E21" s="13">
        <f>SUM(E13:E20)</f>
        <v>1679940798</v>
      </c>
      <c r="F21" s="274" t="s">
        <v>21</v>
      </c>
      <c r="G21" s="274"/>
      <c r="H21" s="13">
        <f>SUM(H13:H20)</f>
        <v>1455702760</v>
      </c>
      <c r="I21" s="13">
        <f>SUM(I13:I20)-I18-I19</f>
        <v>1835893379</v>
      </c>
    </row>
    <row r="22" spans="1:9" ht="12" customHeight="1" x14ac:dyDescent="0.25">
      <c r="A22" s="272"/>
      <c r="B22" s="272"/>
      <c r="C22" s="272"/>
      <c r="D22" s="8"/>
      <c r="E22" s="8"/>
      <c r="F22" s="272"/>
      <c r="G22" s="272"/>
      <c r="H22" s="8"/>
      <c r="I22" s="8"/>
    </row>
    <row r="23" spans="1:9" ht="12" customHeight="1" x14ac:dyDescent="0.25">
      <c r="A23" s="274" t="s">
        <v>22</v>
      </c>
      <c r="B23" s="274"/>
      <c r="C23" s="274"/>
      <c r="D23" s="13">
        <v>1368322168</v>
      </c>
      <c r="E23" s="13">
        <v>1461074405</v>
      </c>
      <c r="F23" s="274" t="s">
        <v>23</v>
      </c>
      <c r="G23" s="274"/>
      <c r="H23" s="13">
        <v>333531022</v>
      </c>
      <c r="I23" s="13">
        <v>325142464</v>
      </c>
    </row>
    <row r="24" spans="1:9" ht="12" customHeight="1" x14ac:dyDescent="0.25">
      <c r="A24" s="275" t="s">
        <v>24</v>
      </c>
      <c r="B24" s="275"/>
      <c r="C24" s="275"/>
      <c r="D24" s="8">
        <f>'2. Működ. bev.mindössz. '!W44</f>
        <v>1034791146</v>
      </c>
      <c r="E24" s="8">
        <v>1130230930</v>
      </c>
      <c r="F24" s="269"/>
      <c r="G24" s="269"/>
      <c r="H24" s="8"/>
      <c r="I24" s="8"/>
    </row>
    <row r="25" spans="1:9" ht="12" customHeight="1" x14ac:dyDescent="0.25">
      <c r="A25" s="276"/>
      <c r="B25" s="276"/>
      <c r="C25" s="276"/>
      <c r="D25" s="8"/>
      <c r="E25" s="8"/>
      <c r="F25" s="269"/>
      <c r="G25" s="269"/>
      <c r="H25" s="8"/>
      <c r="I25" s="8"/>
    </row>
    <row r="26" spans="1:9" ht="12" customHeight="1" x14ac:dyDescent="0.25">
      <c r="A26" s="277" t="s">
        <v>25</v>
      </c>
      <c r="B26" s="277"/>
      <c r="C26" s="277"/>
      <c r="D26" s="13">
        <f>SUM(D21:D23)</f>
        <v>2750612658</v>
      </c>
      <c r="E26" s="13">
        <f>SUM(E21:E23)</f>
        <v>3141015203</v>
      </c>
      <c r="F26" s="274" t="s">
        <v>26</v>
      </c>
      <c r="G26" s="274"/>
      <c r="H26" s="13">
        <f>H21+H23</f>
        <v>1789233782</v>
      </c>
      <c r="I26" s="13">
        <f>I21+I23</f>
        <v>2161035843</v>
      </c>
    </row>
    <row r="27" spans="1:9" ht="12" customHeight="1" x14ac:dyDescent="0.25">
      <c r="A27" s="273"/>
      <c r="B27" s="273"/>
      <c r="C27" s="273"/>
      <c r="D27" s="8"/>
      <c r="E27" s="8"/>
      <c r="F27" s="272"/>
      <c r="G27" s="272"/>
      <c r="H27" s="8"/>
      <c r="I27" s="8"/>
    </row>
    <row r="28" spans="1:9" ht="12" customHeight="1" x14ac:dyDescent="0.25">
      <c r="A28" s="273" t="s">
        <v>27</v>
      </c>
      <c r="B28" s="273"/>
      <c r="C28" s="273"/>
      <c r="D28" s="8">
        <f>'3. Felhalm.bev.mindössz.'!K14</f>
        <v>0</v>
      </c>
      <c r="E28" s="8">
        <f>'3. Felhalm.bev.mindössz.'!L14</f>
        <v>414243535</v>
      </c>
      <c r="F28" s="272" t="s">
        <v>28</v>
      </c>
      <c r="G28" s="272"/>
      <c r="H28" s="8">
        <v>962981552</v>
      </c>
      <c r="I28" s="8">
        <v>1004554225</v>
      </c>
    </row>
    <row r="29" spans="1:9" ht="12" customHeight="1" x14ac:dyDescent="0.25">
      <c r="A29" s="273" t="s">
        <v>29</v>
      </c>
      <c r="B29" s="273"/>
      <c r="C29" s="273"/>
      <c r="D29" s="8">
        <f>'3. Felhalm.bev.mindössz.'!K22</f>
        <v>5000000</v>
      </c>
      <c r="E29" s="8">
        <f>'3. Felhalm.bev.mindössz.'!L22</f>
        <v>8165354</v>
      </c>
      <c r="F29" s="272" t="s">
        <v>30</v>
      </c>
      <c r="G29" s="272"/>
      <c r="H29" s="8">
        <v>1003300</v>
      </c>
      <c r="I29" s="8">
        <v>395000000</v>
      </c>
    </row>
    <row r="30" spans="1:9" ht="12" customHeight="1" x14ac:dyDescent="0.25">
      <c r="A30" s="272" t="s">
        <v>31</v>
      </c>
      <c r="B30" s="272"/>
      <c r="C30" s="272"/>
      <c r="D30" s="8">
        <f>'3. Felhalm.bev.mindössz.'!K28</f>
        <v>0</v>
      </c>
      <c r="E30" s="8">
        <f>'3. Felhalm.bev.mindössz.'!L28</f>
        <v>400000</v>
      </c>
      <c r="F30" s="272" t="s">
        <v>32</v>
      </c>
      <c r="G30" s="272"/>
      <c r="H30" s="8">
        <f>'6. Kiad. mindössz.'!J33</f>
        <v>0</v>
      </c>
      <c r="I30" s="8">
        <f>'6. Kiad. mindössz.'!K33</f>
        <v>0</v>
      </c>
    </row>
    <row r="31" spans="1:9" ht="12" customHeight="1" x14ac:dyDescent="0.25">
      <c r="A31" s="274" t="s">
        <v>33</v>
      </c>
      <c r="B31" s="274"/>
      <c r="C31" s="274"/>
      <c r="D31" s="13">
        <f>SUM(D28:D30)</f>
        <v>5000000</v>
      </c>
      <c r="E31" s="13">
        <f>SUM(E28:E30)</f>
        <v>422808889</v>
      </c>
      <c r="F31" s="274" t="s">
        <v>34</v>
      </c>
      <c r="G31" s="274"/>
      <c r="H31" s="13">
        <f>SUM(H28:H30)</f>
        <v>963984852</v>
      </c>
      <c r="I31" s="13">
        <f>SUM(I28:I30)</f>
        <v>1399554225</v>
      </c>
    </row>
    <row r="32" spans="1:9" ht="12" customHeight="1" x14ac:dyDescent="0.25">
      <c r="A32" s="272"/>
      <c r="B32" s="272"/>
      <c r="C32" s="272"/>
      <c r="D32" s="8"/>
      <c r="E32" s="8"/>
      <c r="F32" s="272"/>
      <c r="G32" s="272"/>
      <c r="H32" s="8"/>
      <c r="I32" s="8"/>
    </row>
    <row r="33" spans="1:9" ht="12" customHeight="1" x14ac:dyDescent="0.25">
      <c r="A33" s="274" t="s">
        <v>35</v>
      </c>
      <c r="B33" s="274"/>
      <c r="C33" s="274"/>
      <c r="D33" s="128">
        <f>'3. Felhalm.bev.mindössz.'!K39</f>
        <v>0</v>
      </c>
      <c r="E33" s="128">
        <f>'3. Felhalm.bev.mindössz.'!L39</f>
        <v>0</v>
      </c>
      <c r="F33" s="274" t="s">
        <v>36</v>
      </c>
      <c r="G33" s="274"/>
      <c r="H33" s="13">
        <v>2394024</v>
      </c>
      <c r="I33" s="13">
        <v>3234024</v>
      </c>
    </row>
    <row r="34" spans="1:9" ht="12" customHeight="1" x14ac:dyDescent="0.25">
      <c r="A34" s="275" t="s">
        <v>24</v>
      </c>
      <c r="B34" s="275"/>
      <c r="C34" s="275"/>
      <c r="D34" s="129">
        <f>'3. Felhalm.bev.mindössz.'!K34</f>
        <v>0</v>
      </c>
      <c r="E34" s="129">
        <f>'3. Felhalm.bev.mindössz.'!L34</f>
        <v>0</v>
      </c>
      <c r="F34" s="269"/>
      <c r="G34" s="269"/>
      <c r="H34" s="129"/>
      <c r="I34" s="129"/>
    </row>
    <row r="35" spans="1:9" ht="12" customHeight="1" x14ac:dyDescent="0.25">
      <c r="A35" s="272"/>
      <c r="B35" s="272"/>
      <c r="C35" s="272"/>
      <c r="D35" s="8"/>
      <c r="E35" s="8"/>
      <c r="F35" s="272"/>
      <c r="G35" s="272"/>
      <c r="H35" s="8"/>
      <c r="I35" s="8"/>
    </row>
    <row r="36" spans="1:9" ht="12" customHeight="1" x14ac:dyDescent="0.25">
      <c r="A36" s="277" t="s">
        <v>37</v>
      </c>
      <c r="B36" s="277"/>
      <c r="C36" s="277"/>
      <c r="D36" s="13">
        <f>SUM(D31:D33)</f>
        <v>5000000</v>
      </c>
      <c r="E36" s="13">
        <f>SUM(E31:E33)</f>
        <v>422808889</v>
      </c>
      <c r="F36" s="274" t="s">
        <v>269</v>
      </c>
      <c r="G36" s="274"/>
      <c r="H36" s="13">
        <v>963984852</v>
      </c>
      <c r="I36" s="13">
        <v>1399554225</v>
      </c>
    </row>
    <row r="37" spans="1:9" ht="12" customHeight="1" x14ac:dyDescent="0.25">
      <c r="A37" s="278"/>
      <c r="B37" s="278"/>
      <c r="C37" s="278"/>
      <c r="D37" s="13"/>
      <c r="E37" s="13"/>
      <c r="F37" s="269"/>
      <c r="G37" s="269"/>
      <c r="H37" s="13"/>
      <c r="I37" s="13"/>
    </row>
    <row r="38" spans="1:9" ht="12" customHeight="1" x14ac:dyDescent="0.25">
      <c r="A38" s="277" t="s">
        <v>39</v>
      </c>
      <c r="B38" s="277"/>
      <c r="C38" s="277"/>
      <c r="D38" s="13">
        <f>D21+D31</f>
        <v>1387290490</v>
      </c>
      <c r="E38" s="13">
        <f>E21+E31</f>
        <v>2102749687</v>
      </c>
      <c r="F38" s="274" t="s">
        <v>268</v>
      </c>
      <c r="G38" s="274"/>
      <c r="H38" s="13">
        <f>H21+H31</f>
        <v>2419687612</v>
      </c>
      <c r="I38" s="13">
        <f>I21+I31</f>
        <v>3235447604</v>
      </c>
    </row>
    <row r="39" spans="1:9" ht="12" customHeight="1" x14ac:dyDescent="0.25">
      <c r="A39" s="278"/>
      <c r="B39" s="278"/>
      <c r="C39" s="278"/>
      <c r="D39" s="13"/>
      <c r="E39" s="13"/>
      <c r="F39" s="269"/>
      <c r="G39" s="269"/>
      <c r="H39" s="13"/>
      <c r="I39" s="13"/>
    </row>
    <row r="40" spans="1:9" ht="12" customHeight="1" x14ac:dyDescent="0.25">
      <c r="A40" s="277" t="s">
        <v>40</v>
      </c>
      <c r="B40" s="277"/>
      <c r="C40" s="277"/>
      <c r="D40" s="13">
        <f>D23+D33</f>
        <v>1368322168</v>
      </c>
      <c r="E40" s="13">
        <f>E23+E33</f>
        <v>1461074405</v>
      </c>
      <c r="F40" s="274" t="s">
        <v>270</v>
      </c>
      <c r="G40" s="274"/>
      <c r="H40" s="13">
        <f>H23+H33</f>
        <v>335925046</v>
      </c>
      <c r="I40" s="13">
        <f>I23+I33</f>
        <v>328376488</v>
      </c>
    </row>
    <row r="41" spans="1:9" ht="12" customHeight="1" x14ac:dyDescent="0.25">
      <c r="A41" s="279"/>
      <c r="B41" s="279"/>
      <c r="C41" s="279"/>
      <c r="D41" s="13"/>
      <c r="E41" s="13"/>
      <c r="F41" s="276"/>
      <c r="G41" s="276"/>
      <c r="H41" s="13"/>
      <c r="I41" s="13"/>
    </row>
    <row r="42" spans="1:9" ht="12.75" customHeight="1" x14ac:dyDescent="0.25">
      <c r="A42" s="274" t="s">
        <v>288</v>
      </c>
      <c r="B42" s="274"/>
      <c r="C42" s="274"/>
      <c r="D42" s="13">
        <f>D26+D36</f>
        <v>2755612658</v>
      </c>
      <c r="E42" s="13">
        <f>E26+E36</f>
        <v>3563824092</v>
      </c>
      <c r="F42" s="274" t="s">
        <v>271</v>
      </c>
      <c r="G42" s="274"/>
      <c r="H42" s="13">
        <f>H38+H40</f>
        <v>2755612658</v>
      </c>
      <c r="I42" s="13">
        <f>I38+I40</f>
        <v>3563824092</v>
      </c>
    </row>
    <row r="44" spans="1:9" x14ac:dyDescent="0.25">
      <c r="D44" s="40"/>
      <c r="E44" s="40"/>
    </row>
    <row r="45" spans="1:9" x14ac:dyDescent="0.25">
      <c r="D45" s="40"/>
      <c r="E45" s="40"/>
    </row>
    <row r="46" spans="1:9" x14ac:dyDescent="0.25">
      <c r="D46" s="40"/>
      <c r="E46" s="40"/>
      <c r="H46" s="40"/>
      <c r="I46" s="40"/>
    </row>
    <row r="47" spans="1:9" x14ac:dyDescent="0.25">
      <c r="H47" s="40"/>
      <c r="I47" s="40"/>
    </row>
    <row r="48" spans="1:9" x14ac:dyDescent="0.25">
      <c r="H48" s="40"/>
      <c r="I48" s="40"/>
    </row>
    <row r="49" spans="8:9" x14ac:dyDescent="0.25">
      <c r="H49" s="81"/>
      <c r="I49" s="81"/>
    </row>
    <row r="50" spans="8:9" x14ac:dyDescent="0.25">
      <c r="H50" s="40"/>
      <c r="I50" s="40"/>
    </row>
  </sheetData>
  <sheetProtection selectLockedCells="1" selectUnlockedCells="1"/>
  <mergeCells count="70">
    <mergeCell ref="A41:C41"/>
    <mergeCell ref="F41:G41"/>
    <mergeCell ref="A42:C42"/>
    <mergeCell ref="F42:G42"/>
    <mergeCell ref="A38:C38"/>
    <mergeCell ref="F38:G38"/>
    <mergeCell ref="A39:C39"/>
    <mergeCell ref="F39:G39"/>
    <mergeCell ref="A40:C40"/>
    <mergeCell ref="F40:G40"/>
    <mergeCell ref="A35:C35"/>
    <mergeCell ref="F35:G35"/>
    <mergeCell ref="A36:C36"/>
    <mergeCell ref="F36:G36"/>
    <mergeCell ref="A37:C37"/>
    <mergeCell ref="F37:G37"/>
    <mergeCell ref="A32:C32"/>
    <mergeCell ref="F32:G32"/>
    <mergeCell ref="A33:C33"/>
    <mergeCell ref="F33:G33"/>
    <mergeCell ref="A34:C34"/>
    <mergeCell ref="F34:G34"/>
    <mergeCell ref="A29:C29"/>
    <mergeCell ref="F29:G29"/>
    <mergeCell ref="A30:C30"/>
    <mergeCell ref="F30:G30"/>
    <mergeCell ref="A31:C31"/>
    <mergeCell ref="F31:G31"/>
    <mergeCell ref="A26:C26"/>
    <mergeCell ref="F26:G26"/>
    <mergeCell ref="A27:C27"/>
    <mergeCell ref="F27:G27"/>
    <mergeCell ref="A28:C28"/>
    <mergeCell ref="F28:G28"/>
    <mergeCell ref="A23:C23"/>
    <mergeCell ref="F23:G23"/>
    <mergeCell ref="A24:C24"/>
    <mergeCell ref="F24:G24"/>
    <mergeCell ref="A25:C25"/>
    <mergeCell ref="F25:G25"/>
    <mergeCell ref="A20:C20"/>
    <mergeCell ref="F20:G20"/>
    <mergeCell ref="A21:C21"/>
    <mergeCell ref="F21:G21"/>
    <mergeCell ref="A22:C22"/>
    <mergeCell ref="F22:G22"/>
    <mergeCell ref="A17:C17"/>
    <mergeCell ref="F17:G17"/>
    <mergeCell ref="A18:C18"/>
    <mergeCell ref="F18:G18"/>
    <mergeCell ref="A19:C19"/>
    <mergeCell ref="F19:G19"/>
    <mergeCell ref="A14:C14"/>
    <mergeCell ref="F14:G14"/>
    <mergeCell ref="A15:C15"/>
    <mergeCell ref="F15:G15"/>
    <mergeCell ref="A16:C16"/>
    <mergeCell ref="F16:G16"/>
    <mergeCell ref="A11:C12"/>
    <mergeCell ref="D11:E11"/>
    <mergeCell ref="F11:G12"/>
    <mergeCell ref="H11:I11"/>
    <mergeCell ref="A13:C13"/>
    <mergeCell ref="F13:G13"/>
    <mergeCell ref="A6:I6"/>
    <mergeCell ref="A7:I7"/>
    <mergeCell ref="A9:C9"/>
    <mergeCell ref="F9:G9"/>
    <mergeCell ref="A10:E10"/>
    <mergeCell ref="F10:I10"/>
  </mergeCells>
  <printOptions horizontalCentered="1"/>
  <pageMargins left="0.31527777777777777" right="0.31527777777777777" top="0.27569444444444446" bottom="0.27569444444444446" header="0.51180555555555551" footer="0.51180555555555551"/>
  <pageSetup paperSize="9" scale="80" firstPageNumber="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9"/>
  </sheetPr>
  <dimension ref="A1:N59"/>
  <sheetViews>
    <sheetView view="pageBreakPreview" topLeftCell="A19" zoomScale="71" zoomScaleNormal="100" zoomScaleSheetLayoutView="71" workbookViewId="0">
      <selection activeCell="O17" sqref="O17"/>
    </sheetView>
  </sheetViews>
  <sheetFormatPr defaultColWidth="9.109375" defaultRowHeight="13.2" x14ac:dyDescent="0.25"/>
  <cols>
    <col min="1" max="1" width="45.6640625" style="1" customWidth="1"/>
    <col min="2" max="2" width="16.88671875" style="1" customWidth="1"/>
    <col min="3" max="3" width="13.6640625" style="1" customWidth="1"/>
    <col min="4" max="4" width="13.33203125" style="1" customWidth="1"/>
    <col min="5" max="5" width="13.5546875" style="1" customWidth="1"/>
    <col min="6" max="6" width="14.109375" style="1" customWidth="1"/>
    <col min="7" max="7" width="12.44140625" style="1" customWidth="1"/>
    <col min="8" max="8" width="14.109375" style="1" customWidth="1"/>
    <col min="9" max="9" width="12.44140625" style="1" customWidth="1"/>
    <col min="10" max="10" width="16.109375" style="1" customWidth="1"/>
    <col min="11" max="11" width="17" style="1" customWidth="1"/>
    <col min="12" max="16384" width="9.109375" style="1"/>
  </cols>
  <sheetData>
    <row r="1" spans="1:14" x14ac:dyDescent="0.25">
      <c r="A1" s="342" t="s">
        <v>157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71"/>
      <c r="M1" s="71"/>
      <c r="N1" s="71"/>
    </row>
    <row r="3" spans="1:14" ht="12.75" customHeight="1" x14ac:dyDescent="0.25"/>
    <row r="4" spans="1:14" ht="18" customHeight="1" x14ac:dyDescent="0.25">
      <c r="A4" s="310" t="s">
        <v>346</v>
      </c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72"/>
      <c r="M4" s="72"/>
      <c r="N4" s="72"/>
    </row>
    <row r="5" spans="1:14" ht="14.25" customHeight="1" x14ac:dyDescent="0.25">
      <c r="A5" s="310"/>
      <c r="B5" s="310"/>
      <c r="C5" s="310"/>
      <c r="D5" s="310"/>
      <c r="E5" s="310"/>
      <c r="F5" s="310"/>
      <c r="G5" s="310"/>
      <c r="H5" s="310"/>
      <c r="I5" s="310"/>
      <c r="J5" s="310"/>
      <c r="K5" s="310"/>
      <c r="L5" s="72"/>
      <c r="M5" s="72"/>
      <c r="N5" s="72"/>
    </row>
    <row r="6" spans="1:14" ht="15" customHeight="1" x14ac:dyDescent="0.25">
      <c r="A6" s="324" t="s">
        <v>42</v>
      </c>
      <c r="B6" s="324"/>
      <c r="C6" s="324"/>
      <c r="D6" s="324"/>
      <c r="E6" s="324"/>
      <c r="F6" s="324"/>
      <c r="G6" s="324"/>
      <c r="H6" s="324"/>
      <c r="I6" s="324"/>
      <c r="J6" s="324"/>
      <c r="K6" s="324"/>
    </row>
    <row r="7" spans="1:14" ht="15" customHeight="1" x14ac:dyDescent="0.25">
      <c r="A7" s="270" t="s">
        <v>158</v>
      </c>
      <c r="B7" s="278" t="s">
        <v>44</v>
      </c>
      <c r="C7" s="278"/>
      <c r="D7" s="278" t="s">
        <v>45</v>
      </c>
      <c r="E7" s="278"/>
      <c r="F7" s="278" t="s">
        <v>152</v>
      </c>
      <c r="G7" s="278"/>
      <c r="H7" s="278" t="s">
        <v>156</v>
      </c>
      <c r="I7" s="278"/>
      <c r="J7" s="278" t="s">
        <v>159</v>
      </c>
      <c r="K7" s="278"/>
    </row>
    <row r="8" spans="1:14" ht="15" customHeight="1" x14ac:dyDescent="0.25">
      <c r="A8" s="270"/>
      <c r="B8" s="278"/>
      <c r="C8" s="278"/>
      <c r="D8" s="278" t="s">
        <v>5</v>
      </c>
      <c r="E8" s="278"/>
      <c r="F8" s="278" t="s">
        <v>5</v>
      </c>
      <c r="G8" s="278"/>
      <c r="H8" s="278" t="s">
        <v>5</v>
      </c>
      <c r="I8" s="278"/>
      <c r="J8" s="278" t="s">
        <v>5</v>
      </c>
      <c r="K8" s="278"/>
    </row>
    <row r="9" spans="1:14" ht="10.5" customHeight="1" x14ac:dyDescent="0.25">
      <c r="A9" s="270"/>
      <c r="B9" s="6" t="s">
        <v>6</v>
      </c>
      <c r="C9" s="6" t="s">
        <v>7</v>
      </c>
      <c r="D9" s="43" t="s">
        <v>6</v>
      </c>
      <c r="E9" s="43" t="s">
        <v>7</v>
      </c>
      <c r="F9" s="6" t="s">
        <v>6</v>
      </c>
      <c r="G9" s="6" t="s">
        <v>7</v>
      </c>
      <c r="H9" s="6" t="s">
        <v>6</v>
      </c>
      <c r="I9" s="6" t="s">
        <v>7</v>
      </c>
      <c r="J9" s="6" t="s">
        <v>6</v>
      </c>
      <c r="K9" s="6" t="s">
        <v>7</v>
      </c>
    </row>
    <row r="10" spans="1:14" ht="13.5" customHeight="1" x14ac:dyDescent="0.25">
      <c r="A10" s="27" t="s">
        <v>10</v>
      </c>
      <c r="B10" s="28">
        <v>233839684</v>
      </c>
      <c r="C10" s="28">
        <v>318612956</v>
      </c>
      <c r="D10" s="28">
        <v>73237397</v>
      </c>
      <c r="E10" s="28">
        <v>76707397</v>
      </c>
      <c r="F10" s="44">
        <v>95111324</v>
      </c>
      <c r="G10" s="44">
        <v>94431324</v>
      </c>
      <c r="H10" s="44">
        <v>27082360</v>
      </c>
      <c r="I10" s="44">
        <v>30982360</v>
      </c>
      <c r="J10" s="28">
        <f t="shared" ref="J10:K14" si="0">B10+D10+F10+H10</f>
        <v>429270765</v>
      </c>
      <c r="K10" s="28">
        <f t="shared" si="0"/>
        <v>520734037</v>
      </c>
    </row>
    <row r="11" spans="1:14" ht="13.5" customHeight="1" x14ac:dyDescent="0.25">
      <c r="A11" s="45" t="s">
        <v>160</v>
      </c>
      <c r="B11" s="28">
        <v>28989104</v>
      </c>
      <c r="C11" s="28">
        <v>40289104</v>
      </c>
      <c r="D11" s="28">
        <v>13478295</v>
      </c>
      <c r="E11" s="28">
        <v>12428295</v>
      </c>
      <c r="F11" s="44">
        <v>16826363</v>
      </c>
      <c r="G11" s="44">
        <v>15426363</v>
      </c>
      <c r="H11" s="44">
        <v>5022928</v>
      </c>
      <c r="I11" s="44">
        <v>5022928</v>
      </c>
      <c r="J11" s="28">
        <f t="shared" si="0"/>
        <v>64316690</v>
      </c>
      <c r="K11" s="28">
        <f t="shared" si="0"/>
        <v>73166690</v>
      </c>
    </row>
    <row r="12" spans="1:14" ht="13.5" customHeight="1" x14ac:dyDescent="0.25">
      <c r="A12" s="27" t="s">
        <v>161</v>
      </c>
      <c r="B12" s="28">
        <v>310994225</v>
      </c>
      <c r="C12" s="28">
        <v>455231762</v>
      </c>
      <c r="D12" s="28">
        <v>12188500</v>
      </c>
      <c r="E12" s="28">
        <v>13483176</v>
      </c>
      <c r="F12" s="44">
        <v>39470223</v>
      </c>
      <c r="G12" s="44">
        <v>41798930</v>
      </c>
      <c r="H12" s="44">
        <v>40811132</v>
      </c>
      <c r="I12" s="44">
        <v>20802315</v>
      </c>
      <c r="J12" s="28">
        <f t="shared" si="0"/>
        <v>403464080</v>
      </c>
      <c r="K12" s="28">
        <f t="shared" si="0"/>
        <v>531316183</v>
      </c>
    </row>
    <row r="13" spans="1:14" ht="13.5" customHeight="1" x14ac:dyDescent="0.25">
      <c r="A13" s="46" t="s">
        <v>162</v>
      </c>
      <c r="B13" s="28">
        <v>59860000</v>
      </c>
      <c r="C13" s="28">
        <v>65925451</v>
      </c>
      <c r="D13" s="28">
        <f>'8. PH. kiad. össz. '!M13</f>
        <v>0</v>
      </c>
      <c r="E13" s="28">
        <f>'8. PH. kiad. össz. '!N13</f>
        <v>0</v>
      </c>
      <c r="F13" s="44">
        <f>'9.1.mell.'!AB11</f>
        <v>0</v>
      </c>
      <c r="G13" s="44"/>
      <c r="H13" s="44">
        <f>'9.2.mell.'!Q14</f>
        <v>0</v>
      </c>
      <c r="I13" s="44">
        <f>'9.2.mell.'!R14</f>
        <v>0</v>
      </c>
      <c r="J13" s="28">
        <f t="shared" si="0"/>
        <v>59860000</v>
      </c>
      <c r="K13" s="28">
        <f t="shared" si="0"/>
        <v>65925451</v>
      </c>
    </row>
    <row r="14" spans="1:14" ht="13.5" customHeight="1" x14ac:dyDescent="0.25">
      <c r="A14" s="27" t="s">
        <v>163</v>
      </c>
      <c r="B14" s="28">
        <v>498791225</v>
      </c>
      <c r="C14" s="28">
        <v>644751018</v>
      </c>
      <c r="D14" s="28">
        <f>'8. PH. kiad. össz. '!M14</f>
        <v>0</v>
      </c>
      <c r="E14" s="28">
        <f>'8. PH. kiad. össz. '!N14</f>
        <v>0</v>
      </c>
      <c r="F14" s="44">
        <f>'9.1.mell.'!AB12</f>
        <v>0</v>
      </c>
      <c r="G14" s="44">
        <f>'9.1.mell.'!AC12</f>
        <v>0</v>
      </c>
      <c r="H14" s="44">
        <f>'9.2.mell.'!Q15</f>
        <v>0</v>
      </c>
      <c r="I14" s="44">
        <f>'9.2.mell.'!R15</f>
        <v>0</v>
      </c>
      <c r="J14" s="28">
        <f t="shared" si="0"/>
        <v>498791225</v>
      </c>
      <c r="K14" s="28">
        <f t="shared" si="0"/>
        <v>644751018</v>
      </c>
    </row>
    <row r="15" spans="1:14" ht="13.5" customHeight="1" x14ac:dyDescent="0.25">
      <c r="A15" s="47" t="s">
        <v>164</v>
      </c>
      <c r="B15" s="28">
        <f>'7. Kiad. mindössz. köt.-önként'!CA13</f>
        <v>0</v>
      </c>
      <c r="C15" s="28">
        <f>'7. Kiad. mindössz. köt.-önként'!CB13</f>
        <v>0</v>
      </c>
      <c r="D15" s="28">
        <f>'8. PH. kiad. össz. '!M15</f>
        <v>0</v>
      </c>
      <c r="E15" s="28">
        <f>'8. PH. kiad. össz. '!N15</f>
        <v>0</v>
      </c>
      <c r="F15" s="28">
        <f>'8. PH. kiad. össz. '!O15</f>
        <v>0</v>
      </c>
      <c r="G15" s="28">
        <f>'8. PH. kiad. össz. '!P15</f>
        <v>0</v>
      </c>
      <c r="H15" s="44"/>
      <c r="I15" s="44">
        <f>'9.1.mell.'!AE13</f>
        <v>0</v>
      </c>
      <c r="J15" s="28">
        <f t="shared" ref="J15:K17" si="1">B15+D15+F15</f>
        <v>0</v>
      </c>
      <c r="K15" s="28">
        <f t="shared" si="1"/>
        <v>0</v>
      </c>
    </row>
    <row r="16" spans="1:14" ht="13.5" customHeight="1" x14ac:dyDescent="0.25">
      <c r="A16" s="48" t="s">
        <v>165</v>
      </c>
      <c r="B16" s="28">
        <f>'7. Kiad. mindössz. köt.-önként'!CA14</f>
        <v>0</v>
      </c>
      <c r="C16" s="28">
        <f>'7. Kiad. mindössz. köt.-önként'!CB14</f>
        <v>0</v>
      </c>
      <c r="D16" s="28">
        <f>'8. PH. kiad. össz. '!M16</f>
        <v>0</v>
      </c>
      <c r="E16" s="28">
        <f>'8. PH. kiad. össz. '!N16</f>
        <v>0</v>
      </c>
      <c r="F16" s="44">
        <f>'9.1.mell.'!AB14</f>
        <v>0</v>
      </c>
      <c r="G16" s="44">
        <f>'9.1.mell.'!AC14</f>
        <v>0</v>
      </c>
      <c r="H16" s="44">
        <f>'9.1.mell.'!AD14</f>
        <v>0</v>
      </c>
      <c r="I16" s="44">
        <f>'9.1.mell.'!AE14</f>
        <v>0</v>
      </c>
      <c r="J16" s="28">
        <f t="shared" si="1"/>
        <v>0</v>
      </c>
      <c r="K16" s="28">
        <f t="shared" si="1"/>
        <v>0</v>
      </c>
    </row>
    <row r="17" spans="1:11" ht="13.5" customHeight="1" x14ac:dyDescent="0.25">
      <c r="A17" s="50"/>
      <c r="B17" s="28">
        <f>'7. Kiad. mindössz. köt.-önként'!CA15</f>
        <v>0</v>
      </c>
      <c r="C17" s="28">
        <f>'7. Kiad. mindössz. köt.-önként'!CB15</f>
        <v>0</v>
      </c>
      <c r="D17" s="52"/>
      <c r="E17" s="53"/>
      <c r="F17" s="44">
        <f>'9.1.mell.'!AB15</f>
        <v>0</v>
      </c>
      <c r="G17" s="44">
        <f>'9.1.mell.'!AC15</f>
        <v>0</v>
      </c>
      <c r="H17" s="44">
        <f>'9.1.mell.'!AD15</f>
        <v>0</v>
      </c>
      <c r="I17" s="44">
        <f>'9.1.mell.'!AE15</f>
        <v>0</v>
      </c>
      <c r="J17" s="28">
        <f t="shared" si="1"/>
        <v>0</v>
      </c>
      <c r="K17" s="28">
        <f t="shared" si="1"/>
        <v>0</v>
      </c>
    </row>
    <row r="18" spans="1:11" ht="13.5" customHeight="1" x14ac:dyDescent="0.25">
      <c r="A18" s="54" t="s">
        <v>166</v>
      </c>
      <c r="B18" s="28">
        <f>SUM(B10:B17)</f>
        <v>1132474238</v>
      </c>
      <c r="C18" s="28">
        <f>SUM(C10:C17)</f>
        <v>1524810291</v>
      </c>
      <c r="D18" s="56">
        <f>D10+D11+D12</f>
        <v>98904192</v>
      </c>
      <c r="E18" s="56">
        <f>SUM(E10:E12)</f>
        <v>102618868</v>
      </c>
      <c r="F18" s="56">
        <f>SUM(F10:F12)</f>
        <v>151407910</v>
      </c>
      <c r="G18" s="56">
        <f>SUM(G10:G12)</f>
        <v>151656617</v>
      </c>
      <c r="H18" s="215">
        <f>SUM(H10:H12)</f>
        <v>72916420</v>
      </c>
      <c r="I18" s="56">
        <f>SUM(I10:I12)</f>
        <v>56807603</v>
      </c>
      <c r="J18" s="31">
        <f>B18+D18+F18+H18</f>
        <v>1455702760</v>
      </c>
      <c r="K18" s="31">
        <f>C18+E18+G18+I18</f>
        <v>1835893379</v>
      </c>
    </row>
    <row r="19" spans="1:11" ht="13.5" customHeight="1" x14ac:dyDescent="0.25">
      <c r="A19" s="54"/>
      <c r="B19" s="28">
        <f>'7. Kiad. mindössz. köt.-önként'!CA17</f>
        <v>0</v>
      </c>
      <c r="C19" s="28">
        <f>'7. Kiad. mindössz. köt.-önként'!CB17</f>
        <v>0</v>
      </c>
      <c r="D19" s="56"/>
      <c r="E19" s="56"/>
      <c r="F19" s="44">
        <f>'9.1.mell.'!AB14+'9.2.mell.'!Q20</f>
        <v>0</v>
      </c>
      <c r="G19" s="44">
        <f>'9.1.mell.'!AC14+'9.2.mell.'!R20</f>
        <v>0</v>
      </c>
      <c r="H19" s="44">
        <f>'9.1.mell.'!AD14+'9.2.mell.'!S20</f>
        <v>0</v>
      </c>
      <c r="I19" s="44">
        <f>'9.1.mell.'!AE14+'9.2.mell.'!T20</f>
        <v>0</v>
      </c>
      <c r="J19" s="28"/>
      <c r="K19" s="28">
        <f t="shared" ref="K19:K26" si="2">C19+E19+G19</f>
        <v>0</v>
      </c>
    </row>
    <row r="20" spans="1:11" ht="13.5" customHeight="1" x14ac:dyDescent="0.25">
      <c r="A20" s="36" t="s">
        <v>167</v>
      </c>
      <c r="B20" s="28">
        <v>14000000</v>
      </c>
      <c r="C20" s="28">
        <v>14000000</v>
      </c>
      <c r="D20" s="56">
        <f>'8. PH. kiad. össz. '!M19</f>
        <v>0</v>
      </c>
      <c r="E20" s="56">
        <f>'8. PH. kiad. össz. '!N19</f>
        <v>0</v>
      </c>
      <c r="F20" s="44">
        <f>'9.1.mell.'!AB15+'9.2.mell.'!Q21</f>
        <v>0</v>
      </c>
      <c r="G20" s="44">
        <f>'9.1.mell.'!AC15+'9.2.mell.'!R21</f>
        <v>0</v>
      </c>
      <c r="H20" s="44">
        <f>'9.1.mell.'!AD15+'9.2.mell.'!S21</f>
        <v>0</v>
      </c>
      <c r="I20" s="44">
        <f>'9.1.mell.'!AE15+'9.2.mell.'!T21</f>
        <v>0</v>
      </c>
      <c r="J20" s="28">
        <f>B20+D20+F20</f>
        <v>14000000</v>
      </c>
      <c r="K20" s="28">
        <f t="shared" si="2"/>
        <v>14000000</v>
      </c>
    </row>
    <row r="21" spans="1:11" ht="13.5" customHeight="1" x14ac:dyDescent="0.25">
      <c r="A21" s="36" t="s">
        <v>168</v>
      </c>
      <c r="B21" s="28">
        <f>'7. Kiad. mindössz. köt.-önként'!CA19</f>
        <v>0</v>
      </c>
      <c r="C21" s="28">
        <f>'7. Kiad. mindössz. köt.-önként'!CB19</f>
        <v>0</v>
      </c>
      <c r="D21" s="56">
        <f>'8. PH. kiad. össz. '!M20</f>
        <v>0</v>
      </c>
      <c r="E21" s="56">
        <f>'8. PH. kiad. össz. '!N20</f>
        <v>0</v>
      </c>
      <c r="F21" s="44">
        <f>'9.1.mell.'!AB16+'9.2.mell.'!Q22</f>
        <v>0</v>
      </c>
      <c r="G21" s="44">
        <f>'9.1.mell.'!AC16+'9.2.mell.'!R22</f>
        <v>0</v>
      </c>
      <c r="H21" s="44">
        <f>'9.1.mell.'!AD16+'9.2.mell.'!S22</f>
        <v>0</v>
      </c>
      <c r="I21" s="44">
        <f>'9.1.mell.'!AE16+'9.2.mell.'!T22</f>
        <v>0</v>
      </c>
      <c r="J21" s="28">
        <f>B21+D21+F21</f>
        <v>0</v>
      </c>
      <c r="K21" s="28">
        <f t="shared" si="2"/>
        <v>0</v>
      </c>
    </row>
    <row r="22" spans="1:11" ht="13.5" customHeight="1" x14ac:dyDescent="0.25">
      <c r="A22" s="60" t="s">
        <v>169</v>
      </c>
      <c r="B22" s="28">
        <f>'7. Kiad. mindössz. köt.-önként'!CA20</f>
        <v>0</v>
      </c>
      <c r="C22" s="28"/>
      <c r="D22" s="56">
        <f>'8. PH. kiad. össz. '!M21</f>
        <v>0</v>
      </c>
      <c r="E22" s="56">
        <f>'8. PH. kiad. össz. '!N21</f>
        <v>0</v>
      </c>
      <c r="F22" s="44">
        <f>'9.1.mell.'!AB17+'9.2.mell.'!Q23</f>
        <v>0</v>
      </c>
      <c r="G22" s="44">
        <f>'9.1.mell.'!AC17+'9.2.mell.'!R23</f>
        <v>0</v>
      </c>
      <c r="H22" s="44">
        <f>'9.1.mell.'!AD17+'9.2.mell.'!S23</f>
        <v>0</v>
      </c>
      <c r="I22" s="44">
        <f>'9.1.mell.'!AE17+'9.2.mell.'!T23</f>
        <v>0</v>
      </c>
      <c r="J22" s="28"/>
      <c r="K22" s="28">
        <f t="shared" si="2"/>
        <v>0</v>
      </c>
    </row>
    <row r="23" spans="1:11" ht="13.5" customHeight="1" x14ac:dyDescent="0.25">
      <c r="A23" s="36" t="s">
        <v>170</v>
      </c>
      <c r="B23" s="28">
        <f>'7. Kiad. mindössz. köt.-önként'!CA21</f>
        <v>0</v>
      </c>
      <c r="C23" s="28">
        <v>33949271</v>
      </c>
      <c r="D23" s="56">
        <f>'8. PH. kiad. össz. '!M22</f>
        <v>0</v>
      </c>
      <c r="E23" s="56">
        <f>'8. PH. kiad. össz. '!N22</f>
        <v>0</v>
      </c>
      <c r="F23" s="44">
        <f>'9.1.mell.'!AB18+'9.2.mell.'!Q24</f>
        <v>0</v>
      </c>
      <c r="G23" s="44">
        <f>'9.1.mell.'!AC18+'9.2.mell.'!R24</f>
        <v>0</v>
      </c>
      <c r="H23" s="44">
        <f>'9.1.mell.'!AD18+'9.2.mell.'!S24</f>
        <v>0</v>
      </c>
      <c r="I23" s="44">
        <f>'9.1.mell.'!AE18+'9.2.mell.'!T24</f>
        <v>0</v>
      </c>
      <c r="J23" s="28"/>
      <c r="K23" s="28">
        <f t="shared" si="2"/>
        <v>33949271</v>
      </c>
    </row>
    <row r="24" spans="1:11" ht="13.5" customHeight="1" x14ac:dyDescent="0.25">
      <c r="A24" s="36" t="s">
        <v>171</v>
      </c>
      <c r="B24" s="28">
        <v>319531022</v>
      </c>
      <c r="C24" s="28">
        <v>277193193</v>
      </c>
      <c r="D24" s="56">
        <f>'8. PH. kiad. össz. '!M23</f>
        <v>0</v>
      </c>
      <c r="E24" s="56">
        <f>'8. PH. kiad. össz. '!N23</f>
        <v>0</v>
      </c>
      <c r="F24" s="44">
        <f>'9.1.mell.'!AB19+'9.2.mell.'!Q25</f>
        <v>0</v>
      </c>
      <c r="G24" s="44">
        <f>'9.1.mell.'!AC19+'9.2.mell.'!R25</f>
        <v>0</v>
      </c>
      <c r="H24" s="44">
        <f>'9.1.mell.'!AD19+'9.2.mell.'!S25</f>
        <v>0</v>
      </c>
      <c r="I24" s="44">
        <f>'9.1.mell.'!AE19+'9.2.mell.'!T25</f>
        <v>0</v>
      </c>
      <c r="J24" s="28">
        <f>B24+D24+F24</f>
        <v>319531022</v>
      </c>
      <c r="K24" s="28">
        <f t="shared" si="2"/>
        <v>277193193</v>
      </c>
    </row>
    <row r="25" spans="1:11" ht="13.5" customHeight="1" x14ac:dyDescent="0.25">
      <c r="A25" s="36" t="s">
        <v>172</v>
      </c>
      <c r="B25" s="28">
        <f>'7. Kiad. mindössz. köt.-önként'!CA23</f>
        <v>0</v>
      </c>
      <c r="C25" s="28">
        <f>'7. Kiad. mindössz. köt.-önként'!CB23</f>
        <v>0</v>
      </c>
      <c r="D25" s="56">
        <f>'8. PH. kiad. össz. '!M24</f>
        <v>0</v>
      </c>
      <c r="E25" s="56">
        <f>'8. PH. kiad. össz. '!N24</f>
        <v>0</v>
      </c>
      <c r="F25" s="44">
        <f>'9.1.mell.'!AB20+'9.2.mell.'!Q26</f>
        <v>0</v>
      </c>
      <c r="G25" s="44">
        <f>'9.1.mell.'!AC20+'9.2.mell.'!R26</f>
        <v>0</v>
      </c>
      <c r="H25" s="44">
        <f>'9.1.mell.'!AD20+'9.2.mell.'!S26</f>
        <v>0</v>
      </c>
      <c r="I25" s="44">
        <f>'9.1.mell.'!AE20+'9.2.mell.'!T26</f>
        <v>0</v>
      </c>
      <c r="J25" s="28"/>
      <c r="K25" s="28">
        <f t="shared" si="2"/>
        <v>0</v>
      </c>
    </row>
    <row r="26" spans="1:11" ht="13.5" customHeight="1" x14ac:dyDescent="0.25">
      <c r="A26" s="36" t="s">
        <v>173</v>
      </c>
      <c r="B26" s="28">
        <f>'7. Kiad. mindössz. köt.-önként'!CA24</f>
        <v>0</v>
      </c>
      <c r="C26" s="28">
        <f>'7. Kiad. mindössz. köt.-önként'!CB24</f>
        <v>0</v>
      </c>
      <c r="D26" s="56">
        <f>'8. PH. kiad. össz. '!M25</f>
        <v>0</v>
      </c>
      <c r="E26" s="56">
        <f>'8. PH. kiad. össz. '!N25</f>
        <v>0</v>
      </c>
      <c r="F26" s="44">
        <f>'9.1.mell.'!AB21+'9.2.mell.'!Q27</f>
        <v>0</v>
      </c>
      <c r="G26" s="44">
        <f>'9.1.mell.'!AC21+'9.2.mell.'!R27</f>
        <v>0</v>
      </c>
      <c r="H26" s="44">
        <f>'9.1.mell.'!AD21+'9.2.mell.'!S27</f>
        <v>0</v>
      </c>
      <c r="I26" s="44">
        <f>'9.1.mell.'!AE21+'9.2.mell.'!T27</f>
        <v>0</v>
      </c>
      <c r="J26" s="28">
        <f>B26+D26+F26</f>
        <v>0</v>
      </c>
      <c r="K26" s="28">
        <f t="shared" si="2"/>
        <v>0</v>
      </c>
    </row>
    <row r="27" spans="1:11" ht="13.5" customHeight="1" x14ac:dyDescent="0.25">
      <c r="A27" s="32" t="s">
        <v>174</v>
      </c>
      <c r="B27" s="127">
        <f>SUM(B20:B26)</f>
        <v>333531022</v>
      </c>
      <c r="C27" s="127">
        <f>SUM(C20:C26)</f>
        <v>325142464</v>
      </c>
      <c r="D27" s="56">
        <f t="shared" ref="D27:K27" si="3">SUM(D20:D26)</f>
        <v>0</v>
      </c>
      <c r="E27" s="56">
        <f t="shared" si="3"/>
        <v>0</v>
      </c>
      <c r="F27" s="44">
        <f>'9.1.mell.'!AB22+'9.2.mell.'!Q28</f>
        <v>0</v>
      </c>
      <c r="G27" s="44">
        <f>'9.1.mell.'!AC22+'9.2.mell.'!R28</f>
        <v>0</v>
      </c>
      <c r="H27" s="44">
        <f>'9.1.mell.'!AD22+'9.2.mell.'!S28</f>
        <v>0</v>
      </c>
      <c r="I27" s="44">
        <f>'9.1.mell.'!AE22+'9.2.mell.'!T28</f>
        <v>0</v>
      </c>
      <c r="J27" s="24">
        <f t="shared" si="3"/>
        <v>333531022</v>
      </c>
      <c r="K27" s="24">
        <f t="shared" si="3"/>
        <v>325142464</v>
      </c>
    </row>
    <row r="28" spans="1:11" ht="13.5" customHeight="1" x14ac:dyDescent="0.25">
      <c r="A28" s="54"/>
      <c r="B28" s="28">
        <f>'7. Kiad. mindössz. köt.-önként'!CA26</f>
        <v>0</v>
      </c>
      <c r="C28" s="28">
        <f>'7. Kiad. mindössz. köt.-önként'!CB26</f>
        <v>0</v>
      </c>
      <c r="D28" s="56"/>
      <c r="E28" s="56"/>
      <c r="F28" s="44">
        <f>'9.1.mell.'!AB23+'9.2.mell.'!Q29</f>
        <v>0</v>
      </c>
      <c r="G28" s="44">
        <f>'9.1.mell.'!AC23+'9.2.mell.'!R29</f>
        <v>0</v>
      </c>
      <c r="H28" s="44">
        <f>'9.1.mell.'!AD23+'9.2.mell.'!S29</f>
        <v>0</v>
      </c>
      <c r="I28" s="44">
        <f>'9.1.mell.'!AE23+'9.2.mell.'!T29</f>
        <v>0</v>
      </c>
      <c r="J28" s="28"/>
      <c r="K28" s="28">
        <f>C28+E28+G28</f>
        <v>0</v>
      </c>
    </row>
    <row r="29" spans="1:11" ht="13.5" customHeight="1" x14ac:dyDescent="0.25">
      <c r="A29" s="32" t="s">
        <v>26</v>
      </c>
      <c r="B29" s="56">
        <f t="shared" ref="B29:G29" si="4">B18+B27</f>
        <v>1466005260</v>
      </c>
      <c r="C29" s="56">
        <f t="shared" si="4"/>
        <v>1849952755</v>
      </c>
      <c r="D29" s="56">
        <f t="shared" si="4"/>
        <v>98904192</v>
      </c>
      <c r="E29" s="56">
        <f t="shared" si="4"/>
        <v>102618868</v>
      </c>
      <c r="F29" s="56">
        <f t="shared" si="4"/>
        <v>151407910</v>
      </c>
      <c r="G29" s="56">
        <f t="shared" si="4"/>
        <v>151656617</v>
      </c>
      <c r="H29" s="215">
        <f>H18+H27</f>
        <v>72916420</v>
      </c>
      <c r="I29" s="56">
        <f>I18+I27</f>
        <v>56807603</v>
      </c>
      <c r="J29" s="31">
        <f>B29+D29+F29+H29</f>
        <v>1789233782</v>
      </c>
      <c r="K29" s="31">
        <f>C29+E29+G29+I29</f>
        <v>2161035843</v>
      </c>
    </row>
    <row r="30" spans="1:11" ht="13.5" customHeight="1" x14ac:dyDescent="0.25">
      <c r="A30" s="54"/>
      <c r="B30" s="28">
        <f>'7. Kiad. mindössz. köt.-önként'!CA28</f>
        <v>0</v>
      </c>
      <c r="C30" s="28">
        <f>'7. Kiad. mindössz. köt.-önként'!CB28</f>
        <v>0</v>
      </c>
      <c r="D30" s="58"/>
      <c r="E30" s="58"/>
      <c r="F30" s="44">
        <f>'9.1.mell.'!AB25+'9.2.mell.'!Q31</f>
        <v>0</v>
      </c>
      <c r="G30" s="44">
        <f>'9.1.mell.'!AC25+'9.2.mell.'!R31</f>
        <v>0</v>
      </c>
      <c r="H30" s="44">
        <f>'9.1.mell.'!AD25+'9.2.mell.'!S31</f>
        <v>0</v>
      </c>
      <c r="I30" s="44">
        <f>'9.1.mell.'!AE25+'9.2.mell.'!T31</f>
        <v>0</v>
      </c>
      <c r="J30" s="28"/>
      <c r="K30" s="28">
        <f>C30+E30+G30</f>
        <v>0</v>
      </c>
    </row>
    <row r="31" spans="1:11" ht="13.5" customHeight="1" x14ac:dyDescent="0.25">
      <c r="A31" s="36" t="s">
        <v>28</v>
      </c>
      <c r="B31" s="28">
        <v>953735952</v>
      </c>
      <c r="C31" s="28">
        <v>1004311625</v>
      </c>
      <c r="D31" s="58">
        <f>'8. PH. kiad. össz. '!M30</f>
        <v>0</v>
      </c>
      <c r="E31" s="28">
        <v>12000</v>
      </c>
      <c r="F31" s="44">
        <f>'9.1.mell.'!AB26</f>
        <v>0</v>
      </c>
      <c r="G31" s="44">
        <v>45000</v>
      </c>
      <c r="H31" s="44">
        <v>9245600</v>
      </c>
      <c r="I31" s="44">
        <v>185600</v>
      </c>
      <c r="J31" s="28">
        <f>B31+D31+F31+H31</f>
        <v>962981552</v>
      </c>
      <c r="K31" s="28">
        <f>C31+E31+G31+I31</f>
        <v>1004554225</v>
      </c>
    </row>
    <row r="32" spans="1:11" ht="13.5" customHeight="1" x14ac:dyDescent="0.25">
      <c r="A32" s="36" t="s">
        <v>30</v>
      </c>
      <c r="B32" s="28">
        <f>'7. Kiad. mindössz. köt.-önként'!CA30</f>
        <v>0</v>
      </c>
      <c r="C32" s="28">
        <v>395000000</v>
      </c>
      <c r="D32" s="58">
        <f>'8. PH. kiad. össz. '!M31</f>
        <v>0</v>
      </c>
      <c r="E32" s="28">
        <f>'8. PH. kiad. össz. '!N31</f>
        <v>0</v>
      </c>
      <c r="F32" s="44">
        <f>'9.1.mell.'!AB27</f>
        <v>0</v>
      </c>
      <c r="G32" s="44">
        <f>'9.1.mell.'!AC27</f>
        <v>0</v>
      </c>
      <c r="H32" s="44">
        <v>1003300</v>
      </c>
      <c r="I32" s="44">
        <f>'9.2.mell.'!R33</f>
        <v>0</v>
      </c>
      <c r="J32" s="28">
        <f>B32+D32+F32+H32</f>
        <v>1003300</v>
      </c>
      <c r="K32" s="28">
        <f>C32+E32+G32+I32</f>
        <v>395000000</v>
      </c>
    </row>
    <row r="33" spans="1:11" ht="13.5" customHeight="1" x14ac:dyDescent="0.25">
      <c r="A33" s="60" t="s">
        <v>175</v>
      </c>
      <c r="B33" s="28">
        <f>'7. Kiad. mindössz. köt.-önként'!CA31</f>
        <v>0</v>
      </c>
      <c r="C33" s="28">
        <f>'7. Kiad. mindössz. köt.-önként'!CB31</f>
        <v>0</v>
      </c>
      <c r="D33" s="58">
        <f>'8. PH. kiad. össz. '!M32</f>
        <v>0</v>
      </c>
      <c r="E33" s="58">
        <f>'8. PH. kiad. össz. '!N32</f>
        <v>0</v>
      </c>
      <c r="F33" s="44">
        <f>'9.1.mell.'!AB28</f>
        <v>0</v>
      </c>
      <c r="G33" s="44">
        <f>'9.1.mell.'!AC28</f>
        <v>0</v>
      </c>
      <c r="H33" s="44">
        <f>'9.2.mell.'!Q34</f>
        <v>0</v>
      </c>
      <c r="I33" s="44">
        <f>'9.1.mell.'!AE28+'9.2.mell.'!T34</f>
        <v>0</v>
      </c>
      <c r="J33" s="28">
        <f>B33+D33+F33+H33</f>
        <v>0</v>
      </c>
      <c r="K33" s="28">
        <f>C33+E33+G33</f>
        <v>0</v>
      </c>
    </row>
    <row r="34" spans="1:11" ht="13.5" customHeight="1" x14ac:dyDescent="0.25">
      <c r="A34" s="54" t="s">
        <v>176</v>
      </c>
      <c r="B34" s="127">
        <f t="shared" ref="B34:I34" si="5">SUM(B31:B33)</f>
        <v>953735952</v>
      </c>
      <c r="C34" s="127">
        <f t="shared" si="5"/>
        <v>1399311625</v>
      </c>
      <c r="D34" s="24">
        <f t="shared" si="5"/>
        <v>0</v>
      </c>
      <c r="E34" s="24">
        <f t="shared" si="5"/>
        <v>12000</v>
      </c>
      <c r="F34" s="24">
        <f t="shared" si="5"/>
        <v>0</v>
      </c>
      <c r="G34" s="24">
        <f t="shared" si="5"/>
        <v>45000</v>
      </c>
      <c r="H34" s="217">
        <f t="shared" si="5"/>
        <v>10248900</v>
      </c>
      <c r="I34" s="24">
        <f t="shared" si="5"/>
        <v>185600</v>
      </c>
      <c r="J34" s="127">
        <f>B34+D34+F34+H34</f>
        <v>963984852</v>
      </c>
      <c r="K34" s="127">
        <f>C34+E34+G34+I34</f>
        <v>1399554225</v>
      </c>
    </row>
    <row r="35" spans="1:11" ht="13.5" customHeight="1" x14ac:dyDescent="0.25">
      <c r="A35" s="54"/>
      <c r="B35" s="28">
        <f>'7. Kiad. mindössz. köt.-önként'!CA33</f>
        <v>0</v>
      </c>
      <c r="C35" s="28">
        <f>'7. Kiad. mindössz. köt.-önként'!CB33</f>
        <v>0</v>
      </c>
      <c r="D35" s="58"/>
      <c r="E35" s="58"/>
      <c r="F35" s="44">
        <f>'9.1.mell.'!AB30+'9.2.mell.'!Q36</f>
        <v>0</v>
      </c>
      <c r="G35" s="44">
        <f>'9.1.mell.'!AC30+'9.2.mell.'!R36</f>
        <v>0</v>
      </c>
      <c r="H35" s="44">
        <f>'9.1.mell.'!AD30+'9.2.mell.'!S36</f>
        <v>0</v>
      </c>
      <c r="I35" s="44">
        <f>'9.1.mell.'!AE30+'9.2.mell.'!T36</f>
        <v>0</v>
      </c>
      <c r="J35" s="28"/>
      <c r="K35" s="28">
        <f>C35+E35+G35</f>
        <v>0</v>
      </c>
    </row>
    <row r="36" spans="1:11" ht="13.5" customHeight="1" x14ac:dyDescent="0.25">
      <c r="A36" s="36" t="s">
        <v>167</v>
      </c>
      <c r="B36" s="28">
        <f>'7. Kiad. mindössz. köt.-önként'!CA34</f>
        <v>0</v>
      </c>
      <c r="C36" s="28">
        <f>'7. Kiad. mindössz. köt.-önként'!CB34</f>
        <v>0</v>
      </c>
      <c r="D36" s="58">
        <f>'8. PH. kiad. össz. '!M35</f>
        <v>0</v>
      </c>
      <c r="E36" s="58">
        <f>'8. PH. kiad. össz. '!N35</f>
        <v>0</v>
      </c>
      <c r="F36" s="44">
        <f>'9.1.mell.'!AB31+'9.2.mell.'!Q37</f>
        <v>0</v>
      </c>
      <c r="G36" s="44">
        <f>'9.1.mell.'!AC31+'9.2.mell.'!R37</f>
        <v>0</v>
      </c>
      <c r="H36" s="44">
        <f>'9.1.mell.'!AD31+'9.2.mell.'!S37</f>
        <v>0</v>
      </c>
      <c r="I36" s="44">
        <f>'9.1.mell.'!AE31+'9.2.mell.'!T37</f>
        <v>0</v>
      </c>
      <c r="J36" s="28"/>
      <c r="K36" s="28">
        <f>C36+E36+G36</f>
        <v>0</v>
      </c>
    </row>
    <row r="37" spans="1:11" ht="13.5" customHeight="1" x14ac:dyDescent="0.25">
      <c r="A37" s="36" t="s">
        <v>168</v>
      </c>
      <c r="B37" s="28">
        <f>'7. Kiad. mindössz. köt.-önként'!CA35</f>
        <v>0</v>
      </c>
      <c r="C37" s="28">
        <f>'7. Kiad. mindössz. köt.-önként'!CB35</f>
        <v>0</v>
      </c>
      <c r="D37" s="58">
        <f>'8. PH. kiad. össz. '!M36</f>
        <v>0</v>
      </c>
      <c r="E37" s="58">
        <f>'8. PH. kiad. össz. '!N36</f>
        <v>0</v>
      </c>
      <c r="F37" s="44">
        <f>'9.1.mell.'!AB32+'9.2.mell.'!Q38</f>
        <v>0</v>
      </c>
      <c r="G37" s="44">
        <f>'9.1.mell.'!AC32+'9.2.mell.'!R38</f>
        <v>0</v>
      </c>
      <c r="H37" s="44">
        <f>'9.1.mell.'!AD32+'9.2.mell.'!S38</f>
        <v>0</v>
      </c>
      <c r="I37" s="44">
        <f>'9.1.mell.'!AE32+'9.2.mell.'!T38</f>
        <v>0</v>
      </c>
      <c r="J37" s="28"/>
      <c r="K37" s="28">
        <f>C37+E37+G37</f>
        <v>0</v>
      </c>
    </row>
    <row r="38" spans="1:11" ht="13.5" customHeight="1" x14ac:dyDescent="0.25">
      <c r="A38" s="60" t="s">
        <v>177</v>
      </c>
      <c r="B38" s="28">
        <f>'7. Kiad. mindössz. köt.-önként'!CA36</f>
        <v>0</v>
      </c>
      <c r="C38" s="28">
        <f>'7. Kiad. mindössz. köt.-önként'!CB36</f>
        <v>0</v>
      </c>
      <c r="D38" s="58">
        <f>'8. PH. kiad. össz. '!M37</f>
        <v>0</v>
      </c>
      <c r="E38" s="58">
        <f>'8. PH. kiad. össz. '!N37</f>
        <v>0</v>
      </c>
      <c r="F38" s="44">
        <f>'9.1.mell.'!AB33+'9.2.mell.'!Q39</f>
        <v>0</v>
      </c>
      <c r="G38" s="44">
        <f>'9.1.mell.'!AC33+'9.2.mell.'!R39</f>
        <v>0</v>
      </c>
      <c r="H38" s="44">
        <f>'9.1.mell.'!AD33+'9.2.mell.'!S39</f>
        <v>0</v>
      </c>
      <c r="I38" s="44">
        <f>'9.1.mell.'!AE33+'9.2.mell.'!T39</f>
        <v>0</v>
      </c>
      <c r="J38" s="28"/>
      <c r="K38" s="28">
        <f>C38+E38+G38</f>
        <v>0</v>
      </c>
    </row>
    <row r="39" spans="1:11" ht="13.5" customHeight="1" x14ac:dyDescent="0.25">
      <c r="A39" s="36" t="s">
        <v>170</v>
      </c>
      <c r="B39" s="28">
        <f>'7. Kiad. mindössz. köt.-önként'!CA37</f>
        <v>0</v>
      </c>
      <c r="C39" s="28">
        <f>'7. Kiad. mindössz. köt.-önként'!CB37</f>
        <v>0</v>
      </c>
      <c r="D39" s="58">
        <f>'8. PH. kiad. össz. '!M38</f>
        <v>0</v>
      </c>
      <c r="E39" s="58">
        <f>'8. PH. kiad. össz. '!N38</f>
        <v>0</v>
      </c>
      <c r="F39" s="44">
        <f>'9.1.mell.'!AB34+'9.2.mell.'!Q40</f>
        <v>0</v>
      </c>
      <c r="G39" s="44">
        <f>'9.1.mell.'!AC34+'9.2.mell.'!R40</f>
        <v>0</v>
      </c>
      <c r="H39" s="44">
        <f>'9.1.mell.'!AD34+'9.2.mell.'!S40</f>
        <v>0</v>
      </c>
      <c r="I39" s="44">
        <f>'9.1.mell.'!AE34+'9.2.mell.'!T40</f>
        <v>0</v>
      </c>
      <c r="J39" s="28"/>
      <c r="K39" s="28">
        <f>C39+E39+G39</f>
        <v>0</v>
      </c>
    </row>
    <row r="40" spans="1:11" ht="13.5" customHeight="1" x14ac:dyDescent="0.25">
      <c r="A40" s="36" t="s">
        <v>171</v>
      </c>
      <c r="B40" s="28">
        <f>'7. Kiad. mindössz. köt.-önként'!CA38</f>
        <v>0</v>
      </c>
      <c r="C40" s="28">
        <f>'7. Kiad. mindössz. köt.-önként'!CB38</f>
        <v>0</v>
      </c>
      <c r="D40" s="28"/>
      <c r="E40" s="28"/>
      <c r="F40" s="44">
        <f>'9.1.mell.'!AB35+'9.2.mell.'!Q41</f>
        <v>0</v>
      </c>
      <c r="G40" s="44">
        <f>'9.1.mell.'!AC35+'9.2.mell.'!R41</f>
        <v>0</v>
      </c>
      <c r="H40" s="44">
        <f>'9.1.mell.'!AD35+'9.2.mell.'!S41</f>
        <v>0</v>
      </c>
      <c r="I40" s="44">
        <f>'9.1.mell.'!AE35+'9.2.mell.'!T41</f>
        <v>0</v>
      </c>
      <c r="J40" s="28"/>
      <c r="K40" s="28"/>
    </row>
    <row r="41" spans="1:11" ht="13.5" customHeight="1" x14ac:dyDescent="0.25">
      <c r="A41" s="36" t="s">
        <v>172</v>
      </c>
      <c r="B41" s="28">
        <f>'7. Kiad. mindössz. köt.-önként'!CA39</f>
        <v>0</v>
      </c>
      <c r="C41" s="28">
        <f>'7. Kiad. mindössz. köt.-önként'!CB39</f>
        <v>0</v>
      </c>
      <c r="D41" s="58">
        <f>'8. PH. kiad. össz. '!M40</f>
        <v>0</v>
      </c>
      <c r="E41" s="58">
        <f>'8. PH. kiad. össz. '!N40</f>
        <v>0</v>
      </c>
      <c r="F41" s="44">
        <f>'9.1.mell.'!AB36+'9.2.mell.'!Q42</f>
        <v>0</v>
      </c>
      <c r="G41" s="44">
        <f>'9.1.mell.'!AC36+'9.2.mell.'!R42</f>
        <v>0</v>
      </c>
      <c r="H41" s="44">
        <f>'9.1.mell.'!AD36+'9.2.mell.'!S42</f>
        <v>0</v>
      </c>
      <c r="I41" s="44">
        <f>'9.1.mell.'!AE36+'9.2.mell.'!T42</f>
        <v>0</v>
      </c>
      <c r="J41" s="28"/>
      <c r="K41" s="28">
        <f>C41+E41+G41</f>
        <v>0</v>
      </c>
    </row>
    <row r="42" spans="1:11" ht="13.5" customHeight="1" x14ac:dyDescent="0.25">
      <c r="A42" s="36" t="s">
        <v>173</v>
      </c>
      <c r="B42" s="28">
        <v>2394024</v>
      </c>
      <c r="C42" s="28">
        <v>3234024</v>
      </c>
      <c r="D42" s="58">
        <f>'8. PH. kiad. össz. '!M41</f>
        <v>0</v>
      </c>
      <c r="E42" s="58">
        <f>'8. PH. kiad. össz. '!N41</f>
        <v>0</v>
      </c>
      <c r="F42" s="44">
        <f>'9.1.mell.'!AB37+'9.2.mell.'!Q43</f>
        <v>0</v>
      </c>
      <c r="G42" s="44">
        <f>'9.1.mell.'!AC37+'9.2.mell.'!R43</f>
        <v>0</v>
      </c>
      <c r="H42" s="44">
        <f>'9.1.mell.'!AD37+'9.2.mell.'!S43</f>
        <v>0</v>
      </c>
      <c r="I42" s="44">
        <f>'9.1.mell.'!AE37+'9.2.mell.'!T43</f>
        <v>0</v>
      </c>
      <c r="J42" s="28">
        <f>B42+D42+F42</f>
        <v>2394024</v>
      </c>
      <c r="K42" s="28">
        <f>C42+E42+G42</f>
        <v>3234024</v>
      </c>
    </row>
    <row r="43" spans="1:11" ht="13.5" customHeight="1" x14ac:dyDescent="0.25">
      <c r="A43" s="32" t="s">
        <v>178</v>
      </c>
      <c r="B43" s="127">
        <f>SUM(B36:B42)</f>
        <v>2394024</v>
      </c>
      <c r="C43" s="127">
        <f>SUM(C36:C42)</f>
        <v>3234024</v>
      </c>
      <c r="D43" s="24">
        <f>SUM(D36:D42)</f>
        <v>0</v>
      </c>
      <c r="E43" s="24">
        <f>SUM(E36:E42)</f>
        <v>0</v>
      </c>
      <c r="F43" s="44">
        <f>'9.1.mell.'!AB38+'9.2.mell.'!Q44</f>
        <v>0</v>
      </c>
      <c r="G43" s="44">
        <f>'9.1.mell.'!AC38+'9.2.mell.'!R44</f>
        <v>0</v>
      </c>
      <c r="H43" s="44">
        <f>'9.1.mell.'!AD38+'9.2.mell.'!S44</f>
        <v>0</v>
      </c>
      <c r="I43" s="44">
        <f>'9.1.mell.'!AE38+'9.2.mell.'!T44</f>
        <v>0</v>
      </c>
      <c r="J43" s="127">
        <f>SUM(J42)</f>
        <v>2394024</v>
      </c>
      <c r="K43" s="127">
        <f>SUM(K42)</f>
        <v>3234024</v>
      </c>
    </row>
    <row r="44" spans="1:11" ht="13.5" customHeight="1" x14ac:dyDescent="0.25">
      <c r="A44" s="30"/>
      <c r="B44" s="28">
        <f>'7. Kiad. mindössz. köt.-önként'!CA42</f>
        <v>0</v>
      </c>
      <c r="C44" s="28">
        <f>'7. Kiad. mindössz. köt.-önként'!CB42</f>
        <v>0</v>
      </c>
      <c r="D44" s="58"/>
      <c r="E44" s="58"/>
      <c r="F44" s="58"/>
      <c r="G44" s="58"/>
      <c r="H44" s="218"/>
      <c r="I44" s="58"/>
      <c r="J44" s="28"/>
      <c r="K44" s="28">
        <f>C44+E44+G44</f>
        <v>0</v>
      </c>
    </row>
    <row r="45" spans="1:11" ht="13.5" customHeight="1" x14ac:dyDescent="0.25">
      <c r="A45" s="32" t="s">
        <v>38</v>
      </c>
      <c r="B45" s="13">
        <f t="shared" ref="B45:I45" si="6">B34+B43</f>
        <v>956129976</v>
      </c>
      <c r="C45" s="13">
        <f t="shared" si="6"/>
        <v>1402545649</v>
      </c>
      <c r="D45" s="13">
        <f t="shared" si="6"/>
        <v>0</v>
      </c>
      <c r="E45" s="13">
        <f t="shared" si="6"/>
        <v>12000</v>
      </c>
      <c r="F45" s="13">
        <f t="shared" si="6"/>
        <v>0</v>
      </c>
      <c r="G45" s="13">
        <f t="shared" si="6"/>
        <v>45000</v>
      </c>
      <c r="H45" s="59">
        <f t="shared" si="6"/>
        <v>10248900</v>
      </c>
      <c r="I45" s="13">
        <f t="shared" si="6"/>
        <v>185600</v>
      </c>
      <c r="J45" s="127">
        <f>SUM(J34:J44)</f>
        <v>968772900</v>
      </c>
      <c r="K45" s="127">
        <f>SUM(K34:K44)</f>
        <v>1406022273</v>
      </c>
    </row>
    <row r="46" spans="1:11" ht="13.5" customHeight="1" x14ac:dyDescent="0.25">
      <c r="A46" s="58"/>
      <c r="B46" s="127">
        <f>'7. Kiad. mindössz. köt.-önként'!CA44</f>
        <v>0</v>
      </c>
      <c r="C46" s="28">
        <f>'7. Kiad. mindössz. köt.-önként'!CB44</f>
        <v>0</v>
      </c>
      <c r="D46" s="58"/>
      <c r="E46" s="58"/>
      <c r="F46" s="44">
        <f>'9.1.mell.'!AB40+'9.2.mell.'!Q47</f>
        <v>0</v>
      </c>
      <c r="G46" s="44">
        <f>'9.1.mell.'!AC40+'9.2.mell.'!R47</f>
        <v>0</v>
      </c>
      <c r="H46" s="44">
        <f>'9.1.mell.'!AD40+'9.2.mell.'!S47</f>
        <v>0</v>
      </c>
      <c r="I46" s="44">
        <f>'9.1.mell.'!AE40+'9.2.mell.'!T47</f>
        <v>0</v>
      </c>
      <c r="J46" s="28"/>
      <c r="K46" s="28">
        <f>C46+E46+G46</f>
        <v>0</v>
      </c>
    </row>
    <row r="47" spans="1:11" ht="15" customHeight="1" x14ac:dyDescent="0.25">
      <c r="A47" s="63" t="s">
        <v>179</v>
      </c>
      <c r="B47" s="13">
        <f t="shared" ref="B47:G47" si="7">B29+B45</f>
        <v>2422135236</v>
      </c>
      <c r="C47" s="13">
        <f t="shared" si="7"/>
        <v>3252498404</v>
      </c>
      <c r="D47" s="13">
        <f t="shared" si="7"/>
        <v>98904192</v>
      </c>
      <c r="E47" s="13">
        <f t="shared" si="7"/>
        <v>102630868</v>
      </c>
      <c r="F47" s="13">
        <f t="shared" si="7"/>
        <v>151407910</v>
      </c>
      <c r="G47" s="13">
        <f t="shared" si="7"/>
        <v>151701617</v>
      </c>
      <c r="H47" s="59">
        <f>H45+H29</f>
        <v>83165320</v>
      </c>
      <c r="I47" s="13">
        <f>I45+I29</f>
        <v>56993203</v>
      </c>
      <c r="J47" s="31">
        <f>B47+D47+F47+H47</f>
        <v>2755612658</v>
      </c>
      <c r="K47" s="31">
        <f>C47+E47+G47+I47</f>
        <v>3563824092</v>
      </c>
    </row>
    <row r="48" spans="1:11" x14ac:dyDescent="0.25">
      <c r="B48" s="201"/>
    </row>
    <row r="50" spans="10:11" x14ac:dyDescent="0.25">
      <c r="J50" s="226"/>
      <c r="K50" s="226"/>
    </row>
    <row r="51" spans="10:11" x14ac:dyDescent="0.25">
      <c r="J51" s="226"/>
      <c r="K51" s="226"/>
    </row>
    <row r="52" spans="10:11" x14ac:dyDescent="0.25">
      <c r="J52" s="226"/>
      <c r="K52" s="226"/>
    </row>
    <row r="53" spans="10:11" x14ac:dyDescent="0.25">
      <c r="J53" s="81"/>
      <c r="K53" s="81"/>
    </row>
    <row r="54" spans="10:11" x14ac:dyDescent="0.25">
      <c r="J54" s="81"/>
      <c r="K54" s="81"/>
    </row>
    <row r="55" spans="10:11" x14ac:dyDescent="0.25">
      <c r="J55" s="226"/>
      <c r="K55" s="226"/>
    </row>
    <row r="56" spans="10:11" x14ac:dyDescent="0.25">
      <c r="J56" s="226"/>
      <c r="K56" s="226"/>
    </row>
    <row r="57" spans="10:11" x14ac:dyDescent="0.25">
      <c r="J57" s="226"/>
      <c r="K57" s="226"/>
    </row>
    <row r="58" spans="10:11" x14ac:dyDescent="0.25">
      <c r="J58" s="226"/>
      <c r="K58" s="226"/>
    </row>
    <row r="59" spans="10:11" x14ac:dyDescent="0.25">
      <c r="J59" s="227"/>
      <c r="K59" s="227"/>
    </row>
  </sheetData>
  <sheetProtection selectLockedCells="1" selectUnlockedCells="1"/>
  <mergeCells count="11">
    <mergeCell ref="A6:K6"/>
    <mergeCell ref="A7:A9"/>
    <mergeCell ref="B7:C8"/>
    <mergeCell ref="A4:G5"/>
    <mergeCell ref="H4:K5"/>
    <mergeCell ref="A1:G1"/>
    <mergeCell ref="H1:K1"/>
    <mergeCell ref="D7:E8"/>
    <mergeCell ref="F7:G8"/>
    <mergeCell ref="J7:K8"/>
    <mergeCell ref="H7:I8"/>
  </mergeCells>
  <printOptions horizontalCentered="1"/>
  <pageMargins left="0.51180555555555551" right="0.27569444444444446" top="0.39374999999999999" bottom="0.31527777777777777" header="0.51180555555555551" footer="0.51180555555555551"/>
  <pageSetup paperSize="9" scale="69" firstPageNumber="0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9"/>
  </sheetPr>
  <dimension ref="A1:I80"/>
  <sheetViews>
    <sheetView view="pageBreakPreview" topLeftCell="A58" zoomScaleNormal="100" zoomScaleSheetLayoutView="100" workbookViewId="0">
      <selection activeCell="I14" sqref="I14"/>
    </sheetView>
  </sheetViews>
  <sheetFormatPr defaultColWidth="9.109375" defaultRowHeight="13.2" x14ac:dyDescent="0.25"/>
  <cols>
    <col min="1" max="1" width="40.44140625" style="1" customWidth="1"/>
    <col min="2" max="2" width="13.88671875" style="1" customWidth="1"/>
    <col min="3" max="3" width="13.109375" style="1" customWidth="1"/>
    <col min="4" max="5" width="13" style="1" customWidth="1"/>
    <col min="6" max="6" width="9.109375" style="1"/>
    <col min="7" max="8" width="10" style="1" bestFit="1" customWidth="1"/>
    <col min="9" max="9" width="15.109375" style="1" customWidth="1"/>
    <col min="10" max="16384" width="9.109375" style="1"/>
  </cols>
  <sheetData>
    <row r="1" spans="1:9" x14ac:dyDescent="0.25">
      <c r="A1" s="325" t="s">
        <v>180</v>
      </c>
      <c r="B1" s="325"/>
      <c r="C1" s="325"/>
      <c r="D1" s="325"/>
      <c r="E1" s="325"/>
    </row>
    <row r="2" spans="1:9" x14ac:dyDescent="0.25">
      <c r="A2" s="15"/>
      <c r="B2" s="15"/>
      <c r="C2" s="15"/>
      <c r="D2" s="15"/>
      <c r="E2" s="15"/>
    </row>
    <row r="3" spans="1:9" x14ac:dyDescent="0.25">
      <c r="A3" s="328" t="s">
        <v>347</v>
      </c>
      <c r="B3" s="328"/>
      <c r="C3" s="328"/>
      <c r="D3" s="328"/>
      <c r="E3" s="328"/>
    </row>
    <row r="4" spans="1:9" x14ac:dyDescent="0.25">
      <c r="A4" s="145"/>
      <c r="B4" s="145"/>
      <c r="C4" s="145"/>
      <c r="D4" s="145"/>
      <c r="E4" s="145"/>
    </row>
    <row r="5" spans="1:9" x14ac:dyDescent="0.25">
      <c r="A5" s="324" t="s">
        <v>1</v>
      </c>
      <c r="B5" s="324"/>
      <c r="C5" s="324"/>
      <c r="D5" s="324"/>
      <c r="E5" s="324"/>
    </row>
    <row r="6" spans="1:9" x14ac:dyDescent="0.25">
      <c r="A6" s="270" t="s">
        <v>4</v>
      </c>
      <c r="B6" s="270" t="s">
        <v>44</v>
      </c>
      <c r="C6" s="270"/>
      <c r="D6" s="270" t="s">
        <v>159</v>
      </c>
      <c r="E6" s="270"/>
      <c r="H6" s="202"/>
      <c r="I6" s="202"/>
    </row>
    <row r="7" spans="1:9" x14ac:dyDescent="0.25">
      <c r="A7" s="270"/>
      <c r="B7" s="270"/>
      <c r="C7" s="270"/>
      <c r="D7" s="270" t="s">
        <v>5</v>
      </c>
      <c r="E7" s="270"/>
      <c r="H7" s="202"/>
    </row>
    <row r="8" spans="1:9" x14ac:dyDescent="0.25">
      <c r="A8" s="270"/>
      <c r="B8" s="6" t="s">
        <v>6</v>
      </c>
      <c r="C8" s="6" t="s">
        <v>7</v>
      </c>
      <c r="D8" s="6" t="s">
        <v>6</v>
      </c>
      <c r="E8" s="6" t="s">
        <v>7</v>
      </c>
      <c r="H8" s="202"/>
    </row>
    <row r="9" spans="1:9" x14ac:dyDescent="0.25">
      <c r="A9" s="64" t="s">
        <v>182</v>
      </c>
      <c r="B9" s="107">
        <v>1660000</v>
      </c>
      <c r="C9" s="28">
        <v>1110000</v>
      </c>
      <c r="D9" s="8">
        <f>B9</f>
        <v>1660000</v>
      </c>
      <c r="E9" s="8">
        <f>C9</f>
        <v>1110000</v>
      </c>
      <c r="H9" s="202"/>
    </row>
    <row r="10" spans="1:9" x14ac:dyDescent="0.25">
      <c r="A10" s="64" t="s">
        <v>369</v>
      </c>
      <c r="B10" s="107">
        <v>200000</v>
      </c>
      <c r="C10" s="28">
        <v>651812</v>
      </c>
      <c r="D10" s="8">
        <f t="shared" ref="D10:D18" si="0">B10</f>
        <v>200000</v>
      </c>
      <c r="E10" s="8">
        <f t="shared" ref="E10:E19" si="1">C10</f>
        <v>651812</v>
      </c>
      <c r="H10" s="202"/>
    </row>
    <row r="11" spans="1:9" x14ac:dyDescent="0.25">
      <c r="A11" s="64" t="s">
        <v>370</v>
      </c>
      <c r="B11" s="107">
        <v>1500000</v>
      </c>
      <c r="C11" s="28">
        <v>171000</v>
      </c>
      <c r="D11" s="8">
        <f t="shared" si="0"/>
        <v>1500000</v>
      </c>
      <c r="E11" s="8">
        <f t="shared" si="1"/>
        <v>171000</v>
      </c>
      <c r="H11" s="202"/>
    </row>
    <row r="12" spans="1:9" x14ac:dyDescent="0.25">
      <c r="A12" s="64" t="s">
        <v>371</v>
      </c>
      <c r="B12" s="107">
        <v>1500000</v>
      </c>
      <c r="C12" s="28">
        <v>144069</v>
      </c>
      <c r="D12" s="8"/>
      <c r="E12" s="8">
        <f t="shared" si="1"/>
        <v>144069</v>
      </c>
      <c r="H12" s="202"/>
    </row>
    <row r="13" spans="1:9" x14ac:dyDescent="0.25">
      <c r="A13" s="64" t="s">
        <v>293</v>
      </c>
      <c r="B13" s="107"/>
      <c r="C13" s="28">
        <v>1946871</v>
      </c>
      <c r="D13" s="8">
        <f t="shared" si="0"/>
        <v>0</v>
      </c>
      <c r="E13" s="8">
        <f t="shared" si="1"/>
        <v>1946871</v>
      </c>
      <c r="H13" s="202"/>
    </row>
    <row r="14" spans="1:9" x14ac:dyDescent="0.25">
      <c r="A14" s="64" t="s">
        <v>294</v>
      </c>
      <c r="B14" s="107"/>
      <c r="C14" s="28">
        <v>6000000</v>
      </c>
      <c r="D14" s="8">
        <f t="shared" si="0"/>
        <v>0</v>
      </c>
      <c r="E14" s="8">
        <f t="shared" si="1"/>
        <v>6000000</v>
      </c>
      <c r="H14" s="202"/>
    </row>
    <row r="15" spans="1:9" ht="36.75" customHeight="1" x14ac:dyDescent="0.25">
      <c r="A15" s="9" t="s">
        <v>372</v>
      </c>
      <c r="B15" s="107">
        <v>35000000</v>
      </c>
      <c r="C15" s="28">
        <v>39687067</v>
      </c>
      <c r="D15" s="8">
        <f t="shared" si="0"/>
        <v>35000000</v>
      </c>
      <c r="E15" s="8">
        <f t="shared" si="1"/>
        <v>39687067</v>
      </c>
      <c r="H15" s="202"/>
    </row>
    <row r="16" spans="1:9" x14ac:dyDescent="0.25">
      <c r="A16" s="58" t="s">
        <v>295</v>
      </c>
      <c r="B16" s="107"/>
      <c r="C16" s="8">
        <v>1708424</v>
      </c>
      <c r="D16" s="8">
        <f t="shared" si="0"/>
        <v>0</v>
      </c>
      <c r="E16" s="8">
        <f t="shared" si="1"/>
        <v>1708424</v>
      </c>
      <c r="H16" s="202"/>
    </row>
    <row r="17" spans="1:8" x14ac:dyDescent="0.25">
      <c r="A17" s="58" t="s">
        <v>183</v>
      </c>
      <c r="B17" s="107">
        <v>20000000</v>
      </c>
      <c r="C17" s="8">
        <v>8359158</v>
      </c>
      <c r="D17" s="8">
        <f t="shared" si="0"/>
        <v>20000000</v>
      </c>
      <c r="E17" s="8">
        <f t="shared" si="1"/>
        <v>8359158</v>
      </c>
      <c r="H17" s="202"/>
    </row>
    <row r="18" spans="1:8" x14ac:dyDescent="0.25">
      <c r="A18" s="9" t="s">
        <v>389</v>
      </c>
      <c r="B18" s="107"/>
      <c r="C18" s="8">
        <v>1122259</v>
      </c>
      <c r="D18" s="8">
        <f t="shared" si="0"/>
        <v>0</v>
      </c>
      <c r="E18" s="8">
        <f t="shared" si="1"/>
        <v>1122259</v>
      </c>
      <c r="H18" s="81"/>
    </row>
    <row r="19" spans="1:8" x14ac:dyDescent="0.25">
      <c r="A19" s="9" t="s">
        <v>388</v>
      </c>
      <c r="B19" s="107"/>
      <c r="C19" s="8">
        <v>5024791</v>
      </c>
      <c r="D19" s="8"/>
      <c r="E19" s="8">
        <f t="shared" si="1"/>
        <v>5024791</v>
      </c>
      <c r="H19" s="81"/>
    </row>
    <row r="20" spans="1:8" x14ac:dyDescent="0.25">
      <c r="A20" s="57" t="s">
        <v>47</v>
      </c>
      <c r="B20" s="153">
        <f>SUM(B9:B19)</f>
        <v>59860000</v>
      </c>
      <c r="C20" s="153">
        <f>SUM(C9:C19)</f>
        <v>65925451</v>
      </c>
      <c r="D20" s="153">
        <f>SUM(D9:D19)</f>
        <v>58360000</v>
      </c>
      <c r="E20" s="153">
        <f>SUM(E9:E19)</f>
        <v>65925451</v>
      </c>
    </row>
    <row r="21" spans="1:8" x14ac:dyDescent="0.25">
      <c r="A21" s="66"/>
      <c r="B21" s="154"/>
      <c r="C21" s="37"/>
      <c r="D21" s="37"/>
      <c r="E21" s="37"/>
    </row>
    <row r="22" spans="1:8" x14ac:dyDescent="0.25">
      <c r="A22" s="66"/>
      <c r="B22" s="154"/>
      <c r="C22" s="37"/>
      <c r="D22" s="37"/>
      <c r="E22" s="37"/>
    </row>
    <row r="23" spans="1:8" x14ac:dyDescent="0.25">
      <c r="A23" s="66"/>
      <c r="B23" s="154"/>
      <c r="C23" s="37"/>
      <c r="D23" s="37"/>
      <c r="E23" s="37"/>
    </row>
    <row r="24" spans="1:8" x14ac:dyDescent="0.25">
      <c r="A24" s="66"/>
      <c r="B24" s="154"/>
      <c r="C24" s="37"/>
      <c r="D24" s="37"/>
      <c r="E24" s="37"/>
    </row>
    <row r="25" spans="1:8" x14ac:dyDescent="0.25">
      <c r="A25" s="325" t="s">
        <v>184</v>
      </c>
      <c r="B25" s="325"/>
      <c r="C25" s="325"/>
      <c r="D25" s="325"/>
      <c r="E25" s="325"/>
    </row>
    <row r="26" spans="1:8" x14ac:dyDescent="0.25">
      <c r="A26" s="15"/>
      <c r="B26" s="15"/>
      <c r="C26" s="15"/>
      <c r="D26" s="15"/>
      <c r="E26" s="15"/>
    </row>
    <row r="27" spans="1:8" x14ac:dyDescent="0.25">
      <c r="A27" s="328" t="s">
        <v>348</v>
      </c>
      <c r="B27" s="328"/>
      <c r="C27" s="328"/>
      <c r="D27" s="328"/>
      <c r="E27" s="328"/>
    </row>
    <row r="28" spans="1:8" x14ac:dyDescent="0.25">
      <c r="A28" s="145"/>
      <c r="B28" s="145"/>
      <c r="C28" s="145"/>
      <c r="D28" s="145"/>
      <c r="E28" s="145"/>
    </row>
    <row r="29" spans="1:8" x14ac:dyDescent="0.25">
      <c r="A29" s="324" t="s">
        <v>1</v>
      </c>
      <c r="B29" s="324"/>
      <c r="C29" s="324"/>
      <c r="D29" s="324"/>
      <c r="E29" s="324"/>
    </row>
    <row r="30" spans="1:8" x14ac:dyDescent="0.25">
      <c r="A30" s="270" t="s">
        <v>4</v>
      </c>
      <c r="B30" s="270" t="s">
        <v>44</v>
      </c>
      <c r="C30" s="270"/>
      <c r="D30" s="270" t="s">
        <v>159</v>
      </c>
      <c r="E30" s="270"/>
    </row>
    <row r="31" spans="1:8" x14ac:dyDescent="0.25">
      <c r="A31" s="270"/>
      <c r="B31" s="270" t="s">
        <v>5</v>
      </c>
      <c r="C31" s="270"/>
      <c r="D31" s="270" t="s">
        <v>5</v>
      </c>
      <c r="E31" s="270"/>
    </row>
    <row r="32" spans="1:8" x14ac:dyDescent="0.25">
      <c r="A32" s="270"/>
      <c r="B32" s="6" t="s">
        <v>6</v>
      </c>
      <c r="C32" s="6" t="s">
        <v>7</v>
      </c>
      <c r="D32" s="6" t="s">
        <v>6</v>
      </c>
      <c r="E32" s="6" t="s">
        <v>7</v>
      </c>
    </row>
    <row r="33" spans="1:5" x14ac:dyDescent="0.25">
      <c r="A33" s="58" t="s">
        <v>185</v>
      </c>
      <c r="B33" s="8">
        <v>609600</v>
      </c>
      <c r="C33" s="8">
        <v>609600</v>
      </c>
      <c r="D33" s="8">
        <f>B33</f>
        <v>609600</v>
      </c>
      <c r="E33" s="8">
        <f>C33</f>
        <v>609600</v>
      </c>
    </row>
    <row r="34" spans="1:5" x14ac:dyDescent="0.25">
      <c r="A34" s="58" t="s">
        <v>186</v>
      </c>
      <c r="B34" s="8">
        <v>300000</v>
      </c>
      <c r="C34" s="8">
        <v>198000</v>
      </c>
      <c r="D34" s="8">
        <f t="shared" ref="D34:D39" si="2">B34</f>
        <v>300000</v>
      </c>
      <c r="E34" s="8">
        <f t="shared" ref="E34:E46" si="3">C34</f>
        <v>198000</v>
      </c>
    </row>
    <row r="35" spans="1:5" x14ac:dyDescent="0.25">
      <c r="A35" s="58" t="s">
        <v>296</v>
      </c>
      <c r="B35" s="8">
        <v>1000000</v>
      </c>
      <c r="C35" s="8">
        <v>1000000</v>
      </c>
      <c r="D35" s="8">
        <f t="shared" si="2"/>
        <v>1000000</v>
      </c>
      <c r="E35" s="8">
        <f t="shared" si="3"/>
        <v>1000000</v>
      </c>
    </row>
    <row r="36" spans="1:5" x14ac:dyDescent="0.25">
      <c r="A36" s="9" t="s">
        <v>187</v>
      </c>
      <c r="B36" s="8">
        <v>419839071</v>
      </c>
      <c r="C36" s="8">
        <v>549478238</v>
      </c>
      <c r="D36" s="8">
        <f t="shared" si="2"/>
        <v>419839071</v>
      </c>
      <c r="E36" s="8">
        <f t="shared" si="3"/>
        <v>549478238</v>
      </c>
    </row>
    <row r="37" spans="1:5" x14ac:dyDescent="0.25">
      <c r="A37" s="58" t="s">
        <v>188</v>
      </c>
      <c r="B37" s="8">
        <v>3600000</v>
      </c>
      <c r="C37" s="8">
        <v>7986499</v>
      </c>
      <c r="D37" s="8">
        <f t="shared" si="2"/>
        <v>3600000</v>
      </c>
      <c r="E37" s="8">
        <f t="shared" si="3"/>
        <v>7986499</v>
      </c>
    </row>
    <row r="38" spans="1:5" x14ac:dyDescent="0.25">
      <c r="A38" s="58" t="s">
        <v>374</v>
      </c>
      <c r="B38" s="8"/>
      <c r="C38" s="8">
        <v>325000</v>
      </c>
      <c r="D38" s="8">
        <f t="shared" si="2"/>
        <v>0</v>
      </c>
      <c r="E38" s="8">
        <f t="shared" si="3"/>
        <v>325000</v>
      </c>
    </row>
    <row r="39" spans="1:5" x14ac:dyDescent="0.25">
      <c r="A39" s="58" t="s">
        <v>297</v>
      </c>
      <c r="B39" s="8">
        <v>500000</v>
      </c>
      <c r="C39" s="8">
        <v>0</v>
      </c>
      <c r="D39" s="8">
        <f t="shared" si="2"/>
        <v>500000</v>
      </c>
      <c r="E39" s="8">
        <f t="shared" si="3"/>
        <v>0</v>
      </c>
    </row>
    <row r="40" spans="1:5" x14ac:dyDescent="0.25">
      <c r="A40" s="58" t="s">
        <v>328</v>
      </c>
      <c r="B40" s="8"/>
      <c r="C40" s="8">
        <v>2733437</v>
      </c>
      <c r="D40" s="8"/>
      <c r="E40" s="8">
        <f t="shared" si="3"/>
        <v>2733437</v>
      </c>
    </row>
    <row r="41" spans="1:5" x14ac:dyDescent="0.25">
      <c r="A41" s="133" t="s">
        <v>373</v>
      </c>
      <c r="B41" s="8"/>
      <c r="C41" s="8">
        <v>1100000</v>
      </c>
      <c r="D41" s="8"/>
      <c r="E41" s="8">
        <f t="shared" si="3"/>
        <v>1100000</v>
      </c>
    </row>
    <row r="42" spans="1:5" x14ac:dyDescent="0.25">
      <c r="A42" s="91" t="s">
        <v>383</v>
      </c>
      <c r="B42" s="44"/>
      <c r="C42" s="8">
        <v>1137222</v>
      </c>
      <c r="D42" s="8"/>
      <c r="E42" s="8">
        <f t="shared" si="3"/>
        <v>1137222</v>
      </c>
    </row>
    <row r="43" spans="1:5" x14ac:dyDescent="0.25">
      <c r="A43" s="91" t="s">
        <v>384</v>
      </c>
      <c r="B43" s="44"/>
      <c r="C43" s="8">
        <v>38410</v>
      </c>
      <c r="D43" s="8"/>
      <c r="E43" s="8">
        <f t="shared" si="3"/>
        <v>38410</v>
      </c>
    </row>
    <row r="44" spans="1:5" x14ac:dyDescent="0.25">
      <c r="A44" s="91" t="s">
        <v>385</v>
      </c>
      <c r="B44" s="44"/>
      <c r="C44" s="8">
        <v>213237</v>
      </c>
      <c r="D44" s="8"/>
      <c r="E44" s="8">
        <f t="shared" si="3"/>
        <v>213237</v>
      </c>
    </row>
    <row r="45" spans="1:5" x14ac:dyDescent="0.25">
      <c r="A45" s="91" t="s">
        <v>386</v>
      </c>
      <c r="B45" s="44"/>
      <c r="C45" s="8">
        <v>2158083</v>
      </c>
      <c r="D45" s="8"/>
      <c r="E45" s="8">
        <f t="shared" si="3"/>
        <v>2158083</v>
      </c>
    </row>
    <row r="46" spans="1:5" x14ac:dyDescent="0.25">
      <c r="A46" s="1" t="s">
        <v>387</v>
      </c>
      <c r="B46" s="44"/>
      <c r="C46" s="8">
        <v>4946912</v>
      </c>
      <c r="D46" s="8"/>
      <c r="E46" s="8">
        <f t="shared" si="3"/>
        <v>4946912</v>
      </c>
    </row>
    <row r="47" spans="1:5" x14ac:dyDescent="0.25">
      <c r="A47" s="229" t="s">
        <v>91</v>
      </c>
      <c r="B47" s="13">
        <f>SUM(B33:B41)</f>
        <v>425848671</v>
      </c>
      <c r="C47" s="13">
        <f>SUM(C33:C46)</f>
        <v>571924638</v>
      </c>
      <c r="D47" s="13">
        <f>SUM(D33:D46)</f>
        <v>425848671</v>
      </c>
      <c r="E47" s="13">
        <f>SUM(E33:E46)</f>
        <v>571924638</v>
      </c>
    </row>
    <row r="48" spans="1:5" x14ac:dyDescent="0.25">
      <c r="A48" s="66"/>
      <c r="B48" s="40"/>
      <c r="C48" s="40"/>
      <c r="D48" s="40"/>
      <c r="E48" s="40"/>
    </row>
    <row r="49" spans="1:5" x14ac:dyDescent="0.25">
      <c r="A49" s="66"/>
      <c r="B49" s="40"/>
      <c r="C49" s="40"/>
      <c r="D49" s="40"/>
      <c r="E49" s="40"/>
    </row>
    <row r="50" spans="1:5" x14ac:dyDescent="0.25">
      <c r="A50" s="66"/>
      <c r="B50" s="40"/>
      <c r="C50" s="40"/>
      <c r="D50" s="204"/>
      <c r="E50" s="40"/>
    </row>
    <row r="51" spans="1:5" x14ac:dyDescent="0.25">
      <c r="A51" s="66"/>
      <c r="B51" s="40"/>
      <c r="C51" s="40"/>
      <c r="D51" s="40"/>
      <c r="E51" s="40"/>
    </row>
    <row r="52" spans="1:5" x14ac:dyDescent="0.25">
      <c r="A52" s="66"/>
      <c r="B52" s="40"/>
      <c r="C52" s="40"/>
      <c r="D52" s="40"/>
      <c r="E52" s="40"/>
    </row>
    <row r="53" spans="1:5" x14ac:dyDescent="0.25">
      <c r="A53" s="66"/>
      <c r="B53" s="40"/>
      <c r="C53" s="40"/>
      <c r="D53" s="40"/>
      <c r="E53" s="40"/>
    </row>
    <row r="54" spans="1:5" x14ac:dyDescent="0.25">
      <c r="A54" s="66"/>
      <c r="B54" s="40"/>
      <c r="C54" s="40"/>
      <c r="D54" s="40"/>
      <c r="E54" s="40"/>
    </row>
    <row r="55" spans="1:5" x14ac:dyDescent="0.25">
      <c r="A55" s="66"/>
      <c r="B55" s="40"/>
      <c r="C55" s="40"/>
      <c r="D55" s="40"/>
      <c r="E55" s="40"/>
    </row>
    <row r="56" spans="1:5" ht="12.75" customHeight="1" x14ac:dyDescent="0.25">
      <c r="A56" s="325" t="s">
        <v>189</v>
      </c>
      <c r="B56" s="325"/>
      <c r="C56" s="325"/>
      <c r="D56" s="325"/>
      <c r="E56" s="325"/>
    </row>
    <row r="57" spans="1:5" ht="12.75" customHeight="1" x14ac:dyDescent="0.25">
      <c r="A57" s="328" t="s">
        <v>349</v>
      </c>
      <c r="B57" s="328"/>
      <c r="C57" s="328"/>
      <c r="D57" s="328"/>
      <c r="E57" s="328"/>
    </row>
    <row r="58" spans="1:5" ht="12.75" customHeight="1" x14ac:dyDescent="0.25">
      <c r="A58" s="324" t="s">
        <v>42</v>
      </c>
      <c r="B58" s="324"/>
      <c r="C58" s="324"/>
      <c r="D58" s="324"/>
      <c r="E58" s="324"/>
    </row>
    <row r="59" spans="1:5" ht="12.75" customHeight="1" x14ac:dyDescent="0.25">
      <c r="A59" s="270" t="s">
        <v>4</v>
      </c>
      <c r="B59" s="270" t="s">
        <v>44</v>
      </c>
      <c r="C59" s="270"/>
      <c r="D59" s="270" t="s">
        <v>159</v>
      </c>
      <c r="E59" s="270"/>
    </row>
    <row r="60" spans="1:5" ht="12.75" customHeight="1" x14ac:dyDescent="0.25">
      <c r="A60" s="270"/>
      <c r="B60" s="270" t="s">
        <v>5</v>
      </c>
      <c r="C60" s="270"/>
      <c r="D60" s="270" t="s">
        <v>5</v>
      </c>
      <c r="E60" s="270"/>
    </row>
    <row r="61" spans="1:5" x14ac:dyDescent="0.25">
      <c r="A61" s="270"/>
      <c r="B61" s="6" t="s">
        <v>6</v>
      </c>
      <c r="C61" s="6" t="s">
        <v>7</v>
      </c>
      <c r="D61" s="6" t="s">
        <v>6</v>
      </c>
      <c r="E61" s="6" t="s">
        <v>7</v>
      </c>
    </row>
    <row r="62" spans="1:5" x14ac:dyDescent="0.25">
      <c r="A62" s="58" t="s">
        <v>190</v>
      </c>
      <c r="B62" s="88">
        <v>1000000</v>
      </c>
      <c r="C62" s="88">
        <v>1000000</v>
      </c>
      <c r="D62" s="67">
        <f>B62</f>
        <v>1000000</v>
      </c>
      <c r="E62" s="67">
        <f>C62</f>
        <v>1000000</v>
      </c>
    </row>
    <row r="63" spans="1:5" x14ac:dyDescent="0.25">
      <c r="A63" s="58" t="s">
        <v>191</v>
      </c>
      <c r="B63" s="88">
        <v>10000000</v>
      </c>
      <c r="C63" s="88">
        <v>10000000</v>
      </c>
      <c r="D63" s="67">
        <f t="shared" ref="D63:D72" si="4">B63</f>
        <v>10000000</v>
      </c>
      <c r="E63" s="67">
        <f t="shared" ref="E63:E72" si="5">C63</f>
        <v>10000000</v>
      </c>
    </row>
    <row r="64" spans="1:5" x14ac:dyDescent="0.25">
      <c r="A64" s="58" t="s">
        <v>192</v>
      </c>
      <c r="B64" s="88">
        <v>23000000</v>
      </c>
      <c r="C64" s="88">
        <v>21000000</v>
      </c>
      <c r="D64" s="67">
        <f t="shared" si="4"/>
        <v>23000000</v>
      </c>
      <c r="E64" s="67">
        <f t="shared" si="5"/>
        <v>21000000</v>
      </c>
    </row>
    <row r="65" spans="1:5" ht="12" customHeight="1" x14ac:dyDescent="0.25">
      <c r="A65" s="58" t="s">
        <v>193</v>
      </c>
      <c r="B65" s="88">
        <v>15847489</v>
      </c>
      <c r="C65" s="88">
        <v>22906315</v>
      </c>
      <c r="D65" s="67">
        <f t="shared" si="4"/>
        <v>15847489</v>
      </c>
      <c r="E65" s="67">
        <f t="shared" si="5"/>
        <v>22906315</v>
      </c>
    </row>
    <row r="66" spans="1:5" x14ac:dyDescent="0.25">
      <c r="A66" s="58" t="s">
        <v>194</v>
      </c>
      <c r="B66" s="88">
        <v>15095065</v>
      </c>
      <c r="C66" s="88">
        <v>15095065</v>
      </c>
      <c r="D66" s="67">
        <f t="shared" si="4"/>
        <v>15095065</v>
      </c>
      <c r="E66" s="67">
        <f t="shared" si="5"/>
        <v>15095065</v>
      </c>
    </row>
    <row r="67" spans="1:5" x14ac:dyDescent="0.25">
      <c r="A67" s="133" t="s">
        <v>195</v>
      </c>
      <c r="B67" s="88">
        <v>2000000</v>
      </c>
      <c r="C67" s="88">
        <v>2000000</v>
      </c>
      <c r="D67" s="67">
        <f t="shared" si="4"/>
        <v>2000000</v>
      </c>
      <c r="E67" s="67">
        <f t="shared" si="5"/>
        <v>2000000</v>
      </c>
    </row>
    <row r="68" spans="1:5" x14ac:dyDescent="0.25">
      <c r="A68" s="58" t="s">
        <v>298</v>
      </c>
      <c r="B68" s="132"/>
      <c r="C68" s="8">
        <v>35000</v>
      </c>
      <c r="D68" s="67">
        <f t="shared" si="4"/>
        <v>0</v>
      </c>
      <c r="E68" s="67">
        <f t="shared" si="5"/>
        <v>35000</v>
      </c>
    </row>
    <row r="69" spans="1:5" x14ac:dyDescent="0.25">
      <c r="A69" s="58" t="s">
        <v>329</v>
      </c>
      <c r="B69" s="132"/>
      <c r="C69" s="8">
        <v>190000</v>
      </c>
      <c r="D69" s="67">
        <f t="shared" si="4"/>
        <v>0</v>
      </c>
      <c r="E69" s="67">
        <f t="shared" si="5"/>
        <v>190000</v>
      </c>
    </row>
    <row r="70" spans="1:5" x14ac:dyDescent="0.25">
      <c r="A70" s="58" t="s">
        <v>287</v>
      </c>
      <c r="B70" s="132"/>
      <c r="C70" s="8">
        <v>600000</v>
      </c>
      <c r="D70" s="67">
        <f t="shared" si="4"/>
        <v>0</v>
      </c>
      <c r="E70" s="67">
        <f t="shared" si="5"/>
        <v>600000</v>
      </c>
    </row>
    <row r="71" spans="1:5" x14ac:dyDescent="0.25">
      <c r="A71" s="58" t="s">
        <v>327</v>
      </c>
      <c r="B71" s="88">
        <v>1000000</v>
      </c>
      <c r="C71" s="8"/>
      <c r="D71" s="67">
        <f t="shared" si="4"/>
        <v>1000000</v>
      </c>
      <c r="E71" s="67">
        <f t="shared" si="5"/>
        <v>0</v>
      </c>
    </row>
    <row r="72" spans="1:5" x14ac:dyDescent="0.25">
      <c r="A72" s="58" t="s">
        <v>196</v>
      </c>
      <c r="B72" s="230">
        <v>5000000</v>
      </c>
      <c r="C72" s="206"/>
      <c r="D72" s="67">
        <f t="shared" si="4"/>
        <v>5000000</v>
      </c>
      <c r="E72" s="67">
        <f t="shared" si="5"/>
        <v>0</v>
      </c>
    </row>
    <row r="73" spans="1:5" x14ac:dyDescent="0.25">
      <c r="A73" s="168" t="s">
        <v>91</v>
      </c>
      <c r="B73" s="258">
        <f>SUM(B62:B72)</f>
        <v>72942554</v>
      </c>
      <c r="C73" s="258">
        <f>SUM(C62:C72)</f>
        <v>72826380</v>
      </c>
      <c r="D73" s="59">
        <f>SUM(D62:D72)</f>
        <v>72942554</v>
      </c>
      <c r="E73" s="13">
        <f>SUM(E62:E72)</f>
        <v>72826380</v>
      </c>
    </row>
    <row r="74" spans="1:5" ht="18.75" customHeight="1" x14ac:dyDescent="0.25">
      <c r="B74" s="228"/>
      <c r="C74" s="228"/>
    </row>
    <row r="75" spans="1:5" x14ac:dyDescent="0.25">
      <c r="B75" s="228"/>
      <c r="C75" s="228"/>
    </row>
    <row r="76" spans="1:5" x14ac:dyDescent="0.25">
      <c r="B76" s="228"/>
      <c r="C76" s="228"/>
      <c r="D76" s="203"/>
      <c r="E76" s="203"/>
    </row>
    <row r="77" spans="1:5" x14ac:dyDescent="0.25">
      <c r="B77" s="228"/>
      <c r="C77" s="228"/>
      <c r="D77" s="81"/>
      <c r="E77" s="228"/>
    </row>
    <row r="78" spans="1:5" x14ac:dyDescent="0.25">
      <c r="D78" s="203"/>
      <c r="E78" s="203"/>
    </row>
    <row r="80" spans="1:5" x14ac:dyDescent="0.25">
      <c r="E80" s="203">
        <f>E76-E78</f>
        <v>0</v>
      </c>
    </row>
  </sheetData>
  <sheetProtection selectLockedCells="1" selectUnlockedCells="1"/>
  <mergeCells count="18">
    <mergeCell ref="A56:E56"/>
    <mergeCell ref="A57:E57"/>
    <mergeCell ref="A58:E58"/>
    <mergeCell ref="A59:A61"/>
    <mergeCell ref="B59:C60"/>
    <mergeCell ref="D59:E60"/>
    <mergeCell ref="A25:E25"/>
    <mergeCell ref="A27:E27"/>
    <mergeCell ref="A29:E29"/>
    <mergeCell ref="A30:A32"/>
    <mergeCell ref="B30:C31"/>
    <mergeCell ref="D30:E31"/>
    <mergeCell ref="A1:E1"/>
    <mergeCell ref="A3:E3"/>
    <mergeCell ref="A5:E5"/>
    <mergeCell ref="A6:A8"/>
    <mergeCell ref="B6:C7"/>
    <mergeCell ref="D6:E7"/>
  </mergeCells>
  <printOptions horizontalCentered="1"/>
  <pageMargins left="0.51180555555555551" right="0.39374999999999999" top="0.19652777777777777" bottom="0.15763888888888888" header="0.51180555555555551" footer="0.51180555555555551"/>
  <pageSetup paperSize="9" scale="90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9"/>
  </sheetPr>
  <dimension ref="A1:DY51"/>
  <sheetViews>
    <sheetView view="pageBreakPreview" topLeftCell="BQ2" zoomScale="80" zoomScaleNormal="100" zoomScaleSheetLayoutView="80" workbookViewId="0">
      <selection activeCell="BU12" sqref="BU12"/>
    </sheetView>
  </sheetViews>
  <sheetFormatPr defaultColWidth="9.109375" defaultRowHeight="13.2" x14ac:dyDescent="0.25"/>
  <cols>
    <col min="1" max="1" width="46" style="1" bestFit="1" customWidth="1"/>
    <col min="2" max="2" width="12.109375" style="68" customWidth="1"/>
    <col min="3" max="3" width="12.5546875" style="68" customWidth="1"/>
    <col min="4" max="4" width="7.6640625" style="68" customWidth="1"/>
    <col min="5" max="5" width="13.5546875" style="68" customWidth="1"/>
    <col min="6" max="6" width="13.109375" style="68" customWidth="1"/>
    <col min="7" max="7" width="13.44140625" style="68" customWidth="1"/>
    <col min="8" max="8" width="14" style="68" customWidth="1"/>
    <col min="9" max="9" width="14.6640625" style="68" customWidth="1"/>
    <col min="10" max="10" width="39.88671875" style="1" customWidth="1"/>
    <col min="11" max="11" width="11.33203125" style="1" hidden="1" customWidth="1"/>
    <col min="12" max="12" width="8" style="1" hidden="1" customWidth="1"/>
    <col min="13" max="13" width="9.5546875" style="1" hidden="1" customWidth="1"/>
    <col min="14" max="14" width="15.33203125" style="1" customWidth="1"/>
    <col min="15" max="15" width="14.109375" style="1" customWidth="1"/>
    <col min="16" max="16" width="17" style="1" customWidth="1"/>
    <col min="17" max="17" width="15.5546875" style="1" customWidth="1"/>
    <col min="18" max="18" width="46.109375" style="1" customWidth="1"/>
    <col min="19" max="19" width="12.44140625" style="1" customWidth="1"/>
    <col min="20" max="20" width="16.33203125" style="1" customWidth="1"/>
    <col min="21" max="21" width="15.5546875" style="1" customWidth="1"/>
    <col min="22" max="22" width="17.6640625" style="1" customWidth="1"/>
    <col min="23" max="23" width="13.6640625" style="1" customWidth="1"/>
    <col min="24" max="24" width="13.33203125" style="1" customWidth="1"/>
    <col min="25" max="25" width="15.6640625" style="1" customWidth="1"/>
    <col min="26" max="26" width="16.44140625" style="1" customWidth="1"/>
    <col min="27" max="27" width="15.109375" style="1" customWidth="1"/>
    <col min="28" max="28" width="14.88671875" style="1" customWidth="1"/>
    <col min="29" max="29" width="46.109375" style="1" customWidth="1"/>
    <col min="30" max="30" width="13" style="1" customWidth="1"/>
    <col min="31" max="31" width="12.88671875" style="1" customWidth="1"/>
    <col min="32" max="32" width="12" style="1" bestFit="1" customWidth="1"/>
    <col min="33" max="33" width="7" style="1" customWidth="1"/>
    <col min="34" max="34" width="7.6640625" style="1" customWidth="1"/>
    <col min="35" max="35" width="12.33203125" style="1" customWidth="1"/>
    <col min="36" max="36" width="12.5546875" style="1" customWidth="1"/>
    <col min="37" max="37" width="12.6640625" style="1" customWidth="1"/>
    <col min="38" max="38" width="12.6640625" style="1" bestFit="1" customWidth="1"/>
    <col min="39" max="39" width="15" style="1" customWidth="1"/>
    <col min="40" max="40" width="12.5546875" style="1" customWidth="1"/>
    <col min="41" max="41" width="13.109375" style="1" customWidth="1"/>
    <col min="42" max="42" width="13" style="1" customWidth="1"/>
    <col min="43" max="43" width="13.33203125" style="1" customWidth="1"/>
    <col min="44" max="44" width="25.33203125" style="1" customWidth="1"/>
    <col min="45" max="45" width="13.44140625" style="1" customWidth="1"/>
    <col min="46" max="46" width="12.5546875" style="1" customWidth="1"/>
    <col min="47" max="47" width="13.33203125" style="1" customWidth="1"/>
    <col min="48" max="48" width="12.5546875" style="1" customWidth="1"/>
    <col min="49" max="49" width="6.5546875" style="113" bestFit="1" customWidth="1"/>
    <col min="50" max="50" width="13.6640625" style="113" customWidth="1"/>
    <col min="51" max="51" width="11.44140625" style="1" customWidth="1"/>
    <col min="52" max="52" width="12.5546875" style="1" customWidth="1"/>
    <col min="53" max="53" width="11.44140625" style="1" customWidth="1"/>
    <col min="54" max="54" width="11.6640625" style="1" customWidth="1"/>
    <col min="55" max="55" width="6.33203125" style="1" customWidth="1"/>
    <col min="56" max="56" width="12.5546875" style="1" customWidth="1"/>
    <col min="57" max="57" width="10.109375" style="1" customWidth="1"/>
    <col min="58" max="58" width="4.5546875" style="1" customWidth="1"/>
    <col min="59" max="59" width="13.109375" style="1" customWidth="1"/>
    <col min="60" max="60" width="12.33203125" style="1" customWidth="1"/>
    <col min="61" max="61" width="44.44140625" style="1" customWidth="1"/>
    <col min="62" max="62" width="12.33203125" style="1" customWidth="1"/>
    <col min="63" max="63" width="12.6640625" style="1" customWidth="1"/>
    <col min="64" max="64" width="14.44140625" style="1" customWidth="1"/>
    <col min="65" max="65" width="13.33203125" style="1" customWidth="1"/>
    <col min="66" max="66" width="11.5546875" style="1" customWidth="1"/>
    <col min="67" max="67" width="12.33203125" style="1" customWidth="1"/>
    <col min="68" max="68" width="17.88671875" style="1" customWidth="1"/>
    <col min="69" max="69" width="14.6640625" style="1" customWidth="1"/>
    <col min="70" max="70" width="15.44140625" style="1" customWidth="1"/>
    <col min="71" max="71" width="14.5546875" style="1" customWidth="1"/>
    <col min="72" max="72" width="44.44140625" style="1" customWidth="1"/>
    <col min="73" max="73" width="13.6640625" style="1" customWidth="1"/>
    <col min="74" max="74" width="9.5546875" style="1" bestFit="1" customWidth="1"/>
    <col min="75" max="75" width="9.6640625" style="1" bestFit="1" customWidth="1"/>
    <col min="76" max="76" width="9.5546875" style="1" bestFit="1" customWidth="1"/>
    <col min="77" max="77" width="12" style="1" customWidth="1"/>
    <col min="78" max="78" width="12.44140625" style="1" customWidth="1"/>
    <col min="79" max="79" width="16.109375" style="1" customWidth="1"/>
    <col min="80" max="80" width="15.88671875" style="1" customWidth="1"/>
    <col min="81" max="81" width="17.109375" style="1" customWidth="1"/>
    <col min="82" max="82" width="9" style="1" customWidth="1"/>
    <col min="83" max="83" width="9" style="1" hidden="1" customWidth="1"/>
    <col min="84" max="84" width="9.109375" style="1" hidden="1" customWidth="1"/>
    <col min="85" max="16384" width="9.109375" style="1"/>
  </cols>
  <sheetData>
    <row r="1" spans="1:129" ht="12.75" hidden="1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11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BI1" s="42"/>
      <c r="BT1" s="42"/>
    </row>
    <row r="2" spans="1:129" s="81" customFormat="1" ht="12.75" customHeight="1" x14ac:dyDescent="0.25">
      <c r="A2" s="342" t="s">
        <v>197</v>
      </c>
      <c r="B2" s="342"/>
      <c r="C2" s="342"/>
      <c r="D2" s="342"/>
      <c r="E2" s="342"/>
      <c r="F2" s="342"/>
      <c r="G2" s="342"/>
      <c r="H2" s="342"/>
      <c r="I2" s="342"/>
      <c r="J2" s="42"/>
      <c r="K2" s="71"/>
      <c r="L2" s="71"/>
      <c r="M2" s="71"/>
      <c r="N2" s="71"/>
      <c r="O2" s="71"/>
      <c r="P2" s="71"/>
      <c r="Q2" s="71"/>
      <c r="R2" s="42"/>
      <c r="S2" s="42"/>
      <c r="T2" s="342" t="s">
        <v>197</v>
      </c>
      <c r="U2" s="342"/>
      <c r="V2" s="342"/>
      <c r="W2" s="342"/>
      <c r="X2" s="342"/>
      <c r="Y2" s="342"/>
      <c r="Z2" s="342"/>
      <c r="AA2" s="71"/>
      <c r="AB2" s="359" t="s">
        <v>315</v>
      </c>
      <c r="AC2" s="359"/>
      <c r="AD2" s="342"/>
      <c r="AE2" s="342"/>
      <c r="AF2" s="342"/>
      <c r="AG2" s="342"/>
      <c r="AH2" s="342"/>
      <c r="AI2" s="342"/>
      <c r="AJ2" s="342"/>
      <c r="AK2" s="342"/>
      <c r="AL2" s="342"/>
      <c r="AM2" s="342"/>
      <c r="AN2" s="342"/>
      <c r="AO2" s="342"/>
      <c r="AP2" s="342"/>
      <c r="AQ2" s="342"/>
      <c r="AR2" s="342"/>
      <c r="AS2" s="342"/>
      <c r="AT2" s="342"/>
      <c r="AU2" s="342"/>
      <c r="AV2" s="342"/>
      <c r="AW2" s="71"/>
      <c r="AX2" s="71"/>
      <c r="AY2" s="71"/>
      <c r="AZ2" s="71"/>
      <c r="BA2" s="71"/>
      <c r="BB2" s="71"/>
      <c r="BC2" s="71"/>
      <c r="BD2" s="71"/>
      <c r="BH2" s="81" t="s">
        <v>315</v>
      </c>
      <c r="BI2" s="42"/>
      <c r="BS2" s="81" t="s">
        <v>315</v>
      </c>
    </row>
    <row r="3" spans="1:129" s="14" customFormat="1" ht="33" customHeight="1" x14ac:dyDescent="0.25">
      <c r="A3" s="345" t="s">
        <v>350</v>
      </c>
      <c r="B3" s="310"/>
      <c r="C3" s="310"/>
      <c r="D3" s="310"/>
      <c r="E3" s="310"/>
      <c r="F3" s="310"/>
      <c r="G3" s="310"/>
      <c r="H3" s="310"/>
      <c r="I3" s="310"/>
      <c r="J3" s="345" t="s">
        <v>350</v>
      </c>
      <c r="K3" s="310"/>
      <c r="L3" s="310"/>
      <c r="M3" s="310"/>
      <c r="N3" s="310"/>
      <c r="O3" s="310"/>
      <c r="P3" s="310"/>
      <c r="Q3" s="310"/>
      <c r="R3" s="310" t="s">
        <v>351</v>
      </c>
      <c r="S3" s="310"/>
      <c r="T3" s="310"/>
      <c r="U3" s="310"/>
      <c r="V3" s="310"/>
      <c r="W3" s="310"/>
      <c r="X3" s="310"/>
      <c r="Y3" s="310"/>
      <c r="Z3" s="310"/>
      <c r="AA3" s="310"/>
      <c r="AB3" s="310"/>
      <c r="AC3" s="310"/>
      <c r="AD3" s="310"/>
      <c r="AE3" s="310"/>
      <c r="AF3" s="310"/>
      <c r="AG3" s="310"/>
      <c r="AH3" s="310"/>
      <c r="AI3" s="310"/>
      <c r="AJ3" s="310"/>
      <c r="AK3" s="310"/>
      <c r="AL3" s="348"/>
      <c r="AM3" s="348"/>
      <c r="AN3" s="348"/>
      <c r="AO3" s="348"/>
      <c r="AP3" s="348"/>
      <c r="AQ3" s="348"/>
      <c r="AR3" s="348"/>
      <c r="AS3" s="348"/>
      <c r="AT3" s="348"/>
      <c r="AU3" s="348"/>
      <c r="AV3" s="348"/>
      <c r="AW3" s="347"/>
      <c r="AX3" s="347"/>
      <c r="AY3" s="347"/>
      <c r="AZ3" s="347"/>
      <c r="BA3" s="347"/>
      <c r="BB3" s="347"/>
      <c r="BC3" s="347"/>
      <c r="BD3" s="347"/>
      <c r="BE3" s="347"/>
      <c r="BF3" s="347"/>
      <c r="BG3" s="347"/>
      <c r="BH3" s="347"/>
      <c r="BI3" s="347" t="s">
        <v>351</v>
      </c>
      <c r="BJ3" s="347"/>
      <c r="BK3" s="347"/>
      <c r="BL3" s="347"/>
      <c r="BM3" s="347"/>
      <c r="BN3" s="347"/>
      <c r="BO3" s="347"/>
      <c r="BP3" s="347"/>
      <c r="BQ3" s="347"/>
      <c r="BR3" s="347"/>
      <c r="BS3" s="347"/>
      <c r="BT3" s="347" t="s">
        <v>351</v>
      </c>
      <c r="BU3" s="347"/>
      <c r="BV3" s="347"/>
      <c r="BW3" s="347"/>
      <c r="BX3" s="347"/>
      <c r="BY3" s="347"/>
      <c r="BZ3" s="347"/>
      <c r="CA3" s="347"/>
      <c r="CB3" s="347"/>
      <c r="CC3" s="347"/>
      <c r="CD3" s="347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</row>
    <row r="4" spans="1:129" s="14" customFormat="1" ht="14.25" customHeight="1" x14ac:dyDescent="0.25">
      <c r="M4" s="135"/>
      <c r="T4" s="72"/>
      <c r="U4" s="72"/>
      <c r="V4" s="72"/>
      <c r="AP4" s="72"/>
      <c r="AQ4" s="72"/>
      <c r="AY4" s="72"/>
      <c r="AZ4" s="72"/>
      <c r="BA4" s="81"/>
      <c r="BB4" s="81"/>
      <c r="BC4" s="81"/>
      <c r="BD4" s="81"/>
      <c r="BE4" s="81"/>
      <c r="BF4" s="81"/>
      <c r="BG4" s="81"/>
      <c r="BH4" s="81"/>
      <c r="BJ4" s="81"/>
      <c r="BK4" s="81"/>
      <c r="BL4" s="81"/>
      <c r="BM4" s="81"/>
      <c r="BN4" s="81"/>
      <c r="BO4" s="81"/>
      <c r="BP4" s="81"/>
      <c r="BQ4" s="81"/>
      <c r="BR4" s="136"/>
      <c r="BS4" s="136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</row>
    <row r="5" spans="1:129" s="81" customFormat="1" ht="15" customHeight="1" x14ac:dyDescent="0.25">
      <c r="A5" s="325" t="s">
        <v>42</v>
      </c>
      <c r="B5" s="325"/>
      <c r="C5" s="325"/>
      <c r="D5" s="325"/>
      <c r="E5" s="325"/>
      <c r="F5" s="325"/>
      <c r="G5" s="325"/>
      <c r="H5" s="325"/>
      <c r="I5" s="325"/>
      <c r="J5" s="15"/>
      <c r="K5" s="22"/>
      <c r="L5" s="22"/>
      <c r="M5" s="22"/>
      <c r="N5" s="22"/>
      <c r="O5" s="22"/>
      <c r="P5" s="22"/>
      <c r="Q5" s="22"/>
      <c r="R5" s="15"/>
      <c r="S5" s="15"/>
      <c r="T5" s="22"/>
      <c r="U5" s="22"/>
      <c r="V5" s="22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22"/>
      <c r="AM5" s="22"/>
      <c r="AP5" s="22"/>
      <c r="AQ5" s="22"/>
      <c r="AR5" s="15"/>
      <c r="AU5" s="22"/>
      <c r="AV5" s="22"/>
      <c r="AW5" s="137"/>
      <c r="AX5" s="137"/>
      <c r="BI5" s="15"/>
      <c r="BR5" s="135"/>
      <c r="BS5" s="135"/>
      <c r="BT5" s="15"/>
    </row>
    <row r="6" spans="1:129" ht="34.5" customHeight="1" x14ac:dyDescent="0.25">
      <c r="A6" s="346" t="s">
        <v>158</v>
      </c>
      <c r="B6" s="343" t="s">
        <v>299</v>
      </c>
      <c r="C6" s="343"/>
      <c r="D6" s="343" t="s">
        <v>300</v>
      </c>
      <c r="E6" s="343"/>
      <c r="F6" s="343" t="s">
        <v>199</v>
      </c>
      <c r="G6" s="343"/>
      <c r="H6" s="343" t="s">
        <v>198</v>
      </c>
      <c r="I6" s="343"/>
      <c r="J6" s="331" t="s">
        <v>158</v>
      </c>
      <c r="K6" s="343" t="s">
        <v>213</v>
      </c>
      <c r="L6" s="343"/>
      <c r="M6" s="358"/>
      <c r="N6" s="344" t="s">
        <v>200</v>
      </c>
      <c r="O6" s="343"/>
      <c r="P6" s="343" t="s">
        <v>201</v>
      </c>
      <c r="Q6" s="343"/>
      <c r="R6" s="331" t="s">
        <v>158</v>
      </c>
      <c r="S6" s="344" t="s">
        <v>202</v>
      </c>
      <c r="T6" s="343"/>
      <c r="U6" s="344" t="s">
        <v>203</v>
      </c>
      <c r="V6" s="343"/>
      <c r="W6" s="344" t="s">
        <v>204</v>
      </c>
      <c r="X6" s="343"/>
      <c r="Y6" s="344" t="s">
        <v>212</v>
      </c>
      <c r="Z6" s="343"/>
      <c r="AA6" s="344" t="s">
        <v>205</v>
      </c>
      <c r="AB6" s="343"/>
      <c r="AC6" s="331" t="s">
        <v>158</v>
      </c>
      <c r="AD6" s="351" t="s">
        <v>206</v>
      </c>
      <c r="AE6" s="352"/>
      <c r="AF6" s="344" t="s">
        <v>207</v>
      </c>
      <c r="AG6" s="343"/>
      <c r="AH6" s="344" t="s">
        <v>362</v>
      </c>
      <c r="AI6" s="343"/>
      <c r="AJ6" s="353" t="s">
        <v>208</v>
      </c>
      <c r="AK6" s="354"/>
      <c r="AL6" s="351" t="s">
        <v>301</v>
      </c>
      <c r="AM6" s="352"/>
      <c r="AN6" s="344" t="s">
        <v>302</v>
      </c>
      <c r="AO6" s="343"/>
      <c r="AP6" s="344" t="s">
        <v>361</v>
      </c>
      <c r="AQ6" s="343"/>
      <c r="AR6" s="355" t="s">
        <v>158</v>
      </c>
      <c r="AS6" s="349" t="s">
        <v>209</v>
      </c>
      <c r="AT6" s="350"/>
      <c r="AU6" s="344" t="s">
        <v>210</v>
      </c>
      <c r="AV6" s="343"/>
      <c r="AW6" s="344" t="s">
        <v>303</v>
      </c>
      <c r="AX6" s="343"/>
      <c r="AY6" s="343" t="s">
        <v>363</v>
      </c>
      <c r="AZ6" s="343"/>
      <c r="BA6" s="344" t="s">
        <v>211</v>
      </c>
      <c r="BB6" s="343"/>
      <c r="BC6" s="344" t="s">
        <v>304</v>
      </c>
      <c r="BD6" s="343"/>
      <c r="BE6" s="344" t="s">
        <v>375</v>
      </c>
      <c r="BF6" s="343"/>
      <c r="BG6" s="343" t="s">
        <v>216</v>
      </c>
      <c r="BH6" s="343"/>
      <c r="BI6" s="355" t="s">
        <v>158</v>
      </c>
      <c r="BJ6" s="344" t="s">
        <v>376</v>
      </c>
      <c r="BK6" s="343"/>
      <c r="BL6" s="344" t="s">
        <v>305</v>
      </c>
      <c r="BM6" s="343"/>
      <c r="BN6" s="344" t="s">
        <v>215</v>
      </c>
      <c r="BO6" s="343"/>
      <c r="BP6" s="344" t="s">
        <v>217</v>
      </c>
      <c r="BQ6" s="343"/>
      <c r="BR6" s="344" t="s">
        <v>322</v>
      </c>
      <c r="BS6" s="343"/>
      <c r="BT6" s="355" t="s">
        <v>158</v>
      </c>
      <c r="BU6" s="344" t="s">
        <v>218</v>
      </c>
      <c r="BV6" s="343"/>
      <c r="BW6" s="344" t="s">
        <v>219</v>
      </c>
      <c r="BX6" s="343"/>
      <c r="BY6" s="344" t="s">
        <v>220</v>
      </c>
      <c r="BZ6" s="343"/>
      <c r="CA6" s="357" t="s">
        <v>47</v>
      </c>
      <c r="CB6" s="270"/>
    </row>
    <row r="7" spans="1:129" x14ac:dyDescent="0.25">
      <c r="A7" s="323"/>
      <c r="B7" s="134" t="s">
        <v>6</v>
      </c>
      <c r="C7" s="134" t="s">
        <v>7</v>
      </c>
      <c r="D7" s="134" t="s">
        <v>6</v>
      </c>
      <c r="E7" s="134" t="s">
        <v>7</v>
      </c>
      <c r="F7" s="134" t="s">
        <v>6</v>
      </c>
      <c r="G7" s="134" t="s">
        <v>7</v>
      </c>
      <c r="H7" s="134" t="s">
        <v>6</v>
      </c>
      <c r="I7" s="134" t="s">
        <v>7</v>
      </c>
      <c r="J7" s="323"/>
      <c r="K7" s="134" t="s">
        <v>6</v>
      </c>
      <c r="L7" s="134" t="s">
        <v>7</v>
      </c>
      <c r="M7" s="134" t="s">
        <v>306</v>
      </c>
      <c r="N7" s="134" t="s">
        <v>6</v>
      </c>
      <c r="O7" s="134" t="s">
        <v>7</v>
      </c>
      <c r="P7" s="134" t="s">
        <v>6</v>
      </c>
      <c r="Q7" s="134" t="s">
        <v>7</v>
      </c>
      <c r="R7" s="323"/>
      <c r="S7" s="134" t="s">
        <v>6</v>
      </c>
      <c r="T7" s="134" t="s">
        <v>7</v>
      </c>
      <c r="U7" s="134" t="s">
        <v>6</v>
      </c>
      <c r="V7" s="134" t="s">
        <v>7</v>
      </c>
      <c r="W7" s="134" t="s">
        <v>6</v>
      </c>
      <c r="X7" s="134" t="s">
        <v>7</v>
      </c>
      <c r="Y7" s="134" t="s">
        <v>6</v>
      </c>
      <c r="Z7" s="134" t="s">
        <v>7</v>
      </c>
      <c r="AA7" s="134" t="s">
        <v>6</v>
      </c>
      <c r="AB7" s="134" t="s">
        <v>7</v>
      </c>
      <c r="AC7" s="323"/>
      <c r="AD7" s="134" t="s">
        <v>6</v>
      </c>
      <c r="AE7" s="134" t="s">
        <v>7</v>
      </c>
      <c r="AF7" s="134" t="s">
        <v>6</v>
      </c>
      <c r="AG7" s="134" t="s">
        <v>7</v>
      </c>
      <c r="AH7" s="134" t="s">
        <v>6</v>
      </c>
      <c r="AI7" s="134" t="s">
        <v>7</v>
      </c>
      <c r="AJ7" s="134" t="s">
        <v>6</v>
      </c>
      <c r="AK7" s="134" t="s">
        <v>7</v>
      </c>
      <c r="AL7" s="134" t="s">
        <v>6</v>
      </c>
      <c r="AM7" s="134" t="s">
        <v>7</v>
      </c>
      <c r="AN7" s="134" t="s">
        <v>6</v>
      </c>
      <c r="AO7" s="134" t="s">
        <v>7</v>
      </c>
      <c r="AP7" s="134" t="s">
        <v>6</v>
      </c>
      <c r="AQ7" s="134" t="s">
        <v>7</v>
      </c>
      <c r="AR7" s="356"/>
      <c r="AS7" s="134" t="s">
        <v>6</v>
      </c>
      <c r="AT7" s="134" t="s">
        <v>7</v>
      </c>
      <c r="AU7" s="134" t="s">
        <v>6</v>
      </c>
      <c r="AV7" s="134" t="s">
        <v>7</v>
      </c>
      <c r="AW7" s="134" t="s">
        <v>6</v>
      </c>
      <c r="AX7" s="134" t="s">
        <v>7</v>
      </c>
      <c r="AY7" s="134" t="s">
        <v>6</v>
      </c>
      <c r="AZ7" s="134" t="s">
        <v>7</v>
      </c>
      <c r="BA7" s="134" t="s">
        <v>6</v>
      </c>
      <c r="BB7" s="134" t="s">
        <v>7</v>
      </c>
      <c r="BC7" s="134" t="s">
        <v>6</v>
      </c>
      <c r="BD7" s="134" t="s">
        <v>7</v>
      </c>
      <c r="BE7" s="134" t="s">
        <v>6</v>
      </c>
      <c r="BF7" s="134" t="s">
        <v>7</v>
      </c>
      <c r="BG7" s="134" t="s">
        <v>6</v>
      </c>
      <c r="BH7" s="134" t="s">
        <v>7</v>
      </c>
      <c r="BI7" s="356"/>
      <c r="BJ7" s="134" t="s">
        <v>6</v>
      </c>
      <c r="BK7" s="134" t="s">
        <v>7</v>
      </c>
      <c r="BL7" s="134" t="s">
        <v>6</v>
      </c>
      <c r="BM7" s="134" t="s">
        <v>7</v>
      </c>
      <c r="BN7" s="134" t="s">
        <v>6</v>
      </c>
      <c r="BO7" s="134" t="s">
        <v>7</v>
      </c>
      <c r="BP7" s="134" t="s">
        <v>6</v>
      </c>
      <c r="BQ7" s="134" t="s">
        <v>7</v>
      </c>
      <c r="BR7" s="134" t="s">
        <v>6</v>
      </c>
      <c r="BS7" s="134" t="s">
        <v>7</v>
      </c>
      <c r="BT7" s="356"/>
      <c r="BU7" s="134" t="s">
        <v>6</v>
      </c>
      <c r="BV7" s="134" t="s">
        <v>7</v>
      </c>
      <c r="BW7" s="134" t="s">
        <v>6</v>
      </c>
      <c r="BX7" s="134" t="s">
        <v>7</v>
      </c>
      <c r="BY7" s="134" t="s">
        <v>6</v>
      </c>
      <c r="BZ7" s="134" t="s">
        <v>7</v>
      </c>
      <c r="CA7" s="6" t="s">
        <v>6</v>
      </c>
      <c r="CB7" s="6" t="s">
        <v>7</v>
      </c>
    </row>
    <row r="8" spans="1:129" ht="13.5" customHeight="1" x14ac:dyDescent="0.25">
      <c r="A8" s="7" t="s">
        <v>10</v>
      </c>
      <c r="B8" s="169"/>
      <c r="C8" s="28"/>
      <c r="D8" s="28"/>
      <c r="E8" s="231">
        <v>11131299</v>
      </c>
      <c r="F8" s="169"/>
      <c r="G8" s="28"/>
      <c r="H8" s="169"/>
      <c r="I8" s="28"/>
      <c r="J8" s="7" t="s">
        <v>10</v>
      </c>
      <c r="K8" s="109"/>
      <c r="L8" s="28"/>
      <c r="M8" s="28"/>
      <c r="N8" s="109">
        <v>19077698</v>
      </c>
      <c r="O8" s="28">
        <v>110379547</v>
      </c>
      <c r="P8" s="109"/>
      <c r="Q8" s="28"/>
      <c r="R8" s="7" t="s">
        <v>10</v>
      </c>
      <c r="S8" s="109">
        <v>2880000</v>
      </c>
      <c r="T8" s="28">
        <v>2880000</v>
      </c>
      <c r="U8" s="109">
        <v>4200000</v>
      </c>
      <c r="V8" s="28">
        <v>24356004</v>
      </c>
      <c r="W8" s="169"/>
      <c r="X8" s="28"/>
      <c r="Y8" s="109">
        <v>88039730</v>
      </c>
      <c r="Z8" s="28">
        <v>3415361</v>
      </c>
      <c r="AA8" s="169"/>
      <c r="AB8" s="28"/>
      <c r="AC8" s="7" t="s">
        <v>10</v>
      </c>
      <c r="AD8" s="109">
        <v>6703200</v>
      </c>
      <c r="AE8" s="185">
        <v>7721800</v>
      </c>
      <c r="AF8" s="109"/>
      <c r="AG8" s="28"/>
      <c r="AH8" s="109"/>
      <c r="AI8" s="28"/>
      <c r="AJ8" s="109">
        <v>10716960</v>
      </c>
      <c r="AK8" s="28">
        <v>12590040</v>
      </c>
      <c r="AL8" s="109">
        <v>18288894</v>
      </c>
      <c r="AM8" s="8">
        <v>44428708</v>
      </c>
      <c r="AN8" s="28">
        <v>28485610</v>
      </c>
      <c r="AO8" s="28">
        <v>41163003</v>
      </c>
      <c r="AP8" s="28">
        <v>45278792</v>
      </c>
      <c r="AQ8" s="28">
        <v>45278792</v>
      </c>
      <c r="AR8" s="138" t="s">
        <v>10</v>
      </c>
      <c r="AS8" s="109"/>
      <c r="AT8" s="7"/>
      <c r="AU8" s="109"/>
      <c r="AV8" s="13"/>
      <c r="AW8" s="114"/>
      <c r="AX8" s="114">
        <v>2892000</v>
      </c>
      <c r="AY8" s="114"/>
      <c r="AZ8" s="114">
        <v>970617</v>
      </c>
      <c r="BA8" s="109"/>
      <c r="BB8" s="6"/>
      <c r="BC8" s="6"/>
      <c r="BD8" s="6"/>
      <c r="BE8" s="6"/>
      <c r="BF8" s="6"/>
      <c r="BG8" s="110"/>
      <c r="BH8" s="114"/>
      <c r="BI8" s="138" t="s">
        <v>10</v>
      </c>
      <c r="BJ8" s="114"/>
      <c r="BK8" s="114">
        <v>60000</v>
      </c>
      <c r="BL8" s="185">
        <v>120000</v>
      </c>
      <c r="BM8" s="185">
        <v>120000</v>
      </c>
      <c r="BN8" s="114"/>
      <c r="BO8" s="114"/>
      <c r="BP8" s="185">
        <v>9808800</v>
      </c>
      <c r="BQ8" s="114">
        <v>10908485</v>
      </c>
      <c r="BR8" s="114"/>
      <c r="BS8" s="114">
        <v>76600</v>
      </c>
      <c r="BT8" s="138" t="s">
        <v>10</v>
      </c>
      <c r="BU8" s="185">
        <v>60000</v>
      </c>
      <c r="BV8" s="185">
        <v>60000</v>
      </c>
      <c r="BW8" s="185">
        <v>60000</v>
      </c>
      <c r="BX8" s="185">
        <v>60000</v>
      </c>
      <c r="BY8" s="185">
        <v>120000</v>
      </c>
      <c r="BZ8" s="185">
        <v>120000</v>
      </c>
      <c r="CA8" s="114">
        <f t="shared" ref="CA8:CA44" si="0">B8+D8+F8+H8+K8+N8+P8+S8+U8+W8+Y8+AA8+AD8+AF8+AH8+AJ8+AL8+AN8+AP8+AS8+AU8+AW8+AY8+BA8+BC8+BE8+BG8+BJ8+BL8+BN8+BP8+BU8+BW8+BY8+BR8</f>
        <v>233839684</v>
      </c>
      <c r="CB8" s="114">
        <f t="shared" ref="CB8:CB44" si="1">C8+E8+G8+I8+L8+O8+Q8+T8+V8+X8+Z8+AB8+AE8+AG8+AI8+AK8+AM8+AO8+AQ8+AT8+AV8+AX8+AZ8+BB8+BD8+BF8+BH8+BK8+BM8+BO8+BQ8+BV8+BX8+BZ8+BS8</f>
        <v>318612256</v>
      </c>
    </row>
    <row r="9" spans="1:129" ht="13.5" customHeight="1" x14ac:dyDescent="0.25">
      <c r="A9" s="9" t="s">
        <v>160</v>
      </c>
      <c r="B9" s="169"/>
      <c r="C9" s="28"/>
      <c r="D9" s="28"/>
      <c r="E9" s="231">
        <v>1466733</v>
      </c>
      <c r="F9" s="169"/>
      <c r="G9" s="28"/>
      <c r="H9" s="169"/>
      <c r="I9" s="28"/>
      <c r="J9" s="9" t="s">
        <v>160</v>
      </c>
      <c r="K9" s="109"/>
      <c r="L9" s="28"/>
      <c r="M9" s="28"/>
      <c r="N9" s="109">
        <v>3388369</v>
      </c>
      <c r="O9" s="28">
        <v>17358309</v>
      </c>
      <c r="P9" s="109"/>
      <c r="Q9" s="28"/>
      <c r="R9" s="9" t="s">
        <v>160</v>
      </c>
      <c r="S9" s="109">
        <v>504000</v>
      </c>
      <c r="T9" s="28">
        <v>469500</v>
      </c>
      <c r="U9" s="109">
        <v>753900</v>
      </c>
      <c r="V9" s="28">
        <v>4040693</v>
      </c>
      <c r="W9" s="169"/>
      <c r="X9" s="28"/>
      <c r="Y9" s="109">
        <v>11388104</v>
      </c>
      <c r="Z9" s="28">
        <v>378035</v>
      </c>
      <c r="AA9" s="169"/>
      <c r="AB9" s="28"/>
      <c r="AC9" s="9" t="s">
        <v>160</v>
      </c>
      <c r="AD9" s="109">
        <v>1173060</v>
      </c>
      <c r="AE9" s="185">
        <v>1272822</v>
      </c>
      <c r="AF9" s="109"/>
      <c r="AG9" s="28"/>
      <c r="AH9" s="109"/>
      <c r="AI9" s="28"/>
      <c r="AJ9" s="109">
        <v>1875468</v>
      </c>
      <c r="AK9" s="28">
        <v>2145620</v>
      </c>
      <c r="AL9" s="109">
        <v>1600278</v>
      </c>
      <c r="AM9" s="8">
        <v>3938219</v>
      </c>
      <c r="AN9" s="28">
        <v>2492491</v>
      </c>
      <c r="AO9" s="28">
        <v>3600038</v>
      </c>
      <c r="AP9" s="28">
        <v>3961894</v>
      </c>
      <c r="AQ9" s="28">
        <v>3484023</v>
      </c>
      <c r="AR9" s="9" t="s">
        <v>160</v>
      </c>
      <c r="AS9" s="109"/>
      <c r="AT9" s="9"/>
      <c r="AU9" s="109"/>
      <c r="AV9" s="13"/>
      <c r="AW9" s="114"/>
      <c r="AX9" s="114">
        <v>9000</v>
      </c>
      <c r="AY9" s="114"/>
      <c r="AZ9" s="114">
        <v>160153</v>
      </c>
      <c r="BA9" s="109"/>
      <c r="BB9" s="6"/>
      <c r="BC9" s="6"/>
      <c r="BD9" s="6"/>
      <c r="BE9" s="6"/>
      <c r="BF9" s="6"/>
      <c r="BG9" s="110"/>
      <c r="BH9" s="114"/>
      <c r="BI9" s="9" t="s">
        <v>160</v>
      </c>
      <c r="BJ9" s="114"/>
      <c r="BK9" s="114">
        <v>19500</v>
      </c>
      <c r="BL9" s="185">
        <v>39000</v>
      </c>
      <c r="BM9" s="185">
        <v>39000</v>
      </c>
      <c r="BN9" s="114"/>
      <c r="BO9" s="114"/>
      <c r="BP9" s="185">
        <v>1734540</v>
      </c>
      <c r="BQ9" s="114">
        <v>1818773</v>
      </c>
      <c r="BR9" s="114"/>
      <c r="BS9" s="114">
        <v>10686</v>
      </c>
      <c r="BT9" s="9" t="s">
        <v>160</v>
      </c>
      <c r="BU9" s="185">
        <v>19500</v>
      </c>
      <c r="BV9" s="185">
        <v>19500</v>
      </c>
      <c r="BW9" s="185">
        <v>19500</v>
      </c>
      <c r="BX9" s="185">
        <v>19500</v>
      </c>
      <c r="BY9" s="185">
        <v>39000</v>
      </c>
      <c r="BZ9" s="185">
        <v>39000</v>
      </c>
      <c r="CA9" s="114">
        <f t="shared" si="0"/>
        <v>28989104</v>
      </c>
      <c r="CB9" s="114">
        <f t="shared" si="1"/>
        <v>40289104</v>
      </c>
    </row>
    <row r="10" spans="1:129" ht="13.5" customHeight="1" x14ac:dyDescent="0.25">
      <c r="A10" s="7" t="s">
        <v>161</v>
      </c>
      <c r="B10" s="109">
        <v>9969300</v>
      </c>
      <c r="C10" s="231">
        <v>12553044</v>
      </c>
      <c r="D10" s="28"/>
      <c r="E10" s="231">
        <v>85903</v>
      </c>
      <c r="F10" s="109">
        <v>56284387</v>
      </c>
      <c r="G10" s="28">
        <v>54505404</v>
      </c>
      <c r="H10" s="109">
        <v>5461000</v>
      </c>
      <c r="I10" s="28"/>
      <c r="J10" s="7" t="s">
        <v>161</v>
      </c>
      <c r="K10" s="109"/>
      <c r="L10" s="28"/>
      <c r="M10" s="28"/>
      <c r="N10" s="109">
        <v>10548000</v>
      </c>
      <c r="O10" s="28">
        <v>21070302</v>
      </c>
      <c r="P10" s="109">
        <v>9696450</v>
      </c>
      <c r="Q10" s="28">
        <v>3500561</v>
      </c>
      <c r="R10" s="7" t="s">
        <v>161</v>
      </c>
      <c r="S10" s="109">
        <v>5861000</v>
      </c>
      <c r="T10" s="28">
        <v>9741076</v>
      </c>
      <c r="U10" s="109">
        <v>17272702</v>
      </c>
      <c r="V10" s="28">
        <v>45346232</v>
      </c>
      <c r="W10" s="169"/>
      <c r="X10" s="28"/>
      <c r="Y10" s="109">
        <v>134615638</v>
      </c>
      <c r="Z10" s="28">
        <v>195810405</v>
      </c>
      <c r="AA10" s="169"/>
      <c r="AB10" s="109">
        <v>9923</v>
      </c>
      <c r="AC10" s="7" t="s">
        <v>161</v>
      </c>
      <c r="AD10" s="109">
        <v>4750300</v>
      </c>
      <c r="AE10" s="185">
        <v>4863283</v>
      </c>
      <c r="AF10" s="109">
        <v>356400</v>
      </c>
      <c r="AG10" s="28"/>
      <c r="AH10" s="109"/>
      <c r="AI10" s="8">
        <v>1335129</v>
      </c>
      <c r="AJ10" s="185">
        <v>1128700</v>
      </c>
      <c r="AK10" s="28">
        <v>1229511</v>
      </c>
      <c r="AL10" s="109">
        <v>10551835</v>
      </c>
      <c r="AM10" s="8">
        <v>47493262</v>
      </c>
      <c r="AN10" s="28">
        <v>6541338</v>
      </c>
      <c r="AO10" s="28">
        <v>3720128</v>
      </c>
      <c r="AP10" s="28">
        <v>35633875</v>
      </c>
      <c r="AQ10" s="28">
        <v>35045024</v>
      </c>
      <c r="AR10" s="7" t="s">
        <v>161</v>
      </c>
      <c r="AS10" s="109"/>
      <c r="AT10" s="115">
        <v>6350000</v>
      </c>
      <c r="AU10" s="109"/>
      <c r="AV10" s="114">
        <v>3481895</v>
      </c>
      <c r="AW10" s="114"/>
      <c r="AX10" s="114">
        <v>1329633</v>
      </c>
      <c r="AY10" s="114"/>
      <c r="AZ10" s="114">
        <v>486515</v>
      </c>
      <c r="BA10" s="109"/>
      <c r="BB10" s="6"/>
      <c r="BC10" s="114"/>
      <c r="BD10" s="114">
        <v>3502271</v>
      </c>
      <c r="BE10" s="6"/>
      <c r="BF10" s="6"/>
      <c r="BG10" s="109"/>
      <c r="BH10" s="114"/>
      <c r="BI10" s="7" t="s">
        <v>161</v>
      </c>
      <c r="BJ10" s="114"/>
      <c r="BK10" s="114"/>
      <c r="BL10" s="185"/>
      <c r="BM10" s="114"/>
      <c r="BN10" s="114"/>
      <c r="BO10" s="114"/>
      <c r="BP10" s="185">
        <v>2323300</v>
      </c>
      <c r="BQ10" s="114">
        <v>3772261</v>
      </c>
      <c r="BR10" s="114"/>
      <c r="BS10" s="114"/>
      <c r="BT10" s="7" t="s">
        <v>161</v>
      </c>
      <c r="BU10" s="185"/>
      <c r="BV10" s="114"/>
      <c r="BW10" s="185"/>
      <c r="BX10" s="114"/>
      <c r="BY10" s="185"/>
      <c r="BZ10" s="114"/>
      <c r="CA10" s="114">
        <f t="shared" si="0"/>
        <v>310994225</v>
      </c>
      <c r="CB10" s="114">
        <f t="shared" si="1"/>
        <v>455231762</v>
      </c>
    </row>
    <row r="11" spans="1:129" ht="13.5" customHeight="1" x14ac:dyDescent="0.25">
      <c r="A11" s="74" t="s">
        <v>162</v>
      </c>
      <c r="B11" s="176"/>
      <c r="C11" s="28"/>
      <c r="D11" s="28"/>
      <c r="E11" s="232"/>
      <c r="F11" s="176"/>
      <c r="G11" s="28"/>
      <c r="H11" s="109"/>
      <c r="I11" s="28"/>
      <c r="J11" s="74" t="s">
        <v>162</v>
      </c>
      <c r="K11" s="109"/>
      <c r="L11" s="8"/>
      <c r="M11" s="8"/>
      <c r="N11" s="109"/>
      <c r="O11" s="28"/>
      <c r="P11" s="110"/>
      <c r="Q11" s="8"/>
      <c r="R11" s="74" t="s">
        <v>162</v>
      </c>
      <c r="S11" s="110"/>
      <c r="T11" s="8"/>
      <c r="U11" s="110"/>
      <c r="V11" s="28"/>
      <c r="W11" s="176"/>
      <c r="X11" s="8"/>
      <c r="Y11" s="110"/>
      <c r="Z11" s="28"/>
      <c r="AA11" s="176"/>
      <c r="AB11" s="28"/>
      <c r="AC11" s="74" t="s">
        <v>162</v>
      </c>
      <c r="AD11" s="110"/>
      <c r="AE11" s="186"/>
      <c r="AF11" s="110"/>
      <c r="AG11" s="8"/>
      <c r="AH11" s="110"/>
      <c r="AI11" s="8"/>
      <c r="AJ11" s="110"/>
      <c r="AK11" s="8"/>
      <c r="AL11" s="110"/>
      <c r="AM11" s="8"/>
      <c r="AN11" s="8"/>
      <c r="AO11" s="8"/>
      <c r="AP11" s="8"/>
      <c r="AQ11" s="8"/>
      <c r="AR11" s="74" t="s">
        <v>162</v>
      </c>
      <c r="AS11" s="109">
        <v>59860000</v>
      </c>
      <c r="AT11" s="115">
        <v>65925451</v>
      </c>
      <c r="AU11" s="110"/>
      <c r="AV11" s="114"/>
      <c r="AW11" s="114"/>
      <c r="AX11" s="114"/>
      <c r="AY11" s="114"/>
      <c r="AZ11" s="114"/>
      <c r="BA11" s="110"/>
      <c r="BB11" s="114"/>
      <c r="BC11" s="114"/>
      <c r="BD11" s="114"/>
      <c r="BE11" s="53"/>
      <c r="BF11" s="18"/>
      <c r="BG11" s="110"/>
      <c r="BH11" s="114"/>
      <c r="BI11" s="74" t="s">
        <v>162</v>
      </c>
      <c r="BJ11" s="114"/>
      <c r="BK11" s="114"/>
      <c r="BL11" s="186"/>
      <c r="BM11" s="114"/>
      <c r="BN11" s="114"/>
      <c r="BO11" s="114"/>
      <c r="BP11" s="186"/>
      <c r="BQ11" s="114"/>
      <c r="BR11" s="114"/>
      <c r="BS11" s="114"/>
      <c r="BT11" s="74" t="s">
        <v>162</v>
      </c>
      <c r="BU11" s="186"/>
      <c r="BV11" s="114"/>
      <c r="BW11" s="186"/>
      <c r="BX11" s="114"/>
      <c r="BY11" s="186"/>
      <c r="BZ11" s="114"/>
      <c r="CA11" s="114">
        <f t="shared" si="0"/>
        <v>59860000</v>
      </c>
      <c r="CB11" s="114">
        <f t="shared" si="1"/>
        <v>65925451</v>
      </c>
    </row>
    <row r="12" spans="1:129" ht="13.5" customHeight="1" x14ac:dyDescent="0.25">
      <c r="A12" s="7" t="s">
        <v>163</v>
      </c>
      <c r="B12" s="176"/>
      <c r="C12" s="28"/>
      <c r="D12" s="28"/>
      <c r="E12" s="232"/>
      <c r="F12" s="176"/>
      <c r="G12" s="28"/>
      <c r="H12" s="109">
        <v>1000000</v>
      </c>
      <c r="I12" s="28">
        <v>1000000</v>
      </c>
      <c r="J12" s="7" t="s">
        <v>163</v>
      </c>
      <c r="K12" s="109"/>
      <c r="L12" s="8"/>
      <c r="M12" s="8"/>
      <c r="N12" s="109">
        <v>1909600</v>
      </c>
      <c r="O12" s="28"/>
      <c r="P12" s="110"/>
      <c r="Q12" s="8"/>
      <c r="R12" s="7" t="s">
        <v>163</v>
      </c>
      <c r="S12" s="110"/>
      <c r="T12" s="8"/>
      <c r="U12" s="109">
        <v>24000000</v>
      </c>
      <c r="V12" s="28">
        <v>19725000</v>
      </c>
      <c r="W12" s="109">
        <v>10000000</v>
      </c>
      <c r="X12" s="8">
        <v>10000000</v>
      </c>
      <c r="Y12" s="176"/>
      <c r="Z12" s="23"/>
      <c r="AA12" s="171">
        <v>419839071</v>
      </c>
      <c r="AB12" s="28">
        <v>565715478</v>
      </c>
      <c r="AC12" s="7" t="s">
        <v>163</v>
      </c>
      <c r="AD12" s="110"/>
      <c r="AE12" s="186"/>
      <c r="AF12" s="109">
        <v>8600000</v>
      </c>
      <c r="AG12" s="8"/>
      <c r="AH12" s="110"/>
      <c r="AI12" s="28"/>
      <c r="AJ12" s="110"/>
      <c r="AK12" s="8"/>
      <c r="AL12" s="110"/>
      <c r="AM12" s="8"/>
      <c r="AN12" s="8"/>
      <c r="AO12" s="8"/>
      <c r="AP12" s="8"/>
      <c r="AQ12" s="8"/>
      <c r="AR12" s="7" t="s">
        <v>163</v>
      </c>
      <c r="AS12" s="110"/>
      <c r="AT12" s="115"/>
      <c r="AU12" s="109">
        <v>30942554</v>
      </c>
      <c r="AV12" s="114">
        <v>37816676</v>
      </c>
      <c r="AW12" s="114"/>
      <c r="AX12" s="114"/>
      <c r="AY12" s="114"/>
      <c r="AZ12" s="114"/>
      <c r="BA12" s="109">
        <v>2000000</v>
      </c>
      <c r="BB12" s="114">
        <v>2000000</v>
      </c>
      <c r="BC12" s="114"/>
      <c r="BD12" s="114"/>
      <c r="BE12" s="114">
        <v>500000</v>
      </c>
      <c r="BF12" s="53"/>
      <c r="BG12" s="110"/>
      <c r="BH12" s="114"/>
      <c r="BI12" s="7" t="s">
        <v>163</v>
      </c>
      <c r="BJ12" s="114"/>
      <c r="BK12" s="114"/>
      <c r="BL12" s="186"/>
      <c r="BM12" s="114"/>
      <c r="BN12" s="114"/>
      <c r="BO12" s="114">
        <v>8493864</v>
      </c>
      <c r="BP12" s="186"/>
      <c r="BQ12" s="114"/>
      <c r="BR12" s="114"/>
      <c r="BS12" s="114"/>
      <c r="BT12" s="7" t="s">
        <v>163</v>
      </c>
      <c r="BU12" s="186"/>
      <c r="BV12" s="114"/>
      <c r="BW12" s="186"/>
      <c r="BX12" s="114"/>
      <c r="BY12" s="186"/>
      <c r="BZ12" s="114"/>
      <c r="CA12" s="114">
        <f t="shared" si="0"/>
        <v>498791225</v>
      </c>
      <c r="CB12" s="114">
        <f t="shared" si="1"/>
        <v>644751018</v>
      </c>
    </row>
    <row r="13" spans="1:129" ht="13.5" customHeight="1" x14ac:dyDescent="0.25">
      <c r="A13" s="11" t="s">
        <v>164</v>
      </c>
      <c r="B13" s="110"/>
      <c r="C13" s="28"/>
      <c r="D13" s="28"/>
      <c r="E13" s="232"/>
      <c r="F13" s="110"/>
      <c r="G13" s="28"/>
      <c r="H13" s="109"/>
      <c r="I13" s="28"/>
      <c r="J13" s="11" t="s">
        <v>164</v>
      </c>
      <c r="K13" s="110"/>
      <c r="L13" s="8"/>
      <c r="M13" s="8"/>
      <c r="N13" s="110"/>
      <c r="O13" s="8"/>
      <c r="P13" s="110"/>
      <c r="Q13" s="8"/>
      <c r="R13" s="11" t="s">
        <v>164</v>
      </c>
      <c r="S13" s="110"/>
      <c r="T13" s="8"/>
      <c r="U13" s="110"/>
      <c r="V13" s="8"/>
      <c r="W13" s="110"/>
      <c r="X13" s="8"/>
      <c r="Y13" s="110"/>
      <c r="Z13" s="28"/>
      <c r="AA13" s="110"/>
      <c r="AB13" s="8"/>
      <c r="AC13" s="11" t="s">
        <v>164</v>
      </c>
      <c r="AD13" s="110"/>
      <c r="AE13" s="186"/>
      <c r="AF13" s="110"/>
      <c r="AG13" s="8"/>
      <c r="AH13" s="110"/>
      <c r="AI13" s="8"/>
      <c r="AJ13" s="110"/>
      <c r="AK13" s="8"/>
      <c r="AL13" s="110"/>
      <c r="AM13" s="8"/>
      <c r="AN13" s="8"/>
      <c r="AO13" s="8"/>
      <c r="AP13" s="8"/>
      <c r="AQ13" s="8"/>
      <c r="AR13" s="11" t="s">
        <v>164</v>
      </c>
      <c r="AS13" s="110"/>
      <c r="AT13" s="198"/>
      <c r="AU13" s="110"/>
      <c r="AV13" s="114"/>
      <c r="AW13" s="114"/>
      <c r="AX13" s="114"/>
      <c r="AY13" s="114"/>
      <c r="AZ13" s="114"/>
      <c r="BA13" s="110"/>
      <c r="BB13" s="114"/>
      <c r="BC13" s="114"/>
      <c r="BD13" s="114"/>
      <c r="BE13" s="53"/>
      <c r="BF13" s="53"/>
      <c r="BG13" s="110"/>
      <c r="BH13" s="114"/>
      <c r="BI13" s="11" t="s">
        <v>164</v>
      </c>
      <c r="BJ13" s="53"/>
      <c r="BK13" s="53"/>
      <c r="BL13" s="186"/>
      <c r="BM13" s="53"/>
      <c r="BN13" s="53"/>
      <c r="BO13" s="53"/>
      <c r="BP13" s="186"/>
      <c r="BQ13" s="53"/>
      <c r="BR13" s="53"/>
      <c r="BS13" s="53"/>
      <c r="BT13" s="11" t="s">
        <v>164</v>
      </c>
      <c r="BU13" s="186"/>
      <c r="BV13" s="53"/>
      <c r="BW13" s="186"/>
      <c r="BX13" s="53"/>
      <c r="BY13" s="186"/>
      <c r="BZ13" s="114"/>
      <c r="CA13" s="114">
        <f t="shared" si="0"/>
        <v>0</v>
      </c>
      <c r="CB13" s="114">
        <f t="shared" si="1"/>
        <v>0</v>
      </c>
    </row>
    <row r="14" spans="1:129" ht="13.5" customHeight="1" x14ac:dyDescent="0.25">
      <c r="A14" s="58" t="s">
        <v>307</v>
      </c>
      <c r="B14" s="177"/>
      <c r="C14" s="116"/>
      <c r="D14" s="116"/>
      <c r="E14" s="233"/>
      <c r="F14" s="116"/>
      <c r="G14" s="116"/>
      <c r="H14" s="170"/>
      <c r="I14" s="116"/>
      <c r="J14" s="58" t="s">
        <v>307</v>
      </c>
      <c r="K14" s="177"/>
      <c r="L14" s="49"/>
      <c r="M14" s="49"/>
      <c r="N14" s="177"/>
      <c r="O14" s="49"/>
      <c r="P14" s="177"/>
      <c r="Q14" s="49"/>
      <c r="R14" s="58" t="s">
        <v>307</v>
      </c>
      <c r="S14" s="177"/>
      <c r="T14" s="49"/>
      <c r="U14" s="177"/>
      <c r="V14" s="49"/>
      <c r="W14" s="177"/>
      <c r="X14" s="49"/>
      <c r="Y14" s="177"/>
      <c r="Z14" s="49"/>
      <c r="AA14" s="177"/>
      <c r="AB14" s="49"/>
      <c r="AC14" s="58" t="s">
        <v>307</v>
      </c>
      <c r="AD14" s="177"/>
      <c r="AE14" s="187"/>
      <c r="AF14" s="177"/>
      <c r="AG14" s="49"/>
      <c r="AH14" s="177"/>
      <c r="AI14" s="49"/>
      <c r="AJ14" s="177"/>
      <c r="AK14" s="49"/>
      <c r="AL14" s="177"/>
      <c r="AM14" s="8"/>
      <c r="AN14" s="49"/>
      <c r="AO14" s="49"/>
      <c r="AP14" s="49"/>
      <c r="AQ14" s="49"/>
      <c r="AR14" s="58" t="s">
        <v>307</v>
      </c>
      <c r="AS14" s="177"/>
      <c r="AT14" s="58"/>
      <c r="AU14" s="177"/>
      <c r="AV14" s="13"/>
      <c r="AW14" s="114"/>
      <c r="AX14" s="114"/>
      <c r="AY14" s="114"/>
      <c r="AZ14" s="114"/>
      <c r="BA14" s="177"/>
      <c r="BB14" s="114"/>
      <c r="BC14" s="114"/>
      <c r="BD14" s="114"/>
      <c r="BE14" s="53"/>
      <c r="BF14" s="53"/>
      <c r="BG14" s="110"/>
      <c r="BH14" s="53"/>
      <c r="BI14" s="58" t="s">
        <v>307</v>
      </c>
      <c r="BJ14" s="53"/>
      <c r="BK14" s="53"/>
      <c r="BL14" s="187"/>
      <c r="BM14" s="53"/>
      <c r="BN14" s="53"/>
      <c r="BO14" s="53"/>
      <c r="BP14" s="187"/>
      <c r="BQ14" s="53"/>
      <c r="BR14" s="53"/>
      <c r="BS14" s="53"/>
      <c r="BT14" s="58" t="s">
        <v>307</v>
      </c>
      <c r="BU14" s="187"/>
      <c r="BV14" s="53"/>
      <c r="BW14" s="187"/>
      <c r="BX14" s="53"/>
      <c r="BY14" s="187"/>
      <c r="BZ14" s="53"/>
      <c r="CA14" s="114">
        <f t="shared" si="0"/>
        <v>0</v>
      </c>
      <c r="CB14" s="114">
        <f t="shared" si="1"/>
        <v>0</v>
      </c>
    </row>
    <row r="15" spans="1:129" ht="13.5" customHeight="1" x14ac:dyDescent="0.25">
      <c r="A15" s="75"/>
      <c r="B15" s="111"/>
      <c r="C15" s="62"/>
      <c r="D15" s="62"/>
      <c r="E15" s="231"/>
      <c r="F15" s="62"/>
      <c r="G15" s="62"/>
      <c r="H15" s="171"/>
      <c r="I15" s="62"/>
      <c r="J15" s="75"/>
      <c r="K15" s="111"/>
      <c r="L15" s="51"/>
      <c r="M15" s="51"/>
      <c r="N15" s="111"/>
      <c r="O15" s="51"/>
      <c r="P15" s="111"/>
      <c r="Q15" s="51"/>
      <c r="R15" s="75"/>
      <c r="S15" s="111"/>
      <c r="T15" s="51"/>
      <c r="U15" s="111"/>
      <c r="V15" s="51"/>
      <c r="W15" s="111"/>
      <c r="X15" s="51"/>
      <c r="Y15" s="111"/>
      <c r="Z15" s="51"/>
      <c r="AA15" s="111"/>
      <c r="AB15" s="51"/>
      <c r="AC15" s="75"/>
      <c r="AD15" s="111"/>
      <c r="AE15" s="188"/>
      <c r="AF15" s="111"/>
      <c r="AG15" s="51"/>
      <c r="AH15" s="111"/>
      <c r="AI15" s="51"/>
      <c r="AJ15" s="111"/>
      <c r="AK15" s="51"/>
      <c r="AL15" s="111"/>
      <c r="AM15" s="8"/>
      <c r="AN15" s="51"/>
      <c r="AO15" s="51"/>
      <c r="AP15" s="51"/>
      <c r="AQ15" s="51"/>
      <c r="AR15" s="75"/>
      <c r="AS15" s="111"/>
      <c r="AT15" s="75"/>
      <c r="AU15" s="111"/>
      <c r="AV15" s="13"/>
      <c r="AW15" s="114"/>
      <c r="AX15" s="114"/>
      <c r="AY15" s="114"/>
      <c r="AZ15" s="114"/>
      <c r="BA15" s="111"/>
      <c r="BB15" s="114"/>
      <c r="BC15" s="114"/>
      <c r="BD15" s="114"/>
      <c r="BE15" s="53"/>
      <c r="BF15" s="53"/>
      <c r="BG15" s="110"/>
      <c r="BH15" s="53"/>
      <c r="BI15" s="75"/>
      <c r="BJ15" s="53"/>
      <c r="BK15" s="53"/>
      <c r="BL15" s="188"/>
      <c r="BM15" s="53"/>
      <c r="BN15" s="53"/>
      <c r="BO15" s="53"/>
      <c r="BP15" s="188"/>
      <c r="BQ15" s="53"/>
      <c r="BR15" s="53"/>
      <c r="BS15" s="53"/>
      <c r="BT15" s="75"/>
      <c r="BU15" s="188"/>
      <c r="BV15" s="53"/>
      <c r="BW15" s="188"/>
      <c r="BX15" s="53"/>
      <c r="BY15" s="188"/>
      <c r="BZ15" s="53"/>
      <c r="CA15" s="114">
        <f t="shared" si="0"/>
        <v>0</v>
      </c>
      <c r="CB15" s="114">
        <f t="shared" si="1"/>
        <v>0</v>
      </c>
    </row>
    <row r="16" spans="1:129" s="38" customFormat="1" ht="13.5" customHeight="1" x14ac:dyDescent="0.25">
      <c r="A16" s="76" t="s">
        <v>166</v>
      </c>
      <c r="B16" s="172">
        <f>SUM(B8:B12)</f>
        <v>9969300</v>
      </c>
      <c r="C16" s="117">
        <f>SUM(C8:C15)</f>
        <v>12553044</v>
      </c>
      <c r="D16" s="117">
        <f>SUM(D8:D15)</f>
        <v>0</v>
      </c>
      <c r="E16" s="234">
        <f>SUM(E8:E15)</f>
        <v>12683935</v>
      </c>
      <c r="F16" s="117">
        <f>SUM(F8:F15)</f>
        <v>56284387</v>
      </c>
      <c r="G16" s="117">
        <f>SUM(G8:G15)</f>
        <v>54505404</v>
      </c>
      <c r="H16" s="172">
        <f>SUM(H8:H12)</f>
        <v>6461000</v>
      </c>
      <c r="I16" s="117">
        <f t="shared" ref="I16:AV16" si="2">SUM(I8:I15)</f>
        <v>1000000</v>
      </c>
      <c r="J16" s="76" t="s">
        <v>166</v>
      </c>
      <c r="K16" s="172">
        <f>SUM(K8:K12)</f>
        <v>0</v>
      </c>
      <c r="L16" s="117">
        <f>SUM(L8:L15)</f>
        <v>0</v>
      </c>
      <c r="M16" s="117">
        <f t="shared" si="2"/>
        <v>0</v>
      </c>
      <c r="N16" s="172">
        <f>SUM(N8:N12)</f>
        <v>34923667</v>
      </c>
      <c r="O16" s="117">
        <f t="shared" si="2"/>
        <v>148808158</v>
      </c>
      <c r="P16" s="172">
        <f>SUM(P8:P12)</f>
        <v>9696450</v>
      </c>
      <c r="Q16" s="117">
        <f t="shared" si="2"/>
        <v>3500561</v>
      </c>
      <c r="R16" s="76" t="s">
        <v>166</v>
      </c>
      <c r="S16" s="172">
        <f>SUM(S8:S12)</f>
        <v>9245000</v>
      </c>
      <c r="T16" s="117">
        <f t="shared" si="2"/>
        <v>13090576</v>
      </c>
      <c r="U16" s="172">
        <f>SUM(U8:U12)</f>
        <v>46226602</v>
      </c>
      <c r="V16" s="117">
        <f t="shared" si="2"/>
        <v>93467929</v>
      </c>
      <c r="W16" s="172">
        <f>SUM(W8:W12)</f>
        <v>10000000</v>
      </c>
      <c r="X16" s="117">
        <f t="shared" si="2"/>
        <v>10000000</v>
      </c>
      <c r="Y16" s="172">
        <f>SUM(Y8:Y12)</f>
        <v>234043472</v>
      </c>
      <c r="Z16" s="117">
        <f t="shared" si="2"/>
        <v>199603801</v>
      </c>
      <c r="AA16" s="172">
        <f>SUM(AA8:AA12)</f>
        <v>419839071</v>
      </c>
      <c r="AB16" s="117">
        <f t="shared" si="2"/>
        <v>565725401</v>
      </c>
      <c r="AC16" s="76" t="s">
        <v>166</v>
      </c>
      <c r="AD16" s="172">
        <f>SUM(AD8:AD12)</f>
        <v>12626560</v>
      </c>
      <c r="AE16" s="189">
        <f>SUM(AE8:AE12)</f>
        <v>13857905</v>
      </c>
      <c r="AF16" s="172">
        <f>SUM(AF8:AF12)</f>
        <v>8956400</v>
      </c>
      <c r="AG16" s="117">
        <f t="shared" si="2"/>
        <v>0</v>
      </c>
      <c r="AH16" s="172">
        <f>SUM(AH8:AH12)</f>
        <v>0</v>
      </c>
      <c r="AI16" s="117">
        <f t="shared" si="2"/>
        <v>1335129</v>
      </c>
      <c r="AJ16" s="172">
        <f>SUM(AJ8:AJ12)</f>
        <v>13721128</v>
      </c>
      <c r="AK16" s="117">
        <f t="shared" si="2"/>
        <v>15965171</v>
      </c>
      <c r="AL16" s="172">
        <f>SUM(AL8:AL12)</f>
        <v>30441007</v>
      </c>
      <c r="AM16" s="117">
        <f t="shared" si="2"/>
        <v>95860189</v>
      </c>
      <c r="AN16" s="117">
        <f t="shared" si="2"/>
        <v>37519439</v>
      </c>
      <c r="AO16" s="117">
        <f t="shared" si="2"/>
        <v>48483169</v>
      </c>
      <c r="AP16" s="117">
        <f t="shared" si="2"/>
        <v>84874561</v>
      </c>
      <c r="AQ16" s="117">
        <f t="shared" si="2"/>
        <v>83807839</v>
      </c>
      <c r="AR16" s="76" t="s">
        <v>166</v>
      </c>
      <c r="AS16" s="172">
        <f>SUM(AS8:AS12)</f>
        <v>59860000</v>
      </c>
      <c r="AT16" s="117">
        <f t="shared" si="2"/>
        <v>72275451</v>
      </c>
      <c r="AU16" s="172">
        <f>SUM(AU8:AU12)</f>
        <v>30942554</v>
      </c>
      <c r="AV16" s="117">
        <f t="shared" si="2"/>
        <v>41298571</v>
      </c>
      <c r="AW16" s="117">
        <f t="shared" ref="AW16:BZ16" si="3">SUM(AW8:AW15)</f>
        <v>0</v>
      </c>
      <c r="AX16" s="117">
        <f t="shared" si="3"/>
        <v>4230633</v>
      </c>
      <c r="AY16" s="117">
        <f t="shared" si="3"/>
        <v>0</v>
      </c>
      <c r="AZ16" s="117">
        <f t="shared" si="3"/>
        <v>1617285</v>
      </c>
      <c r="BA16" s="172">
        <f>SUM(BA8:BA12)</f>
        <v>2000000</v>
      </c>
      <c r="BB16" s="117">
        <f t="shared" si="3"/>
        <v>2000000</v>
      </c>
      <c r="BC16" s="117">
        <f t="shared" si="3"/>
        <v>0</v>
      </c>
      <c r="BD16" s="259">
        <f t="shared" si="3"/>
        <v>3502271</v>
      </c>
      <c r="BE16" s="259">
        <f t="shared" si="3"/>
        <v>500000</v>
      </c>
      <c r="BF16" s="117">
        <f t="shared" si="3"/>
        <v>0</v>
      </c>
      <c r="BG16" s="117">
        <f t="shared" si="3"/>
        <v>0</v>
      </c>
      <c r="BH16" s="117">
        <f t="shared" si="3"/>
        <v>0</v>
      </c>
      <c r="BI16" s="76" t="s">
        <v>166</v>
      </c>
      <c r="BJ16" s="117">
        <f t="shared" si="3"/>
        <v>0</v>
      </c>
      <c r="BK16" s="117">
        <f t="shared" si="3"/>
        <v>79500</v>
      </c>
      <c r="BL16" s="189">
        <f>SUM(BL8:BL12)</f>
        <v>159000</v>
      </c>
      <c r="BM16" s="117">
        <f t="shared" si="3"/>
        <v>159000</v>
      </c>
      <c r="BN16" s="117">
        <f t="shared" si="3"/>
        <v>0</v>
      </c>
      <c r="BO16" s="117">
        <f t="shared" si="3"/>
        <v>8493864</v>
      </c>
      <c r="BP16" s="194">
        <f>SUM(BP8:BP12)</f>
        <v>13866640</v>
      </c>
      <c r="BQ16" s="117">
        <f t="shared" si="3"/>
        <v>16499519</v>
      </c>
      <c r="BR16" s="117">
        <f t="shared" si="3"/>
        <v>0</v>
      </c>
      <c r="BS16" s="117">
        <f t="shared" si="3"/>
        <v>87286</v>
      </c>
      <c r="BT16" s="76" t="s">
        <v>166</v>
      </c>
      <c r="BU16" s="189">
        <f>SUM(BU8:BU12)</f>
        <v>79500</v>
      </c>
      <c r="BV16" s="117">
        <f t="shared" si="3"/>
        <v>79500</v>
      </c>
      <c r="BW16" s="189">
        <f>SUM(BW8:BW12)</f>
        <v>79500</v>
      </c>
      <c r="BX16" s="117">
        <f t="shared" si="3"/>
        <v>79500</v>
      </c>
      <c r="BY16" s="189">
        <f>SUM(BY8:BY12)</f>
        <v>159000</v>
      </c>
      <c r="BZ16" s="117">
        <f t="shared" si="3"/>
        <v>159000</v>
      </c>
      <c r="CA16" s="114">
        <f t="shared" si="0"/>
        <v>1132474238</v>
      </c>
      <c r="CB16" s="114">
        <f t="shared" si="1"/>
        <v>1524809591</v>
      </c>
    </row>
    <row r="17" spans="1:80" ht="13.5" customHeight="1" x14ac:dyDescent="0.25">
      <c r="A17" s="76"/>
      <c r="B17" s="178"/>
      <c r="C17" s="117"/>
      <c r="D17" s="117"/>
      <c r="E17" s="117"/>
      <c r="F17" s="117"/>
      <c r="G17" s="117"/>
      <c r="H17" s="172"/>
      <c r="I17" s="117"/>
      <c r="J17" s="76"/>
      <c r="K17" s="178"/>
      <c r="L17" s="55"/>
      <c r="M17" s="55"/>
      <c r="N17" s="178"/>
      <c r="O17" s="55"/>
      <c r="P17" s="178"/>
      <c r="Q17" s="55"/>
      <c r="R17" s="76"/>
      <c r="S17" s="178"/>
      <c r="T17" s="55"/>
      <c r="U17" s="178"/>
      <c r="V17" s="55"/>
      <c r="W17" s="178"/>
      <c r="X17" s="55"/>
      <c r="Y17" s="178"/>
      <c r="Z17" s="55"/>
      <c r="AA17" s="178"/>
      <c r="AB17" s="55"/>
      <c r="AC17" s="76"/>
      <c r="AD17" s="178"/>
      <c r="AE17" s="190"/>
      <c r="AF17" s="178"/>
      <c r="AG17" s="55"/>
      <c r="AH17" s="178"/>
      <c r="AI17" s="55"/>
      <c r="AJ17" s="178"/>
      <c r="AK17" s="55"/>
      <c r="AL17" s="178"/>
      <c r="AM17" s="8"/>
      <c r="AN17" s="55"/>
      <c r="AO17" s="55"/>
      <c r="AP17" s="55"/>
      <c r="AQ17" s="55"/>
      <c r="AR17" s="76"/>
      <c r="AS17" s="178"/>
      <c r="AT17" s="76"/>
      <c r="AU17" s="178"/>
      <c r="AV17" s="13"/>
      <c r="AW17" s="114"/>
      <c r="AX17" s="114"/>
      <c r="AY17" s="114"/>
      <c r="AZ17" s="114"/>
      <c r="BA17" s="178"/>
      <c r="BB17" s="114"/>
      <c r="BC17" s="114"/>
      <c r="BD17" s="114"/>
      <c r="BE17" s="53"/>
      <c r="BF17" s="53"/>
      <c r="BG17" s="110"/>
      <c r="BH17" s="53"/>
      <c r="BI17" s="76"/>
      <c r="BJ17" s="53"/>
      <c r="BK17" s="53"/>
      <c r="BL17" s="190"/>
      <c r="BM17" s="53"/>
      <c r="BN17" s="53"/>
      <c r="BO17" s="53"/>
      <c r="BP17" s="190"/>
      <c r="BQ17" s="53"/>
      <c r="BR17" s="53"/>
      <c r="BS17" s="53"/>
      <c r="BT17" s="76"/>
      <c r="BU17" s="190"/>
      <c r="BV17" s="53"/>
      <c r="BW17" s="190"/>
      <c r="BX17" s="53"/>
      <c r="BY17" s="189"/>
      <c r="BZ17" s="53"/>
      <c r="CA17" s="114">
        <f t="shared" si="0"/>
        <v>0</v>
      </c>
      <c r="CB17" s="114">
        <f t="shared" si="1"/>
        <v>0</v>
      </c>
    </row>
    <row r="18" spans="1:80" ht="13.5" customHeight="1" x14ac:dyDescent="0.25">
      <c r="A18" s="77" t="s">
        <v>167</v>
      </c>
      <c r="B18" s="175"/>
      <c r="C18" s="28"/>
      <c r="D18" s="28"/>
      <c r="E18" s="28"/>
      <c r="F18" s="28"/>
      <c r="G18" s="28"/>
      <c r="H18" s="109"/>
      <c r="I18" s="28"/>
      <c r="J18" s="77" t="s">
        <v>167</v>
      </c>
      <c r="K18" s="175"/>
      <c r="L18" s="23"/>
      <c r="M18" s="23"/>
      <c r="N18" s="109"/>
      <c r="O18" s="23"/>
      <c r="P18" s="175"/>
      <c r="Q18" s="23"/>
      <c r="R18" s="77" t="s">
        <v>167</v>
      </c>
      <c r="S18" s="175"/>
      <c r="T18" s="23"/>
      <c r="U18" s="175"/>
      <c r="V18" s="55"/>
      <c r="W18" s="175"/>
      <c r="X18" s="55"/>
      <c r="Y18" s="175"/>
      <c r="Z18" s="55"/>
      <c r="AA18" s="175"/>
      <c r="AB18" s="55"/>
      <c r="AC18" s="77" t="s">
        <v>167</v>
      </c>
      <c r="AD18" s="178"/>
      <c r="AE18" s="190"/>
      <c r="AF18" s="178"/>
      <c r="AG18" s="55"/>
      <c r="AH18" s="178"/>
      <c r="AI18" s="55"/>
      <c r="AJ18" s="178"/>
      <c r="AK18" s="55"/>
      <c r="AL18" s="178"/>
      <c r="AM18" s="8"/>
      <c r="AN18" s="23"/>
      <c r="AO18" s="23"/>
      <c r="AP18" s="23"/>
      <c r="AQ18" s="23"/>
      <c r="AR18" s="77" t="s">
        <v>167</v>
      </c>
      <c r="AS18" s="178"/>
      <c r="AT18" s="77"/>
      <c r="AU18" s="178"/>
      <c r="AV18" s="13"/>
      <c r="AW18" s="114"/>
      <c r="AX18" s="114"/>
      <c r="AY18" s="114"/>
      <c r="AZ18" s="114"/>
      <c r="BA18" s="178"/>
      <c r="BB18" s="114"/>
      <c r="BC18" s="114"/>
      <c r="BD18" s="114"/>
      <c r="BE18" s="53"/>
      <c r="BF18" s="53"/>
      <c r="BG18" s="109">
        <v>14000000</v>
      </c>
      <c r="BH18" s="119">
        <v>14000000</v>
      </c>
      <c r="BI18" s="77" t="s">
        <v>167</v>
      </c>
      <c r="BJ18" s="118"/>
      <c r="BK18" s="53"/>
      <c r="BL18" s="190"/>
      <c r="BM18" s="53"/>
      <c r="BN18" s="53"/>
      <c r="BO18" s="53"/>
      <c r="BP18" s="190"/>
      <c r="BQ18" s="53"/>
      <c r="BR18" s="53"/>
      <c r="BS18" s="53"/>
      <c r="BT18" s="77" t="s">
        <v>167</v>
      </c>
      <c r="BU18" s="190"/>
      <c r="BV18" s="53"/>
      <c r="BW18" s="190"/>
      <c r="BX18" s="53"/>
      <c r="BY18" s="185"/>
      <c r="BZ18" s="53"/>
      <c r="CA18" s="114">
        <f t="shared" si="0"/>
        <v>14000000</v>
      </c>
      <c r="CB18" s="114">
        <f t="shared" si="1"/>
        <v>14000000</v>
      </c>
    </row>
    <row r="19" spans="1:80" ht="21.75" customHeight="1" x14ac:dyDescent="0.25">
      <c r="A19" s="77" t="s">
        <v>168</v>
      </c>
      <c r="B19" s="175"/>
      <c r="C19" s="28"/>
      <c r="D19" s="28"/>
      <c r="E19" s="28"/>
      <c r="F19" s="28"/>
      <c r="G19" s="28"/>
      <c r="H19" s="109"/>
      <c r="I19" s="28"/>
      <c r="J19" s="77" t="s">
        <v>168</v>
      </c>
      <c r="K19" s="175"/>
      <c r="L19" s="23"/>
      <c r="M19" s="23"/>
      <c r="N19" s="175"/>
      <c r="O19" s="23"/>
      <c r="P19" s="175"/>
      <c r="Q19" s="23"/>
      <c r="R19" s="77" t="s">
        <v>168</v>
      </c>
      <c r="S19" s="175"/>
      <c r="T19" s="23"/>
      <c r="U19" s="175"/>
      <c r="V19" s="55"/>
      <c r="W19" s="175"/>
      <c r="X19" s="55"/>
      <c r="Y19" s="175"/>
      <c r="Z19" s="55"/>
      <c r="AA19" s="175"/>
      <c r="AB19" s="55"/>
      <c r="AC19" s="77" t="s">
        <v>168</v>
      </c>
      <c r="AD19" s="178"/>
      <c r="AE19" s="190"/>
      <c r="AF19" s="178"/>
      <c r="AG19" s="55"/>
      <c r="AH19" s="178"/>
      <c r="AI19" s="55"/>
      <c r="AJ19" s="178"/>
      <c r="AK19" s="55"/>
      <c r="AL19" s="178"/>
      <c r="AM19" s="117"/>
      <c r="AN19" s="23"/>
      <c r="AO19" s="23"/>
      <c r="AP19" s="23"/>
      <c r="AQ19" s="23"/>
      <c r="AR19" s="77" t="s">
        <v>168</v>
      </c>
      <c r="AS19" s="178"/>
      <c r="AT19" s="77"/>
      <c r="AU19" s="178"/>
      <c r="AV19" s="13"/>
      <c r="AW19" s="114"/>
      <c r="AX19" s="114"/>
      <c r="AY19" s="114"/>
      <c r="AZ19" s="114"/>
      <c r="BA19" s="178"/>
      <c r="BB19" s="114"/>
      <c r="BC19" s="114"/>
      <c r="BD19" s="114"/>
      <c r="BE19" s="53"/>
      <c r="BF19" s="53"/>
      <c r="BG19" s="172"/>
      <c r="BH19" s="120"/>
      <c r="BI19" s="77" t="s">
        <v>168</v>
      </c>
      <c r="BJ19" s="53"/>
      <c r="BK19" s="53"/>
      <c r="BL19" s="190"/>
      <c r="BM19" s="53"/>
      <c r="BN19" s="53"/>
      <c r="BO19" s="53"/>
      <c r="BP19" s="190"/>
      <c r="BQ19" s="53"/>
      <c r="BR19" s="53"/>
      <c r="BS19" s="53"/>
      <c r="BT19" s="77" t="s">
        <v>168</v>
      </c>
      <c r="BU19" s="190"/>
      <c r="BV19" s="53"/>
      <c r="BW19" s="190"/>
      <c r="BX19" s="53"/>
      <c r="BY19" s="189"/>
      <c r="BZ19" s="53"/>
      <c r="CA19" s="114">
        <f t="shared" si="0"/>
        <v>0</v>
      </c>
      <c r="CB19" s="114">
        <f t="shared" si="1"/>
        <v>0</v>
      </c>
    </row>
    <row r="20" spans="1:80" ht="13.5" customHeight="1" x14ac:dyDescent="0.25">
      <c r="A20" s="78" t="s">
        <v>177</v>
      </c>
      <c r="B20" s="179"/>
      <c r="C20" s="67"/>
      <c r="D20" s="67"/>
      <c r="E20" s="67"/>
      <c r="F20" s="67"/>
      <c r="G20" s="67"/>
      <c r="H20" s="173"/>
      <c r="I20" s="67"/>
      <c r="J20" s="78" t="s">
        <v>177</v>
      </c>
      <c r="K20" s="179"/>
      <c r="L20" s="61"/>
      <c r="M20" s="61"/>
      <c r="N20" s="179"/>
      <c r="O20" s="61"/>
      <c r="P20" s="179"/>
      <c r="Q20" s="61"/>
      <c r="R20" s="78" t="s">
        <v>177</v>
      </c>
      <c r="S20" s="179"/>
      <c r="T20" s="61"/>
      <c r="U20" s="179"/>
      <c r="V20" s="55"/>
      <c r="W20" s="179"/>
      <c r="X20" s="55"/>
      <c r="Y20" s="179"/>
      <c r="Z20" s="55"/>
      <c r="AA20" s="179"/>
      <c r="AB20" s="55"/>
      <c r="AC20" s="78" t="s">
        <v>177</v>
      </c>
      <c r="AD20" s="178"/>
      <c r="AE20" s="190"/>
      <c r="AF20" s="178"/>
      <c r="AG20" s="55"/>
      <c r="AH20" s="178"/>
      <c r="AI20" s="55"/>
      <c r="AJ20" s="178"/>
      <c r="AK20" s="55"/>
      <c r="AL20" s="178"/>
      <c r="AM20" s="13"/>
      <c r="AN20" s="61"/>
      <c r="AO20" s="61"/>
      <c r="AP20" s="61"/>
      <c r="AQ20" s="61"/>
      <c r="AR20" s="78" t="s">
        <v>177</v>
      </c>
      <c r="AS20" s="178"/>
      <c r="AT20" s="78"/>
      <c r="AU20" s="178"/>
      <c r="AV20" s="13"/>
      <c r="AW20" s="114"/>
      <c r="AX20" s="114"/>
      <c r="AY20" s="114"/>
      <c r="AZ20" s="114"/>
      <c r="BA20" s="178"/>
      <c r="BB20" s="114"/>
      <c r="BC20" s="114"/>
      <c r="BD20" s="114"/>
      <c r="BE20" s="53"/>
      <c r="BF20" s="53"/>
      <c r="BG20" s="182"/>
      <c r="BH20" s="114"/>
      <c r="BI20" s="78" t="s">
        <v>177</v>
      </c>
      <c r="BJ20" s="53"/>
      <c r="BK20" s="53"/>
      <c r="BL20" s="190"/>
      <c r="BM20" s="53"/>
      <c r="BN20" s="53"/>
      <c r="BO20" s="8"/>
      <c r="BP20" s="190"/>
      <c r="BQ20" s="53"/>
      <c r="BR20" s="53"/>
      <c r="BS20" s="53"/>
      <c r="BT20" s="78" t="s">
        <v>177</v>
      </c>
      <c r="BU20" s="190"/>
      <c r="BV20" s="53"/>
      <c r="BW20" s="190"/>
      <c r="BX20" s="53"/>
      <c r="BY20" s="189"/>
      <c r="BZ20" s="53"/>
      <c r="CA20" s="114">
        <f t="shared" si="0"/>
        <v>0</v>
      </c>
      <c r="CB20" s="114">
        <f t="shared" si="1"/>
        <v>0</v>
      </c>
    </row>
    <row r="21" spans="1:80" ht="13.5" customHeight="1" x14ac:dyDescent="0.25">
      <c r="A21" s="77" t="s">
        <v>170</v>
      </c>
      <c r="B21" s="175"/>
      <c r="C21" s="28"/>
      <c r="D21" s="28"/>
      <c r="E21" s="28"/>
      <c r="F21" s="28"/>
      <c r="G21" s="28"/>
      <c r="H21" s="109"/>
      <c r="I21" s="28"/>
      <c r="J21" s="77" t="s">
        <v>170</v>
      </c>
      <c r="K21" s="175"/>
      <c r="L21" s="23"/>
      <c r="M21" s="23"/>
      <c r="N21" s="175"/>
      <c r="O21" s="23"/>
      <c r="P21" s="175"/>
      <c r="Q21" s="23"/>
      <c r="R21" s="77" t="s">
        <v>170</v>
      </c>
      <c r="S21" s="175"/>
      <c r="T21" s="23"/>
      <c r="U21" s="175"/>
      <c r="V21" s="55"/>
      <c r="W21" s="175"/>
      <c r="X21" s="55"/>
      <c r="Y21" s="175"/>
      <c r="Z21" s="55"/>
      <c r="AA21" s="175"/>
      <c r="AB21" s="55"/>
      <c r="AC21" s="77" t="s">
        <v>170</v>
      </c>
      <c r="AD21" s="178"/>
      <c r="AE21" s="190"/>
      <c r="AF21" s="178"/>
      <c r="AG21" s="55"/>
      <c r="AH21" s="178"/>
      <c r="AI21" s="55"/>
      <c r="AJ21" s="178"/>
      <c r="AK21" s="55"/>
      <c r="AL21" s="178"/>
      <c r="AM21" s="13"/>
      <c r="AN21" s="23"/>
      <c r="AO21" s="23"/>
      <c r="AP21" s="23"/>
      <c r="AQ21" s="23"/>
      <c r="AR21" s="77" t="s">
        <v>170</v>
      </c>
      <c r="AS21" s="178"/>
      <c r="AT21" s="77"/>
      <c r="AU21" s="178"/>
      <c r="AV21" s="13"/>
      <c r="AW21" s="114"/>
      <c r="AX21" s="114"/>
      <c r="AY21" s="114"/>
      <c r="AZ21" s="114"/>
      <c r="BA21" s="178"/>
      <c r="BB21" s="114"/>
      <c r="BC21" s="114"/>
      <c r="BD21" s="114"/>
      <c r="BE21" s="53"/>
      <c r="BF21" s="53"/>
      <c r="BG21" s="182"/>
      <c r="BH21" s="114"/>
      <c r="BI21" s="77" t="s">
        <v>170</v>
      </c>
      <c r="BJ21" s="53"/>
      <c r="BK21" s="53"/>
      <c r="BL21" s="190"/>
      <c r="BM21" s="53"/>
      <c r="BN21" s="53"/>
      <c r="BO21" s="114">
        <v>33949271</v>
      </c>
      <c r="BP21" s="190"/>
      <c r="BQ21" s="53"/>
      <c r="BR21" s="53"/>
      <c r="BS21" s="53"/>
      <c r="BT21" s="77" t="s">
        <v>170</v>
      </c>
      <c r="BU21" s="190"/>
      <c r="BV21" s="53"/>
      <c r="BW21" s="190"/>
      <c r="BX21" s="53"/>
      <c r="BY21" s="189"/>
      <c r="BZ21" s="53"/>
      <c r="CA21" s="114">
        <f t="shared" si="0"/>
        <v>0</v>
      </c>
      <c r="CB21" s="114">
        <f t="shared" si="1"/>
        <v>33949271</v>
      </c>
    </row>
    <row r="22" spans="1:80" ht="13.5" customHeight="1" x14ac:dyDescent="0.25">
      <c r="A22" s="77" t="s">
        <v>171</v>
      </c>
      <c r="B22" s="175"/>
      <c r="C22" s="28"/>
      <c r="D22" s="28"/>
      <c r="E22" s="28"/>
      <c r="F22" s="28"/>
      <c r="G22" s="28"/>
      <c r="H22" s="109"/>
      <c r="I22" s="28"/>
      <c r="J22" s="77" t="s">
        <v>171</v>
      </c>
      <c r="K22" s="175"/>
      <c r="L22" s="23"/>
      <c r="M22" s="23"/>
      <c r="N22" s="175"/>
      <c r="O22" s="23"/>
      <c r="P22" s="175"/>
      <c r="Q22" s="23"/>
      <c r="R22" s="77" t="s">
        <v>171</v>
      </c>
      <c r="S22" s="175"/>
      <c r="T22" s="23"/>
      <c r="U22" s="175"/>
      <c r="V22" s="79"/>
      <c r="W22" s="175"/>
      <c r="X22" s="79"/>
      <c r="Y22" s="175"/>
      <c r="Z22" s="79"/>
      <c r="AA22" s="171">
        <v>319531022</v>
      </c>
      <c r="AB22" s="79">
        <v>277193193</v>
      </c>
      <c r="AC22" s="77" t="s">
        <v>171</v>
      </c>
      <c r="AD22" s="184"/>
      <c r="AE22" s="191"/>
      <c r="AF22" s="184"/>
      <c r="AG22" s="79"/>
      <c r="AH22" s="184"/>
      <c r="AI22" s="79"/>
      <c r="AJ22" s="184"/>
      <c r="AK22" s="79"/>
      <c r="AL22" s="184"/>
      <c r="AM22" s="13"/>
      <c r="AN22" s="23"/>
      <c r="AO22" s="23"/>
      <c r="AP22" s="23"/>
      <c r="AQ22" s="23"/>
      <c r="AR22" s="77" t="s">
        <v>171</v>
      </c>
      <c r="AS22" s="184"/>
      <c r="AT22" s="77"/>
      <c r="AU22" s="184"/>
      <c r="AV22" s="13"/>
      <c r="AW22" s="114"/>
      <c r="AX22" s="114"/>
      <c r="AY22" s="114"/>
      <c r="AZ22" s="114"/>
      <c r="BA22" s="184"/>
      <c r="BB22" s="114"/>
      <c r="BC22" s="114"/>
      <c r="BD22" s="114"/>
      <c r="BE22" s="53"/>
      <c r="BF22" s="53"/>
      <c r="BG22" s="109"/>
      <c r="BH22" s="114"/>
      <c r="BI22" s="77" t="s">
        <v>171</v>
      </c>
      <c r="BJ22" s="53"/>
      <c r="BK22" s="53"/>
      <c r="BL22" s="191"/>
      <c r="BM22" s="53"/>
      <c r="BN22" s="53"/>
      <c r="BO22" s="53"/>
      <c r="BP22" s="191"/>
      <c r="BQ22" s="53"/>
      <c r="BR22" s="53"/>
      <c r="BS22" s="53"/>
      <c r="BT22" s="77" t="s">
        <v>171</v>
      </c>
      <c r="BU22" s="191"/>
      <c r="BV22" s="53"/>
      <c r="BW22" s="191"/>
      <c r="BX22" s="53"/>
      <c r="BY22" s="189"/>
      <c r="BZ22" s="53"/>
      <c r="CA22" s="114">
        <f t="shared" si="0"/>
        <v>319531022</v>
      </c>
      <c r="CB22" s="114">
        <f t="shared" si="1"/>
        <v>277193193</v>
      </c>
    </row>
    <row r="23" spans="1:80" ht="13.5" customHeight="1" x14ac:dyDescent="0.25">
      <c r="A23" s="77" t="s">
        <v>172</v>
      </c>
      <c r="B23" s="175"/>
      <c r="C23" s="28"/>
      <c r="D23" s="28"/>
      <c r="E23" s="28"/>
      <c r="F23" s="28"/>
      <c r="G23" s="28"/>
      <c r="H23" s="109"/>
      <c r="I23" s="28"/>
      <c r="J23" s="77" t="s">
        <v>172</v>
      </c>
      <c r="K23" s="175"/>
      <c r="L23" s="23"/>
      <c r="M23" s="23"/>
      <c r="N23" s="175"/>
      <c r="O23" s="23"/>
      <c r="P23" s="175"/>
      <c r="Q23" s="23"/>
      <c r="R23" s="77" t="s">
        <v>172</v>
      </c>
      <c r="S23" s="175"/>
      <c r="T23" s="23"/>
      <c r="U23" s="175"/>
      <c r="V23" s="55"/>
      <c r="W23" s="175"/>
      <c r="X23" s="55"/>
      <c r="Y23" s="175"/>
      <c r="Z23" s="55"/>
      <c r="AA23" s="175"/>
      <c r="AB23" s="55"/>
      <c r="AC23" s="77" t="s">
        <v>172</v>
      </c>
      <c r="AD23" s="178"/>
      <c r="AE23" s="190"/>
      <c r="AF23" s="178"/>
      <c r="AG23" s="55"/>
      <c r="AH23" s="178"/>
      <c r="AI23" s="55"/>
      <c r="AJ23" s="178"/>
      <c r="AK23" s="55"/>
      <c r="AL23" s="178"/>
      <c r="AM23" s="13"/>
      <c r="AN23" s="23"/>
      <c r="AO23" s="23"/>
      <c r="AP23" s="23"/>
      <c r="AQ23" s="23"/>
      <c r="AR23" s="77" t="s">
        <v>172</v>
      </c>
      <c r="AS23" s="178"/>
      <c r="AT23" s="77"/>
      <c r="AU23" s="178"/>
      <c r="AV23" s="13"/>
      <c r="AW23" s="114"/>
      <c r="AX23" s="114"/>
      <c r="AY23" s="114"/>
      <c r="AZ23" s="114"/>
      <c r="BA23" s="178"/>
      <c r="BB23" s="114"/>
      <c r="BC23" s="114"/>
      <c r="BD23" s="114"/>
      <c r="BE23" s="53"/>
      <c r="BF23" s="53"/>
      <c r="BG23" s="109"/>
      <c r="BH23" s="114"/>
      <c r="BI23" s="77" t="s">
        <v>172</v>
      </c>
      <c r="BJ23" s="53"/>
      <c r="BK23" s="53"/>
      <c r="BL23" s="190"/>
      <c r="BM23" s="53"/>
      <c r="BN23" s="53"/>
      <c r="BO23" s="53"/>
      <c r="BP23" s="190"/>
      <c r="BQ23" s="53"/>
      <c r="BR23" s="53"/>
      <c r="BS23" s="53"/>
      <c r="BT23" s="77" t="s">
        <v>172</v>
      </c>
      <c r="BU23" s="190"/>
      <c r="BV23" s="53"/>
      <c r="BW23" s="190"/>
      <c r="BX23" s="53"/>
      <c r="BY23" s="189"/>
      <c r="BZ23" s="53"/>
      <c r="CA23" s="114">
        <f t="shared" si="0"/>
        <v>0</v>
      </c>
      <c r="CB23" s="114">
        <f t="shared" si="1"/>
        <v>0</v>
      </c>
    </row>
    <row r="24" spans="1:80" ht="13.5" customHeight="1" x14ac:dyDescent="0.25">
      <c r="A24" s="77" t="s">
        <v>173</v>
      </c>
      <c r="B24" s="175"/>
      <c r="C24" s="28"/>
      <c r="D24" s="28"/>
      <c r="E24" s="28"/>
      <c r="F24" s="28"/>
      <c r="G24" s="28"/>
      <c r="H24" s="109"/>
      <c r="I24" s="28"/>
      <c r="J24" s="77" t="s">
        <v>173</v>
      </c>
      <c r="K24" s="175"/>
      <c r="L24" s="23"/>
      <c r="M24" s="23"/>
      <c r="N24" s="109"/>
      <c r="O24" s="23"/>
      <c r="P24" s="175"/>
      <c r="Q24" s="23"/>
      <c r="R24" s="77" t="s">
        <v>173</v>
      </c>
      <c r="S24" s="175"/>
      <c r="T24" s="23"/>
      <c r="U24" s="175"/>
      <c r="V24" s="55"/>
      <c r="W24" s="175"/>
      <c r="X24" s="55"/>
      <c r="Y24" s="175"/>
      <c r="Z24" s="55"/>
      <c r="AA24" s="175"/>
      <c r="AB24" s="55"/>
      <c r="AC24" s="77" t="s">
        <v>173</v>
      </c>
      <c r="AD24" s="178"/>
      <c r="AE24" s="190"/>
      <c r="AF24" s="178"/>
      <c r="AG24" s="55"/>
      <c r="AH24" s="178"/>
      <c r="AI24" s="55"/>
      <c r="AJ24" s="178"/>
      <c r="AK24" s="55"/>
      <c r="AL24" s="178"/>
      <c r="AM24" s="13"/>
      <c r="AN24" s="23"/>
      <c r="AO24" s="23"/>
      <c r="AP24" s="23"/>
      <c r="AQ24" s="23"/>
      <c r="AR24" s="77" t="s">
        <v>173</v>
      </c>
      <c r="AS24" s="178"/>
      <c r="AT24" s="77"/>
      <c r="AU24" s="178"/>
      <c r="AV24" s="13"/>
      <c r="AW24" s="114"/>
      <c r="AX24" s="114"/>
      <c r="AY24" s="114"/>
      <c r="AZ24" s="114"/>
      <c r="BA24" s="178"/>
      <c r="BB24" s="114"/>
      <c r="BC24" s="114"/>
      <c r="BD24" s="114"/>
      <c r="BE24" s="53"/>
      <c r="BF24" s="53"/>
      <c r="BG24" s="182"/>
      <c r="BH24" s="114"/>
      <c r="BI24" s="77" t="s">
        <v>173</v>
      </c>
      <c r="BJ24" s="53"/>
      <c r="BK24" s="53"/>
      <c r="BL24" s="190"/>
      <c r="BM24" s="53"/>
      <c r="BN24" s="53"/>
      <c r="BO24" s="53"/>
      <c r="BP24" s="213"/>
      <c r="BQ24" s="53"/>
      <c r="BR24" s="53"/>
      <c r="BS24" s="53"/>
      <c r="BT24" s="77" t="s">
        <v>173</v>
      </c>
      <c r="BU24" s="190"/>
      <c r="BV24" s="53"/>
      <c r="BW24" s="190"/>
      <c r="BX24" s="53"/>
      <c r="BY24" s="189"/>
      <c r="BZ24" s="53"/>
      <c r="CA24" s="114">
        <f t="shared" si="0"/>
        <v>0</v>
      </c>
      <c r="CB24" s="114">
        <f t="shared" si="1"/>
        <v>0</v>
      </c>
    </row>
    <row r="25" spans="1:80" ht="13.5" customHeight="1" x14ac:dyDescent="0.25">
      <c r="A25" s="80" t="s">
        <v>174</v>
      </c>
      <c r="B25" s="174">
        <f t="shared" ref="B25:H25" si="4">SUM(B18:B24)</f>
        <v>0</v>
      </c>
      <c r="C25" s="31">
        <f t="shared" si="4"/>
        <v>0</v>
      </c>
      <c r="D25" s="31">
        <f t="shared" si="4"/>
        <v>0</v>
      </c>
      <c r="E25" s="31">
        <f t="shared" si="4"/>
        <v>0</v>
      </c>
      <c r="F25" s="31">
        <f t="shared" si="4"/>
        <v>0</v>
      </c>
      <c r="G25" s="31">
        <f t="shared" si="4"/>
        <v>0</v>
      </c>
      <c r="H25" s="174">
        <f t="shared" si="4"/>
        <v>0</v>
      </c>
      <c r="I25" s="31">
        <f t="shared" ref="I25:AV25" si="5">SUM(I18:I24)</f>
        <v>0</v>
      </c>
      <c r="J25" s="80" t="s">
        <v>174</v>
      </c>
      <c r="K25" s="174">
        <f>SUM(K18:K24)</f>
        <v>0</v>
      </c>
      <c r="L25" s="31">
        <f t="shared" si="5"/>
        <v>0</v>
      </c>
      <c r="M25" s="31">
        <f t="shared" si="5"/>
        <v>0</v>
      </c>
      <c r="N25" s="174">
        <f t="shared" si="5"/>
        <v>0</v>
      </c>
      <c r="O25" s="31">
        <f t="shared" si="5"/>
        <v>0</v>
      </c>
      <c r="P25" s="174">
        <f t="shared" si="5"/>
        <v>0</v>
      </c>
      <c r="Q25" s="31">
        <f t="shared" si="5"/>
        <v>0</v>
      </c>
      <c r="R25" s="80" t="s">
        <v>174</v>
      </c>
      <c r="S25" s="174">
        <f>SUM(S18:S24)</f>
        <v>0</v>
      </c>
      <c r="T25" s="31">
        <f t="shared" si="5"/>
        <v>0</v>
      </c>
      <c r="U25" s="174">
        <f t="shared" si="5"/>
        <v>0</v>
      </c>
      <c r="V25" s="31">
        <f t="shared" si="5"/>
        <v>0</v>
      </c>
      <c r="W25" s="174">
        <f t="shared" si="5"/>
        <v>0</v>
      </c>
      <c r="X25" s="31">
        <f t="shared" si="5"/>
        <v>0</v>
      </c>
      <c r="Y25" s="174">
        <f t="shared" si="5"/>
        <v>0</v>
      </c>
      <c r="Z25" s="31">
        <f t="shared" si="5"/>
        <v>0</v>
      </c>
      <c r="AA25" s="174">
        <f>SUM(AA18:AA24)</f>
        <v>319531022</v>
      </c>
      <c r="AB25" s="31">
        <f t="shared" si="5"/>
        <v>277193193</v>
      </c>
      <c r="AC25" s="80" t="s">
        <v>174</v>
      </c>
      <c r="AD25" s="174">
        <f t="shared" si="5"/>
        <v>0</v>
      </c>
      <c r="AE25" s="189">
        <f t="shared" si="5"/>
        <v>0</v>
      </c>
      <c r="AF25" s="174">
        <f t="shared" si="5"/>
        <v>0</v>
      </c>
      <c r="AG25" s="31">
        <f t="shared" si="5"/>
        <v>0</v>
      </c>
      <c r="AH25" s="174">
        <f t="shared" si="5"/>
        <v>0</v>
      </c>
      <c r="AI25" s="31">
        <f t="shared" si="5"/>
        <v>0</v>
      </c>
      <c r="AJ25" s="174">
        <f t="shared" si="5"/>
        <v>0</v>
      </c>
      <c r="AK25" s="31">
        <f t="shared" si="5"/>
        <v>0</v>
      </c>
      <c r="AL25" s="174">
        <f>SUM(AL18:AL24)</f>
        <v>0</v>
      </c>
      <c r="AM25" s="31">
        <f t="shared" si="5"/>
        <v>0</v>
      </c>
      <c r="AN25" s="31">
        <f t="shared" si="5"/>
        <v>0</v>
      </c>
      <c r="AO25" s="31">
        <f t="shared" si="5"/>
        <v>0</v>
      </c>
      <c r="AP25" s="31">
        <f t="shared" si="5"/>
        <v>0</v>
      </c>
      <c r="AQ25" s="31">
        <f t="shared" si="5"/>
        <v>0</v>
      </c>
      <c r="AR25" s="80" t="s">
        <v>174</v>
      </c>
      <c r="AS25" s="174">
        <f t="shared" si="5"/>
        <v>0</v>
      </c>
      <c r="AT25" s="31">
        <f t="shared" si="5"/>
        <v>0</v>
      </c>
      <c r="AU25" s="174">
        <f t="shared" si="5"/>
        <v>0</v>
      </c>
      <c r="AV25" s="31">
        <f t="shared" si="5"/>
        <v>0</v>
      </c>
      <c r="AW25" s="31">
        <f t="shared" ref="AW25:BZ25" si="6">SUM(AW18:AW24)</f>
        <v>0</v>
      </c>
      <c r="AX25" s="31">
        <f t="shared" si="6"/>
        <v>0</v>
      </c>
      <c r="AY25" s="31">
        <f t="shared" si="6"/>
        <v>0</v>
      </c>
      <c r="AZ25" s="31">
        <f t="shared" si="6"/>
        <v>0</v>
      </c>
      <c r="BA25" s="174">
        <f t="shared" si="6"/>
        <v>0</v>
      </c>
      <c r="BB25" s="31">
        <f t="shared" si="6"/>
        <v>0</v>
      </c>
      <c r="BC25" s="31">
        <f t="shared" si="6"/>
        <v>0</v>
      </c>
      <c r="BD25" s="31">
        <f t="shared" si="6"/>
        <v>0</v>
      </c>
      <c r="BE25" s="31">
        <f t="shared" si="6"/>
        <v>0</v>
      </c>
      <c r="BF25" s="31">
        <f t="shared" si="6"/>
        <v>0</v>
      </c>
      <c r="BG25" s="31">
        <f t="shared" si="6"/>
        <v>14000000</v>
      </c>
      <c r="BH25" s="31">
        <f t="shared" si="6"/>
        <v>14000000</v>
      </c>
      <c r="BI25" s="80" t="s">
        <v>174</v>
      </c>
      <c r="BJ25" s="31">
        <f t="shared" si="6"/>
        <v>0</v>
      </c>
      <c r="BK25" s="31">
        <f t="shared" si="6"/>
        <v>0</v>
      </c>
      <c r="BL25" s="189">
        <f t="shared" si="6"/>
        <v>0</v>
      </c>
      <c r="BM25" s="31">
        <f t="shared" si="6"/>
        <v>0</v>
      </c>
      <c r="BN25" s="31">
        <f t="shared" si="6"/>
        <v>0</v>
      </c>
      <c r="BO25" s="31">
        <f t="shared" si="6"/>
        <v>33949271</v>
      </c>
      <c r="BP25" s="189">
        <f t="shared" si="6"/>
        <v>0</v>
      </c>
      <c r="BQ25" s="31">
        <f t="shared" si="6"/>
        <v>0</v>
      </c>
      <c r="BR25" s="31">
        <f t="shared" si="6"/>
        <v>0</v>
      </c>
      <c r="BS25" s="31">
        <f t="shared" si="6"/>
        <v>0</v>
      </c>
      <c r="BT25" s="80" t="s">
        <v>174</v>
      </c>
      <c r="BU25" s="189">
        <f t="shared" si="6"/>
        <v>0</v>
      </c>
      <c r="BV25" s="31">
        <f t="shared" si="6"/>
        <v>0</v>
      </c>
      <c r="BW25" s="189">
        <f t="shared" si="6"/>
        <v>0</v>
      </c>
      <c r="BX25" s="31">
        <f t="shared" si="6"/>
        <v>0</v>
      </c>
      <c r="BY25" s="189">
        <f>SUM(BY18:BY24)</f>
        <v>0</v>
      </c>
      <c r="BZ25" s="31">
        <f t="shared" si="6"/>
        <v>0</v>
      </c>
      <c r="CA25" s="114">
        <f t="shared" si="0"/>
        <v>333531022</v>
      </c>
      <c r="CB25" s="114">
        <f t="shared" si="1"/>
        <v>325142464</v>
      </c>
    </row>
    <row r="26" spans="1:80" ht="13.5" customHeight="1" x14ac:dyDescent="0.25">
      <c r="A26" s="76"/>
      <c r="B26" s="111"/>
      <c r="C26" s="62"/>
      <c r="D26" s="62"/>
      <c r="E26" s="62"/>
      <c r="F26" s="62"/>
      <c r="G26" s="62"/>
      <c r="H26" s="171"/>
      <c r="I26" s="62"/>
      <c r="J26" s="76"/>
      <c r="K26" s="111"/>
      <c r="L26" s="51"/>
      <c r="M26" s="51"/>
      <c r="N26" s="111"/>
      <c r="O26" s="51"/>
      <c r="P26" s="111"/>
      <c r="Q26" s="51"/>
      <c r="R26" s="76"/>
      <c r="S26" s="111"/>
      <c r="T26" s="51"/>
      <c r="U26" s="111"/>
      <c r="V26" s="51"/>
      <c r="W26" s="111"/>
      <c r="X26" s="51"/>
      <c r="Y26" s="111"/>
      <c r="Z26" s="51"/>
      <c r="AA26" s="111"/>
      <c r="AB26" s="51"/>
      <c r="AC26" s="76"/>
      <c r="AD26" s="111"/>
      <c r="AE26" s="188"/>
      <c r="AF26" s="111"/>
      <c r="AG26" s="51"/>
      <c r="AH26" s="111"/>
      <c r="AI26" s="51"/>
      <c r="AJ26" s="111"/>
      <c r="AK26" s="51"/>
      <c r="AL26" s="111"/>
      <c r="AM26" s="8"/>
      <c r="AN26" s="51"/>
      <c r="AO26" s="51"/>
      <c r="AP26" s="51"/>
      <c r="AQ26" s="51"/>
      <c r="AR26" s="76"/>
      <c r="AS26" s="111"/>
      <c r="AT26" s="76"/>
      <c r="AU26" s="111"/>
      <c r="AV26" s="13"/>
      <c r="AW26" s="114"/>
      <c r="AX26" s="114"/>
      <c r="AY26" s="114"/>
      <c r="AZ26" s="114"/>
      <c r="BA26" s="111"/>
      <c r="BB26" s="114"/>
      <c r="BC26" s="114"/>
      <c r="BD26" s="114"/>
      <c r="BE26" s="53"/>
      <c r="BF26" s="53"/>
      <c r="BG26" s="110"/>
      <c r="BH26" s="53"/>
      <c r="BI26" s="76"/>
      <c r="BJ26" s="53"/>
      <c r="BK26" s="53"/>
      <c r="BL26" s="188"/>
      <c r="BM26" s="53"/>
      <c r="BN26" s="53"/>
      <c r="BO26" s="53"/>
      <c r="BP26" s="188"/>
      <c r="BQ26" s="53"/>
      <c r="BR26" s="53"/>
      <c r="BS26" s="53"/>
      <c r="BT26" s="76"/>
      <c r="BU26" s="188"/>
      <c r="BV26" s="53"/>
      <c r="BW26" s="188"/>
      <c r="BX26" s="53"/>
      <c r="BY26" s="189"/>
      <c r="BZ26" s="53"/>
      <c r="CA26" s="114">
        <f t="shared" si="0"/>
        <v>0</v>
      </c>
      <c r="CB26" s="114">
        <f t="shared" si="1"/>
        <v>0</v>
      </c>
    </row>
    <row r="27" spans="1:80" s="38" customFormat="1" ht="24.75" customHeight="1" x14ac:dyDescent="0.25">
      <c r="A27" s="80" t="s">
        <v>26</v>
      </c>
      <c r="B27" s="172">
        <f>B25+B16</f>
        <v>9969300</v>
      </c>
      <c r="C27" s="117">
        <f>C16+C25</f>
        <v>12553044</v>
      </c>
      <c r="D27" s="117">
        <f>D16+D25</f>
        <v>0</v>
      </c>
      <c r="E27" s="117">
        <f>E16+E25</f>
        <v>12683935</v>
      </c>
      <c r="F27" s="117">
        <f>F16+F25</f>
        <v>56284387</v>
      </c>
      <c r="G27" s="117">
        <f>G16+G25</f>
        <v>54505404</v>
      </c>
      <c r="H27" s="172">
        <f>H25+H16</f>
        <v>6461000</v>
      </c>
      <c r="I27" s="117">
        <f t="shared" ref="I27:AV27" si="7">I16+I25</f>
        <v>1000000</v>
      </c>
      <c r="J27" s="80" t="s">
        <v>26</v>
      </c>
      <c r="K27" s="172">
        <f>K25+K16</f>
        <v>0</v>
      </c>
      <c r="L27" s="117">
        <f t="shared" si="7"/>
        <v>0</v>
      </c>
      <c r="M27" s="117">
        <f t="shared" si="7"/>
        <v>0</v>
      </c>
      <c r="N27" s="172">
        <f>N25+N16</f>
        <v>34923667</v>
      </c>
      <c r="O27" s="117">
        <f t="shared" si="7"/>
        <v>148808158</v>
      </c>
      <c r="P27" s="172">
        <f>P25+P16</f>
        <v>9696450</v>
      </c>
      <c r="Q27" s="117">
        <f t="shared" si="7"/>
        <v>3500561</v>
      </c>
      <c r="R27" s="80" t="s">
        <v>26</v>
      </c>
      <c r="S27" s="172">
        <f>S25+S16</f>
        <v>9245000</v>
      </c>
      <c r="T27" s="117">
        <f t="shared" si="7"/>
        <v>13090576</v>
      </c>
      <c r="U27" s="172">
        <f>U25+U16</f>
        <v>46226602</v>
      </c>
      <c r="V27" s="117">
        <f t="shared" si="7"/>
        <v>93467929</v>
      </c>
      <c r="W27" s="172">
        <f>W25+W16</f>
        <v>10000000</v>
      </c>
      <c r="X27" s="117">
        <f t="shared" si="7"/>
        <v>10000000</v>
      </c>
      <c r="Y27" s="172">
        <f>Y25+Y16</f>
        <v>234043472</v>
      </c>
      <c r="Z27" s="117">
        <f t="shared" si="7"/>
        <v>199603801</v>
      </c>
      <c r="AA27" s="172">
        <f>AA25+AA16</f>
        <v>739370093</v>
      </c>
      <c r="AB27" s="117">
        <f t="shared" si="7"/>
        <v>842918594</v>
      </c>
      <c r="AC27" s="80" t="s">
        <v>26</v>
      </c>
      <c r="AD27" s="172">
        <f>AD25+AD16</f>
        <v>12626560</v>
      </c>
      <c r="AE27" s="189">
        <f>AE25+AE16</f>
        <v>13857905</v>
      </c>
      <c r="AF27" s="172">
        <f>AF25+AF16</f>
        <v>8956400</v>
      </c>
      <c r="AG27" s="117">
        <f t="shared" si="7"/>
        <v>0</v>
      </c>
      <c r="AH27" s="172">
        <f>AH25+AH16</f>
        <v>0</v>
      </c>
      <c r="AI27" s="117">
        <f t="shared" si="7"/>
        <v>1335129</v>
      </c>
      <c r="AJ27" s="172">
        <f>AJ25+AJ16</f>
        <v>13721128</v>
      </c>
      <c r="AK27" s="117">
        <f t="shared" si="7"/>
        <v>15965171</v>
      </c>
      <c r="AL27" s="172">
        <f>AL25+AL16</f>
        <v>30441007</v>
      </c>
      <c r="AM27" s="117">
        <f t="shared" si="7"/>
        <v>95860189</v>
      </c>
      <c r="AN27" s="117">
        <f t="shared" si="7"/>
        <v>37519439</v>
      </c>
      <c r="AO27" s="117">
        <f t="shared" si="7"/>
        <v>48483169</v>
      </c>
      <c r="AP27" s="117">
        <f t="shared" si="7"/>
        <v>84874561</v>
      </c>
      <c r="AQ27" s="117">
        <f t="shared" si="7"/>
        <v>83807839</v>
      </c>
      <c r="AR27" s="80" t="s">
        <v>26</v>
      </c>
      <c r="AS27" s="172">
        <f>AS25+AS16</f>
        <v>59860000</v>
      </c>
      <c r="AT27" s="117">
        <f t="shared" si="7"/>
        <v>72275451</v>
      </c>
      <c r="AU27" s="172">
        <f>AU25+AU16</f>
        <v>30942554</v>
      </c>
      <c r="AV27" s="117">
        <f t="shared" si="7"/>
        <v>41298571</v>
      </c>
      <c r="AW27" s="117">
        <f t="shared" ref="AW27:BZ27" si="8">AW16+AW25</f>
        <v>0</v>
      </c>
      <c r="AX27" s="117">
        <f t="shared" si="8"/>
        <v>4230633</v>
      </c>
      <c r="AY27" s="117">
        <f t="shared" si="8"/>
        <v>0</v>
      </c>
      <c r="AZ27" s="117">
        <f t="shared" si="8"/>
        <v>1617285</v>
      </c>
      <c r="BA27" s="172">
        <f>BA25+BA16</f>
        <v>2000000</v>
      </c>
      <c r="BB27" s="117">
        <f t="shared" si="8"/>
        <v>2000000</v>
      </c>
      <c r="BC27" s="117">
        <f t="shared" si="8"/>
        <v>0</v>
      </c>
      <c r="BD27" s="117">
        <f t="shared" si="8"/>
        <v>3502271</v>
      </c>
      <c r="BE27" s="117">
        <f t="shared" si="8"/>
        <v>500000</v>
      </c>
      <c r="BF27" s="117">
        <f t="shared" si="8"/>
        <v>0</v>
      </c>
      <c r="BG27" s="259">
        <f t="shared" si="8"/>
        <v>14000000</v>
      </c>
      <c r="BH27" s="259">
        <f t="shared" si="8"/>
        <v>14000000</v>
      </c>
      <c r="BI27" s="80" t="s">
        <v>26</v>
      </c>
      <c r="BJ27" s="117">
        <f t="shared" si="8"/>
        <v>0</v>
      </c>
      <c r="BK27" s="117">
        <f t="shared" si="8"/>
        <v>79500</v>
      </c>
      <c r="BL27" s="189">
        <f>BL25+BL16</f>
        <v>159000</v>
      </c>
      <c r="BM27" s="117">
        <f t="shared" si="8"/>
        <v>159000</v>
      </c>
      <c r="BN27" s="117">
        <f t="shared" si="8"/>
        <v>0</v>
      </c>
      <c r="BO27" s="117">
        <f t="shared" si="8"/>
        <v>42443135</v>
      </c>
      <c r="BP27" s="194">
        <f>BP25+BP16</f>
        <v>13866640</v>
      </c>
      <c r="BQ27" s="117">
        <f t="shared" si="8"/>
        <v>16499519</v>
      </c>
      <c r="BR27" s="117">
        <f t="shared" si="8"/>
        <v>0</v>
      </c>
      <c r="BS27" s="117">
        <f t="shared" si="8"/>
        <v>87286</v>
      </c>
      <c r="BT27" s="80" t="s">
        <v>26</v>
      </c>
      <c r="BU27" s="189">
        <f>BU25+BU16</f>
        <v>79500</v>
      </c>
      <c r="BV27" s="117">
        <f t="shared" si="8"/>
        <v>79500</v>
      </c>
      <c r="BW27" s="189">
        <f>BW25+BW16</f>
        <v>79500</v>
      </c>
      <c r="BX27" s="117">
        <f t="shared" si="8"/>
        <v>79500</v>
      </c>
      <c r="BY27" s="189">
        <f>BY25+BY16</f>
        <v>159000</v>
      </c>
      <c r="BZ27" s="117">
        <f t="shared" si="8"/>
        <v>159000</v>
      </c>
      <c r="CA27" s="114">
        <f t="shared" si="0"/>
        <v>1466005260</v>
      </c>
      <c r="CB27" s="114">
        <f t="shared" si="1"/>
        <v>1849952055</v>
      </c>
    </row>
    <row r="28" spans="1:80" ht="13.5" customHeight="1" x14ac:dyDescent="0.25">
      <c r="A28" s="76"/>
      <c r="B28" s="111"/>
      <c r="C28" s="62"/>
      <c r="D28" s="62"/>
      <c r="E28" s="62"/>
      <c r="F28" s="62"/>
      <c r="G28" s="62"/>
      <c r="H28" s="171"/>
      <c r="I28" s="62"/>
      <c r="J28" s="76"/>
      <c r="K28" s="111"/>
      <c r="L28" s="51"/>
      <c r="M28" s="51"/>
      <c r="N28" s="111"/>
      <c r="O28" s="51"/>
      <c r="P28" s="111"/>
      <c r="Q28" s="51"/>
      <c r="R28" s="76"/>
      <c r="S28" s="111"/>
      <c r="T28" s="51"/>
      <c r="U28" s="111"/>
      <c r="V28" s="51"/>
      <c r="W28" s="111"/>
      <c r="X28" s="51"/>
      <c r="Y28" s="111"/>
      <c r="Z28" s="51"/>
      <c r="AA28" s="111"/>
      <c r="AB28" s="51"/>
      <c r="AC28" s="76"/>
      <c r="AD28" s="111"/>
      <c r="AE28" s="188"/>
      <c r="AF28" s="111"/>
      <c r="AG28" s="51"/>
      <c r="AH28" s="111"/>
      <c r="AI28" s="51"/>
      <c r="AJ28" s="111"/>
      <c r="AK28" s="51"/>
      <c r="AL28" s="111"/>
      <c r="AM28" s="31"/>
      <c r="AN28" s="51"/>
      <c r="AO28" s="51"/>
      <c r="AP28" s="51"/>
      <c r="AQ28" s="51"/>
      <c r="AR28" s="76"/>
      <c r="AS28" s="111"/>
      <c r="AT28" s="76"/>
      <c r="AU28" s="111"/>
      <c r="AV28" s="13"/>
      <c r="AW28" s="114"/>
      <c r="AX28" s="114"/>
      <c r="AY28" s="114"/>
      <c r="AZ28" s="114"/>
      <c r="BA28" s="111"/>
      <c r="BB28" s="114"/>
      <c r="BC28" s="114"/>
      <c r="BD28" s="114"/>
      <c r="BE28" s="53"/>
      <c r="BF28" s="53"/>
      <c r="BG28" s="174"/>
      <c r="BH28" s="53"/>
      <c r="BI28" s="76"/>
      <c r="BJ28" s="53"/>
      <c r="BK28" s="53"/>
      <c r="BL28" s="188"/>
      <c r="BM28" s="53"/>
      <c r="BN28" s="53"/>
      <c r="BO28" s="53"/>
      <c r="BP28" s="188"/>
      <c r="BQ28" s="53"/>
      <c r="BR28" s="53"/>
      <c r="BS28" s="53"/>
      <c r="BT28" s="76"/>
      <c r="BU28" s="188"/>
      <c r="BV28" s="53"/>
      <c r="BW28" s="188"/>
      <c r="BX28" s="53"/>
      <c r="BY28" s="188"/>
      <c r="BZ28" s="53"/>
      <c r="CA28" s="114">
        <f t="shared" si="0"/>
        <v>0</v>
      </c>
      <c r="CB28" s="114">
        <f t="shared" si="1"/>
        <v>0</v>
      </c>
    </row>
    <row r="29" spans="1:80" ht="13.5" customHeight="1" x14ac:dyDescent="0.25">
      <c r="A29" s="77" t="s">
        <v>28</v>
      </c>
      <c r="B29" s="175"/>
      <c r="C29" s="28"/>
      <c r="D29" s="28"/>
      <c r="E29" s="28"/>
      <c r="F29" s="28"/>
      <c r="G29" s="28"/>
      <c r="H29" s="109"/>
      <c r="I29" s="28"/>
      <c r="J29" s="77" t="s">
        <v>28</v>
      </c>
      <c r="K29" s="175"/>
      <c r="L29" s="23"/>
      <c r="M29" s="23"/>
      <c r="N29" s="175"/>
      <c r="O29" s="23">
        <v>3767493</v>
      </c>
      <c r="P29" s="175"/>
      <c r="Q29" s="23"/>
      <c r="R29" s="77" t="s">
        <v>28</v>
      </c>
      <c r="S29" s="175"/>
      <c r="T29" s="23">
        <v>2461934</v>
      </c>
      <c r="U29" s="109"/>
      <c r="V29" s="23">
        <v>15866325</v>
      </c>
      <c r="W29" s="175"/>
      <c r="X29" s="51"/>
      <c r="Y29" s="109">
        <v>951735952</v>
      </c>
      <c r="Z29" s="51">
        <v>940199900</v>
      </c>
      <c r="AA29" s="175"/>
      <c r="AB29" s="51"/>
      <c r="AC29" s="77" t="s">
        <v>28</v>
      </c>
      <c r="AD29" s="111"/>
      <c r="AE29" s="188"/>
      <c r="AF29" s="111"/>
      <c r="AG29" s="51"/>
      <c r="AH29" s="111"/>
      <c r="AI29" s="51"/>
      <c r="AJ29" s="111"/>
      <c r="AK29" s="51">
        <v>66000</v>
      </c>
      <c r="AL29" s="109"/>
      <c r="AM29" s="8">
        <v>14787616</v>
      </c>
      <c r="AN29" s="23"/>
      <c r="AO29" s="23">
        <v>2771470</v>
      </c>
      <c r="AP29" s="23"/>
      <c r="AQ29" s="23">
        <v>21586004</v>
      </c>
      <c r="AR29" s="77" t="s">
        <v>28</v>
      </c>
      <c r="AS29" s="111"/>
      <c r="AT29" s="77"/>
      <c r="AU29" s="109"/>
      <c r="AV29" s="13"/>
      <c r="AW29" s="114"/>
      <c r="AX29" s="114">
        <v>299100</v>
      </c>
      <c r="AY29" s="114">
        <v>2000000</v>
      </c>
      <c r="AZ29" s="114">
        <v>2505783</v>
      </c>
      <c r="BA29" s="111"/>
      <c r="BB29" s="114"/>
      <c r="BC29" s="114"/>
      <c r="BD29" s="114"/>
      <c r="BE29" s="53"/>
      <c r="BF29" s="53"/>
      <c r="BG29" s="109"/>
      <c r="BH29" s="53"/>
      <c r="BI29" s="77" t="s">
        <v>28</v>
      </c>
      <c r="BJ29" s="53"/>
      <c r="BK29" s="53"/>
      <c r="BL29" s="188"/>
      <c r="BM29" s="53"/>
      <c r="BN29" s="53"/>
      <c r="BO29" s="53"/>
      <c r="BP29" s="188"/>
      <c r="BQ29" s="53"/>
      <c r="BR29" s="53"/>
      <c r="BS29" s="53"/>
      <c r="BT29" s="77" t="s">
        <v>28</v>
      </c>
      <c r="BU29" s="188"/>
      <c r="BV29" s="53"/>
      <c r="BW29" s="188"/>
      <c r="BX29" s="53"/>
      <c r="BY29" s="188"/>
      <c r="BZ29" s="53"/>
      <c r="CA29" s="114">
        <f t="shared" si="0"/>
        <v>953735952</v>
      </c>
      <c r="CB29" s="114">
        <f t="shared" si="1"/>
        <v>1004311625</v>
      </c>
    </row>
    <row r="30" spans="1:80" ht="13.5" customHeight="1" x14ac:dyDescent="0.25">
      <c r="A30" s="77" t="s">
        <v>30</v>
      </c>
      <c r="B30" s="175"/>
      <c r="C30" s="23"/>
      <c r="D30" s="23"/>
      <c r="E30" s="23"/>
      <c r="F30" s="23"/>
      <c r="G30" s="23"/>
      <c r="H30" s="175"/>
      <c r="I30" s="23"/>
      <c r="J30" s="77" t="s">
        <v>30</v>
      </c>
      <c r="K30" s="175"/>
      <c r="L30" s="23"/>
      <c r="M30" s="23"/>
      <c r="N30" s="175"/>
      <c r="O30" s="23"/>
      <c r="P30" s="175"/>
      <c r="Q30" s="23"/>
      <c r="R30" s="77" t="s">
        <v>30</v>
      </c>
      <c r="S30" s="175"/>
      <c r="T30" s="23"/>
      <c r="U30" s="175"/>
      <c r="V30" s="23"/>
      <c r="W30" s="175"/>
      <c r="X30" s="51"/>
      <c r="Y30" s="109"/>
      <c r="Z30" s="51">
        <v>354282333</v>
      </c>
      <c r="AA30" s="175"/>
      <c r="AB30" s="51"/>
      <c r="AC30" s="77" t="s">
        <v>30</v>
      </c>
      <c r="AD30" s="111"/>
      <c r="AE30" s="188"/>
      <c r="AF30" s="111"/>
      <c r="AG30" s="51"/>
      <c r="AH30" s="111"/>
      <c r="AI30" s="51"/>
      <c r="AJ30" s="111"/>
      <c r="AK30" s="51"/>
      <c r="AL30" s="111"/>
      <c r="AM30" s="8"/>
      <c r="AN30" s="23"/>
      <c r="AO30" s="23"/>
      <c r="AP30" s="23"/>
      <c r="AQ30" s="23">
        <v>38717667</v>
      </c>
      <c r="AR30" s="77" t="s">
        <v>30</v>
      </c>
      <c r="AS30" s="111"/>
      <c r="AT30" s="77"/>
      <c r="AU30" s="111"/>
      <c r="AV30" s="13"/>
      <c r="AW30" s="114"/>
      <c r="AX30" s="114">
        <v>2000000</v>
      </c>
      <c r="AY30" s="114"/>
      <c r="AZ30" s="114"/>
      <c r="BA30" s="111"/>
      <c r="BB30" s="114"/>
      <c r="BC30" s="114"/>
      <c r="BD30" s="114"/>
      <c r="BE30" s="53"/>
      <c r="BF30" s="53"/>
      <c r="BG30" s="172"/>
      <c r="BH30" s="53"/>
      <c r="BI30" s="77" t="s">
        <v>30</v>
      </c>
      <c r="BJ30" s="53"/>
      <c r="BK30" s="53"/>
      <c r="BL30" s="188"/>
      <c r="BM30" s="53"/>
      <c r="BN30" s="53"/>
      <c r="BO30" s="53"/>
      <c r="BP30" s="188"/>
      <c r="BQ30" s="53"/>
      <c r="BR30" s="53"/>
      <c r="BS30" s="53"/>
      <c r="BT30" s="77" t="s">
        <v>30</v>
      </c>
      <c r="BU30" s="188"/>
      <c r="BV30" s="53"/>
      <c r="BW30" s="188"/>
      <c r="BX30" s="53"/>
      <c r="BY30" s="188"/>
      <c r="BZ30" s="53"/>
      <c r="CA30" s="114">
        <f t="shared" si="0"/>
        <v>0</v>
      </c>
      <c r="CB30" s="114">
        <f t="shared" si="1"/>
        <v>395000000</v>
      </c>
    </row>
    <row r="31" spans="1:80" ht="13.5" customHeight="1" x14ac:dyDescent="0.25">
      <c r="A31" s="78" t="s">
        <v>175</v>
      </c>
      <c r="B31" s="179"/>
      <c r="C31" s="67"/>
      <c r="D31" s="67"/>
      <c r="E31" s="67"/>
      <c r="F31" s="67"/>
      <c r="G31" s="67"/>
      <c r="H31" s="173"/>
      <c r="I31" s="67"/>
      <c r="J31" s="78" t="s">
        <v>175</v>
      </c>
      <c r="K31" s="179"/>
      <c r="L31" s="61"/>
      <c r="M31" s="61"/>
      <c r="N31" s="179"/>
      <c r="O31" s="61"/>
      <c r="P31" s="179"/>
      <c r="Q31" s="61"/>
      <c r="R31" s="78" t="s">
        <v>175</v>
      </c>
      <c r="S31" s="179"/>
      <c r="T31" s="61"/>
      <c r="U31" s="179"/>
      <c r="V31" s="62"/>
      <c r="W31" s="179"/>
      <c r="X31" s="62"/>
      <c r="Y31" s="179"/>
      <c r="Z31" s="62"/>
      <c r="AA31" s="179"/>
      <c r="AB31" s="62"/>
      <c r="AC31" s="78" t="s">
        <v>175</v>
      </c>
      <c r="AD31" s="171"/>
      <c r="AE31" s="192"/>
      <c r="AF31" s="171"/>
      <c r="AG31" s="62"/>
      <c r="AH31" s="171"/>
      <c r="AI31" s="62"/>
      <c r="AJ31" s="171"/>
      <c r="AK31" s="62"/>
      <c r="AL31" s="171"/>
      <c r="AM31" s="8"/>
      <c r="AN31" s="61"/>
      <c r="AO31" s="61"/>
      <c r="AP31" s="61"/>
      <c r="AQ31" s="61"/>
      <c r="AR31" s="78" t="s">
        <v>175</v>
      </c>
      <c r="AS31" s="171"/>
      <c r="AT31" s="78"/>
      <c r="AU31" s="111"/>
      <c r="AV31" s="13"/>
      <c r="AW31" s="114"/>
      <c r="AX31" s="114"/>
      <c r="AY31" s="114"/>
      <c r="AZ31" s="114"/>
      <c r="BA31" s="171"/>
      <c r="BB31" s="114"/>
      <c r="BC31" s="114"/>
      <c r="BD31" s="114"/>
      <c r="BE31" s="53"/>
      <c r="BF31" s="53"/>
      <c r="BG31" s="110"/>
      <c r="BH31" s="53"/>
      <c r="BI31" s="78" t="s">
        <v>175</v>
      </c>
      <c r="BJ31" s="53"/>
      <c r="BK31" s="53"/>
      <c r="BL31" s="192"/>
      <c r="BM31" s="53"/>
      <c r="BN31" s="53"/>
      <c r="BO31" s="53"/>
      <c r="BP31" s="192"/>
      <c r="BQ31" s="53"/>
      <c r="BR31" s="53"/>
      <c r="BS31" s="53"/>
      <c r="BT31" s="78" t="s">
        <v>175</v>
      </c>
      <c r="BU31" s="192"/>
      <c r="BV31" s="53"/>
      <c r="BW31" s="192"/>
      <c r="BX31" s="53"/>
      <c r="BY31" s="192"/>
      <c r="BZ31" s="53"/>
      <c r="CA31" s="114">
        <f t="shared" si="0"/>
        <v>0</v>
      </c>
      <c r="CB31" s="114">
        <f t="shared" si="1"/>
        <v>0</v>
      </c>
    </row>
    <row r="32" spans="1:80" ht="13.5" customHeight="1" x14ac:dyDescent="0.25">
      <c r="A32" s="76" t="s">
        <v>176</v>
      </c>
      <c r="B32" s="174">
        <f t="shared" ref="B32:H32" si="9">SUM(B29:B31)</f>
        <v>0</v>
      </c>
      <c r="C32" s="31">
        <f t="shared" si="9"/>
        <v>0</v>
      </c>
      <c r="D32" s="31">
        <f t="shared" si="9"/>
        <v>0</v>
      </c>
      <c r="E32" s="31">
        <f t="shared" si="9"/>
        <v>0</v>
      </c>
      <c r="F32" s="31">
        <f t="shared" si="9"/>
        <v>0</v>
      </c>
      <c r="G32" s="31">
        <f t="shared" si="9"/>
        <v>0</v>
      </c>
      <c r="H32" s="174">
        <f t="shared" si="9"/>
        <v>0</v>
      </c>
      <c r="I32" s="31">
        <f t="shared" ref="I32:AV32" si="10">SUM(I29:I31)</f>
        <v>0</v>
      </c>
      <c r="J32" s="76" t="s">
        <v>176</v>
      </c>
      <c r="K32" s="174">
        <f>SUM(K29:K31)</f>
        <v>0</v>
      </c>
      <c r="L32" s="31">
        <f t="shared" si="10"/>
        <v>0</v>
      </c>
      <c r="M32" s="31">
        <f t="shared" si="10"/>
        <v>0</v>
      </c>
      <c r="N32" s="174">
        <f t="shared" si="10"/>
        <v>0</v>
      </c>
      <c r="O32" s="31">
        <f t="shared" si="10"/>
        <v>3767493</v>
      </c>
      <c r="P32" s="174">
        <f>SUM(P29:P31)</f>
        <v>0</v>
      </c>
      <c r="Q32" s="31">
        <f t="shared" si="10"/>
        <v>0</v>
      </c>
      <c r="R32" s="76" t="s">
        <v>176</v>
      </c>
      <c r="S32" s="174">
        <f>SUM(S29:S31)</f>
        <v>0</v>
      </c>
      <c r="T32" s="31">
        <f t="shared" si="10"/>
        <v>2461934</v>
      </c>
      <c r="U32" s="174">
        <f t="shared" si="10"/>
        <v>0</v>
      </c>
      <c r="V32" s="31">
        <f t="shared" si="10"/>
        <v>15866325</v>
      </c>
      <c r="W32" s="174">
        <f t="shared" si="10"/>
        <v>0</v>
      </c>
      <c r="X32" s="31">
        <f t="shared" si="10"/>
        <v>0</v>
      </c>
      <c r="Y32" s="174">
        <f t="shared" si="10"/>
        <v>951735952</v>
      </c>
      <c r="Z32" s="31">
        <f t="shared" si="10"/>
        <v>1294482233</v>
      </c>
      <c r="AA32" s="174">
        <f>SUM(AA29:AA31)</f>
        <v>0</v>
      </c>
      <c r="AB32" s="31">
        <f t="shared" si="10"/>
        <v>0</v>
      </c>
      <c r="AC32" s="76" t="s">
        <v>176</v>
      </c>
      <c r="AD32" s="174">
        <f t="shared" si="10"/>
        <v>0</v>
      </c>
      <c r="AE32" s="189">
        <f t="shared" si="10"/>
        <v>0</v>
      </c>
      <c r="AF32" s="180">
        <f t="shared" si="10"/>
        <v>0</v>
      </c>
      <c r="AG32" s="31">
        <f t="shared" si="10"/>
        <v>0</v>
      </c>
      <c r="AH32" s="180">
        <f t="shared" si="10"/>
        <v>0</v>
      </c>
      <c r="AI32" s="31">
        <f t="shared" si="10"/>
        <v>0</v>
      </c>
      <c r="AJ32" s="180">
        <f t="shared" si="10"/>
        <v>0</v>
      </c>
      <c r="AK32" s="31">
        <f t="shared" si="10"/>
        <v>66000</v>
      </c>
      <c r="AL32" s="174">
        <f>SUM(AL29:AL31)</f>
        <v>0</v>
      </c>
      <c r="AM32" s="31">
        <f t="shared" si="10"/>
        <v>14787616</v>
      </c>
      <c r="AN32" s="31">
        <f t="shared" si="10"/>
        <v>0</v>
      </c>
      <c r="AO32" s="31">
        <f t="shared" si="10"/>
        <v>2771470</v>
      </c>
      <c r="AP32" s="31">
        <f t="shared" si="10"/>
        <v>0</v>
      </c>
      <c r="AQ32" s="31">
        <f t="shared" si="10"/>
        <v>60303671</v>
      </c>
      <c r="AR32" s="76" t="s">
        <v>176</v>
      </c>
      <c r="AS32" s="174">
        <f t="shared" si="10"/>
        <v>0</v>
      </c>
      <c r="AT32" s="31">
        <f t="shared" si="10"/>
        <v>0</v>
      </c>
      <c r="AU32" s="174">
        <f t="shared" si="10"/>
        <v>0</v>
      </c>
      <c r="AV32" s="31">
        <f t="shared" si="10"/>
        <v>0</v>
      </c>
      <c r="AW32" s="31">
        <f t="shared" ref="AW32:BZ32" si="11">SUM(AW29:AW31)</f>
        <v>0</v>
      </c>
      <c r="AX32" s="31">
        <f t="shared" si="11"/>
        <v>2299100</v>
      </c>
      <c r="AY32" s="31">
        <f t="shared" si="11"/>
        <v>2000000</v>
      </c>
      <c r="AZ32" s="31">
        <f t="shared" si="11"/>
        <v>2505783</v>
      </c>
      <c r="BA32" s="174">
        <f t="shared" si="11"/>
        <v>0</v>
      </c>
      <c r="BB32" s="31">
        <f t="shared" si="11"/>
        <v>0</v>
      </c>
      <c r="BC32" s="31">
        <f t="shared" si="11"/>
        <v>0</v>
      </c>
      <c r="BD32" s="31">
        <f t="shared" si="11"/>
        <v>0</v>
      </c>
      <c r="BE32" s="31">
        <f t="shared" si="11"/>
        <v>0</v>
      </c>
      <c r="BF32" s="31">
        <f t="shared" si="11"/>
        <v>0</v>
      </c>
      <c r="BG32" s="174">
        <f>SUM(BG29:BG31)</f>
        <v>0</v>
      </c>
      <c r="BH32" s="31">
        <f t="shared" si="11"/>
        <v>0</v>
      </c>
      <c r="BI32" s="76" t="s">
        <v>176</v>
      </c>
      <c r="BJ32" s="31">
        <f t="shared" si="11"/>
        <v>0</v>
      </c>
      <c r="BK32" s="31">
        <f t="shared" si="11"/>
        <v>0</v>
      </c>
      <c r="BL32" s="189">
        <f t="shared" si="11"/>
        <v>0</v>
      </c>
      <c r="BM32" s="31">
        <f t="shared" si="11"/>
        <v>0</v>
      </c>
      <c r="BN32" s="31">
        <f t="shared" si="11"/>
        <v>0</v>
      </c>
      <c r="BO32" s="31">
        <f t="shared" si="11"/>
        <v>0</v>
      </c>
      <c r="BP32" s="189">
        <f t="shared" si="11"/>
        <v>0</v>
      </c>
      <c r="BQ32" s="31">
        <f t="shared" si="11"/>
        <v>0</v>
      </c>
      <c r="BR32" s="31">
        <f t="shared" si="11"/>
        <v>0</v>
      </c>
      <c r="BS32" s="31">
        <f t="shared" si="11"/>
        <v>0</v>
      </c>
      <c r="BT32" s="76" t="s">
        <v>176</v>
      </c>
      <c r="BU32" s="189">
        <f t="shared" si="11"/>
        <v>0</v>
      </c>
      <c r="BV32" s="31">
        <f t="shared" si="11"/>
        <v>0</v>
      </c>
      <c r="BW32" s="189">
        <f t="shared" si="11"/>
        <v>0</v>
      </c>
      <c r="BX32" s="31">
        <f t="shared" si="11"/>
        <v>0</v>
      </c>
      <c r="BY32" s="189">
        <f>SUM(BY29:BY31)</f>
        <v>0</v>
      </c>
      <c r="BZ32" s="31">
        <f t="shared" si="11"/>
        <v>0</v>
      </c>
      <c r="CA32" s="114">
        <f t="shared" si="0"/>
        <v>953735952</v>
      </c>
      <c r="CB32" s="114">
        <f t="shared" si="1"/>
        <v>1399311625</v>
      </c>
    </row>
    <row r="33" spans="1:81" ht="13.5" customHeight="1" x14ac:dyDescent="0.25">
      <c r="A33" s="76"/>
      <c r="B33" s="180"/>
      <c r="C33" s="31"/>
      <c r="D33" s="31"/>
      <c r="E33" s="31"/>
      <c r="F33" s="31"/>
      <c r="G33" s="31"/>
      <c r="H33" s="174"/>
      <c r="I33" s="31"/>
      <c r="J33" s="76"/>
      <c r="K33" s="180"/>
      <c r="L33" s="24"/>
      <c r="M33" s="24"/>
      <c r="N33" s="180"/>
      <c r="O33" s="24"/>
      <c r="P33" s="180"/>
      <c r="Q33" s="24"/>
      <c r="R33" s="76"/>
      <c r="S33" s="180"/>
      <c r="T33" s="24"/>
      <c r="U33" s="180"/>
      <c r="V33" s="13"/>
      <c r="W33" s="180"/>
      <c r="X33" s="13"/>
      <c r="Y33" s="180"/>
      <c r="Z33" s="13"/>
      <c r="AA33" s="180"/>
      <c r="AB33" s="13"/>
      <c r="AC33" s="76"/>
      <c r="AD33" s="174"/>
      <c r="AE33" s="193"/>
      <c r="AF33" s="182"/>
      <c r="AG33" s="13"/>
      <c r="AH33" s="182"/>
      <c r="AI33" s="13"/>
      <c r="AJ33" s="182"/>
      <c r="AK33" s="13"/>
      <c r="AL33" s="182"/>
      <c r="AM33" s="23"/>
      <c r="AN33" s="24"/>
      <c r="AO33" s="24"/>
      <c r="AP33" s="24"/>
      <c r="AQ33" s="24"/>
      <c r="AR33" s="76"/>
      <c r="AS33" s="182"/>
      <c r="AT33" s="76"/>
      <c r="AU33" s="182"/>
      <c r="AV33" s="13"/>
      <c r="AW33" s="114"/>
      <c r="AX33" s="114"/>
      <c r="AY33" s="114"/>
      <c r="AZ33" s="114"/>
      <c r="BA33" s="182"/>
      <c r="BB33" s="114"/>
      <c r="BC33" s="114"/>
      <c r="BD33" s="114"/>
      <c r="BE33" s="53"/>
      <c r="BF33" s="53"/>
      <c r="BG33" s="175"/>
      <c r="BH33" s="53"/>
      <c r="BI33" s="76"/>
      <c r="BJ33" s="53"/>
      <c r="BK33" s="53"/>
      <c r="BL33" s="193"/>
      <c r="BM33" s="53"/>
      <c r="BN33" s="53"/>
      <c r="BO33" s="53"/>
      <c r="BP33" s="193"/>
      <c r="BQ33" s="53"/>
      <c r="BR33" s="53"/>
      <c r="BS33" s="53"/>
      <c r="BT33" s="76"/>
      <c r="BU33" s="193"/>
      <c r="BV33" s="53"/>
      <c r="BW33" s="193"/>
      <c r="BX33" s="53"/>
      <c r="BY33" s="193"/>
      <c r="BZ33" s="53"/>
      <c r="CA33" s="114">
        <f t="shared" si="0"/>
        <v>0</v>
      </c>
      <c r="CB33" s="114">
        <f t="shared" si="1"/>
        <v>0</v>
      </c>
    </row>
    <row r="34" spans="1:81" ht="13.5" customHeight="1" x14ac:dyDescent="0.25">
      <c r="A34" s="77" t="s">
        <v>167</v>
      </c>
      <c r="B34" s="180"/>
      <c r="C34" s="31"/>
      <c r="D34" s="31"/>
      <c r="E34" s="31"/>
      <c r="F34" s="31"/>
      <c r="G34" s="31"/>
      <c r="H34" s="174"/>
      <c r="I34" s="31"/>
      <c r="J34" s="77" t="s">
        <v>167</v>
      </c>
      <c r="K34" s="180"/>
      <c r="L34" s="24"/>
      <c r="M34" s="24"/>
      <c r="N34" s="180"/>
      <c r="O34" s="24"/>
      <c r="P34" s="180"/>
      <c r="Q34" s="24"/>
      <c r="R34" s="77" t="s">
        <v>167</v>
      </c>
      <c r="S34" s="180"/>
      <c r="T34" s="24"/>
      <c r="U34" s="180"/>
      <c r="V34" s="13"/>
      <c r="W34" s="180"/>
      <c r="X34" s="13"/>
      <c r="Y34" s="180"/>
      <c r="Z34" s="13"/>
      <c r="AA34" s="180"/>
      <c r="AB34" s="13"/>
      <c r="AC34" s="77" t="s">
        <v>167</v>
      </c>
      <c r="AD34" s="174"/>
      <c r="AE34" s="193"/>
      <c r="AF34" s="182"/>
      <c r="AG34" s="13"/>
      <c r="AH34" s="182"/>
      <c r="AI34" s="13"/>
      <c r="AJ34" s="182"/>
      <c r="AK34" s="13"/>
      <c r="AL34" s="182"/>
      <c r="AM34" s="28"/>
      <c r="AN34" s="24"/>
      <c r="AO34" s="24"/>
      <c r="AP34" s="24"/>
      <c r="AQ34" s="24"/>
      <c r="AR34" s="77" t="s">
        <v>167</v>
      </c>
      <c r="AS34" s="182"/>
      <c r="AT34" s="77"/>
      <c r="AU34" s="182"/>
      <c r="AV34" s="13"/>
      <c r="AW34" s="114"/>
      <c r="AX34" s="114"/>
      <c r="AY34" s="114"/>
      <c r="AZ34" s="114"/>
      <c r="BA34" s="182"/>
      <c r="BB34" s="114"/>
      <c r="BC34" s="114"/>
      <c r="BD34" s="114"/>
      <c r="BE34" s="53"/>
      <c r="BF34" s="53"/>
      <c r="BG34" s="109"/>
      <c r="BH34" s="53"/>
      <c r="BI34" s="77" t="s">
        <v>167</v>
      </c>
      <c r="BJ34" s="53"/>
      <c r="BK34" s="53"/>
      <c r="BL34" s="193"/>
      <c r="BM34" s="53"/>
      <c r="BN34" s="53"/>
      <c r="BO34" s="53"/>
      <c r="BP34" s="193"/>
      <c r="BQ34" s="53"/>
      <c r="BR34" s="53"/>
      <c r="BS34" s="53"/>
      <c r="BT34" s="77" t="s">
        <v>167</v>
      </c>
      <c r="BU34" s="193"/>
      <c r="BV34" s="53"/>
      <c r="BW34" s="193"/>
      <c r="BX34" s="53"/>
      <c r="BY34" s="193"/>
      <c r="BZ34" s="53"/>
      <c r="CA34" s="114">
        <f t="shared" si="0"/>
        <v>0</v>
      </c>
      <c r="CB34" s="114">
        <f t="shared" si="1"/>
        <v>0</v>
      </c>
    </row>
    <row r="35" spans="1:81" ht="13.5" customHeight="1" x14ac:dyDescent="0.25">
      <c r="A35" s="77" t="s">
        <v>168</v>
      </c>
      <c r="B35" s="180"/>
      <c r="C35" s="31"/>
      <c r="D35" s="31"/>
      <c r="E35" s="31"/>
      <c r="F35" s="31"/>
      <c r="G35" s="31"/>
      <c r="H35" s="174"/>
      <c r="I35" s="31"/>
      <c r="J35" s="77" t="s">
        <v>168</v>
      </c>
      <c r="K35" s="180"/>
      <c r="L35" s="24"/>
      <c r="M35" s="24"/>
      <c r="N35" s="180"/>
      <c r="O35" s="24"/>
      <c r="P35" s="180"/>
      <c r="Q35" s="24"/>
      <c r="R35" s="77" t="s">
        <v>168</v>
      </c>
      <c r="S35" s="180"/>
      <c r="T35" s="24"/>
      <c r="U35" s="180"/>
      <c r="V35" s="13"/>
      <c r="W35" s="180"/>
      <c r="X35" s="13"/>
      <c r="Y35" s="180"/>
      <c r="Z35" s="13"/>
      <c r="AA35" s="180"/>
      <c r="AB35" s="13"/>
      <c r="AC35" s="77" t="s">
        <v>168</v>
      </c>
      <c r="AD35" s="174"/>
      <c r="AE35" s="193"/>
      <c r="AF35" s="182"/>
      <c r="AG35" s="13"/>
      <c r="AH35" s="182"/>
      <c r="AI35" s="13"/>
      <c r="AJ35" s="182"/>
      <c r="AK35" s="13"/>
      <c r="AL35" s="182"/>
      <c r="AM35" s="31"/>
      <c r="AN35" s="24"/>
      <c r="AO35" s="24"/>
      <c r="AP35" s="24"/>
      <c r="AQ35" s="24"/>
      <c r="AR35" s="77" t="s">
        <v>168</v>
      </c>
      <c r="AS35" s="182"/>
      <c r="AT35" s="77"/>
      <c r="AU35" s="182"/>
      <c r="AV35" s="13"/>
      <c r="AW35" s="114"/>
      <c r="AX35" s="114"/>
      <c r="AY35" s="114"/>
      <c r="AZ35" s="114"/>
      <c r="BA35" s="182"/>
      <c r="BB35" s="114"/>
      <c r="BC35" s="114"/>
      <c r="BD35" s="114"/>
      <c r="BE35" s="53"/>
      <c r="BF35" s="53"/>
      <c r="BG35" s="174"/>
      <c r="BH35" s="53"/>
      <c r="BI35" s="77" t="s">
        <v>168</v>
      </c>
      <c r="BJ35" s="53"/>
      <c r="BK35" s="53"/>
      <c r="BL35" s="193"/>
      <c r="BM35" s="53"/>
      <c r="BN35" s="53"/>
      <c r="BO35" s="53"/>
      <c r="BP35" s="193"/>
      <c r="BQ35" s="53"/>
      <c r="BR35" s="53"/>
      <c r="BS35" s="53"/>
      <c r="BT35" s="77" t="s">
        <v>168</v>
      </c>
      <c r="BU35" s="193"/>
      <c r="BV35" s="53"/>
      <c r="BW35" s="193"/>
      <c r="BX35" s="53"/>
      <c r="BY35" s="193"/>
      <c r="BZ35" s="53"/>
      <c r="CA35" s="114">
        <f t="shared" si="0"/>
        <v>0</v>
      </c>
      <c r="CB35" s="114">
        <f t="shared" si="1"/>
        <v>0</v>
      </c>
    </row>
    <row r="36" spans="1:81" ht="13.5" customHeight="1" x14ac:dyDescent="0.25">
      <c r="A36" s="78" t="s">
        <v>177</v>
      </c>
      <c r="B36" s="180"/>
      <c r="C36" s="31"/>
      <c r="D36" s="31"/>
      <c r="E36" s="31"/>
      <c r="F36" s="31"/>
      <c r="G36" s="31"/>
      <c r="H36" s="174"/>
      <c r="I36" s="31"/>
      <c r="J36" s="78" t="s">
        <v>177</v>
      </c>
      <c r="K36" s="180"/>
      <c r="L36" s="24"/>
      <c r="M36" s="24"/>
      <c r="N36" s="180"/>
      <c r="O36" s="24"/>
      <c r="P36" s="180"/>
      <c r="Q36" s="24"/>
      <c r="R36" s="78" t="s">
        <v>177</v>
      </c>
      <c r="S36" s="180"/>
      <c r="T36" s="24"/>
      <c r="U36" s="180"/>
      <c r="V36" s="13"/>
      <c r="W36" s="180"/>
      <c r="X36" s="13"/>
      <c r="Y36" s="180"/>
      <c r="Z36" s="13"/>
      <c r="AA36" s="180"/>
      <c r="AB36" s="13"/>
      <c r="AC36" s="78" t="s">
        <v>177</v>
      </c>
      <c r="AD36" s="174"/>
      <c r="AE36" s="193"/>
      <c r="AF36" s="182"/>
      <c r="AG36" s="13"/>
      <c r="AH36" s="182"/>
      <c r="AI36" s="13"/>
      <c r="AJ36" s="182"/>
      <c r="AK36" s="13"/>
      <c r="AL36" s="182"/>
      <c r="AM36" s="8"/>
      <c r="AN36" s="24"/>
      <c r="AO36" s="24"/>
      <c r="AP36" s="24"/>
      <c r="AQ36" s="24"/>
      <c r="AR36" s="78" t="s">
        <v>177</v>
      </c>
      <c r="AS36" s="182"/>
      <c r="AT36" s="78"/>
      <c r="AU36" s="182"/>
      <c r="AV36" s="13"/>
      <c r="AW36" s="114"/>
      <c r="AX36" s="114"/>
      <c r="AY36" s="114"/>
      <c r="AZ36" s="114"/>
      <c r="BA36" s="182"/>
      <c r="BB36" s="114"/>
      <c r="BC36" s="114"/>
      <c r="BD36" s="114"/>
      <c r="BE36" s="53"/>
      <c r="BF36" s="53"/>
      <c r="BG36" s="110"/>
      <c r="BH36" s="53"/>
      <c r="BI36" s="78" t="s">
        <v>177</v>
      </c>
      <c r="BJ36" s="53"/>
      <c r="BK36" s="53"/>
      <c r="BL36" s="193"/>
      <c r="BM36" s="53"/>
      <c r="BN36" s="53"/>
      <c r="BO36" s="53"/>
      <c r="BP36" s="193"/>
      <c r="BQ36" s="53"/>
      <c r="BR36" s="53"/>
      <c r="BS36" s="53"/>
      <c r="BT36" s="78" t="s">
        <v>177</v>
      </c>
      <c r="BU36" s="193"/>
      <c r="BV36" s="53"/>
      <c r="BW36" s="193"/>
      <c r="BX36" s="53"/>
      <c r="BY36" s="193"/>
      <c r="BZ36" s="53"/>
      <c r="CA36" s="114">
        <f t="shared" si="0"/>
        <v>0</v>
      </c>
      <c r="CB36" s="114">
        <f t="shared" si="1"/>
        <v>0</v>
      </c>
    </row>
    <row r="37" spans="1:81" ht="13.5" customHeight="1" x14ac:dyDescent="0.25">
      <c r="A37" s="77" t="s">
        <v>170</v>
      </c>
      <c r="B37" s="180"/>
      <c r="C37" s="31"/>
      <c r="D37" s="31"/>
      <c r="E37" s="31"/>
      <c r="F37" s="31"/>
      <c r="G37" s="31"/>
      <c r="H37" s="174"/>
      <c r="I37" s="31"/>
      <c r="J37" s="77" t="s">
        <v>170</v>
      </c>
      <c r="K37" s="180"/>
      <c r="L37" s="24"/>
      <c r="M37" s="24"/>
      <c r="N37" s="180"/>
      <c r="O37" s="24"/>
      <c r="P37" s="180"/>
      <c r="Q37" s="24"/>
      <c r="R37" s="77" t="s">
        <v>170</v>
      </c>
      <c r="S37" s="180"/>
      <c r="T37" s="24"/>
      <c r="U37" s="180"/>
      <c r="V37" s="13"/>
      <c r="W37" s="180"/>
      <c r="X37" s="13"/>
      <c r="Y37" s="180"/>
      <c r="Z37" s="13"/>
      <c r="AA37" s="180"/>
      <c r="AB37" s="13"/>
      <c r="AC37" s="77" t="s">
        <v>170</v>
      </c>
      <c r="AD37" s="174"/>
      <c r="AE37" s="193"/>
      <c r="AF37" s="182"/>
      <c r="AG37" s="13"/>
      <c r="AH37" s="182"/>
      <c r="AI37" s="13"/>
      <c r="AJ37" s="182"/>
      <c r="AK37" s="13"/>
      <c r="AL37" s="182"/>
      <c r="AM37" s="8"/>
      <c r="AN37" s="24"/>
      <c r="AO37" s="24"/>
      <c r="AP37" s="24"/>
      <c r="AQ37" s="24"/>
      <c r="AR37" s="77" t="s">
        <v>170</v>
      </c>
      <c r="AS37" s="182"/>
      <c r="AT37" s="77"/>
      <c r="AU37" s="182"/>
      <c r="AV37" s="13"/>
      <c r="AW37" s="114"/>
      <c r="AX37" s="114"/>
      <c r="AY37" s="114"/>
      <c r="AZ37" s="114"/>
      <c r="BA37" s="182"/>
      <c r="BB37" s="114"/>
      <c r="BC37" s="114"/>
      <c r="BD37" s="114"/>
      <c r="BE37" s="53"/>
      <c r="BF37" s="53"/>
      <c r="BG37" s="110"/>
      <c r="BH37" s="53"/>
      <c r="BI37" s="77" t="s">
        <v>170</v>
      </c>
      <c r="BJ37" s="53"/>
      <c r="BK37" s="53"/>
      <c r="BL37" s="193"/>
      <c r="BM37" s="53"/>
      <c r="BN37" s="53"/>
      <c r="BO37" s="53"/>
      <c r="BP37" s="193"/>
      <c r="BQ37" s="53"/>
      <c r="BR37" s="53"/>
      <c r="BS37" s="53"/>
      <c r="BT37" s="77" t="s">
        <v>170</v>
      </c>
      <c r="BU37" s="193"/>
      <c r="BV37" s="53"/>
      <c r="BW37" s="193"/>
      <c r="BX37" s="53"/>
      <c r="BY37" s="193"/>
      <c r="BZ37" s="53"/>
      <c r="CA37" s="114">
        <f t="shared" si="0"/>
        <v>0</v>
      </c>
      <c r="CB37" s="114">
        <f t="shared" si="1"/>
        <v>0</v>
      </c>
    </row>
    <row r="38" spans="1:81" ht="13.5" customHeight="1" x14ac:dyDescent="0.25">
      <c r="A38" s="77" t="s">
        <v>171</v>
      </c>
      <c r="B38" s="180"/>
      <c r="C38" s="31"/>
      <c r="D38" s="31"/>
      <c r="E38" s="31"/>
      <c r="F38" s="31"/>
      <c r="G38" s="31"/>
      <c r="H38" s="174"/>
      <c r="I38" s="31"/>
      <c r="J38" s="77" t="s">
        <v>171</v>
      </c>
      <c r="K38" s="180"/>
      <c r="L38" s="24"/>
      <c r="M38" s="24"/>
      <c r="N38" s="180"/>
      <c r="O38" s="24"/>
      <c r="P38" s="180"/>
      <c r="Q38" s="24"/>
      <c r="R38" s="77" t="s">
        <v>171</v>
      </c>
      <c r="S38" s="180"/>
      <c r="T38" s="24"/>
      <c r="U38" s="180"/>
      <c r="V38" s="13"/>
      <c r="W38" s="180"/>
      <c r="X38" s="13"/>
      <c r="Y38" s="180"/>
      <c r="Z38" s="13"/>
      <c r="AA38" s="180"/>
      <c r="AB38" s="13"/>
      <c r="AC38" s="77" t="s">
        <v>171</v>
      </c>
      <c r="AD38" s="174"/>
      <c r="AE38" s="193"/>
      <c r="AF38" s="182"/>
      <c r="AG38" s="13"/>
      <c r="AH38" s="182"/>
      <c r="AI38" s="13"/>
      <c r="AJ38" s="182"/>
      <c r="AK38" s="13"/>
      <c r="AL38" s="182"/>
      <c r="AM38" s="8"/>
      <c r="AN38" s="24"/>
      <c r="AO38" s="24"/>
      <c r="AP38" s="24"/>
      <c r="AQ38" s="24"/>
      <c r="AR38" s="77" t="s">
        <v>171</v>
      </c>
      <c r="AS38" s="182"/>
      <c r="AT38" s="77"/>
      <c r="AU38" s="182"/>
      <c r="AV38" s="13"/>
      <c r="AW38" s="114"/>
      <c r="AX38" s="114"/>
      <c r="AY38" s="114"/>
      <c r="AZ38" s="114"/>
      <c r="BA38" s="182"/>
      <c r="BB38" s="114"/>
      <c r="BC38" s="114"/>
      <c r="BD38" s="114"/>
      <c r="BE38" s="53"/>
      <c r="BF38" s="53"/>
      <c r="BG38" s="110"/>
      <c r="BH38" s="53"/>
      <c r="BI38" s="77" t="s">
        <v>171</v>
      </c>
      <c r="BJ38" s="53"/>
      <c r="BK38" s="53"/>
      <c r="BL38" s="193"/>
      <c r="BM38" s="53"/>
      <c r="BN38" s="53"/>
      <c r="BO38" s="53"/>
      <c r="BP38" s="193"/>
      <c r="BQ38" s="53"/>
      <c r="BR38" s="53"/>
      <c r="BS38" s="53"/>
      <c r="BT38" s="77" t="s">
        <v>171</v>
      </c>
      <c r="BU38" s="193"/>
      <c r="BV38" s="53"/>
      <c r="BW38" s="193"/>
      <c r="BX38" s="53"/>
      <c r="BY38" s="193"/>
      <c r="BZ38" s="53"/>
      <c r="CA38" s="114">
        <f t="shared" si="0"/>
        <v>0</v>
      </c>
      <c r="CB38" s="114">
        <f t="shared" si="1"/>
        <v>0</v>
      </c>
    </row>
    <row r="39" spans="1:81" ht="13.5" customHeight="1" x14ac:dyDescent="0.25">
      <c r="A39" s="77" t="s">
        <v>172</v>
      </c>
      <c r="B39" s="180"/>
      <c r="C39" s="31"/>
      <c r="D39" s="31"/>
      <c r="E39" s="31"/>
      <c r="F39" s="31"/>
      <c r="G39" s="31"/>
      <c r="H39" s="174"/>
      <c r="I39" s="31"/>
      <c r="J39" s="77" t="s">
        <v>172</v>
      </c>
      <c r="K39" s="180"/>
      <c r="L39" s="24"/>
      <c r="M39" s="24"/>
      <c r="N39" s="180"/>
      <c r="O39" s="24"/>
      <c r="P39" s="180"/>
      <c r="Q39" s="24"/>
      <c r="R39" s="77" t="s">
        <v>172</v>
      </c>
      <c r="S39" s="180"/>
      <c r="T39" s="24"/>
      <c r="U39" s="180"/>
      <c r="V39" s="13"/>
      <c r="W39" s="180"/>
      <c r="X39" s="13"/>
      <c r="Y39" s="180"/>
      <c r="Z39" s="13"/>
      <c r="AA39" s="180"/>
      <c r="AB39" s="13"/>
      <c r="AC39" s="77" t="s">
        <v>172</v>
      </c>
      <c r="AD39" s="174"/>
      <c r="AE39" s="193"/>
      <c r="AF39" s="182"/>
      <c r="AG39" s="13"/>
      <c r="AH39" s="182"/>
      <c r="AI39" s="13"/>
      <c r="AJ39" s="182"/>
      <c r="AK39" s="13"/>
      <c r="AL39" s="182"/>
      <c r="AM39" s="8"/>
      <c r="AN39" s="24"/>
      <c r="AO39" s="24"/>
      <c r="AP39" s="24"/>
      <c r="AQ39" s="24"/>
      <c r="AR39" s="77" t="s">
        <v>172</v>
      </c>
      <c r="AS39" s="182"/>
      <c r="AT39" s="77"/>
      <c r="AU39" s="182"/>
      <c r="AV39" s="13"/>
      <c r="AW39" s="114"/>
      <c r="AX39" s="114"/>
      <c r="AY39" s="114"/>
      <c r="AZ39" s="114"/>
      <c r="BA39" s="182"/>
      <c r="BB39" s="114"/>
      <c r="BC39" s="114"/>
      <c r="BD39" s="114"/>
      <c r="BE39" s="53"/>
      <c r="BF39" s="53"/>
      <c r="BG39" s="110"/>
      <c r="BH39" s="53"/>
      <c r="BI39" s="77" t="s">
        <v>172</v>
      </c>
      <c r="BJ39" s="53"/>
      <c r="BK39" s="53"/>
      <c r="BL39" s="193"/>
      <c r="BM39" s="53"/>
      <c r="BN39" s="53"/>
      <c r="BO39" s="53"/>
      <c r="BP39" s="193"/>
      <c r="BQ39" s="53"/>
      <c r="BR39" s="53"/>
      <c r="BS39" s="53"/>
      <c r="BT39" s="77" t="s">
        <v>172</v>
      </c>
      <c r="BU39" s="193"/>
      <c r="BV39" s="53"/>
      <c r="BW39" s="193"/>
      <c r="BX39" s="53"/>
      <c r="BY39" s="193"/>
      <c r="BZ39" s="53"/>
      <c r="CA39" s="114">
        <f t="shared" si="0"/>
        <v>0</v>
      </c>
      <c r="CB39" s="114">
        <f t="shared" si="1"/>
        <v>0</v>
      </c>
    </row>
    <row r="40" spans="1:81" ht="13.5" customHeight="1" x14ac:dyDescent="0.25">
      <c r="A40" s="77" t="s">
        <v>173</v>
      </c>
      <c r="B40" s="180"/>
      <c r="C40" s="31"/>
      <c r="D40" s="31"/>
      <c r="E40" s="31"/>
      <c r="F40" s="31"/>
      <c r="G40" s="31"/>
      <c r="H40" s="174"/>
      <c r="I40" s="31"/>
      <c r="J40" s="77" t="s">
        <v>173</v>
      </c>
      <c r="K40" s="180"/>
      <c r="L40" s="24"/>
      <c r="M40" s="24"/>
      <c r="N40" s="183"/>
      <c r="O40" s="24"/>
      <c r="P40" s="180"/>
      <c r="Q40" s="24"/>
      <c r="R40" s="77" t="s">
        <v>173</v>
      </c>
      <c r="S40" s="180"/>
      <c r="T40" s="24"/>
      <c r="U40" s="180"/>
      <c r="V40" s="13"/>
      <c r="W40" s="180"/>
      <c r="X40" s="13"/>
      <c r="Y40" s="180"/>
      <c r="Z40" s="13"/>
      <c r="AA40" s="180"/>
      <c r="AB40" s="13"/>
      <c r="AC40" s="77" t="s">
        <v>173</v>
      </c>
      <c r="AD40" s="174"/>
      <c r="AE40" s="193"/>
      <c r="AF40" s="182"/>
      <c r="AG40" s="13"/>
      <c r="AH40" s="182"/>
      <c r="AI40" s="13"/>
      <c r="AJ40" s="182"/>
      <c r="AK40" s="13"/>
      <c r="AL40" s="182"/>
      <c r="AM40" s="8"/>
      <c r="AN40" s="23"/>
      <c r="AO40" s="23"/>
      <c r="AP40" s="24"/>
      <c r="AQ40" s="24"/>
      <c r="AR40" s="77" t="s">
        <v>173</v>
      </c>
      <c r="AS40" s="182"/>
      <c r="AT40" s="77"/>
      <c r="AU40" s="182"/>
      <c r="AV40" s="13"/>
      <c r="AW40" s="114"/>
      <c r="AX40" s="114"/>
      <c r="AY40" s="114"/>
      <c r="AZ40" s="114"/>
      <c r="BA40" s="182"/>
      <c r="BB40" s="114"/>
      <c r="BC40" s="114"/>
      <c r="BD40" s="114"/>
      <c r="BE40" s="53"/>
      <c r="BF40" s="53"/>
      <c r="BG40" s="260">
        <v>704472</v>
      </c>
      <c r="BH40" s="114">
        <v>3234024</v>
      </c>
      <c r="BI40" s="77" t="s">
        <v>173</v>
      </c>
      <c r="BJ40" s="53"/>
      <c r="BK40" s="53"/>
      <c r="BL40" s="193"/>
      <c r="BM40" s="53"/>
      <c r="BN40" s="53"/>
      <c r="BO40" s="53"/>
      <c r="BP40" s="195">
        <v>1689552</v>
      </c>
      <c r="BQ40" s="114"/>
      <c r="BR40" s="53"/>
      <c r="BS40" s="53"/>
      <c r="BT40" s="77" t="s">
        <v>173</v>
      </c>
      <c r="BU40" s="193"/>
      <c r="BV40" s="53"/>
      <c r="BW40" s="193"/>
      <c r="BX40" s="53"/>
      <c r="BY40" s="193"/>
      <c r="BZ40" s="53"/>
      <c r="CA40" s="114">
        <f t="shared" si="0"/>
        <v>2394024</v>
      </c>
      <c r="CB40" s="114">
        <f t="shared" si="1"/>
        <v>3234024</v>
      </c>
    </row>
    <row r="41" spans="1:81" ht="13.5" customHeight="1" x14ac:dyDescent="0.25">
      <c r="A41" s="80" t="s">
        <v>178</v>
      </c>
      <c r="B41" s="174">
        <f t="shared" ref="B41:H41" si="12">SUM(B34:B40)</f>
        <v>0</v>
      </c>
      <c r="C41" s="31">
        <f t="shared" si="12"/>
        <v>0</v>
      </c>
      <c r="D41" s="31">
        <f t="shared" si="12"/>
        <v>0</v>
      </c>
      <c r="E41" s="31">
        <f t="shared" si="12"/>
        <v>0</v>
      </c>
      <c r="F41" s="31">
        <f t="shared" si="12"/>
        <v>0</v>
      </c>
      <c r="G41" s="31">
        <f t="shared" si="12"/>
        <v>0</v>
      </c>
      <c r="H41" s="174">
        <f t="shared" si="12"/>
        <v>0</v>
      </c>
      <c r="I41" s="31">
        <f t="shared" ref="I41:AV41" si="13">SUM(I34:I40)</f>
        <v>0</v>
      </c>
      <c r="J41" s="80" t="s">
        <v>178</v>
      </c>
      <c r="K41" s="174">
        <f>SUM(K34:K40)</f>
        <v>0</v>
      </c>
      <c r="L41" s="31">
        <f t="shared" si="13"/>
        <v>0</v>
      </c>
      <c r="M41" s="31">
        <f t="shared" si="13"/>
        <v>0</v>
      </c>
      <c r="N41" s="174">
        <f t="shared" si="13"/>
        <v>0</v>
      </c>
      <c r="O41" s="31">
        <f t="shared" si="13"/>
        <v>0</v>
      </c>
      <c r="P41" s="174">
        <f t="shared" si="13"/>
        <v>0</v>
      </c>
      <c r="Q41" s="31">
        <f t="shared" si="13"/>
        <v>0</v>
      </c>
      <c r="R41" s="80" t="s">
        <v>178</v>
      </c>
      <c r="S41" s="174">
        <f>SUM(S34:S40)</f>
        <v>0</v>
      </c>
      <c r="T41" s="31">
        <f t="shared" si="13"/>
        <v>0</v>
      </c>
      <c r="U41" s="174">
        <f t="shared" si="13"/>
        <v>0</v>
      </c>
      <c r="V41" s="31">
        <f t="shared" si="13"/>
        <v>0</v>
      </c>
      <c r="W41" s="174">
        <f t="shared" si="13"/>
        <v>0</v>
      </c>
      <c r="X41" s="31">
        <f t="shared" si="13"/>
        <v>0</v>
      </c>
      <c r="Y41" s="174">
        <f t="shared" si="13"/>
        <v>0</v>
      </c>
      <c r="Z41" s="31">
        <f t="shared" si="13"/>
        <v>0</v>
      </c>
      <c r="AA41" s="174">
        <f>SUM(AA34:AA40)</f>
        <v>0</v>
      </c>
      <c r="AB41" s="31">
        <f t="shared" si="13"/>
        <v>0</v>
      </c>
      <c r="AC41" s="80" t="s">
        <v>178</v>
      </c>
      <c r="AD41" s="174">
        <f t="shared" si="13"/>
        <v>0</v>
      </c>
      <c r="AE41" s="189">
        <f t="shared" si="13"/>
        <v>0</v>
      </c>
      <c r="AF41" s="174">
        <f t="shared" si="13"/>
        <v>0</v>
      </c>
      <c r="AG41" s="31">
        <f t="shared" si="13"/>
        <v>0</v>
      </c>
      <c r="AH41" s="174">
        <f t="shared" si="13"/>
        <v>0</v>
      </c>
      <c r="AI41" s="31">
        <f t="shared" si="13"/>
        <v>0</v>
      </c>
      <c r="AJ41" s="174">
        <f t="shared" si="13"/>
        <v>0</v>
      </c>
      <c r="AK41" s="31">
        <f t="shared" si="13"/>
        <v>0</v>
      </c>
      <c r="AL41" s="174">
        <f>SUM(AL34:AL40)</f>
        <v>0</v>
      </c>
      <c r="AM41" s="31">
        <f t="shared" si="13"/>
        <v>0</v>
      </c>
      <c r="AN41" s="31">
        <f t="shared" si="13"/>
        <v>0</v>
      </c>
      <c r="AO41" s="31">
        <f t="shared" si="13"/>
        <v>0</v>
      </c>
      <c r="AP41" s="31">
        <f t="shared" si="13"/>
        <v>0</v>
      </c>
      <c r="AQ41" s="31">
        <f t="shared" si="13"/>
        <v>0</v>
      </c>
      <c r="AR41" s="80" t="s">
        <v>178</v>
      </c>
      <c r="AS41" s="174">
        <f t="shared" si="13"/>
        <v>0</v>
      </c>
      <c r="AT41" s="31">
        <f t="shared" si="13"/>
        <v>0</v>
      </c>
      <c r="AU41" s="174">
        <f t="shared" si="13"/>
        <v>0</v>
      </c>
      <c r="AV41" s="31">
        <f t="shared" si="13"/>
        <v>0</v>
      </c>
      <c r="AW41" s="31">
        <f t="shared" ref="AW41:BZ41" si="14">SUM(AW34:AW40)</f>
        <v>0</v>
      </c>
      <c r="AX41" s="31">
        <f t="shared" si="14"/>
        <v>0</v>
      </c>
      <c r="AY41" s="31">
        <f t="shared" si="14"/>
        <v>0</v>
      </c>
      <c r="AZ41" s="31">
        <f t="shared" si="14"/>
        <v>0</v>
      </c>
      <c r="BA41" s="174">
        <f t="shared" si="14"/>
        <v>0</v>
      </c>
      <c r="BB41" s="31">
        <f t="shared" si="14"/>
        <v>0</v>
      </c>
      <c r="BC41" s="31">
        <f t="shared" si="14"/>
        <v>0</v>
      </c>
      <c r="BD41" s="31">
        <f t="shared" si="14"/>
        <v>0</v>
      </c>
      <c r="BE41" s="31">
        <f t="shared" si="14"/>
        <v>0</v>
      </c>
      <c r="BF41" s="31">
        <f t="shared" si="14"/>
        <v>0</v>
      </c>
      <c r="BG41" s="174">
        <f>SUM(BG34:BG40)</f>
        <v>704472</v>
      </c>
      <c r="BH41" s="31">
        <f t="shared" si="14"/>
        <v>3234024</v>
      </c>
      <c r="BI41" s="80" t="s">
        <v>178</v>
      </c>
      <c r="BJ41" s="31">
        <f t="shared" si="14"/>
        <v>0</v>
      </c>
      <c r="BK41" s="31">
        <f t="shared" si="14"/>
        <v>0</v>
      </c>
      <c r="BL41" s="189">
        <f t="shared" si="14"/>
        <v>0</v>
      </c>
      <c r="BM41" s="31">
        <f t="shared" si="14"/>
        <v>0</v>
      </c>
      <c r="BN41" s="31">
        <f t="shared" si="14"/>
        <v>0</v>
      </c>
      <c r="BO41" s="31">
        <f t="shared" si="14"/>
        <v>0</v>
      </c>
      <c r="BP41" s="189">
        <f t="shared" si="14"/>
        <v>1689552</v>
      </c>
      <c r="BQ41" s="31">
        <f t="shared" si="14"/>
        <v>0</v>
      </c>
      <c r="BR41" s="31">
        <f t="shared" si="14"/>
        <v>0</v>
      </c>
      <c r="BS41" s="31">
        <f t="shared" si="14"/>
        <v>0</v>
      </c>
      <c r="BT41" s="80" t="s">
        <v>178</v>
      </c>
      <c r="BU41" s="189">
        <f t="shared" si="14"/>
        <v>0</v>
      </c>
      <c r="BV41" s="31">
        <f t="shared" si="14"/>
        <v>0</v>
      </c>
      <c r="BW41" s="189">
        <f t="shared" si="14"/>
        <v>0</v>
      </c>
      <c r="BX41" s="31">
        <f t="shared" si="14"/>
        <v>0</v>
      </c>
      <c r="BY41" s="189">
        <f>SUM(BY34:BY40)</f>
        <v>0</v>
      </c>
      <c r="BZ41" s="31">
        <f t="shared" si="14"/>
        <v>0</v>
      </c>
      <c r="CA41" s="122">
        <f t="shared" si="0"/>
        <v>2394024</v>
      </c>
      <c r="CB41" s="122">
        <f t="shared" si="1"/>
        <v>3234024</v>
      </c>
    </row>
    <row r="42" spans="1:81" ht="13.5" customHeight="1" x14ac:dyDescent="0.25">
      <c r="A42" s="10"/>
      <c r="B42" s="181"/>
      <c r="C42" s="31"/>
      <c r="D42" s="31"/>
      <c r="E42" s="31"/>
      <c r="F42" s="31"/>
      <c r="G42" s="31"/>
      <c r="H42" s="174"/>
      <c r="I42" s="31"/>
      <c r="J42" s="10"/>
      <c r="K42" s="181"/>
      <c r="L42" s="39"/>
      <c r="M42" s="39"/>
      <c r="N42" s="181"/>
      <c r="O42" s="39"/>
      <c r="P42" s="181"/>
      <c r="Q42" s="39"/>
      <c r="R42" s="10"/>
      <c r="S42" s="181"/>
      <c r="T42" s="39"/>
      <c r="U42" s="181"/>
      <c r="V42" s="8"/>
      <c r="W42" s="181"/>
      <c r="X42" s="8"/>
      <c r="Y42" s="181"/>
      <c r="Z42" s="8"/>
      <c r="AA42" s="181"/>
      <c r="AB42" s="8"/>
      <c r="AC42" s="10"/>
      <c r="AD42" s="174"/>
      <c r="AE42" s="186"/>
      <c r="AF42" s="110"/>
      <c r="AG42" s="8"/>
      <c r="AH42" s="110"/>
      <c r="AI42" s="8"/>
      <c r="AJ42" s="110"/>
      <c r="AK42" s="8"/>
      <c r="AL42" s="110"/>
      <c r="AM42" s="8"/>
      <c r="AN42" s="39"/>
      <c r="AO42" s="39"/>
      <c r="AP42" s="39"/>
      <c r="AQ42" s="39"/>
      <c r="AR42" s="10"/>
      <c r="AS42" s="110"/>
      <c r="AT42" s="10"/>
      <c r="AU42" s="110"/>
      <c r="AV42" s="13"/>
      <c r="AW42" s="114"/>
      <c r="AX42" s="114"/>
      <c r="AY42" s="114"/>
      <c r="AZ42" s="114"/>
      <c r="BA42" s="110"/>
      <c r="BB42" s="114"/>
      <c r="BC42" s="114"/>
      <c r="BD42" s="114"/>
      <c r="BE42" s="53"/>
      <c r="BF42" s="53"/>
      <c r="BG42" s="110"/>
      <c r="BH42" s="53"/>
      <c r="BI42" s="10"/>
      <c r="BJ42" s="53"/>
      <c r="BK42" s="53"/>
      <c r="BL42" s="186"/>
      <c r="BM42" s="53"/>
      <c r="BN42" s="53"/>
      <c r="BO42" s="53"/>
      <c r="BP42" s="186"/>
      <c r="BQ42" s="114"/>
      <c r="BR42" s="53"/>
      <c r="BS42" s="53"/>
      <c r="BT42" s="10"/>
      <c r="BU42" s="186"/>
      <c r="BV42" s="53"/>
      <c r="BW42" s="186"/>
      <c r="BX42" s="53"/>
      <c r="BY42" s="186"/>
      <c r="BZ42" s="53"/>
      <c r="CA42" s="114">
        <f t="shared" si="0"/>
        <v>0</v>
      </c>
      <c r="CB42" s="114">
        <f t="shared" si="1"/>
        <v>0</v>
      </c>
    </row>
    <row r="43" spans="1:81" s="38" customFormat="1" ht="13.5" customHeight="1" x14ac:dyDescent="0.25">
      <c r="A43" s="80" t="s">
        <v>38</v>
      </c>
      <c r="B43" s="174">
        <f t="shared" ref="B43:H43" si="15">B32+B41</f>
        <v>0</v>
      </c>
      <c r="C43" s="31">
        <f t="shared" si="15"/>
        <v>0</v>
      </c>
      <c r="D43" s="31">
        <f t="shared" si="15"/>
        <v>0</v>
      </c>
      <c r="E43" s="31">
        <f t="shared" si="15"/>
        <v>0</v>
      </c>
      <c r="F43" s="31">
        <f t="shared" si="15"/>
        <v>0</v>
      </c>
      <c r="G43" s="31">
        <f t="shared" si="15"/>
        <v>0</v>
      </c>
      <c r="H43" s="174">
        <f t="shared" si="15"/>
        <v>0</v>
      </c>
      <c r="I43" s="31">
        <f t="shared" ref="I43:AV43" si="16">I32+I41</f>
        <v>0</v>
      </c>
      <c r="J43" s="80" t="s">
        <v>38</v>
      </c>
      <c r="K43" s="174">
        <f>K32+K41</f>
        <v>0</v>
      </c>
      <c r="L43" s="31">
        <f t="shared" si="16"/>
        <v>0</v>
      </c>
      <c r="M43" s="31">
        <f t="shared" si="16"/>
        <v>0</v>
      </c>
      <c r="N43" s="174">
        <f t="shared" si="16"/>
        <v>0</v>
      </c>
      <c r="O43" s="31">
        <f t="shared" si="16"/>
        <v>3767493</v>
      </c>
      <c r="P43" s="174">
        <f t="shared" si="16"/>
        <v>0</v>
      </c>
      <c r="Q43" s="31">
        <f t="shared" si="16"/>
        <v>0</v>
      </c>
      <c r="R43" s="80" t="s">
        <v>38</v>
      </c>
      <c r="S43" s="174">
        <f>S32+S41</f>
        <v>0</v>
      </c>
      <c r="T43" s="31">
        <f t="shared" si="16"/>
        <v>2461934</v>
      </c>
      <c r="U43" s="174">
        <f t="shared" si="16"/>
        <v>0</v>
      </c>
      <c r="V43" s="31">
        <f t="shared" si="16"/>
        <v>15866325</v>
      </c>
      <c r="W43" s="174">
        <f t="shared" si="16"/>
        <v>0</v>
      </c>
      <c r="X43" s="31">
        <f t="shared" si="16"/>
        <v>0</v>
      </c>
      <c r="Y43" s="174">
        <f t="shared" si="16"/>
        <v>951735952</v>
      </c>
      <c r="Z43" s="31">
        <f t="shared" si="16"/>
        <v>1294482233</v>
      </c>
      <c r="AA43" s="174">
        <f>AA32+AA41</f>
        <v>0</v>
      </c>
      <c r="AB43" s="31">
        <f t="shared" si="16"/>
        <v>0</v>
      </c>
      <c r="AC43" s="80" t="s">
        <v>38</v>
      </c>
      <c r="AD43" s="174">
        <f t="shared" si="16"/>
        <v>0</v>
      </c>
      <c r="AE43" s="193">
        <f t="shared" si="16"/>
        <v>0</v>
      </c>
      <c r="AF43" s="174">
        <f t="shared" si="16"/>
        <v>0</v>
      </c>
      <c r="AG43" s="31">
        <f t="shared" si="16"/>
        <v>0</v>
      </c>
      <c r="AH43" s="174">
        <f t="shared" si="16"/>
        <v>0</v>
      </c>
      <c r="AI43" s="31">
        <f t="shared" si="16"/>
        <v>0</v>
      </c>
      <c r="AJ43" s="174">
        <f t="shared" si="16"/>
        <v>0</v>
      </c>
      <c r="AK43" s="31">
        <f t="shared" si="16"/>
        <v>66000</v>
      </c>
      <c r="AL43" s="174">
        <f>AL32+AL41</f>
        <v>0</v>
      </c>
      <c r="AM43" s="31">
        <f t="shared" si="16"/>
        <v>14787616</v>
      </c>
      <c r="AN43" s="31">
        <f t="shared" si="16"/>
        <v>0</v>
      </c>
      <c r="AO43" s="31">
        <f t="shared" si="16"/>
        <v>2771470</v>
      </c>
      <c r="AP43" s="31">
        <f t="shared" si="16"/>
        <v>0</v>
      </c>
      <c r="AQ43" s="31">
        <f t="shared" si="16"/>
        <v>60303671</v>
      </c>
      <c r="AR43" s="80" t="s">
        <v>38</v>
      </c>
      <c r="AS43" s="182">
        <f t="shared" si="16"/>
        <v>0</v>
      </c>
      <c r="AT43" s="31">
        <f t="shared" si="16"/>
        <v>0</v>
      </c>
      <c r="AU43" s="174">
        <f t="shared" si="16"/>
        <v>0</v>
      </c>
      <c r="AV43" s="31">
        <f t="shared" si="16"/>
        <v>0</v>
      </c>
      <c r="AW43" s="31">
        <f t="shared" ref="AW43:BZ43" si="17">AW32+AW41</f>
        <v>0</v>
      </c>
      <c r="AX43" s="31">
        <f t="shared" si="17"/>
        <v>2299100</v>
      </c>
      <c r="AY43" s="31">
        <f t="shared" si="17"/>
        <v>2000000</v>
      </c>
      <c r="AZ43" s="31">
        <f t="shared" si="17"/>
        <v>2505783</v>
      </c>
      <c r="BA43" s="174">
        <f t="shared" si="17"/>
        <v>0</v>
      </c>
      <c r="BB43" s="31">
        <f t="shared" si="17"/>
        <v>0</v>
      </c>
      <c r="BC43" s="31">
        <f t="shared" si="17"/>
        <v>0</v>
      </c>
      <c r="BD43" s="31">
        <f t="shared" si="17"/>
        <v>0</v>
      </c>
      <c r="BE43" s="31">
        <f t="shared" si="17"/>
        <v>0</v>
      </c>
      <c r="BF43" s="31">
        <f t="shared" si="17"/>
        <v>0</v>
      </c>
      <c r="BG43" s="174">
        <f>BG32+BG41</f>
        <v>704472</v>
      </c>
      <c r="BH43" s="31">
        <f t="shared" si="17"/>
        <v>3234024</v>
      </c>
      <c r="BI43" s="80" t="s">
        <v>38</v>
      </c>
      <c r="BJ43" s="31">
        <f t="shared" si="17"/>
        <v>0</v>
      </c>
      <c r="BK43" s="31">
        <f t="shared" si="17"/>
        <v>0</v>
      </c>
      <c r="BL43" s="193">
        <f t="shared" si="17"/>
        <v>0</v>
      </c>
      <c r="BM43" s="31">
        <f t="shared" si="17"/>
        <v>0</v>
      </c>
      <c r="BN43" s="31">
        <f t="shared" si="17"/>
        <v>0</v>
      </c>
      <c r="BO43" s="31">
        <f t="shared" si="17"/>
        <v>0</v>
      </c>
      <c r="BP43" s="193">
        <f t="shared" si="17"/>
        <v>1689552</v>
      </c>
      <c r="BQ43" s="31">
        <f t="shared" si="17"/>
        <v>0</v>
      </c>
      <c r="BR43" s="31">
        <f t="shared" si="17"/>
        <v>0</v>
      </c>
      <c r="BS43" s="31">
        <f t="shared" si="17"/>
        <v>0</v>
      </c>
      <c r="BT43" s="80" t="s">
        <v>38</v>
      </c>
      <c r="BU43" s="193">
        <f t="shared" si="17"/>
        <v>0</v>
      </c>
      <c r="BV43" s="31">
        <f t="shared" si="17"/>
        <v>0</v>
      </c>
      <c r="BW43" s="193">
        <f t="shared" si="17"/>
        <v>0</v>
      </c>
      <c r="BX43" s="31">
        <f t="shared" si="17"/>
        <v>0</v>
      </c>
      <c r="BY43" s="193">
        <f>BY32+BY41</f>
        <v>0</v>
      </c>
      <c r="BZ43" s="31">
        <f t="shared" si="17"/>
        <v>0</v>
      </c>
      <c r="CA43" s="122">
        <f t="shared" si="0"/>
        <v>956129976</v>
      </c>
      <c r="CB43" s="236">
        <f t="shared" si="1"/>
        <v>1402545649</v>
      </c>
      <c r="CC43" s="40"/>
    </row>
    <row r="44" spans="1:81" s="38" customFormat="1" ht="13.5" customHeight="1" x14ac:dyDescent="0.25">
      <c r="A44" s="57"/>
      <c r="B44" s="182"/>
      <c r="C44" s="31"/>
      <c r="D44" s="31"/>
      <c r="E44" s="31"/>
      <c r="F44" s="31"/>
      <c r="G44" s="31"/>
      <c r="H44" s="174"/>
      <c r="I44" s="31"/>
      <c r="J44" s="57"/>
      <c r="K44" s="182"/>
      <c r="L44" s="13"/>
      <c r="M44" s="13"/>
      <c r="N44" s="182"/>
      <c r="O44" s="13"/>
      <c r="P44" s="182"/>
      <c r="Q44" s="13"/>
      <c r="R44" s="57"/>
      <c r="S44" s="182"/>
      <c r="T44" s="13"/>
      <c r="U44" s="182"/>
      <c r="V44" s="13"/>
      <c r="W44" s="182"/>
      <c r="X44" s="13"/>
      <c r="Y44" s="196"/>
      <c r="Z44" s="13"/>
      <c r="AA44" s="182"/>
      <c r="AB44" s="13"/>
      <c r="AC44" s="57"/>
      <c r="AD44" s="182"/>
      <c r="AE44" s="193"/>
      <c r="AF44" s="182"/>
      <c r="AG44" s="13"/>
      <c r="AH44" s="182"/>
      <c r="AI44" s="13"/>
      <c r="AJ44" s="182"/>
      <c r="AK44" s="13"/>
      <c r="AL44" s="182"/>
      <c r="AM44" s="13"/>
      <c r="AN44" s="13"/>
      <c r="AO44" s="13"/>
      <c r="AP44" s="13"/>
      <c r="AQ44" s="13"/>
      <c r="AR44" s="57"/>
      <c r="AS44" s="182"/>
      <c r="AT44" s="57"/>
      <c r="AU44" s="174"/>
      <c r="AV44" s="13"/>
      <c r="AW44" s="114"/>
      <c r="AX44" s="114"/>
      <c r="AY44" s="114"/>
      <c r="AZ44" s="114"/>
      <c r="BA44" s="182"/>
      <c r="BB44" s="114"/>
      <c r="BC44" s="114"/>
      <c r="BD44" s="114"/>
      <c r="BE44" s="121"/>
      <c r="BF44" s="121"/>
      <c r="BG44" s="182"/>
      <c r="BH44" s="121"/>
      <c r="BI44" s="57"/>
      <c r="BJ44" s="121"/>
      <c r="BK44" s="121"/>
      <c r="BL44" s="193"/>
      <c r="BM44" s="121"/>
      <c r="BN44" s="121"/>
      <c r="BO44" s="121"/>
      <c r="BP44" s="193"/>
      <c r="BQ44" s="121"/>
      <c r="BR44" s="121"/>
      <c r="BS44" s="121"/>
      <c r="BT44" s="57"/>
      <c r="BU44" s="193"/>
      <c r="BV44" s="121"/>
      <c r="BW44" s="193"/>
      <c r="BX44" s="121"/>
      <c r="BY44" s="193"/>
      <c r="BZ44" s="121"/>
      <c r="CA44" s="114">
        <f t="shared" si="0"/>
        <v>0</v>
      </c>
      <c r="CB44" s="237">
        <f t="shared" si="1"/>
        <v>0</v>
      </c>
      <c r="CC44" s="40"/>
    </row>
    <row r="45" spans="1:81" s="38" customFormat="1" ht="15" customHeight="1" x14ac:dyDescent="0.25">
      <c r="A45" s="63" t="s">
        <v>179</v>
      </c>
      <c r="B45" s="31">
        <f t="shared" ref="B45:H45" si="18">B27+B43</f>
        <v>9969300</v>
      </c>
      <c r="C45" s="31">
        <f t="shared" si="18"/>
        <v>12553044</v>
      </c>
      <c r="D45" s="31">
        <f t="shared" si="18"/>
        <v>0</v>
      </c>
      <c r="E45" s="31">
        <f t="shared" si="18"/>
        <v>12683935</v>
      </c>
      <c r="F45" s="31">
        <f t="shared" si="18"/>
        <v>56284387</v>
      </c>
      <c r="G45" s="31">
        <f t="shared" si="18"/>
        <v>54505404</v>
      </c>
      <c r="H45" s="31">
        <f t="shared" si="18"/>
        <v>6461000</v>
      </c>
      <c r="I45" s="31">
        <f t="shared" ref="I45:AV45" si="19">I27+I43</f>
        <v>1000000</v>
      </c>
      <c r="J45" s="63" t="s">
        <v>179</v>
      </c>
      <c r="K45" s="31">
        <f t="shared" si="19"/>
        <v>0</v>
      </c>
      <c r="L45" s="31">
        <f t="shared" si="19"/>
        <v>0</v>
      </c>
      <c r="M45" s="31">
        <f t="shared" si="19"/>
        <v>0</v>
      </c>
      <c r="N45" s="31">
        <f t="shared" si="19"/>
        <v>34923667</v>
      </c>
      <c r="O45" s="31">
        <f t="shared" si="19"/>
        <v>152575651</v>
      </c>
      <c r="P45" s="31">
        <f t="shared" si="19"/>
        <v>9696450</v>
      </c>
      <c r="Q45" s="31">
        <f t="shared" si="19"/>
        <v>3500561</v>
      </c>
      <c r="R45" s="63" t="s">
        <v>179</v>
      </c>
      <c r="S45" s="31">
        <f t="shared" si="19"/>
        <v>9245000</v>
      </c>
      <c r="T45" s="31">
        <f t="shared" si="19"/>
        <v>15552510</v>
      </c>
      <c r="U45" s="31">
        <f t="shared" si="19"/>
        <v>46226602</v>
      </c>
      <c r="V45" s="31">
        <f t="shared" si="19"/>
        <v>109334254</v>
      </c>
      <c r="W45" s="31">
        <f t="shared" si="19"/>
        <v>10000000</v>
      </c>
      <c r="X45" s="31">
        <f t="shared" si="19"/>
        <v>10000000</v>
      </c>
      <c r="Y45" s="31">
        <f t="shared" si="19"/>
        <v>1185779424</v>
      </c>
      <c r="Z45" s="31">
        <f t="shared" si="19"/>
        <v>1494086034</v>
      </c>
      <c r="AA45" s="31">
        <f t="shared" si="19"/>
        <v>739370093</v>
      </c>
      <c r="AB45" s="31">
        <f t="shared" si="19"/>
        <v>842918594</v>
      </c>
      <c r="AC45" s="63" t="s">
        <v>179</v>
      </c>
      <c r="AD45" s="31">
        <f t="shared" si="19"/>
        <v>12626560</v>
      </c>
      <c r="AE45" s="31">
        <f t="shared" si="19"/>
        <v>13857905</v>
      </c>
      <c r="AF45" s="31">
        <f t="shared" si="19"/>
        <v>8956400</v>
      </c>
      <c r="AG45" s="31">
        <f t="shared" si="19"/>
        <v>0</v>
      </c>
      <c r="AH45" s="31">
        <f t="shared" si="19"/>
        <v>0</v>
      </c>
      <c r="AI45" s="31">
        <f t="shared" si="19"/>
        <v>1335129</v>
      </c>
      <c r="AJ45" s="31">
        <f t="shared" si="19"/>
        <v>13721128</v>
      </c>
      <c r="AK45" s="31">
        <f t="shared" si="19"/>
        <v>16031171</v>
      </c>
      <c r="AL45" s="31">
        <f t="shared" si="19"/>
        <v>30441007</v>
      </c>
      <c r="AM45" s="31">
        <f t="shared" si="19"/>
        <v>110647805</v>
      </c>
      <c r="AN45" s="31">
        <f t="shared" si="19"/>
        <v>37519439</v>
      </c>
      <c r="AO45" s="31">
        <f t="shared" si="19"/>
        <v>51254639</v>
      </c>
      <c r="AP45" s="31">
        <f t="shared" si="19"/>
        <v>84874561</v>
      </c>
      <c r="AQ45" s="31">
        <f t="shared" si="19"/>
        <v>144111510</v>
      </c>
      <c r="AR45" s="63" t="s">
        <v>179</v>
      </c>
      <c r="AS45" s="31">
        <f t="shared" si="19"/>
        <v>59860000</v>
      </c>
      <c r="AT45" s="31">
        <f t="shared" si="19"/>
        <v>72275451</v>
      </c>
      <c r="AU45" s="31">
        <f t="shared" si="19"/>
        <v>30942554</v>
      </c>
      <c r="AV45" s="31">
        <f t="shared" si="19"/>
        <v>41298571</v>
      </c>
      <c r="AW45" s="31">
        <f t="shared" ref="AW45:BZ45" si="20">AW27+AW43</f>
        <v>0</v>
      </c>
      <c r="AX45" s="31">
        <f t="shared" si="20"/>
        <v>6529733</v>
      </c>
      <c r="AY45" s="31">
        <f t="shared" si="20"/>
        <v>2000000</v>
      </c>
      <c r="AZ45" s="31">
        <f t="shared" si="20"/>
        <v>4123068</v>
      </c>
      <c r="BA45" s="31">
        <f t="shared" si="20"/>
        <v>2000000</v>
      </c>
      <c r="BB45" s="31">
        <f t="shared" si="20"/>
        <v>2000000</v>
      </c>
      <c r="BC45" s="31">
        <f t="shared" si="20"/>
        <v>0</v>
      </c>
      <c r="BD45" s="31">
        <f t="shared" si="20"/>
        <v>3502271</v>
      </c>
      <c r="BE45" s="31">
        <f t="shared" si="20"/>
        <v>500000</v>
      </c>
      <c r="BF45" s="31">
        <f t="shared" si="20"/>
        <v>0</v>
      </c>
      <c r="BG45" s="31">
        <f t="shared" si="20"/>
        <v>14704472</v>
      </c>
      <c r="BH45" s="31">
        <f t="shared" si="20"/>
        <v>17234024</v>
      </c>
      <c r="BI45" s="63" t="s">
        <v>179</v>
      </c>
      <c r="BJ45" s="31">
        <f t="shared" si="20"/>
        <v>0</v>
      </c>
      <c r="BK45" s="31">
        <f t="shared" si="20"/>
        <v>79500</v>
      </c>
      <c r="BL45" s="31">
        <f t="shared" si="20"/>
        <v>159000</v>
      </c>
      <c r="BM45" s="31">
        <f t="shared" si="20"/>
        <v>159000</v>
      </c>
      <c r="BN45" s="31">
        <f t="shared" si="20"/>
        <v>0</v>
      </c>
      <c r="BO45" s="31">
        <f t="shared" si="20"/>
        <v>42443135</v>
      </c>
      <c r="BP45" s="31">
        <f t="shared" si="20"/>
        <v>15556192</v>
      </c>
      <c r="BQ45" s="31">
        <f t="shared" si="20"/>
        <v>16499519</v>
      </c>
      <c r="BR45" s="31">
        <f t="shared" si="20"/>
        <v>0</v>
      </c>
      <c r="BS45" s="31">
        <f t="shared" si="20"/>
        <v>87286</v>
      </c>
      <c r="BT45" s="63" t="s">
        <v>179</v>
      </c>
      <c r="BU45" s="31">
        <f t="shared" si="20"/>
        <v>79500</v>
      </c>
      <c r="BV45" s="31">
        <f t="shared" si="20"/>
        <v>79500</v>
      </c>
      <c r="BW45" s="31">
        <f t="shared" si="20"/>
        <v>79500</v>
      </c>
      <c r="BX45" s="31">
        <f t="shared" si="20"/>
        <v>79500</v>
      </c>
      <c r="BY45" s="31">
        <f t="shared" si="20"/>
        <v>159000</v>
      </c>
      <c r="BZ45" s="31">
        <f t="shared" si="20"/>
        <v>159000</v>
      </c>
      <c r="CA45" s="122">
        <f>B45+D45+F45+H45+K45+N45+P45+S45+U45+W45+Y45+AA45+AD45+AF45+AH45+AJ45+AL45+AN45+AP45+AS45+AU45+AW45+AY45+BA45+BC45+BE45+BG45+BJ45+BL45+BN45+BP45+BR45+BU45+BW45+BY45</f>
        <v>2422135236</v>
      </c>
      <c r="CB45" s="122">
        <v>3252498404</v>
      </c>
      <c r="CC45" s="235"/>
    </row>
    <row r="46" spans="1:81" x14ac:dyDescent="0.25">
      <c r="BC46" s="81"/>
      <c r="BD46" s="81"/>
      <c r="BE46" s="81"/>
      <c r="BF46" s="81"/>
      <c r="BG46" s="81"/>
      <c r="BH46" s="81"/>
      <c r="BJ46" s="81"/>
      <c r="BK46" s="81"/>
      <c r="BL46" s="81"/>
      <c r="BM46" s="81"/>
      <c r="BN46" s="81"/>
      <c r="BO46" s="81"/>
      <c r="BP46" s="81"/>
      <c r="BQ46" s="81"/>
      <c r="BR46" s="81"/>
      <c r="BS46" s="81"/>
      <c r="BU46" s="81"/>
      <c r="BV46" s="81"/>
      <c r="BW46" s="81"/>
      <c r="BX46" s="81"/>
      <c r="BY46" s="81"/>
      <c r="BZ46" s="81"/>
      <c r="CA46" s="81"/>
      <c r="CB46" s="81"/>
    </row>
    <row r="47" spans="1:81" x14ac:dyDescent="0.25">
      <c r="BC47" s="81"/>
      <c r="BD47" s="81"/>
      <c r="BE47" s="81"/>
      <c r="BF47" s="81"/>
      <c r="BG47" s="81"/>
      <c r="BH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U47" s="81"/>
      <c r="BV47" s="81"/>
      <c r="BW47" s="81"/>
      <c r="BX47" s="81"/>
      <c r="BY47" s="81"/>
      <c r="BZ47" s="81"/>
      <c r="CA47" s="81"/>
      <c r="CB47" s="81"/>
    </row>
    <row r="49" spans="80:80" ht="14.7" customHeight="1" x14ac:dyDescent="0.25"/>
    <row r="50" spans="80:80" ht="21" customHeight="1" x14ac:dyDescent="0.25"/>
    <row r="51" spans="80:80" ht="20.25" customHeight="1" x14ac:dyDescent="0.25">
      <c r="CB51" s="201"/>
    </row>
  </sheetData>
  <sheetProtection selectLockedCells="1" selectUnlockedCells="1"/>
  <mergeCells count="56">
    <mergeCell ref="K6:M6"/>
    <mergeCell ref="N6:O6"/>
    <mergeCell ref="AL2:AV2"/>
    <mergeCell ref="AW3:BH3"/>
    <mergeCell ref="BI6:BI7"/>
    <mergeCell ref="P6:Q6"/>
    <mergeCell ref="S6:T6"/>
    <mergeCell ref="AB2:AK2"/>
    <mergeCell ref="AD6:AE6"/>
    <mergeCell ref="BT6:BT7"/>
    <mergeCell ref="CA6:CB6"/>
    <mergeCell ref="AA6:AB6"/>
    <mergeCell ref="U6:V6"/>
    <mergeCell ref="AF6:AG6"/>
    <mergeCell ref="Y6:Z6"/>
    <mergeCell ref="W6:X6"/>
    <mergeCell ref="BJ6:BK6"/>
    <mergeCell ref="AH6:AI6"/>
    <mergeCell ref="AP6:AQ6"/>
    <mergeCell ref="AA3:AK3"/>
    <mergeCell ref="AL6:AM6"/>
    <mergeCell ref="BR6:BS6"/>
    <mergeCell ref="AJ6:AK6"/>
    <mergeCell ref="BP6:BQ6"/>
    <mergeCell ref="AC6:AC7"/>
    <mergeCell ref="AR6:AR7"/>
    <mergeCell ref="BU6:BV6"/>
    <mergeCell ref="AL3:AV3"/>
    <mergeCell ref="AS6:AT6"/>
    <mergeCell ref="AU6:AV6"/>
    <mergeCell ref="AW6:AX6"/>
    <mergeCell ref="BG6:BH6"/>
    <mergeCell ref="BT3:CD3"/>
    <mergeCell ref="BL6:BM6"/>
    <mergeCell ref="BN6:BO6"/>
    <mergeCell ref="AN6:AO6"/>
    <mergeCell ref="A6:A7"/>
    <mergeCell ref="BI3:BS3"/>
    <mergeCell ref="D6:E6"/>
    <mergeCell ref="F6:G6"/>
    <mergeCell ref="H6:I6"/>
    <mergeCell ref="BY6:BZ6"/>
    <mergeCell ref="BA6:BB6"/>
    <mergeCell ref="AY6:AZ6"/>
    <mergeCell ref="BC6:BD6"/>
    <mergeCell ref="BE6:BF6"/>
    <mergeCell ref="B6:C6"/>
    <mergeCell ref="BW6:BX6"/>
    <mergeCell ref="A2:I2"/>
    <mergeCell ref="A5:I5"/>
    <mergeCell ref="J6:J7"/>
    <mergeCell ref="R6:R7"/>
    <mergeCell ref="J3:Q3"/>
    <mergeCell ref="R3:Z3"/>
    <mergeCell ref="T2:Z2"/>
    <mergeCell ref="A3:I3"/>
  </mergeCells>
  <printOptions horizontalCentered="1"/>
  <pageMargins left="0.31527777777777777" right="0.27569444444444446" top="0.39374999999999999" bottom="0.31458333333333333" header="0.51180555555555551" footer="0.19652777777777777"/>
  <pageSetup paperSize="9" scale="65" firstPageNumber="0" orientation="landscape" horizontalDpi="4294967293" verticalDpi="4294967293" r:id="rId1"/>
  <headerFooter alignWithMargins="0">
    <oddFooter>&amp;C&amp;P. oldal</oddFooter>
  </headerFooter>
  <colBreaks count="2" manualBreakCount="2">
    <brk id="9" min="1" max="45" man="1"/>
    <brk id="17" min="1" max="4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9"/>
  </sheetPr>
  <dimension ref="A1:T46"/>
  <sheetViews>
    <sheetView view="pageBreakPreview" topLeftCell="A22" zoomScale="82" zoomScaleNormal="100" zoomScaleSheetLayoutView="82" workbookViewId="0">
      <selection activeCell="P18" sqref="P18"/>
    </sheetView>
  </sheetViews>
  <sheetFormatPr defaultColWidth="9.109375" defaultRowHeight="13.2" x14ac:dyDescent="0.25"/>
  <cols>
    <col min="1" max="1" width="44.109375" style="1" customWidth="1"/>
    <col min="2" max="2" width="15" style="1" customWidth="1"/>
    <col min="3" max="3" width="14.5546875" style="1" customWidth="1"/>
    <col min="4" max="4" width="9.109375" style="1" customWidth="1"/>
    <col min="5" max="5" width="9" style="1" customWidth="1"/>
    <col min="6" max="7" width="11.44140625" style="1" bestFit="1" customWidth="1"/>
    <col min="8" max="8" width="12" style="1" customWidth="1"/>
    <col min="9" max="9" width="13.44140625" style="1" customWidth="1"/>
    <col min="10" max="10" width="12.5546875" style="1" hidden="1" customWidth="1"/>
    <col min="11" max="11" width="12.6640625" style="1" hidden="1" customWidth="1"/>
    <col min="12" max="12" width="11.44140625" style="1" hidden="1" customWidth="1"/>
    <col min="13" max="13" width="13.88671875" style="1" customWidth="1"/>
    <col min="14" max="14" width="13.33203125" style="1" customWidth="1"/>
    <col min="15" max="15" width="10" style="1" customWidth="1"/>
    <col min="16" max="16" width="9.44140625" style="1" customWidth="1"/>
    <col min="17" max="17" width="10.109375" style="1" customWidth="1"/>
    <col min="18" max="18" width="11.44140625" style="1" customWidth="1"/>
    <col min="19" max="19" width="12.6640625" style="1" customWidth="1"/>
    <col min="20" max="16384" width="9.109375" style="1"/>
  </cols>
  <sheetData>
    <row r="1" spans="1:20" ht="12.75" customHeight="1" x14ac:dyDescent="0.25">
      <c r="A1" s="342" t="s">
        <v>221</v>
      </c>
      <c r="B1" s="342"/>
      <c r="C1" s="342"/>
      <c r="D1" s="342"/>
      <c r="E1" s="342"/>
      <c r="F1" s="342"/>
      <c r="G1" s="342"/>
      <c r="H1" s="71"/>
      <c r="I1" s="71"/>
      <c r="J1" s="71"/>
      <c r="K1" s="71"/>
      <c r="L1" s="71"/>
      <c r="M1" s="71"/>
      <c r="N1" s="99" t="s">
        <v>316</v>
      </c>
      <c r="O1" s="71"/>
      <c r="P1" s="71"/>
      <c r="Q1" s="71"/>
      <c r="R1" s="69"/>
      <c r="S1" s="69"/>
      <c r="T1" s="69"/>
    </row>
    <row r="2" spans="1:20" ht="12.75" customHeight="1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spans="1:20" ht="18" customHeight="1" x14ac:dyDescent="0.25">
      <c r="A3" s="310" t="s">
        <v>352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72"/>
      <c r="P3" s="72"/>
      <c r="Q3" s="72"/>
      <c r="R3" s="73"/>
      <c r="S3" s="73"/>
      <c r="T3" s="73"/>
    </row>
    <row r="4" spans="1:20" ht="14.25" customHeight="1" x14ac:dyDescent="0.25">
      <c r="A4" s="368"/>
      <c r="B4" s="368"/>
      <c r="C4" s="368"/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71"/>
      <c r="P4" s="71"/>
      <c r="Q4" s="71"/>
      <c r="R4" s="72"/>
      <c r="S4" s="72"/>
      <c r="T4" s="72"/>
    </row>
    <row r="5" spans="1:20" ht="14.25" customHeight="1" x14ac:dyDescent="0.25">
      <c r="A5" s="41" t="s">
        <v>144</v>
      </c>
      <c r="B5" s="369" t="s">
        <v>353</v>
      </c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  <c r="O5" s="140"/>
      <c r="P5" s="140"/>
      <c r="Q5" s="140"/>
      <c r="R5" s="140"/>
      <c r="S5" s="140"/>
      <c r="T5" s="22"/>
    </row>
    <row r="6" spans="1:20" ht="14.25" customHeight="1" x14ac:dyDescent="0.25">
      <c r="A6" s="360"/>
      <c r="B6" s="360"/>
      <c r="C6" s="360"/>
      <c r="D6" s="360"/>
      <c r="E6" s="360"/>
      <c r="F6" s="360"/>
      <c r="G6" s="360"/>
      <c r="H6" s="360"/>
      <c r="I6" s="360"/>
      <c r="J6" s="361"/>
      <c r="K6" s="361"/>
      <c r="L6" s="361"/>
      <c r="M6" s="360"/>
      <c r="N6" s="360"/>
      <c r="O6" s="22"/>
      <c r="P6" s="22"/>
      <c r="Q6" s="22"/>
      <c r="R6" s="22"/>
      <c r="S6" s="22"/>
      <c r="T6" s="22"/>
    </row>
    <row r="7" spans="1:20" ht="15" customHeight="1" x14ac:dyDescent="0.25">
      <c r="A7" s="270" t="s">
        <v>158</v>
      </c>
      <c r="B7" s="314" t="s">
        <v>222</v>
      </c>
      <c r="C7" s="315"/>
      <c r="D7" s="314" t="s">
        <v>223</v>
      </c>
      <c r="E7" s="315"/>
      <c r="F7" s="314" t="s">
        <v>224</v>
      </c>
      <c r="G7" s="315"/>
      <c r="H7" s="314" t="s">
        <v>308</v>
      </c>
      <c r="I7" s="315"/>
      <c r="J7" s="362" t="s">
        <v>309</v>
      </c>
      <c r="K7" s="363"/>
      <c r="L7" s="364"/>
      <c r="M7" s="315" t="s">
        <v>47</v>
      </c>
      <c r="N7" s="315"/>
    </row>
    <row r="8" spans="1:20" ht="31.5" customHeight="1" x14ac:dyDescent="0.25">
      <c r="A8" s="270"/>
      <c r="B8" s="316"/>
      <c r="C8" s="317"/>
      <c r="D8" s="316"/>
      <c r="E8" s="317"/>
      <c r="F8" s="316"/>
      <c r="G8" s="317"/>
      <c r="H8" s="316"/>
      <c r="I8" s="317"/>
      <c r="J8" s="365"/>
      <c r="K8" s="366"/>
      <c r="L8" s="367"/>
      <c r="M8" s="317"/>
      <c r="N8" s="317"/>
    </row>
    <row r="9" spans="1:20" ht="25.5" customHeight="1" x14ac:dyDescent="0.25">
      <c r="A9" s="270"/>
      <c r="B9" s="6" t="s">
        <v>6</v>
      </c>
      <c r="C9" s="6" t="s">
        <v>7</v>
      </c>
      <c r="D9" s="6" t="s">
        <v>6</v>
      </c>
      <c r="E9" s="6" t="s">
        <v>7</v>
      </c>
      <c r="F9" s="6" t="s">
        <v>6</v>
      </c>
      <c r="G9" s="6" t="s">
        <v>7</v>
      </c>
      <c r="H9" s="6" t="s">
        <v>6</v>
      </c>
      <c r="I9" s="6" t="s">
        <v>7</v>
      </c>
      <c r="J9" s="134" t="s">
        <v>6</v>
      </c>
      <c r="K9" s="134" t="s">
        <v>7</v>
      </c>
      <c r="L9" s="134" t="s">
        <v>8</v>
      </c>
      <c r="M9" s="6" t="s">
        <v>6</v>
      </c>
      <c r="N9" s="6" t="s">
        <v>7</v>
      </c>
    </row>
    <row r="10" spans="1:20" x14ac:dyDescent="0.25">
      <c r="A10" s="27" t="s">
        <v>10</v>
      </c>
      <c r="B10" s="197">
        <v>70371797</v>
      </c>
      <c r="C10" s="28">
        <v>73428076</v>
      </c>
      <c r="D10" s="197">
        <v>60000</v>
      </c>
      <c r="E10" s="28">
        <v>60000</v>
      </c>
      <c r="F10" s="197">
        <v>2805600</v>
      </c>
      <c r="G10" s="28">
        <v>3219321</v>
      </c>
      <c r="H10" s="197"/>
      <c r="I10" s="28"/>
      <c r="J10" s="197"/>
      <c r="K10" s="28"/>
      <c r="L10" s="28"/>
      <c r="M10" s="13">
        <f>B10+D10+F10+J10+H10</f>
        <v>73237397</v>
      </c>
      <c r="N10" s="13">
        <f>C10+E10+G10+K10</f>
        <v>76707397</v>
      </c>
      <c r="O10" s="81"/>
      <c r="P10" s="81"/>
      <c r="Q10" s="81"/>
      <c r="S10" s="81"/>
    </row>
    <row r="11" spans="1:20" ht="13.5" customHeight="1" x14ac:dyDescent="0.25">
      <c r="A11" s="45" t="s">
        <v>160</v>
      </c>
      <c r="B11" s="109">
        <v>12967815</v>
      </c>
      <c r="C11" s="28">
        <v>11875097</v>
      </c>
      <c r="D11" s="109">
        <v>19500</v>
      </c>
      <c r="E11" s="28">
        <v>19500</v>
      </c>
      <c r="F11" s="109">
        <v>490980</v>
      </c>
      <c r="G11" s="28">
        <v>546716</v>
      </c>
      <c r="H11" s="109"/>
      <c r="I11" s="28"/>
      <c r="J11" s="109"/>
      <c r="K11" s="28"/>
      <c r="L11" s="28"/>
      <c r="M11" s="13">
        <f>B11+D11+F11+J11+H11</f>
        <v>13478295</v>
      </c>
      <c r="N11" s="13">
        <v>12428295</v>
      </c>
      <c r="O11" s="81"/>
      <c r="P11" s="81"/>
      <c r="Q11" s="81"/>
      <c r="S11" s="81"/>
    </row>
    <row r="12" spans="1:20" ht="13.5" customHeight="1" x14ac:dyDescent="0.25">
      <c r="A12" s="27" t="s">
        <v>161</v>
      </c>
      <c r="B12" s="109">
        <v>12188500</v>
      </c>
      <c r="C12" s="28">
        <v>13479188</v>
      </c>
      <c r="D12" s="28"/>
      <c r="E12" s="28"/>
      <c r="F12" s="28"/>
      <c r="G12" s="28"/>
      <c r="H12" s="28"/>
      <c r="I12" s="28">
        <v>3988</v>
      </c>
      <c r="J12" s="28"/>
      <c r="K12" s="28"/>
      <c r="L12" s="28"/>
      <c r="M12" s="13">
        <f t="shared" ref="M12:M38" si="0">B12+D12+F12+J12</f>
        <v>12188500</v>
      </c>
      <c r="N12" s="13">
        <v>13483176</v>
      </c>
      <c r="O12" s="81"/>
      <c r="P12" s="81"/>
      <c r="Q12" s="81"/>
      <c r="S12" s="81"/>
    </row>
    <row r="13" spans="1:20" ht="13.5" customHeight="1" x14ac:dyDescent="0.25">
      <c r="A13" s="46" t="s">
        <v>162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13">
        <f t="shared" si="0"/>
        <v>0</v>
      </c>
      <c r="N13" s="13">
        <f>C13+E13+G13+K13+I13</f>
        <v>0</v>
      </c>
      <c r="O13" s="81"/>
      <c r="P13" s="81"/>
      <c r="Q13" s="81"/>
      <c r="S13" s="81"/>
    </row>
    <row r="14" spans="1:20" ht="13.5" customHeight="1" x14ac:dyDescent="0.25">
      <c r="A14" s="27" t="s">
        <v>163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13">
        <f t="shared" si="0"/>
        <v>0</v>
      </c>
      <c r="N14" s="13">
        <f>C14+E14+G14+K14+I14</f>
        <v>0</v>
      </c>
      <c r="O14" s="81"/>
      <c r="P14" s="81"/>
      <c r="Q14" s="81"/>
      <c r="S14" s="81"/>
    </row>
    <row r="15" spans="1:20" ht="13.5" customHeight="1" x14ac:dyDescent="0.25">
      <c r="A15" s="47" t="s">
        <v>164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13">
        <f t="shared" si="0"/>
        <v>0</v>
      </c>
      <c r="N15" s="13">
        <f>C15+E15+G15+K15+I15</f>
        <v>0</v>
      </c>
      <c r="O15" s="81"/>
      <c r="P15" s="81"/>
      <c r="Q15" s="81"/>
      <c r="S15" s="81"/>
    </row>
    <row r="16" spans="1:20" ht="13.5" customHeight="1" x14ac:dyDescent="0.25">
      <c r="A16" s="48" t="s">
        <v>165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13">
        <f t="shared" si="0"/>
        <v>0</v>
      </c>
      <c r="N16" s="13">
        <f>C16+E16+G16+K16+I16</f>
        <v>0</v>
      </c>
      <c r="O16" s="81"/>
      <c r="P16" s="81"/>
      <c r="Q16" s="81"/>
      <c r="S16" s="81"/>
    </row>
    <row r="17" spans="1:19" ht="13.5" customHeight="1" x14ac:dyDescent="0.25">
      <c r="A17" s="54" t="s">
        <v>166</v>
      </c>
      <c r="B17" s="55">
        <f t="shared" ref="B17:L17" si="1">SUM(B10:B14)</f>
        <v>95528112</v>
      </c>
      <c r="C17" s="55">
        <f t="shared" si="1"/>
        <v>98782361</v>
      </c>
      <c r="D17" s="55">
        <f t="shared" si="1"/>
        <v>79500</v>
      </c>
      <c r="E17" s="55">
        <f t="shared" si="1"/>
        <v>79500</v>
      </c>
      <c r="F17" s="55">
        <f t="shared" si="1"/>
        <v>3296580</v>
      </c>
      <c r="G17" s="55">
        <f t="shared" si="1"/>
        <v>3766037</v>
      </c>
      <c r="H17" s="55">
        <f>SUM(H10:H14)</f>
        <v>0</v>
      </c>
      <c r="I17" s="55">
        <f>SUM(I10:I14)</f>
        <v>3988</v>
      </c>
      <c r="J17" s="55">
        <f t="shared" si="1"/>
        <v>0</v>
      </c>
      <c r="K17" s="55">
        <f t="shared" si="1"/>
        <v>0</v>
      </c>
      <c r="L17" s="55">
        <f t="shared" si="1"/>
        <v>0</v>
      </c>
      <c r="M17" s="13">
        <f t="shared" si="0"/>
        <v>98904192</v>
      </c>
      <c r="N17" s="13">
        <f>SUM(N10:N16)</f>
        <v>102618868</v>
      </c>
      <c r="O17" s="81"/>
      <c r="P17" s="81"/>
      <c r="Q17" s="81"/>
      <c r="S17" s="81"/>
    </row>
    <row r="18" spans="1:19" ht="13.5" customHeight="1" x14ac:dyDescent="0.25">
      <c r="A18" s="54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13">
        <f t="shared" si="0"/>
        <v>0</v>
      </c>
      <c r="N18" s="13">
        <f t="shared" ref="N18:N27" si="2">C18+E18+G18+K18+I18</f>
        <v>0</v>
      </c>
      <c r="O18" s="81"/>
      <c r="P18" s="81"/>
      <c r="Q18" s="81"/>
      <c r="S18" s="81"/>
    </row>
    <row r="19" spans="1:19" ht="13.5" customHeight="1" x14ac:dyDescent="0.25">
      <c r="A19" s="36" t="s">
        <v>167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13">
        <f t="shared" si="0"/>
        <v>0</v>
      </c>
      <c r="N19" s="13">
        <f t="shared" si="2"/>
        <v>0</v>
      </c>
      <c r="O19" s="81"/>
      <c r="P19" s="81"/>
      <c r="Q19" s="81"/>
      <c r="S19" s="81"/>
    </row>
    <row r="20" spans="1:19" ht="13.5" customHeight="1" x14ac:dyDescent="0.25">
      <c r="A20" s="36" t="s">
        <v>168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13">
        <f t="shared" si="0"/>
        <v>0</v>
      </c>
      <c r="N20" s="13">
        <f t="shared" si="2"/>
        <v>0</v>
      </c>
      <c r="O20" s="81"/>
      <c r="P20" s="81"/>
      <c r="Q20" s="81"/>
      <c r="S20" s="81"/>
    </row>
    <row r="21" spans="1:19" ht="13.5" customHeight="1" x14ac:dyDescent="0.25">
      <c r="A21" s="60" t="s">
        <v>177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13">
        <f t="shared" si="0"/>
        <v>0</v>
      </c>
      <c r="N21" s="13">
        <f t="shared" si="2"/>
        <v>0</v>
      </c>
      <c r="O21" s="81"/>
      <c r="P21" s="81"/>
      <c r="Q21" s="81"/>
      <c r="S21" s="81"/>
    </row>
    <row r="22" spans="1:19" ht="13.5" customHeight="1" x14ac:dyDescent="0.25">
      <c r="A22" s="36" t="s">
        <v>170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13">
        <f t="shared" si="0"/>
        <v>0</v>
      </c>
      <c r="N22" s="13">
        <f t="shared" si="2"/>
        <v>0</v>
      </c>
      <c r="O22" s="81"/>
      <c r="P22" s="81"/>
      <c r="Q22" s="81"/>
      <c r="S22" s="81"/>
    </row>
    <row r="23" spans="1:19" ht="13.5" customHeight="1" x14ac:dyDescent="0.25">
      <c r="A23" s="36" t="s">
        <v>171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13">
        <f t="shared" si="0"/>
        <v>0</v>
      </c>
      <c r="N23" s="13">
        <f t="shared" si="2"/>
        <v>0</v>
      </c>
      <c r="O23" s="81"/>
      <c r="P23" s="81"/>
      <c r="Q23" s="81"/>
      <c r="S23" s="81"/>
    </row>
    <row r="24" spans="1:19" ht="13.5" customHeight="1" x14ac:dyDescent="0.25">
      <c r="A24" s="36" t="s">
        <v>172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13">
        <f t="shared" si="0"/>
        <v>0</v>
      </c>
      <c r="N24" s="13">
        <f t="shared" si="2"/>
        <v>0</v>
      </c>
      <c r="O24" s="81"/>
      <c r="P24" s="81"/>
      <c r="Q24" s="81"/>
      <c r="S24" s="81"/>
    </row>
    <row r="25" spans="1:19" ht="13.5" customHeight="1" x14ac:dyDescent="0.25">
      <c r="A25" s="36" t="s">
        <v>173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13">
        <f t="shared" si="0"/>
        <v>0</v>
      </c>
      <c r="N25" s="13">
        <f t="shared" si="2"/>
        <v>0</v>
      </c>
      <c r="O25" s="81"/>
      <c r="P25" s="81"/>
      <c r="Q25" s="81"/>
      <c r="S25" s="81"/>
    </row>
    <row r="26" spans="1:19" ht="13.5" customHeight="1" x14ac:dyDescent="0.25">
      <c r="A26" s="32" t="s">
        <v>174</v>
      </c>
      <c r="B26" s="24">
        <f>SUM(B19:B25)</f>
        <v>0</v>
      </c>
      <c r="C26" s="24">
        <f>SUM(C19:C25)</f>
        <v>0</v>
      </c>
      <c r="D26" s="24"/>
      <c r="E26" s="24"/>
      <c r="F26" s="24">
        <f t="shared" ref="F26:L26" si="3">SUM(F19:F25)</f>
        <v>0</v>
      </c>
      <c r="G26" s="24">
        <f t="shared" si="3"/>
        <v>0</v>
      </c>
      <c r="H26" s="24">
        <f>SUM(H19:H25)</f>
        <v>0</v>
      </c>
      <c r="I26" s="24">
        <f>SUM(I19:I25)</f>
        <v>0</v>
      </c>
      <c r="J26" s="24">
        <f t="shared" si="3"/>
        <v>0</v>
      </c>
      <c r="K26" s="24">
        <f t="shared" si="3"/>
        <v>0</v>
      </c>
      <c r="L26" s="24">
        <f t="shared" si="3"/>
        <v>0</v>
      </c>
      <c r="M26" s="13">
        <f t="shared" si="0"/>
        <v>0</v>
      </c>
      <c r="N26" s="13">
        <f t="shared" si="2"/>
        <v>0</v>
      </c>
      <c r="O26" s="81"/>
      <c r="P26" s="81"/>
      <c r="Q26" s="81"/>
      <c r="S26" s="81"/>
    </row>
    <row r="27" spans="1:19" ht="13.5" customHeight="1" x14ac:dyDescent="0.25">
      <c r="A27" s="54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13">
        <f t="shared" si="0"/>
        <v>0</v>
      </c>
      <c r="N27" s="13">
        <f t="shared" si="2"/>
        <v>0</v>
      </c>
      <c r="O27" s="81"/>
      <c r="P27" s="81"/>
      <c r="Q27" s="81"/>
      <c r="S27" s="81"/>
    </row>
    <row r="28" spans="1:19" ht="13.5" customHeight="1" x14ac:dyDescent="0.25">
      <c r="A28" s="32" t="s">
        <v>26</v>
      </c>
      <c r="B28" s="55">
        <f t="shared" ref="B28:L28" si="4">B26+B17</f>
        <v>95528112</v>
      </c>
      <c r="C28" s="55">
        <f t="shared" si="4"/>
        <v>98782361</v>
      </c>
      <c r="D28" s="55">
        <f t="shared" si="4"/>
        <v>79500</v>
      </c>
      <c r="E28" s="55">
        <f t="shared" si="4"/>
        <v>79500</v>
      </c>
      <c r="F28" s="55">
        <f t="shared" si="4"/>
        <v>3296580</v>
      </c>
      <c r="G28" s="55">
        <f t="shared" si="4"/>
        <v>3766037</v>
      </c>
      <c r="H28" s="55">
        <f>H26+H17</f>
        <v>0</v>
      </c>
      <c r="I28" s="55">
        <f>I26+I17</f>
        <v>3988</v>
      </c>
      <c r="J28" s="55">
        <f t="shared" si="4"/>
        <v>0</v>
      </c>
      <c r="K28" s="55">
        <f t="shared" si="4"/>
        <v>0</v>
      </c>
      <c r="L28" s="55">
        <f t="shared" si="4"/>
        <v>0</v>
      </c>
      <c r="M28" s="13">
        <f t="shared" si="0"/>
        <v>98904192</v>
      </c>
      <c r="N28" s="13">
        <v>102618868</v>
      </c>
      <c r="O28" s="81"/>
      <c r="P28" s="81"/>
      <c r="Q28" s="81"/>
      <c r="S28" s="81"/>
    </row>
    <row r="29" spans="1:19" ht="13.5" customHeight="1" x14ac:dyDescent="0.25">
      <c r="A29" s="54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13">
        <f t="shared" si="0"/>
        <v>0</v>
      </c>
      <c r="N29" s="13">
        <f>C29+E29+G29+K29+I29</f>
        <v>0</v>
      </c>
      <c r="O29" s="81"/>
      <c r="P29" s="81"/>
      <c r="Q29" s="81"/>
      <c r="S29" s="81"/>
    </row>
    <row r="30" spans="1:19" ht="13.5" customHeight="1" x14ac:dyDescent="0.25">
      <c r="A30" s="36" t="s">
        <v>28</v>
      </c>
      <c r="B30" s="51">
        <v>0</v>
      </c>
      <c r="C30" s="51">
        <v>12000</v>
      </c>
      <c r="D30" s="51"/>
      <c r="E30" s="51"/>
      <c r="F30" s="51"/>
      <c r="G30" s="51"/>
      <c r="H30" s="51"/>
      <c r="I30" s="51"/>
      <c r="J30" s="51"/>
      <c r="K30" s="51"/>
      <c r="L30" s="51"/>
      <c r="M30" s="13">
        <f t="shared" si="0"/>
        <v>0</v>
      </c>
      <c r="N30" s="13">
        <v>12000</v>
      </c>
      <c r="O30" s="81"/>
      <c r="P30" s="81"/>
      <c r="Q30" s="81"/>
      <c r="S30" s="81"/>
    </row>
    <row r="31" spans="1:19" ht="13.5" customHeight="1" x14ac:dyDescent="0.25">
      <c r="A31" s="36" t="s">
        <v>30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13">
        <f t="shared" si="0"/>
        <v>0</v>
      </c>
      <c r="N31" s="13">
        <f t="shared" ref="N31:N45" si="5">C31+E31+G31+K31+I31</f>
        <v>0</v>
      </c>
      <c r="O31" s="81"/>
      <c r="P31" s="81"/>
      <c r="Q31" s="81"/>
      <c r="S31" s="81"/>
    </row>
    <row r="32" spans="1:19" ht="13.5" customHeight="1" x14ac:dyDescent="0.25">
      <c r="A32" s="60" t="s">
        <v>175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13">
        <f t="shared" si="0"/>
        <v>0</v>
      </c>
      <c r="N32" s="13">
        <f t="shared" si="5"/>
        <v>0</v>
      </c>
      <c r="O32" s="81"/>
      <c r="P32" s="81"/>
      <c r="Q32" s="81"/>
      <c r="S32" s="81"/>
    </row>
    <row r="33" spans="1:19" ht="13.5" customHeight="1" x14ac:dyDescent="0.25">
      <c r="A33" s="54" t="s">
        <v>176</v>
      </c>
      <c r="B33" s="24">
        <f t="shared" ref="B33:L33" si="6">SUM(B30:B32)</f>
        <v>0</v>
      </c>
      <c r="C33" s="24">
        <f t="shared" si="6"/>
        <v>12000</v>
      </c>
      <c r="D33" s="24">
        <f t="shared" si="6"/>
        <v>0</v>
      </c>
      <c r="E33" s="24">
        <f t="shared" si="6"/>
        <v>0</v>
      </c>
      <c r="F33" s="24">
        <f t="shared" si="6"/>
        <v>0</v>
      </c>
      <c r="G33" s="24">
        <f t="shared" si="6"/>
        <v>0</v>
      </c>
      <c r="H33" s="24">
        <f>SUM(H30:H32)</f>
        <v>0</v>
      </c>
      <c r="I33" s="24">
        <f>SUM(I30:I32)</f>
        <v>0</v>
      </c>
      <c r="J33" s="24">
        <f t="shared" si="6"/>
        <v>0</v>
      </c>
      <c r="K33" s="24">
        <f t="shared" si="6"/>
        <v>0</v>
      </c>
      <c r="L33" s="24">
        <f t="shared" si="6"/>
        <v>0</v>
      </c>
      <c r="M33" s="13">
        <f t="shared" si="0"/>
        <v>0</v>
      </c>
      <c r="N33" s="13">
        <f t="shared" si="5"/>
        <v>12000</v>
      </c>
      <c r="O33" s="81"/>
      <c r="P33" s="81"/>
      <c r="Q33" s="81"/>
      <c r="S33" s="81"/>
    </row>
    <row r="34" spans="1:19" ht="13.5" customHeight="1" x14ac:dyDescent="0.25">
      <c r="A34" s="5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>
        <f t="shared" si="0"/>
        <v>0</v>
      </c>
      <c r="N34" s="13">
        <f t="shared" si="5"/>
        <v>0</v>
      </c>
      <c r="O34" s="81"/>
      <c r="P34" s="81"/>
      <c r="Q34" s="81"/>
      <c r="S34" s="81"/>
    </row>
    <row r="35" spans="1:19" ht="13.5" customHeight="1" x14ac:dyDescent="0.25">
      <c r="A35" s="36" t="s">
        <v>167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>
        <f t="shared" si="0"/>
        <v>0</v>
      </c>
      <c r="N35" s="13">
        <f t="shared" si="5"/>
        <v>0</v>
      </c>
      <c r="O35" s="81"/>
      <c r="P35" s="81"/>
      <c r="Q35" s="81"/>
      <c r="S35" s="81"/>
    </row>
    <row r="36" spans="1:19" ht="13.5" customHeight="1" x14ac:dyDescent="0.25">
      <c r="A36" s="36" t="s">
        <v>168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>
        <f t="shared" si="0"/>
        <v>0</v>
      </c>
      <c r="N36" s="13">
        <f t="shared" si="5"/>
        <v>0</v>
      </c>
      <c r="O36" s="81"/>
      <c r="P36" s="81"/>
      <c r="Q36" s="81"/>
      <c r="S36" s="81"/>
    </row>
    <row r="37" spans="1:19" ht="13.5" customHeight="1" x14ac:dyDescent="0.25">
      <c r="A37" s="60" t="s">
        <v>177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>
        <f t="shared" si="0"/>
        <v>0</v>
      </c>
      <c r="N37" s="13">
        <f t="shared" si="5"/>
        <v>0</v>
      </c>
      <c r="O37" s="81"/>
      <c r="P37" s="81"/>
      <c r="Q37" s="81"/>
      <c r="S37" s="81"/>
    </row>
    <row r="38" spans="1:19" ht="13.5" customHeight="1" x14ac:dyDescent="0.25">
      <c r="A38" s="36" t="s">
        <v>170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>
        <f t="shared" si="0"/>
        <v>0</v>
      </c>
      <c r="N38" s="13">
        <f t="shared" si="5"/>
        <v>0</v>
      </c>
      <c r="O38" s="81"/>
      <c r="P38" s="81"/>
      <c r="Q38" s="81"/>
      <c r="S38" s="81"/>
    </row>
    <row r="39" spans="1:19" ht="13.5" customHeight="1" x14ac:dyDescent="0.25">
      <c r="A39" s="36" t="s">
        <v>171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>
        <f>B39+D39+F39+J39+H39</f>
        <v>0</v>
      </c>
      <c r="N39" s="13">
        <f t="shared" si="5"/>
        <v>0</v>
      </c>
      <c r="O39" s="81"/>
      <c r="P39" s="81"/>
      <c r="Q39" s="81"/>
      <c r="S39" s="81"/>
    </row>
    <row r="40" spans="1:19" ht="13.5" customHeight="1" x14ac:dyDescent="0.25">
      <c r="A40" s="36" t="s">
        <v>172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>
        <f>B40+D40+F40+J40</f>
        <v>0</v>
      </c>
      <c r="N40" s="13">
        <f t="shared" si="5"/>
        <v>0</v>
      </c>
      <c r="O40" s="81"/>
      <c r="P40" s="81"/>
      <c r="Q40" s="81"/>
      <c r="S40" s="81"/>
    </row>
    <row r="41" spans="1:19" ht="13.5" customHeight="1" x14ac:dyDescent="0.25">
      <c r="A41" s="36" t="s">
        <v>173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>
        <f>B41+D41+F41+J41</f>
        <v>0</v>
      </c>
      <c r="N41" s="13">
        <f t="shared" si="5"/>
        <v>0</v>
      </c>
      <c r="O41" s="81"/>
      <c r="P41" s="81"/>
      <c r="Q41" s="81"/>
      <c r="S41" s="81"/>
    </row>
    <row r="42" spans="1:19" ht="13.5" customHeight="1" x14ac:dyDescent="0.25">
      <c r="A42" s="32" t="s">
        <v>178</v>
      </c>
      <c r="B42" s="24">
        <f t="shared" ref="B42:L42" si="7">SUM(B35:B41)</f>
        <v>0</v>
      </c>
      <c r="C42" s="24">
        <f t="shared" si="7"/>
        <v>0</v>
      </c>
      <c r="D42" s="24">
        <f t="shared" si="7"/>
        <v>0</v>
      </c>
      <c r="E42" s="24">
        <f t="shared" si="7"/>
        <v>0</v>
      </c>
      <c r="F42" s="24">
        <f t="shared" si="7"/>
        <v>0</v>
      </c>
      <c r="G42" s="24">
        <f t="shared" si="7"/>
        <v>0</v>
      </c>
      <c r="H42" s="24">
        <f>SUM(H35:H41)</f>
        <v>0</v>
      </c>
      <c r="I42" s="24">
        <f>SUM(I35:I41)</f>
        <v>0</v>
      </c>
      <c r="J42" s="24">
        <f t="shared" si="7"/>
        <v>0</v>
      </c>
      <c r="K42" s="24">
        <f t="shared" si="7"/>
        <v>0</v>
      </c>
      <c r="L42" s="24">
        <f t="shared" si="7"/>
        <v>0</v>
      </c>
      <c r="M42" s="13">
        <f>B42+D42+F42+J42+H42</f>
        <v>0</v>
      </c>
      <c r="N42" s="13">
        <f t="shared" si="5"/>
        <v>0</v>
      </c>
      <c r="O42" s="81"/>
      <c r="P42" s="81"/>
      <c r="Q42" s="81"/>
      <c r="S42" s="81"/>
    </row>
    <row r="43" spans="1:19" ht="13.5" customHeight="1" x14ac:dyDescent="0.25">
      <c r="A43" s="30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13">
        <f>B43+D43+F43+J43</f>
        <v>0</v>
      </c>
      <c r="N43" s="13">
        <f t="shared" si="5"/>
        <v>0</v>
      </c>
      <c r="O43" s="81"/>
      <c r="P43" s="81"/>
      <c r="Q43" s="81"/>
      <c r="S43" s="81"/>
    </row>
    <row r="44" spans="1:19" ht="13.5" customHeight="1" x14ac:dyDescent="0.25">
      <c r="A44" s="32" t="s">
        <v>38</v>
      </c>
      <c r="B44" s="24">
        <f t="shared" ref="B44:L44" si="8">B42+B33</f>
        <v>0</v>
      </c>
      <c r="C44" s="24">
        <f t="shared" si="8"/>
        <v>12000</v>
      </c>
      <c r="D44" s="24">
        <f t="shared" si="8"/>
        <v>0</v>
      </c>
      <c r="E44" s="24">
        <f t="shared" si="8"/>
        <v>0</v>
      </c>
      <c r="F44" s="24">
        <f t="shared" si="8"/>
        <v>0</v>
      </c>
      <c r="G44" s="24">
        <f t="shared" si="8"/>
        <v>0</v>
      </c>
      <c r="H44" s="24">
        <f>H42+H33</f>
        <v>0</v>
      </c>
      <c r="I44" s="24">
        <f>I42+I33</f>
        <v>0</v>
      </c>
      <c r="J44" s="24">
        <f t="shared" si="8"/>
        <v>0</v>
      </c>
      <c r="K44" s="24">
        <f t="shared" si="8"/>
        <v>0</v>
      </c>
      <c r="L44" s="24">
        <f t="shared" si="8"/>
        <v>0</v>
      </c>
      <c r="M44" s="13">
        <f>B44+D44+F44+J44</f>
        <v>0</v>
      </c>
      <c r="N44" s="13">
        <f t="shared" si="5"/>
        <v>12000</v>
      </c>
    </row>
    <row r="45" spans="1:19" ht="13.5" customHeight="1" x14ac:dyDescent="0.25">
      <c r="A45" s="58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>
        <f>B45+D45+F45+J45</f>
        <v>0</v>
      </c>
      <c r="N45" s="13">
        <f t="shared" si="5"/>
        <v>0</v>
      </c>
    </row>
    <row r="46" spans="1:19" ht="13.5" customHeight="1" x14ac:dyDescent="0.25">
      <c r="A46" s="63" t="s">
        <v>179</v>
      </c>
      <c r="B46" s="13">
        <f t="shared" ref="B46:L46" si="9">B44+B28</f>
        <v>95528112</v>
      </c>
      <c r="C46" s="13">
        <f t="shared" si="9"/>
        <v>98794361</v>
      </c>
      <c r="D46" s="13">
        <f t="shared" si="9"/>
        <v>79500</v>
      </c>
      <c r="E46" s="13">
        <f t="shared" si="9"/>
        <v>79500</v>
      </c>
      <c r="F46" s="13">
        <f t="shared" si="9"/>
        <v>3296580</v>
      </c>
      <c r="G46" s="13">
        <f t="shared" si="9"/>
        <v>3766037</v>
      </c>
      <c r="H46" s="13">
        <f>H44+H28</f>
        <v>0</v>
      </c>
      <c r="I46" s="13">
        <f>I44+I28</f>
        <v>3988</v>
      </c>
      <c r="J46" s="13">
        <f t="shared" si="9"/>
        <v>0</v>
      </c>
      <c r="K46" s="13">
        <f t="shared" si="9"/>
        <v>0</v>
      </c>
      <c r="L46" s="13">
        <f t="shared" si="9"/>
        <v>0</v>
      </c>
      <c r="M46" s="13">
        <f>B46+D46+F46+J46+H46</f>
        <v>98904192</v>
      </c>
      <c r="N46" s="13">
        <v>102630868</v>
      </c>
    </row>
  </sheetData>
  <sheetProtection selectLockedCells="1" selectUnlockedCells="1"/>
  <mergeCells count="16">
    <mergeCell ref="B7:C8"/>
    <mergeCell ref="D7:E8"/>
    <mergeCell ref="M6:N6"/>
    <mergeCell ref="M7:N8"/>
    <mergeCell ref="F7:G8"/>
    <mergeCell ref="H7:I8"/>
    <mergeCell ref="A6:L6"/>
    <mergeCell ref="A7:A9"/>
    <mergeCell ref="J7:L8"/>
    <mergeCell ref="A3:G3"/>
    <mergeCell ref="A1:G1"/>
    <mergeCell ref="H3:N3"/>
    <mergeCell ref="M4:N4"/>
    <mergeCell ref="A4:L4"/>
    <mergeCell ref="B5:G5"/>
    <mergeCell ref="H5:N5"/>
  </mergeCells>
  <printOptions horizontalCentered="1"/>
  <pageMargins left="0.11805555555555555" right="0.11805555555555555" top="0.39374999999999999" bottom="0.31458333333333333" header="0.51180555555555551" footer="0.19652777777777777"/>
  <pageSetup paperSize="9" scale="80" firstPageNumber="0" orientation="landscape" horizontalDpi="300" verticalDpi="300" r:id="rId1"/>
  <headerFooter alignWithMargins="0">
    <oddFooter>&amp;C&amp;P. oldal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9"/>
  </sheetPr>
  <dimension ref="A1:AK41"/>
  <sheetViews>
    <sheetView view="pageBreakPreview" topLeftCell="R25" zoomScaleNormal="100" zoomScaleSheetLayoutView="100" workbookViewId="0">
      <selection activeCell="Q16" sqref="Q16"/>
    </sheetView>
  </sheetViews>
  <sheetFormatPr defaultColWidth="9.109375" defaultRowHeight="13.2" x14ac:dyDescent="0.25"/>
  <cols>
    <col min="1" max="1" width="43.6640625" style="1" customWidth="1"/>
    <col min="2" max="2" width="7.6640625" style="1" customWidth="1"/>
    <col min="3" max="3" width="8.109375" style="1" customWidth="1"/>
    <col min="4" max="4" width="11.5546875" style="1" customWidth="1"/>
    <col min="5" max="5" width="11.6640625" style="1" customWidth="1"/>
    <col min="6" max="6" width="13.44140625" style="1" customWidth="1"/>
    <col min="7" max="7" width="12.109375" style="1" customWidth="1"/>
    <col min="8" max="8" width="43.6640625" style="1" hidden="1" customWidth="1"/>
    <col min="9" max="9" width="43.6640625" style="1" customWidth="1"/>
    <col min="10" max="10" width="17.44140625" style="1" customWidth="1"/>
    <col min="11" max="11" width="14.109375" style="1" customWidth="1"/>
    <col min="12" max="12" width="20.44140625" style="1" customWidth="1"/>
    <col min="13" max="13" width="18.33203125" style="1" customWidth="1"/>
    <col min="14" max="14" width="37.88671875" style="1" customWidth="1"/>
    <col min="15" max="15" width="12" style="1" customWidth="1"/>
    <col min="16" max="16" width="11.5546875" style="1" customWidth="1"/>
    <col min="17" max="17" width="11.33203125" style="1" customWidth="1"/>
    <col min="18" max="18" width="11.5546875" style="1" customWidth="1"/>
    <col min="19" max="19" width="43.6640625" style="1" hidden="1" customWidth="1"/>
    <col min="20" max="20" width="11.44140625" style="1" customWidth="1"/>
    <col min="21" max="21" width="12.109375" style="1" customWidth="1"/>
    <col min="22" max="22" width="7.88671875" style="1" hidden="1" customWidth="1"/>
    <col min="23" max="23" width="9.6640625" style="1" hidden="1" customWidth="1"/>
    <col min="24" max="24" width="9.44140625" style="1" hidden="1" customWidth="1"/>
    <col min="25" max="25" width="49.109375" style="1" customWidth="1"/>
    <col min="26" max="26" width="13.109375" style="1" customWidth="1"/>
    <col min="27" max="27" width="13.5546875" style="1" customWidth="1"/>
    <col min="28" max="28" width="16.6640625" style="1" customWidth="1"/>
    <col min="29" max="29" width="19.6640625" style="1" customWidth="1"/>
    <col min="30" max="30" width="0.109375" style="1" customWidth="1"/>
    <col min="31" max="31" width="9.88671875" style="1" hidden="1" customWidth="1"/>
    <col min="32" max="33" width="10" style="1" hidden="1" customWidth="1"/>
    <col min="34" max="34" width="9.44140625" style="1" customWidth="1"/>
    <col min="35" max="35" width="10.109375" style="1" customWidth="1"/>
    <col min="36" max="36" width="11.44140625" style="1" customWidth="1"/>
    <col min="37" max="37" width="12.6640625" style="1" customWidth="1"/>
    <col min="38" max="16384" width="9.109375" style="1"/>
  </cols>
  <sheetData>
    <row r="1" spans="1:37" ht="12.75" customHeight="1" x14ac:dyDescent="0.25">
      <c r="A1" s="342" t="s">
        <v>225</v>
      </c>
      <c r="B1" s="342"/>
      <c r="C1" s="342"/>
      <c r="D1" s="342"/>
      <c r="E1" s="342"/>
      <c r="F1" s="342"/>
      <c r="G1" s="342"/>
      <c r="H1" s="71" t="s">
        <v>225</v>
      </c>
      <c r="I1" s="359" t="s">
        <v>321</v>
      </c>
      <c r="J1" s="342"/>
      <c r="K1" s="342"/>
      <c r="L1" s="342"/>
      <c r="M1" s="342"/>
      <c r="N1" s="342" t="s">
        <v>321</v>
      </c>
      <c r="O1" s="342"/>
      <c r="P1" s="342"/>
      <c r="Q1" s="342"/>
      <c r="R1" s="342"/>
      <c r="S1" s="342"/>
      <c r="T1" s="342"/>
      <c r="U1" s="342"/>
      <c r="V1" s="71"/>
      <c r="W1" s="71"/>
      <c r="X1" s="71"/>
      <c r="Y1" s="342" t="s">
        <v>321</v>
      </c>
      <c r="Z1" s="342"/>
      <c r="AA1" s="342"/>
      <c r="AB1" s="342"/>
      <c r="AC1" s="342"/>
    </row>
    <row r="2" spans="1:37" ht="18" customHeight="1" x14ac:dyDescent="0.25">
      <c r="A2" s="310" t="s">
        <v>354</v>
      </c>
      <c r="B2" s="310"/>
      <c r="C2" s="310"/>
      <c r="D2" s="310"/>
      <c r="E2" s="310"/>
      <c r="F2" s="310"/>
      <c r="G2" s="310"/>
      <c r="H2" s="72" t="s">
        <v>354</v>
      </c>
      <c r="I2" s="310" t="s">
        <v>354</v>
      </c>
      <c r="J2" s="310"/>
      <c r="K2" s="310"/>
      <c r="L2" s="310"/>
      <c r="M2" s="310"/>
      <c r="N2" s="310" t="s">
        <v>354</v>
      </c>
      <c r="O2" s="310"/>
      <c r="P2" s="310"/>
      <c r="Q2" s="310"/>
      <c r="R2" s="310"/>
      <c r="S2" s="310"/>
      <c r="T2" s="310"/>
      <c r="U2" s="310"/>
      <c r="V2" s="72"/>
      <c r="W2" s="72"/>
      <c r="X2" s="72"/>
      <c r="Y2" s="310" t="s">
        <v>354</v>
      </c>
      <c r="Z2" s="310"/>
      <c r="AA2" s="310"/>
      <c r="AB2" s="310"/>
      <c r="AC2" s="310"/>
      <c r="AD2" s="72"/>
      <c r="AE2" s="72"/>
      <c r="AF2" s="72"/>
      <c r="AG2" s="72"/>
    </row>
    <row r="3" spans="1:37" ht="14.25" customHeight="1" x14ac:dyDescent="0.25">
      <c r="A3" s="368"/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42"/>
      <c r="M3" s="42"/>
      <c r="N3" s="42"/>
      <c r="O3" s="72"/>
      <c r="P3" s="72"/>
      <c r="Q3" s="342"/>
      <c r="R3" s="342"/>
      <c r="S3" s="342"/>
      <c r="T3" s="342"/>
      <c r="U3" s="342"/>
      <c r="V3" s="342"/>
      <c r="W3" s="342"/>
      <c r="X3" s="342"/>
      <c r="Y3" s="342"/>
      <c r="Z3" s="342"/>
      <c r="AA3" s="342"/>
      <c r="AB3" s="342"/>
      <c r="AC3" s="342"/>
      <c r="AD3" s="73"/>
    </row>
    <row r="4" spans="1:37" ht="24" customHeight="1" x14ac:dyDescent="0.25">
      <c r="A4" s="139" t="s">
        <v>144</v>
      </c>
      <c r="B4" s="377" t="s">
        <v>152</v>
      </c>
      <c r="C4" s="375"/>
      <c r="D4" s="375"/>
      <c r="E4" s="375"/>
      <c r="F4" s="375"/>
      <c r="G4" s="375"/>
      <c r="H4" s="222" t="s">
        <v>152</v>
      </c>
      <c r="I4" s="375" t="s">
        <v>152</v>
      </c>
      <c r="J4" s="375"/>
      <c r="K4" s="375"/>
      <c r="L4" s="375"/>
      <c r="M4" s="375"/>
      <c r="N4" s="375" t="s">
        <v>152</v>
      </c>
      <c r="O4" s="375"/>
      <c r="P4" s="375"/>
      <c r="Q4" s="375"/>
      <c r="R4" s="375"/>
      <c r="S4" s="375"/>
      <c r="T4" s="375"/>
      <c r="U4" s="375"/>
      <c r="V4" s="223"/>
      <c r="W4" s="223"/>
      <c r="X4" s="223"/>
      <c r="Y4" s="375" t="s">
        <v>152</v>
      </c>
      <c r="Z4" s="375"/>
      <c r="AA4" s="375"/>
      <c r="AB4" s="375"/>
      <c r="AC4" s="375"/>
      <c r="AD4" s="375"/>
      <c r="AE4" s="375"/>
      <c r="AF4" s="223"/>
      <c r="AG4" s="223"/>
    </row>
    <row r="5" spans="1:37" ht="15" customHeight="1" x14ac:dyDescent="0.25">
      <c r="A5" s="267" t="s">
        <v>358</v>
      </c>
      <c r="B5" s="267"/>
      <c r="C5" s="267"/>
      <c r="D5" s="267"/>
      <c r="E5" s="267"/>
      <c r="F5" s="267"/>
      <c r="G5" s="267"/>
      <c r="H5" s="224"/>
      <c r="I5" s="376" t="s">
        <v>358</v>
      </c>
      <c r="J5" s="376"/>
      <c r="K5" s="376"/>
      <c r="L5" s="376"/>
      <c r="M5" s="376"/>
      <c r="N5" s="376" t="s">
        <v>359</v>
      </c>
      <c r="O5" s="376"/>
      <c r="P5" s="376"/>
      <c r="Q5" s="376"/>
      <c r="R5" s="376"/>
      <c r="S5" s="376"/>
      <c r="T5" s="376"/>
      <c r="U5" s="376"/>
      <c r="V5" s="225"/>
      <c r="W5" s="225"/>
      <c r="X5" s="225"/>
      <c r="Y5" s="225"/>
      <c r="Z5" s="225"/>
      <c r="AA5" s="225"/>
      <c r="AB5" s="225"/>
      <c r="AC5" s="225"/>
    </row>
    <row r="6" spans="1:37" ht="21.75" customHeight="1" x14ac:dyDescent="0.25">
      <c r="A6" s="371" t="s">
        <v>317</v>
      </c>
      <c r="B6" s="378" t="s">
        <v>308</v>
      </c>
      <c r="C6" s="378"/>
      <c r="D6" s="378" t="s">
        <v>226</v>
      </c>
      <c r="E6" s="378"/>
      <c r="F6" s="378" t="s">
        <v>227</v>
      </c>
      <c r="G6" s="378"/>
      <c r="H6" s="371" t="s">
        <v>317</v>
      </c>
      <c r="I6" s="371" t="s">
        <v>317</v>
      </c>
      <c r="J6" s="378" t="s">
        <v>228</v>
      </c>
      <c r="K6" s="378"/>
      <c r="L6" s="373" t="s">
        <v>357</v>
      </c>
      <c r="M6" s="374"/>
      <c r="N6" s="371" t="s">
        <v>317</v>
      </c>
      <c r="O6" s="378" t="s">
        <v>229</v>
      </c>
      <c r="P6" s="378"/>
      <c r="Q6" s="373" t="s">
        <v>230</v>
      </c>
      <c r="R6" s="374"/>
      <c r="S6" s="371" t="s">
        <v>317</v>
      </c>
      <c r="T6" s="373" t="s">
        <v>231</v>
      </c>
      <c r="U6" s="374"/>
      <c r="V6" s="373" t="s">
        <v>299</v>
      </c>
      <c r="W6" s="374"/>
      <c r="X6" s="379"/>
      <c r="Y6" s="371" t="s">
        <v>317</v>
      </c>
      <c r="Z6" s="373" t="s">
        <v>360</v>
      </c>
      <c r="AA6" s="374"/>
      <c r="AB6" s="278" t="s">
        <v>96</v>
      </c>
      <c r="AC6" s="278"/>
    </row>
    <row r="7" spans="1:37" x14ac:dyDescent="0.25">
      <c r="A7" s="372"/>
      <c r="B7" s="6" t="s">
        <v>6</v>
      </c>
      <c r="C7" s="6" t="s">
        <v>7</v>
      </c>
      <c r="D7" s="6" t="s">
        <v>6</v>
      </c>
      <c r="E7" s="6" t="s">
        <v>7</v>
      </c>
      <c r="F7" s="6" t="s">
        <v>6</v>
      </c>
      <c r="G7" s="6" t="s">
        <v>7</v>
      </c>
      <c r="H7" s="372"/>
      <c r="I7" s="372"/>
      <c r="J7" s="6" t="s">
        <v>6</v>
      </c>
      <c r="K7" s="6" t="s">
        <v>7</v>
      </c>
      <c r="L7" s="6" t="s">
        <v>6</v>
      </c>
      <c r="M7" s="6" t="s">
        <v>7</v>
      </c>
      <c r="N7" s="372"/>
      <c r="O7" s="6" t="s">
        <v>6</v>
      </c>
      <c r="P7" s="6" t="s">
        <v>7</v>
      </c>
      <c r="Q7" s="6" t="s">
        <v>6</v>
      </c>
      <c r="R7" s="6" t="s">
        <v>7</v>
      </c>
      <c r="S7" s="372"/>
      <c r="T7" s="6" t="s">
        <v>6</v>
      </c>
      <c r="U7" s="6" t="s">
        <v>7</v>
      </c>
      <c r="V7" s="6" t="s">
        <v>6</v>
      </c>
      <c r="W7" s="6" t="s">
        <v>7</v>
      </c>
      <c r="X7" s="6" t="s">
        <v>8</v>
      </c>
      <c r="Y7" s="372"/>
      <c r="Z7" s="6" t="s">
        <v>6</v>
      </c>
      <c r="AA7" s="6" t="s">
        <v>7</v>
      </c>
      <c r="AB7" s="6" t="s">
        <v>6</v>
      </c>
      <c r="AC7" s="6" t="s">
        <v>7</v>
      </c>
    </row>
    <row r="8" spans="1:37" ht="13.5" customHeight="1" x14ac:dyDescent="0.25">
      <c r="A8" s="27" t="s">
        <v>10</v>
      </c>
      <c r="B8" s="28"/>
      <c r="C8" s="28"/>
      <c r="D8" s="28"/>
      <c r="E8" s="28"/>
      <c r="F8" s="109">
        <v>74721404</v>
      </c>
      <c r="G8" s="28">
        <v>73064099</v>
      </c>
      <c r="H8" s="27" t="s">
        <v>10</v>
      </c>
      <c r="I8" s="27" t="s">
        <v>10</v>
      </c>
      <c r="J8" s="28"/>
      <c r="K8" s="28"/>
      <c r="L8" s="28">
        <f t="shared" ref="L8:M12" si="0">J8+F8+D8+B8</f>
        <v>74721404</v>
      </c>
      <c r="M8" s="28">
        <f t="shared" si="0"/>
        <v>73064099</v>
      </c>
      <c r="N8" s="27" t="s">
        <v>10</v>
      </c>
      <c r="O8" s="109">
        <v>19069920</v>
      </c>
      <c r="P8" s="28">
        <v>20047225</v>
      </c>
      <c r="Q8" s="28"/>
      <c r="R8" s="28"/>
      <c r="S8" s="27" t="s">
        <v>10</v>
      </c>
      <c r="T8" s="109">
        <v>1320000</v>
      </c>
      <c r="U8" s="28">
        <v>1320000</v>
      </c>
      <c r="V8" s="28"/>
      <c r="W8" s="28"/>
      <c r="X8" s="28"/>
      <c r="Y8" s="27" t="s">
        <v>10</v>
      </c>
      <c r="Z8" s="109">
        <f t="shared" ref="Z8:AA12" si="1">O8+Q8+T8</f>
        <v>20389920</v>
      </c>
      <c r="AA8" s="109">
        <f t="shared" si="1"/>
        <v>21367225</v>
      </c>
      <c r="AB8" s="13">
        <f>B8+D8+F8+J8+O8+Q8+T8</f>
        <v>95111324</v>
      </c>
      <c r="AC8" s="13">
        <f>C8+E8+G8+K8+P8+R8+U8</f>
        <v>94431324</v>
      </c>
      <c r="AE8" s="81"/>
      <c r="AF8" s="81"/>
      <c r="AG8" s="81"/>
      <c r="AH8" s="81"/>
      <c r="AI8" s="81"/>
      <c r="AK8" s="81"/>
    </row>
    <row r="9" spans="1:37" ht="13.5" customHeight="1" x14ac:dyDescent="0.25">
      <c r="A9" s="45" t="s">
        <v>160</v>
      </c>
      <c r="B9" s="28"/>
      <c r="C9" s="28"/>
      <c r="D9" s="28"/>
      <c r="E9" s="28"/>
      <c r="F9" s="109">
        <v>13006127</v>
      </c>
      <c r="G9" s="28">
        <v>12117566</v>
      </c>
      <c r="H9" s="45" t="s">
        <v>160</v>
      </c>
      <c r="I9" s="45" t="s">
        <v>160</v>
      </c>
      <c r="J9" s="28"/>
      <c r="K9" s="28"/>
      <c r="L9" s="28">
        <f t="shared" si="0"/>
        <v>13006127</v>
      </c>
      <c r="M9" s="28">
        <f t="shared" si="0"/>
        <v>12117566</v>
      </c>
      <c r="N9" s="45" t="s">
        <v>160</v>
      </c>
      <c r="O9" s="109">
        <v>3391236</v>
      </c>
      <c r="P9" s="28">
        <v>2879797</v>
      </c>
      <c r="Q9" s="28"/>
      <c r="R9" s="28"/>
      <c r="S9" s="45" t="s">
        <v>160</v>
      </c>
      <c r="T9" s="109">
        <v>429000</v>
      </c>
      <c r="U9" s="28">
        <v>429000</v>
      </c>
      <c r="V9" s="28"/>
      <c r="W9" s="28"/>
      <c r="X9" s="28"/>
      <c r="Y9" s="45" t="s">
        <v>160</v>
      </c>
      <c r="Z9" s="109">
        <f t="shared" si="1"/>
        <v>3820236</v>
      </c>
      <c r="AA9" s="109">
        <f t="shared" si="1"/>
        <v>3308797</v>
      </c>
      <c r="AB9" s="13">
        <f>B9+D9+F9+J9+O9+Q9+T9</f>
        <v>16826363</v>
      </c>
      <c r="AC9" s="13">
        <f>C9+E9+G9+K9+P9+R9+U9</f>
        <v>15426363</v>
      </c>
      <c r="AE9" s="81"/>
      <c r="AF9" s="81"/>
      <c r="AG9" s="81"/>
      <c r="AH9" s="81"/>
      <c r="AI9" s="81"/>
      <c r="AK9" s="81"/>
    </row>
    <row r="10" spans="1:37" ht="13.5" customHeight="1" x14ac:dyDescent="0.25">
      <c r="A10" s="27" t="s">
        <v>161</v>
      </c>
      <c r="B10" s="28"/>
      <c r="C10" s="28">
        <v>2961</v>
      </c>
      <c r="D10" s="109">
        <v>23679150</v>
      </c>
      <c r="E10" s="28">
        <v>28760081</v>
      </c>
      <c r="F10" s="109"/>
      <c r="G10" s="28">
        <v>60980</v>
      </c>
      <c r="H10" s="27" t="s">
        <v>161</v>
      </c>
      <c r="I10" s="27" t="s">
        <v>161</v>
      </c>
      <c r="J10" s="109">
        <v>9602700</v>
      </c>
      <c r="K10" s="141">
        <v>7009962</v>
      </c>
      <c r="L10" s="28">
        <f t="shared" si="0"/>
        <v>33281850</v>
      </c>
      <c r="M10" s="28">
        <f t="shared" si="0"/>
        <v>35833984</v>
      </c>
      <c r="N10" s="27" t="s">
        <v>161</v>
      </c>
      <c r="O10" s="109">
        <v>1780000</v>
      </c>
      <c r="P10" s="28">
        <v>2188169</v>
      </c>
      <c r="Q10" s="109">
        <v>4408373</v>
      </c>
      <c r="R10" s="28">
        <v>3776777</v>
      </c>
      <c r="S10" s="27" t="s">
        <v>161</v>
      </c>
      <c r="T10" s="28"/>
      <c r="U10" s="28"/>
      <c r="V10" s="28"/>
      <c r="W10" s="28"/>
      <c r="X10" s="28"/>
      <c r="Y10" s="27" t="s">
        <v>161</v>
      </c>
      <c r="Z10" s="109">
        <f t="shared" si="1"/>
        <v>6188373</v>
      </c>
      <c r="AA10" s="109">
        <f t="shared" si="1"/>
        <v>5964946</v>
      </c>
      <c r="AB10" s="13">
        <f>B10+D10+F10+J10+O10+Q10+T10</f>
        <v>39470223</v>
      </c>
      <c r="AC10" s="13">
        <f>C10+E10+G10+K10+P10+R10+U10+W10</f>
        <v>41798930</v>
      </c>
      <c r="AE10" s="81"/>
      <c r="AF10" s="81"/>
      <c r="AG10" s="81"/>
      <c r="AH10" s="81"/>
      <c r="AI10" s="81"/>
      <c r="AK10" s="81"/>
    </row>
    <row r="11" spans="1:37" ht="13.5" customHeight="1" x14ac:dyDescent="0.25">
      <c r="A11" s="46" t="s">
        <v>162</v>
      </c>
      <c r="B11" s="8"/>
      <c r="C11" s="8"/>
      <c r="D11" s="8"/>
      <c r="E11" s="8"/>
      <c r="F11" s="8"/>
      <c r="G11" s="8"/>
      <c r="H11" s="46" t="s">
        <v>162</v>
      </c>
      <c r="I11" s="46" t="s">
        <v>162</v>
      </c>
      <c r="J11" s="8"/>
      <c r="K11" s="8"/>
      <c r="L11" s="28">
        <f t="shared" si="0"/>
        <v>0</v>
      </c>
      <c r="M11" s="28">
        <f t="shared" si="0"/>
        <v>0</v>
      </c>
      <c r="N11" s="46" t="s">
        <v>162</v>
      </c>
      <c r="O11" s="109"/>
      <c r="P11" s="8"/>
      <c r="Q11" s="8"/>
      <c r="R11" s="8"/>
      <c r="S11" s="46" t="s">
        <v>162</v>
      </c>
      <c r="T11" s="8"/>
      <c r="U11" s="8"/>
      <c r="V11" s="8"/>
      <c r="W11" s="8"/>
      <c r="X11" s="8"/>
      <c r="Y11" s="46" t="s">
        <v>162</v>
      </c>
      <c r="Z11" s="109">
        <f t="shared" si="1"/>
        <v>0</v>
      </c>
      <c r="AA11" s="109">
        <f t="shared" si="1"/>
        <v>0</v>
      </c>
      <c r="AB11" s="13">
        <f>D11+F11+J11+O11+Q11+T11</f>
        <v>0</v>
      </c>
      <c r="AC11" s="13">
        <f>E11+G11+K11+P11+R11+U11</f>
        <v>0</v>
      </c>
      <c r="AE11" s="81"/>
      <c r="AF11" s="81"/>
      <c r="AG11" s="81"/>
      <c r="AH11" s="81"/>
      <c r="AI11" s="81"/>
      <c r="AK11" s="81"/>
    </row>
    <row r="12" spans="1:37" ht="13.5" customHeight="1" x14ac:dyDescent="0.25">
      <c r="A12" s="27" t="s">
        <v>163</v>
      </c>
      <c r="B12" s="8"/>
      <c r="C12" s="8"/>
      <c r="D12" s="8"/>
      <c r="E12" s="8"/>
      <c r="F12" s="8"/>
      <c r="G12" s="8"/>
      <c r="H12" s="27" t="s">
        <v>163</v>
      </c>
      <c r="I12" s="27" t="s">
        <v>163</v>
      </c>
      <c r="J12" s="8"/>
      <c r="K12" s="8"/>
      <c r="L12" s="28">
        <f t="shared" si="0"/>
        <v>0</v>
      </c>
      <c r="M12" s="28">
        <f t="shared" si="0"/>
        <v>0</v>
      </c>
      <c r="N12" s="27" t="s">
        <v>163</v>
      </c>
      <c r="O12" s="8"/>
      <c r="P12" s="8"/>
      <c r="Q12" s="8"/>
      <c r="R12" s="8"/>
      <c r="S12" s="27" t="s">
        <v>163</v>
      </c>
      <c r="T12" s="8"/>
      <c r="U12" s="8"/>
      <c r="V12" s="8"/>
      <c r="W12" s="8"/>
      <c r="X12" s="8"/>
      <c r="Y12" s="27" t="s">
        <v>163</v>
      </c>
      <c r="Z12" s="109">
        <f t="shared" si="1"/>
        <v>0</v>
      </c>
      <c r="AA12" s="109">
        <f t="shared" si="1"/>
        <v>0</v>
      </c>
      <c r="AB12" s="13">
        <f>D12+F12+J12+O12+Q12+T12</f>
        <v>0</v>
      </c>
      <c r="AC12" s="13">
        <f>E12+G12+K12+P12+R12+U12</f>
        <v>0</v>
      </c>
      <c r="AE12" s="81"/>
      <c r="AF12" s="81"/>
      <c r="AG12" s="81"/>
      <c r="AH12" s="81"/>
      <c r="AI12" s="81"/>
      <c r="AK12" s="81"/>
    </row>
    <row r="13" spans="1:37" ht="13.5" customHeight="1" x14ac:dyDescent="0.25">
      <c r="A13" s="54" t="s">
        <v>166</v>
      </c>
      <c r="B13" s="55">
        <f t="shared" ref="B13:G13" si="2">SUM(B8:B12)</f>
        <v>0</v>
      </c>
      <c r="C13" s="55">
        <f t="shared" si="2"/>
        <v>2961</v>
      </c>
      <c r="D13" s="55">
        <f t="shared" si="2"/>
        <v>23679150</v>
      </c>
      <c r="E13" s="55">
        <f t="shared" si="2"/>
        <v>28760081</v>
      </c>
      <c r="F13" s="55">
        <f t="shared" si="2"/>
        <v>87727531</v>
      </c>
      <c r="G13" s="55">
        <f t="shared" si="2"/>
        <v>85242645</v>
      </c>
      <c r="H13" s="54" t="s">
        <v>166</v>
      </c>
      <c r="I13" s="54" t="s">
        <v>166</v>
      </c>
      <c r="J13" s="55">
        <f t="shared" ref="J13:R13" si="3">SUM(J8:J12)</f>
        <v>9602700</v>
      </c>
      <c r="K13" s="55">
        <f t="shared" si="3"/>
        <v>7009962</v>
      </c>
      <c r="L13" s="55">
        <f>SUM(L8:L12)</f>
        <v>121009381</v>
      </c>
      <c r="M13" s="55">
        <f>SUM(M8:M12)</f>
        <v>121015649</v>
      </c>
      <c r="N13" s="54" t="s">
        <v>166</v>
      </c>
      <c r="O13" s="55">
        <f t="shared" si="3"/>
        <v>24241156</v>
      </c>
      <c r="P13" s="55">
        <f t="shared" si="3"/>
        <v>25115191</v>
      </c>
      <c r="Q13" s="55">
        <f t="shared" si="3"/>
        <v>4408373</v>
      </c>
      <c r="R13" s="55">
        <f t="shared" si="3"/>
        <v>3776777</v>
      </c>
      <c r="S13" s="54" t="s">
        <v>166</v>
      </c>
      <c r="T13" s="55">
        <f>SUM(T8:T12)</f>
        <v>1749000</v>
      </c>
      <c r="U13" s="55">
        <f>SUM(U8:U12)</f>
        <v>1749000</v>
      </c>
      <c r="V13" s="55">
        <f>SUM(V8:V12)</f>
        <v>0</v>
      </c>
      <c r="W13" s="55">
        <f>SUM(W8:W12)</f>
        <v>0</v>
      </c>
      <c r="X13" s="55">
        <f>SUM(X8:X12)</f>
        <v>0</v>
      </c>
      <c r="Y13" s="54" t="s">
        <v>166</v>
      </c>
      <c r="Z13" s="55">
        <f>SUM(Z8:Z12)</f>
        <v>30398529</v>
      </c>
      <c r="AA13" s="55">
        <f>SUM(AA8:AA12)</f>
        <v>30640968</v>
      </c>
      <c r="AB13" s="13">
        <f t="shared" ref="AB13:AB41" si="4">D13+F13+J13+O13+Q13+T13</f>
        <v>151407910</v>
      </c>
      <c r="AC13" s="13">
        <f>SUM(AC8:AC12)</f>
        <v>151656617</v>
      </c>
      <c r="AE13" s="81"/>
      <c r="AF13" s="81"/>
      <c r="AG13" s="81"/>
      <c r="AH13" s="81"/>
      <c r="AI13" s="81"/>
      <c r="AK13" s="81"/>
    </row>
    <row r="14" spans="1:37" ht="13.5" customHeight="1" x14ac:dyDescent="0.25">
      <c r="A14" s="54"/>
      <c r="B14" s="55"/>
      <c r="C14" s="55"/>
      <c r="D14" s="55"/>
      <c r="E14" s="55"/>
      <c r="F14" s="55"/>
      <c r="G14" s="55"/>
      <c r="H14" s="54"/>
      <c r="I14" s="54"/>
      <c r="J14" s="55"/>
      <c r="K14" s="55"/>
      <c r="L14" s="55"/>
      <c r="M14" s="55"/>
      <c r="N14" s="54"/>
      <c r="O14" s="55"/>
      <c r="P14" s="55"/>
      <c r="Q14" s="55"/>
      <c r="R14" s="55"/>
      <c r="S14" s="54"/>
      <c r="T14" s="55"/>
      <c r="U14" s="55"/>
      <c r="V14" s="55"/>
      <c r="W14" s="55"/>
      <c r="X14" s="55"/>
      <c r="Y14" s="54"/>
      <c r="Z14" s="55"/>
      <c r="AA14" s="55"/>
      <c r="AB14" s="13">
        <f t="shared" si="4"/>
        <v>0</v>
      </c>
      <c r="AC14" s="13">
        <f t="shared" ref="AC14:AC23" si="5">E14+G14+K14+P14+R14+U14</f>
        <v>0</v>
      </c>
      <c r="AE14" s="81"/>
      <c r="AF14" s="81"/>
      <c r="AG14" s="81"/>
      <c r="AH14" s="81"/>
      <c r="AI14" s="81"/>
      <c r="AK14" s="81"/>
    </row>
    <row r="15" spans="1:37" ht="13.5" customHeight="1" x14ac:dyDescent="0.25">
      <c r="A15" s="36" t="s">
        <v>167</v>
      </c>
      <c r="B15" s="23"/>
      <c r="C15" s="23"/>
      <c r="D15" s="23"/>
      <c r="E15" s="23"/>
      <c r="F15" s="23"/>
      <c r="G15" s="23"/>
      <c r="H15" s="36" t="s">
        <v>167</v>
      </c>
      <c r="I15" s="36" t="s">
        <v>167</v>
      </c>
      <c r="J15" s="23"/>
      <c r="K15" s="23"/>
      <c r="L15" s="23"/>
      <c r="M15" s="23"/>
      <c r="N15" s="36" t="s">
        <v>167</v>
      </c>
      <c r="O15" s="55"/>
      <c r="P15" s="55"/>
      <c r="Q15" s="55"/>
      <c r="R15" s="55"/>
      <c r="S15" s="36" t="s">
        <v>167</v>
      </c>
      <c r="T15" s="55"/>
      <c r="U15" s="55"/>
      <c r="V15" s="55"/>
      <c r="W15" s="55"/>
      <c r="X15" s="55"/>
      <c r="Y15" s="36" t="s">
        <v>167</v>
      </c>
      <c r="Z15" s="55"/>
      <c r="AA15" s="55"/>
      <c r="AB15" s="13">
        <f t="shared" si="4"/>
        <v>0</v>
      </c>
      <c r="AC15" s="13">
        <f t="shared" si="5"/>
        <v>0</v>
      </c>
      <c r="AE15" s="81"/>
      <c r="AF15" s="81"/>
      <c r="AG15" s="81"/>
      <c r="AH15" s="81"/>
      <c r="AI15" s="81"/>
      <c r="AK15" s="81"/>
    </row>
    <row r="16" spans="1:37" ht="13.5" customHeight="1" x14ac:dyDescent="0.25">
      <c r="A16" s="36" t="s">
        <v>168</v>
      </c>
      <c r="B16" s="23"/>
      <c r="C16" s="23"/>
      <c r="D16" s="23"/>
      <c r="E16" s="23"/>
      <c r="F16" s="23"/>
      <c r="G16" s="23"/>
      <c r="H16" s="36" t="s">
        <v>168</v>
      </c>
      <c r="I16" s="36" t="s">
        <v>168</v>
      </c>
      <c r="J16" s="23"/>
      <c r="K16" s="23"/>
      <c r="L16" s="23"/>
      <c r="M16" s="23"/>
      <c r="N16" s="36" t="s">
        <v>168</v>
      </c>
      <c r="O16" s="55"/>
      <c r="P16" s="55"/>
      <c r="Q16" s="55"/>
      <c r="R16" s="55"/>
      <c r="S16" s="36" t="s">
        <v>168</v>
      </c>
      <c r="T16" s="55"/>
      <c r="U16" s="55"/>
      <c r="V16" s="55"/>
      <c r="W16" s="55"/>
      <c r="X16" s="55"/>
      <c r="Y16" s="36" t="s">
        <v>168</v>
      </c>
      <c r="Z16" s="55"/>
      <c r="AA16" s="55"/>
      <c r="AB16" s="13">
        <f t="shared" si="4"/>
        <v>0</v>
      </c>
      <c r="AC16" s="13">
        <f t="shared" si="5"/>
        <v>0</v>
      </c>
      <c r="AE16" s="81"/>
      <c r="AF16" s="81"/>
      <c r="AG16" s="81"/>
      <c r="AH16" s="81"/>
      <c r="AI16" s="81"/>
      <c r="AK16" s="81"/>
    </row>
    <row r="17" spans="1:37" ht="13.5" customHeight="1" x14ac:dyDescent="0.25">
      <c r="A17" s="60" t="s">
        <v>177</v>
      </c>
      <c r="B17" s="61"/>
      <c r="C17" s="61"/>
      <c r="D17" s="61"/>
      <c r="E17" s="61"/>
      <c r="F17" s="61"/>
      <c r="G17" s="61"/>
      <c r="H17" s="60" t="s">
        <v>177</v>
      </c>
      <c r="I17" s="60" t="s">
        <v>177</v>
      </c>
      <c r="J17" s="61"/>
      <c r="K17" s="61"/>
      <c r="L17" s="61"/>
      <c r="M17" s="61"/>
      <c r="N17" s="60" t="s">
        <v>177</v>
      </c>
      <c r="O17" s="55"/>
      <c r="P17" s="55"/>
      <c r="Q17" s="55"/>
      <c r="R17" s="55"/>
      <c r="S17" s="60" t="s">
        <v>177</v>
      </c>
      <c r="T17" s="55"/>
      <c r="U17" s="55"/>
      <c r="V17" s="55"/>
      <c r="W17" s="55"/>
      <c r="X17" s="55"/>
      <c r="Y17" s="60" t="s">
        <v>177</v>
      </c>
      <c r="Z17" s="55"/>
      <c r="AA17" s="55"/>
      <c r="AB17" s="13">
        <f t="shared" si="4"/>
        <v>0</v>
      </c>
      <c r="AC17" s="13">
        <f t="shared" si="5"/>
        <v>0</v>
      </c>
      <c r="AE17" s="81"/>
      <c r="AF17" s="81"/>
      <c r="AG17" s="81"/>
      <c r="AH17" s="81"/>
      <c r="AI17" s="81"/>
      <c r="AK17" s="81"/>
    </row>
    <row r="18" spans="1:37" ht="13.5" customHeight="1" x14ac:dyDescent="0.25">
      <c r="A18" s="36" t="s">
        <v>170</v>
      </c>
      <c r="B18" s="23"/>
      <c r="C18" s="23"/>
      <c r="D18" s="23"/>
      <c r="E18" s="23"/>
      <c r="F18" s="23"/>
      <c r="G18" s="23"/>
      <c r="H18" s="36" t="s">
        <v>170</v>
      </c>
      <c r="I18" s="36" t="s">
        <v>170</v>
      </c>
      <c r="J18" s="23"/>
      <c r="K18" s="23"/>
      <c r="L18" s="23"/>
      <c r="M18" s="23"/>
      <c r="N18" s="36" t="s">
        <v>170</v>
      </c>
      <c r="O18" s="55"/>
      <c r="P18" s="55"/>
      <c r="Q18" s="55"/>
      <c r="R18" s="55"/>
      <c r="S18" s="36" t="s">
        <v>170</v>
      </c>
      <c r="T18" s="55"/>
      <c r="U18" s="55"/>
      <c r="V18" s="55"/>
      <c r="W18" s="55"/>
      <c r="X18" s="55"/>
      <c r="Y18" s="36" t="s">
        <v>170</v>
      </c>
      <c r="Z18" s="55"/>
      <c r="AA18" s="55"/>
      <c r="AB18" s="13">
        <f t="shared" si="4"/>
        <v>0</v>
      </c>
      <c r="AC18" s="13">
        <f t="shared" si="5"/>
        <v>0</v>
      </c>
      <c r="AE18" s="81"/>
      <c r="AF18" s="81"/>
      <c r="AG18" s="81"/>
      <c r="AH18" s="81"/>
      <c r="AI18" s="81"/>
      <c r="AK18" s="81"/>
    </row>
    <row r="19" spans="1:37" ht="13.5" customHeight="1" x14ac:dyDescent="0.25">
      <c r="A19" s="36" t="s">
        <v>171</v>
      </c>
      <c r="B19" s="12"/>
      <c r="C19" s="12"/>
      <c r="D19" s="12"/>
      <c r="E19" s="12"/>
      <c r="F19" s="12"/>
      <c r="G19" s="12"/>
      <c r="H19" s="36" t="s">
        <v>171</v>
      </c>
      <c r="I19" s="36" t="s">
        <v>171</v>
      </c>
      <c r="J19" s="12"/>
      <c r="K19" s="12"/>
      <c r="L19" s="12"/>
      <c r="M19" s="12"/>
      <c r="N19" s="36" t="s">
        <v>171</v>
      </c>
      <c r="O19" s="12"/>
      <c r="P19" s="12"/>
      <c r="Q19" s="12"/>
      <c r="R19" s="12"/>
      <c r="S19" s="36" t="s">
        <v>171</v>
      </c>
      <c r="T19" s="12"/>
      <c r="U19" s="12"/>
      <c r="V19" s="12"/>
      <c r="W19" s="12"/>
      <c r="X19" s="12"/>
      <c r="Y19" s="36" t="s">
        <v>171</v>
      </c>
      <c r="Z19" s="12"/>
      <c r="AA19" s="12"/>
      <c r="AB19" s="13">
        <f t="shared" si="4"/>
        <v>0</v>
      </c>
      <c r="AC19" s="13">
        <f t="shared" si="5"/>
        <v>0</v>
      </c>
      <c r="AE19" s="81"/>
      <c r="AF19" s="81"/>
      <c r="AG19" s="81"/>
      <c r="AH19" s="81"/>
      <c r="AI19" s="81"/>
      <c r="AK19" s="81"/>
    </row>
    <row r="20" spans="1:37" ht="13.5" customHeight="1" x14ac:dyDescent="0.25">
      <c r="A20" s="36" t="s">
        <v>172</v>
      </c>
      <c r="B20" s="77"/>
      <c r="C20" s="77"/>
      <c r="D20" s="77"/>
      <c r="E20" s="77"/>
      <c r="F20" s="77"/>
      <c r="G20" s="77"/>
      <c r="H20" s="36" t="s">
        <v>172</v>
      </c>
      <c r="I20" s="36" t="s">
        <v>172</v>
      </c>
      <c r="J20" s="77"/>
      <c r="K20" s="77"/>
      <c r="L20" s="77"/>
      <c r="M20" s="77"/>
      <c r="N20" s="36" t="s">
        <v>172</v>
      </c>
      <c r="O20" s="82"/>
      <c r="P20" s="82"/>
      <c r="Q20" s="82"/>
      <c r="R20" s="82"/>
      <c r="S20" s="36" t="s">
        <v>172</v>
      </c>
      <c r="T20" s="82"/>
      <c r="U20" s="82"/>
      <c r="V20" s="82"/>
      <c r="W20" s="82"/>
      <c r="X20" s="82"/>
      <c r="Y20" s="36" t="s">
        <v>172</v>
      </c>
      <c r="Z20" s="82"/>
      <c r="AA20" s="82"/>
      <c r="AB20" s="13">
        <f t="shared" si="4"/>
        <v>0</v>
      </c>
      <c r="AC20" s="13">
        <f t="shared" si="5"/>
        <v>0</v>
      </c>
      <c r="AE20" s="81"/>
      <c r="AF20" s="81"/>
      <c r="AG20" s="81"/>
      <c r="AH20" s="81"/>
      <c r="AI20" s="81"/>
      <c r="AK20" s="81"/>
    </row>
    <row r="21" spans="1:37" ht="13.5" customHeight="1" x14ac:dyDescent="0.25">
      <c r="A21" s="36" t="s">
        <v>173</v>
      </c>
      <c r="B21" s="77"/>
      <c r="C21" s="77"/>
      <c r="D21" s="77"/>
      <c r="E21" s="77"/>
      <c r="F21" s="77"/>
      <c r="G21" s="77"/>
      <c r="H21" s="36" t="s">
        <v>173</v>
      </c>
      <c r="I21" s="36" t="s">
        <v>173</v>
      </c>
      <c r="J21" s="77"/>
      <c r="K21" s="77"/>
      <c r="L21" s="77"/>
      <c r="M21" s="77"/>
      <c r="N21" s="36" t="s">
        <v>173</v>
      </c>
      <c r="O21" s="82"/>
      <c r="P21" s="82"/>
      <c r="Q21" s="82"/>
      <c r="R21" s="82"/>
      <c r="S21" s="36" t="s">
        <v>173</v>
      </c>
      <c r="T21" s="82"/>
      <c r="U21" s="82"/>
      <c r="V21" s="82"/>
      <c r="W21" s="82"/>
      <c r="X21" s="82"/>
      <c r="Y21" s="36" t="s">
        <v>173</v>
      </c>
      <c r="Z21" s="82"/>
      <c r="AA21" s="82"/>
      <c r="AB21" s="13">
        <f t="shared" si="4"/>
        <v>0</v>
      </c>
      <c r="AC21" s="13">
        <f t="shared" si="5"/>
        <v>0</v>
      </c>
      <c r="AE21" s="81"/>
      <c r="AF21" s="81"/>
      <c r="AG21" s="81"/>
      <c r="AH21" s="81"/>
      <c r="AI21" s="81"/>
      <c r="AK21" s="81"/>
    </row>
    <row r="22" spans="1:37" ht="13.5" customHeight="1" x14ac:dyDescent="0.25">
      <c r="A22" s="32" t="s">
        <v>174</v>
      </c>
      <c r="B22" s="55"/>
      <c r="C22" s="55"/>
      <c r="D22" s="55"/>
      <c r="E22" s="55"/>
      <c r="F22" s="55"/>
      <c r="G22" s="55"/>
      <c r="H22" s="32" t="s">
        <v>174</v>
      </c>
      <c r="I22" s="32" t="s">
        <v>174</v>
      </c>
      <c r="J22" s="55"/>
      <c r="K22" s="55"/>
      <c r="L22" s="55"/>
      <c r="M22" s="55"/>
      <c r="N22" s="32" t="s">
        <v>174</v>
      </c>
      <c r="O22" s="55"/>
      <c r="P22" s="55"/>
      <c r="Q22" s="55"/>
      <c r="R22" s="55"/>
      <c r="S22" s="32" t="s">
        <v>174</v>
      </c>
      <c r="T22" s="55"/>
      <c r="U22" s="55"/>
      <c r="V22" s="55"/>
      <c r="W22" s="55"/>
      <c r="X22" s="55"/>
      <c r="Y22" s="32" t="s">
        <v>174</v>
      </c>
      <c r="Z22" s="55"/>
      <c r="AA22" s="55"/>
      <c r="AB22" s="13">
        <f t="shared" si="4"/>
        <v>0</v>
      </c>
      <c r="AC22" s="13">
        <f t="shared" si="5"/>
        <v>0</v>
      </c>
      <c r="AE22" s="81"/>
      <c r="AF22" s="81"/>
      <c r="AG22" s="81"/>
      <c r="AH22" s="81"/>
      <c r="AI22" s="81"/>
      <c r="AK22" s="81"/>
    </row>
    <row r="23" spans="1:37" ht="13.5" customHeight="1" x14ac:dyDescent="0.25">
      <c r="A23" s="54"/>
      <c r="B23" s="83"/>
      <c r="C23" s="83"/>
      <c r="D23" s="83"/>
      <c r="E23" s="83"/>
      <c r="F23" s="83"/>
      <c r="G23" s="83"/>
      <c r="H23" s="54"/>
      <c r="I23" s="54"/>
      <c r="J23" s="83"/>
      <c r="K23" s="83"/>
      <c r="L23" s="83"/>
      <c r="M23" s="83"/>
      <c r="N23" s="54"/>
      <c r="O23" s="83"/>
      <c r="P23" s="83"/>
      <c r="Q23" s="83"/>
      <c r="R23" s="83"/>
      <c r="S23" s="54"/>
      <c r="T23" s="83"/>
      <c r="U23" s="83"/>
      <c r="V23" s="83"/>
      <c r="W23" s="83"/>
      <c r="X23" s="83"/>
      <c r="Y23" s="54"/>
      <c r="Z23" s="83"/>
      <c r="AA23" s="83"/>
      <c r="AB23" s="13">
        <f t="shared" si="4"/>
        <v>0</v>
      </c>
      <c r="AC23" s="13">
        <f t="shared" si="5"/>
        <v>0</v>
      </c>
      <c r="AE23" s="81"/>
      <c r="AF23" s="81"/>
      <c r="AG23" s="81"/>
      <c r="AH23" s="81"/>
      <c r="AI23" s="81"/>
      <c r="AK23" s="81"/>
    </row>
    <row r="24" spans="1:37" ht="13.5" customHeight="1" x14ac:dyDescent="0.25">
      <c r="A24" s="32" t="s">
        <v>26</v>
      </c>
      <c r="B24" s="55">
        <f>B13+B22</f>
        <v>0</v>
      </c>
      <c r="C24" s="55">
        <f>C13+C22</f>
        <v>2961</v>
      </c>
      <c r="D24" s="55">
        <f t="shared" ref="D24:K24" si="6">D13+D22</f>
        <v>23679150</v>
      </c>
      <c r="E24" s="55">
        <f t="shared" si="6"/>
        <v>28760081</v>
      </c>
      <c r="F24" s="55">
        <f t="shared" si="6"/>
        <v>87727531</v>
      </c>
      <c r="G24" s="55">
        <f t="shared" si="6"/>
        <v>85242645</v>
      </c>
      <c r="H24" s="32" t="s">
        <v>26</v>
      </c>
      <c r="I24" s="32" t="s">
        <v>26</v>
      </c>
      <c r="J24" s="55">
        <f t="shared" si="6"/>
        <v>9602700</v>
      </c>
      <c r="K24" s="55">
        <f t="shared" si="6"/>
        <v>7009962</v>
      </c>
      <c r="L24" s="55">
        <f>L13+L22</f>
        <v>121009381</v>
      </c>
      <c r="M24" s="55">
        <f>M13+M22</f>
        <v>121015649</v>
      </c>
      <c r="N24" s="32" t="s">
        <v>26</v>
      </c>
      <c r="O24" s="55">
        <f t="shared" ref="O24:U24" si="7">O13+O22</f>
        <v>24241156</v>
      </c>
      <c r="P24" s="55">
        <f t="shared" si="7"/>
        <v>25115191</v>
      </c>
      <c r="Q24" s="55">
        <f t="shared" si="7"/>
        <v>4408373</v>
      </c>
      <c r="R24" s="55">
        <f t="shared" si="7"/>
        <v>3776777</v>
      </c>
      <c r="S24" s="32" t="s">
        <v>26</v>
      </c>
      <c r="T24" s="55">
        <f t="shared" si="7"/>
        <v>1749000</v>
      </c>
      <c r="U24" s="55">
        <f t="shared" si="7"/>
        <v>1749000</v>
      </c>
      <c r="V24" s="55">
        <f>V13+V22</f>
        <v>0</v>
      </c>
      <c r="W24" s="55">
        <f>W13+W22</f>
        <v>0</v>
      </c>
      <c r="X24" s="55">
        <f>X13+X22</f>
        <v>0</v>
      </c>
      <c r="Y24" s="32" t="s">
        <v>26</v>
      </c>
      <c r="Z24" s="55">
        <f>Z13+Z22</f>
        <v>30398529</v>
      </c>
      <c r="AA24" s="55">
        <f>AA13+AA22</f>
        <v>30640968</v>
      </c>
      <c r="AB24" s="13">
        <f t="shared" si="4"/>
        <v>151407910</v>
      </c>
      <c r="AC24" s="13">
        <f>AC13</f>
        <v>151656617</v>
      </c>
      <c r="AE24" s="81"/>
      <c r="AF24" s="81"/>
      <c r="AG24" s="81"/>
      <c r="AH24" s="81"/>
      <c r="AI24" s="81"/>
      <c r="AK24" s="81"/>
    </row>
    <row r="25" spans="1:37" ht="13.5" customHeight="1" x14ac:dyDescent="0.25">
      <c r="A25" s="54"/>
      <c r="B25" s="83"/>
      <c r="C25" s="83"/>
      <c r="D25" s="83"/>
      <c r="E25" s="83"/>
      <c r="F25" s="83"/>
      <c r="G25" s="83"/>
      <c r="H25" s="54"/>
      <c r="I25" s="54"/>
      <c r="J25" s="83"/>
      <c r="K25" s="83"/>
      <c r="L25" s="83"/>
      <c r="M25" s="83"/>
      <c r="N25" s="54"/>
      <c r="O25" s="83"/>
      <c r="P25" s="83"/>
      <c r="Q25" s="83"/>
      <c r="R25" s="83"/>
      <c r="S25" s="54"/>
      <c r="T25" s="83"/>
      <c r="U25" s="83"/>
      <c r="V25" s="83"/>
      <c r="W25" s="83"/>
      <c r="X25" s="83"/>
      <c r="Y25" s="54"/>
      <c r="Z25" s="83"/>
      <c r="AA25" s="83"/>
      <c r="AB25" s="13">
        <f t="shared" si="4"/>
        <v>0</v>
      </c>
      <c r="AC25" s="13">
        <f t="shared" ref="AC25:AC40" si="8">E25+G25+K25+P25+R25+U25</f>
        <v>0</v>
      </c>
      <c r="AE25" s="81"/>
      <c r="AF25" s="81"/>
      <c r="AG25" s="81"/>
      <c r="AH25" s="81"/>
      <c r="AI25" s="81"/>
      <c r="AK25" s="81"/>
    </row>
    <row r="26" spans="1:37" ht="13.5" customHeight="1" x14ac:dyDescent="0.25">
      <c r="A26" s="36" t="s">
        <v>28</v>
      </c>
      <c r="B26" s="77"/>
      <c r="C26" s="77"/>
      <c r="D26" s="77"/>
      <c r="E26" s="77"/>
      <c r="F26" s="77"/>
      <c r="G26" s="77"/>
      <c r="H26" s="36" t="s">
        <v>28</v>
      </c>
      <c r="I26" s="36" t="s">
        <v>28</v>
      </c>
      <c r="J26" s="77"/>
      <c r="K26" s="8">
        <v>45000</v>
      </c>
      <c r="L26" s="77"/>
      <c r="M26" s="8">
        <v>45000</v>
      </c>
      <c r="N26" s="36" t="s">
        <v>28</v>
      </c>
      <c r="O26" s="83"/>
      <c r="P26" s="141"/>
      <c r="Q26" s="84"/>
      <c r="R26" s="84"/>
      <c r="S26" s="36" t="s">
        <v>28</v>
      </c>
      <c r="T26" s="84"/>
      <c r="U26" s="84"/>
      <c r="V26" s="84"/>
      <c r="W26" s="84"/>
      <c r="X26" s="84"/>
      <c r="Y26" s="36" t="s">
        <v>28</v>
      </c>
      <c r="Z26" s="84"/>
      <c r="AA26" s="84"/>
      <c r="AB26" s="13">
        <f t="shared" si="4"/>
        <v>0</v>
      </c>
      <c r="AC26" s="13">
        <f t="shared" si="8"/>
        <v>45000</v>
      </c>
      <c r="AE26" s="81"/>
      <c r="AF26" s="81"/>
      <c r="AG26" s="81"/>
      <c r="AH26" s="81"/>
      <c r="AI26" s="81"/>
      <c r="AK26" s="81"/>
    </row>
    <row r="27" spans="1:37" ht="13.5" customHeight="1" x14ac:dyDescent="0.25">
      <c r="A27" s="36" t="s">
        <v>30</v>
      </c>
      <c r="B27" s="77"/>
      <c r="C27" s="77"/>
      <c r="D27" s="77"/>
      <c r="E27" s="77"/>
      <c r="F27" s="77"/>
      <c r="G27" s="77"/>
      <c r="H27" s="36" t="s">
        <v>30</v>
      </c>
      <c r="I27" s="36" t="s">
        <v>30</v>
      </c>
      <c r="J27" s="77"/>
      <c r="K27" s="77"/>
      <c r="L27" s="77"/>
      <c r="M27" s="77"/>
      <c r="N27" s="36" t="s">
        <v>30</v>
      </c>
      <c r="O27" s="85"/>
      <c r="P27" s="85"/>
      <c r="Q27" s="85"/>
      <c r="R27" s="85"/>
      <c r="S27" s="36" t="s">
        <v>30</v>
      </c>
      <c r="T27" s="85"/>
      <c r="U27" s="85"/>
      <c r="V27" s="85"/>
      <c r="W27" s="85"/>
      <c r="X27" s="85"/>
      <c r="Y27" s="36" t="s">
        <v>30</v>
      </c>
      <c r="Z27" s="85"/>
      <c r="AA27" s="85"/>
      <c r="AB27" s="13">
        <f t="shared" si="4"/>
        <v>0</v>
      </c>
      <c r="AC27" s="13">
        <f t="shared" si="8"/>
        <v>0</v>
      </c>
      <c r="AE27" s="81"/>
      <c r="AF27" s="81"/>
      <c r="AG27" s="81"/>
      <c r="AH27" s="81"/>
      <c r="AI27" s="81"/>
      <c r="AK27" s="81"/>
    </row>
    <row r="28" spans="1:37" ht="13.5" customHeight="1" x14ac:dyDescent="0.25">
      <c r="A28" s="60" t="s">
        <v>175</v>
      </c>
      <c r="B28" s="78"/>
      <c r="C28" s="78"/>
      <c r="D28" s="78"/>
      <c r="E28" s="78"/>
      <c r="F28" s="78"/>
      <c r="G28" s="78"/>
      <c r="H28" s="60" t="s">
        <v>175</v>
      </c>
      <c r="I28" s="60" t="s">
        <v>175</v>
      </c>
      <c r="J28" s="78"/>
      <c r="K28" s="78"/>
      <c r="L28" s="78"/>
      <c r="M28" s="78"/>
      <c r="N28" s="60" t="s">
        <v>175</v>
      </c>
      <c r="O28" s="85"/>
      <c r="P28" s="85"/>
      <c r="Q28" s="85"/>
      <c r="R28" s="85"/>
      <c r="S28" s="60" t="s">
        <v>175</v>
      </c>
      <c r="T28" s="85"/>
      <c r="U28" s="85"/>
      <c r="V28" s="85"/>
      <c r="W28" s="85"/>
      <c r="X28" s="85"/>
      <c r="Y28" s="60" t="s">
        <v>175</v>
      </c>
      <c r="Z28" s="85"/>
      <c r="AA28" s="85"/>
      <c r="AB28" s="13">
        <f t="shared" si="4"/>
        <v>0</v>
      </c>
      <c r="AC28" s="13">
        <f t="shared" si="8"/>
        <v>0</v>
      </c>
      <c r="AE28" s="81"/>
      <c r="AF28" s="81"/>
      <c r="AG28" s="81"/>
      <c r="AH28" s="81"/>
      <c r="AI28" s="81"/>
      <c r="AK28" s="81"/>
    </row>
    <row r="29" spans="1:37" ht="13.5" customHeight="1" x14ac:dyDescent="0.25">
      <c r="A29" s="54" t="s">
        <v>232</v>
      </c>
      <c r="B29" s="55">
        <f>SUM(B26:B28)</f>
        <v>0</v>
      </c>
      <c r="C29" s="55">
        <f>SUM(C26:C28)</f>
        <v>0</v>
      </c>
      <c r="D29" s="55">
        <f t="shared" ref="D29:K29" si="9">SUM(D26:D28)</f>
        <v>0</v>
      </c>
      <c r="E29" s="55">
        <f t="shared" si="9"/>
        <v>0</v>
      </c>
      <c r="F29" s="55">
        <f t="shared" si="9"/>
        <v>0</v>
      </c>
      <c r="G29" s="55">
        <f t="shared" si="9"/>
        <v>0</v>
      </c>
      <c r="H29" s="54" t="s">
        <v>232</v>
      </c>
      <c r="I29" s="54" t="s">
        <v>232</v>
      </c>
      <c r="J29" s="55">
        <f t="shared" si="9"/>
        <v>0</v>
      </c>
      <c r="K29" s="55">
        <f t="shared" si="9"/>
        <v>45000</v>
      </c>
      <c r="L29" s="55">
        <f>SUM(L26:L28)</f>
        <v>0</v>
      </c>
      <c r="M29" s="55">
        <f>SUM(M26:M28)</f>
        <v>45000</v>
      </c>
      <c r="N29" s="54" t="s">
        <v>232</v>
      </c>
      <c r="O29" s="55">
        <f>SUM(O26:O28)</f>
        <v>0</v>
      </c>
      <c r="P29" s="55">
        <f>SUM(P26:P28)</f>
        <v>0</v>
      </c>
      <c r="Q29" s="55">
        <f>SUM(Q26:Q28)</f>
        <v>0</v>
      </c>
      <c r="R29" s="55">
        <f>SUM(R26:R28)</f>
        <v>0</v>
      </c>
      <c r="S29" s="54" t="s">
        <v>232</v>
      </c>
      <c r="T29" s="55"/>
      <c r="U29" s="55"/>
      <c r="V29" s="55"/>
      <c r="W29" s="55"/>
      <c r="X29" s="55"/>
      <c r="Y29" s="54" t="s">
        <v>232</v>
      </c>
      <c r="Z29" s="55"/>
      <c r="AA29" s="55"/>
      <c r="AB29" s="13">
        <f t="shared" si="4"/>
        <v>0</v>
      </c>
      <c r="AC29" s="13">
        <f t="shared" si="8"/>
        <v>45000</v>
      </c>
      <c r="AE29" s="81"/>
      <c r="AF29" s="81"/>
      <c r="AG29" s="81"/>
      <c r="AH29" s="81"/>
      <c r="AI29" s="81"/>
      <c r="AK29" s="81"/>
    </row>
    <row r="30" spans="1:37" ht="13.5" customHeight="1" x14ac:dyDescent="0.25">
      <c r="A30" s="54"/>
      <c r="B30" s="80"/>
      <c r="C30" s="80"/>
      <c r="D30" s="80"/>
      <c r="E30" s="80"/>
      <c r="F30" s="80"/>
      <c r="G30" s="80"/>
      <c r="H30" s="54"/>
      <c r="I30" s="54"/>
      <c r="J30" s="80"/>
      <c r="K30" s="80"/>
      <c r="L30" s="80"/>
      <c r="M30" s="80"/>
      <c r="N30" s="54"/>
      <c r="O30" s="57"/>
      <c r="P30" s="57"/>
      <c r="Q30" s="57"/>
      <c r="R30" s="57"/>
      <c r="S30" s="54"/>
      <c r="T30" s="57"/>
      <c r="U30" s="57"/>
      <c r="V30" s="57"/>
      <c r="W30" s="57"/>
      <c r="X30" s="57"/>
      <c r="Y30" s="54"/>
      <c r="Z30" s="57"/>
      <c r="AA30" s="57"/>
      <c r="AB30" s="13">
        <f t="shared" si="4"/>
        <v>0</v>
      </c>
      <c r="AC30" s="13">
        <f t="shared" si="8"/>
        <v>0</v>
      </c>
      <c r="AE30" s="81"/>
      <c r="AF30" s="81"/>
      <c r="AG30" s="81"/>
      <c r="AH30" s="81"/>
      <c r="AI30" s="81"/>
      <c r="AK30" s="81"/>
    </row>
    <row r="31" spans="1:37" ht="13.5" customHeight="1" x14ac:dyDescent="0.25">
      <c r="A31" s="36" t="s">
        <v>167</v>
      </c>
      <c r="B31" s="80"/>
      <c r="C31" s="80"/>
      <c r="D31" s="80"/>
      <c r="E31" s="80"/>
      <c r="F31" s="80"/>
      <c r="G31" s="80"/>
      <c r="H31" s="36" t="s">
        <v>167</v>
      </c>
      <c r="I31" s="36" t="s">
        <v>167</v>
      </c>
      <c r="J31" s="80"/>
      <c r="K31" s="80"/>
      <c r="L31" s="80"/>
      <c r="M31" s="80"/>
      <c r="N31" s="36" t="s">
        <v>167</v>
      </c>
      <c r="O31" s="57"/>
      <c r="P31" s="57"/>
      <c r="Q31" s="57"/>
      <c r="R31" s="57"/>
      <c r="S31" s="36" t="s">
        <v>167</v>
      </c>
      <c r="T31" s="57"/>
      <c r="U31" s="57"/>
      <c r="V31" s="57"/>
      <c r="W31" s="57"/>
      <c r="X31" s="57"/>
      <c r="Y31" s="36" t="s">
        <v>167</v>
      </c>
      <c r="Z31" s="57"/>
      <c r="AA31" s="57"/>
      <c r="AB31" s="13">
        <f t="shared" si="4"/>
        <v>0</v>
      </c>
      <c r="AC31" s="13">
        <f t="shared" si="8"/>
        <v>0</v>
      </c>
      <c r="AE31" s="81"/>
      <c r="AF31" s="81"/>
      <c r="AG31" s="81"/>
      <c r="AH31" s="81"/>
      <c r="AI31" s="81"/>
      <c r="AK31" s="81"/>
    </row>
    <row r="32" spans="1:37" ht="13.5" customHeight="1" x14ac:dyDescent="0.25">
      <c r="A32" s="36" t="s">
        <v>168</v>
      </c>
      <c r="B32" s="80"/>
      <c r="C32" s="80"/>
      <c r="D32" s="80"/>
      <c r="E32" s="80"/>
      <c r="F32" s="80"/>
      <c r="G32" s="80"/>
      <c r="H32" s="36" t="s">
        <v>168</v>
      </c>
      <c r="I32" s="36" t="s">
        <v>168</v>
      </c>
      <c r="J32" s="80"/>
      <c r="K32" s="80"/>
      <c r="L32" s="80"/>
      <c r="M32" s="80"/>
      <c r="N32" s="36" t="s">
        <v>168</v>
      </c>
      <c r="O32" s="57"/>
      <c r="P32" s="57"/>
      <c r="Q32" s="57"/>
      <c r="R32" s="57"/>
      <c r="S32" s="36" t="s">
        <v>168</v>
      </c>
      <c r="T32" s="57"/>
      <c r="U32" s="57"/>
      <c r="V32" s="57"/>
      <c r="W32" s="57"/>
      <c r="X32" s="57"/>
      <c r="Y32" s="36" t="s">
        <v>168</v>
      </c>
      <c r="Z32" s="57"/>
      <c r="AA32" s="57"/>
      <c r="AB32" s="13">
        <f t="shared" si="4"/>
        <v>0</v>
      </c>
      <c r="AC32" s="13">
        <f t="shared" si="8"/>
        <v>0</v>
      </c>
      <c r="AE32" s="81"/>
      <c r="AF32" s="81"/>
      <c r="AG32" s="81"/>
      <c r="AH32" s="81"/>
      <c r="AI32" s="81"/>
      <c r="AK32" s="81"/>
    </row>
    <row r="33" spans="1:37" ht="13.5" customHeight="1" x14ac:dyDescent="0.25">
      <c r="A33" s="60" t="s">
        <v>177</v>
      </c>
      <c r="B33" s="80"/>
      <c r="C33" s="80"/>
      <c r="D33" s="80"/>
      <c r="E33" s="80"/>
      <c r="F33" s="80"/>
      <c r="G33" s="80"/>
      <c r="H33" s="60" t="s">
        <v>177</v>
      </c>
      <c r="I33" s="60" t="s">
        <v>177</v>
      </c>
      <c r="J33" s="80"/>
      <c r="K33" s="80"/>
      <c r="L33" s="80"/>
      <c r="M33" s="80"/>
      <c r="N33" s="60" t="s">
        <v>177</v>
      </c>
      <c r="O33" s="57"/>
      <c r="P33" s="57"/>
      <c r="Q33" s="57"/>
      <c r="R33" s="57"/>
      <c r="S33" s="60" t="s">
        <v>177</v>
      </c>
      <c r="T33" s="57"/>
      <c r="U33" s="57"/>
      <c r="V33" s="57"/>
      <c r="W33" s="57"/>
      <c r="X33" s="57"/>
      <c r="Y33" s="60" t="s">
        <v>177</v>
      </c>
      <c r="Z33" s="57"/>
      <c r="AA33" s="57"/>
      <c r="AB33" s="13">
        <f t="shared" si="4"/>
        <v>0</v>
      </c>
      <c r="AC33" s="13">
        <f t="shared" si="8"/>
        <v>0</v>
      </c>
      <c r="AE33" s="81"/>
      <c r="AF33" s="81"/>
      <c r="AG33" s="81"/>
      <c r="AH33" s="81"/>
      <c r="AI33" s="81"/>
      <c r="AK33" s="81"/>
    </row>
    <row r="34" spans="1:37" ht="13.5" customHeight="1" x14ac:dyDescent="0.25">
      <c r="A34" s="36" t="s">
        <v>170</v>
      </c>
      <c r="B34" s="80"/>
      <c r="C34" s="80"/>
      <c r="D34" s="80"/>
      <c r="E34" s="80"/>
      <c r="F34" s="80"/>
      <c r="G34" s="80"/>
      <c r="H34" s="36" t="s">
        <v>170</v>
      </c>
      <c r="I34" s="36" t="s">
        <v>170</v>
      </c>
      <c r="J34" s="80"/>
      <c r="K34" s="80"/>
      <c r="L34" s="80"/>
      <c r="M34" s="80"/>
      <c r="N34" s="36" t="s">
        <v>170</v>
      </c>
      <c r="O34" s="57"/>
      <c r="P34" s="57"/>
      <c r="Q34" s="57"/>
      <c r="R34" s="57"/>
      <c r="S34" s="36" t="s">
        <v>170</v>
      </c>
      <c r="T34" s="57"/>
      <c r="U34" s="57"/>
      <c r="V34" s="57"/>
      <c r="W34" s="57"/>
      <c r="X34" s="57"/>
      <c r="Y34" s="36" t="s">
        <v>170</v>
      </c>
      <c r="Z34" s="57"/>
      <c r="AA34" s="57"/>
      <c r="AB34" s="13">
        <f t="shared" si="4"/>
        <v>0</v>
      </c>
      <c r="AC34" s="13">
        <f t="shared" si="8"/>
        <v>0</v>
      </c>
      <c r="AE34" s="81"/>
      <c r="AF34" s="81"/>
      <c r="AG34" s="81"/>
      <c r="AH34" s="81"/>
      <c r="AI34" s="81"/>
      <c r="AK34" s="81"/>
    </row>
    <row r="35" spans="1:37" ht="13.5" customHeight="1" x14ac:dyDescent="0.25">
      <c r="A35" s="36" t="s">
        <v>171</v>
      </c>
      <c r="B35" s="12"/>
      <c r="C35" s="12"/>
      <c r="D35" s="12"/>
      <c r="E35" s="12"/>
      <c r="F35" s="12"/>
      <c r="G35" s="12"/>
      <c r="H35" s="36" t="s">
        <v>171</v>
      </c>
      <c r="I35" s="36" t="s">
        <v>171</v>
      </c>
      <c r="J35" s="12"/>
      <c r="K35" s="12"/>
      <c r="L35" s="12"/>
      <c r="M35" s="12"/>
      <c r="N35" s="36" t="s">
        <v>171</v>
      </c>
      <c r="O35" s="12"/>
      <c r="P35" s="12"/>
      <c r="Q35" s="12"/>
      <c r="R35" s="12"/>
      <c r="S35" s="36" t="s">
        <v>171</v>
      </c>
      <c r="T35" s="12"/>
      <c r="U35" s="12"/>
      <c r="V35" s="12"/>
      <c r="W35" s="12"/>
      <c r="X35" s="12"/>
      <c r="Y35" s="36" t="s">
        <v>171</v>
      </c>
      <c r="Z35" s="12"/>
      <c r="AA35" s="12"/>
      <c r="AB35" s="13">
        <f t="shared" si="4"/>
        <v>0</v>
      </c>
      <c r="AC35" s="13">
        <f t="shared" si="8"/>
        <v>0</v>
      </c>
      <c r="AE35" s="81"/>
      <c r="AF35" s="81"/>
      <c r="AG35" s="81"/>
      <c r="AH35" s="81"/>
      <c r="AI35" s="81"/>
      <c r="AK35" s="81"/>
    </row>
    <row r="36" spans="1:37" ht="13.5" customHeight="1" x14ac:dyDescent="0.25">
      <c r="A36" s="36" t="s">
        <v>172</v>
      </c>
      <c r="B36" s="80"/>
      <c r="C36" s="80"/>
      <c r="D36" s="80"/>
      <c r="E36" s="80"/>
      <c r="F36" s="80"/>
      <c r="G36" s="80"/>
      <c r="H36" s="36" t="s">
        <v>172</v>
      </c>
      <c r="I36" s="36" t="s">
        <v>172</v>
      </c>
      <c r="J36" s="80"/>
      <c r="K36" s="80"/>
      <c r="L36" s="80"/>
      <c r="M36" s="80"/>
      <c r="N36" s="36" t="s">
        <v>172</v>
      </c>
      <c r="O36" s="57"/>
      <c r="P36" s="57"/>
      <c r="Q36" s="57"/>
      <c r="R36" s="57"/>
      <c r="S36" s="36" t="s">
        <v>172</v>
      </c>
      <c r="T36" s="57"/>
      <c r="U36" s="57"/>
      <c r="V36" s="57"/>
      <c r="W36" s="57"/>
      <c r="X36" s="57"/>
      <c r="Y36" s="36" t="s">
        <v>172</v>
      </c>
      <c r="Z36" s="57"/>
      <c r="AA36" s="57"/>
      <c r="AB36" s="13">
        <f t="shared" si="4"/>
        <v>0</v>
      </c>
      <c r="AC36" s="13">
        <f t="shared" si="8"/>
        <v>0</v>
      </c>
      <c r="AE36" s="81"/>
      <c r="AF36" s="81"/>
      <c r="AG36" s="81"/>
      <c r="AH36" s="81"/>
      <c r="AI36" s="81"/>
      <c r="AK36" s="81"/>
    </row>
    <row r="37" spans="1:37" ht="13.5" customHeight="1" x14ac:dyDescent="0.25">
      <c r="A37" s="36" t="s">
        <v>173</v>
      </c>
      <c r="B37" s="80"/>
      <c r="C37" s="80"/>
      <c r="D37" s="80"/>
      <c r="E37" s="80"/>
      <c r="F37" s="80"/>
      <c r="G37" s="80"/>
      <c r="H37" s="36" t="s">
        <v>173</v>
      </c>
      <c r="I37" s="36" t="s">
        <v>173</v>
      </c>
      <c r="J37" s="80"/>
      <c r="K37" s="80"/>
      <c r="L37" s="80"/>
      <c r="M37" s="80"/>
      <c r="N37" s="36" t="s">
        <v>173</v>
      </c>
      <c r="O37" s="57"/>
      <c r="P37" s="57"/>
      <c r="Q37" s="57"/>
      <c r="R37" s="57"/>
      <c r="S37" s="36" t="s">
        <v>173</v>
      </c>
      <c r="T37" s="57"/>
      <c r="U37" s="57"/>
      <c r="V37" s="57"/>
      <c r="W37" s="57"/>
      <c r="X37" s="57"/>
      <c r="Y37" s="36" t="s">
        <v>173</v>
      </c>
      <c r="Z37" s="57"/>
      <c r="AA37" s="57"/>
      <c r="AB37" s="13">
        <f t="shared" si="4"/>
        <v>0</v>
      </c>
      <c r="AC37" s="13">
        <f t="shared" si="8"/>
        <v>0</v>
      </c>
      <c r="AE37" s="81"/>
      <c r="AF37" s="81"/>
      <c r="AG37" s="81"/>
      <c r="AH37" s="81"/>
      <c r="AI37" s="81"/>
      <c r="AK37" s="81"/>
    </row>
    <row r="38" spans="1:37" ht="13.5" customHeight="1" x14ac:dyDescent="0.25">
      <c r="A38" s="32" t="s">
        <v>178</v>
      </c>
      <c r="B38" s="55"/>
      <c r="C38" s="55"/>
      <c r="D38" s="55"/>
      <c r="E38" s="55"/>
      <c r="F38" s="55"/>
      <c r="G38" s="55"/>
      <c r="H38" s="32" t="s">
        <v>178</v>
      </c>
      <c r="I38" s="32" t="s">
        <v>178</v>
      </c>
      <c r="J38" s="55"/>
      <c r="K38" s="55"/>
      <c r="L38" s="55"/>
      <c r="M38" s="55"/>
      <c r="N38" s="32" t="s">
        <v>178</v>
      </c>
      <c r="O38" s="55"/>
      <c r="P38" s="55"/>
      <c r="Q38" s="55"/>
      <c r="R38" s="55"/>
      <c r="S38" s="32" t="s">
        <v>178</v>
      </c>
      <c r="T38" s="55"/>
      <c r="U38" s="55"/>
      <c r="V38" s="55"/>
      <c r="W38" s="55"/>
      <c r="X38" s="55"/>
      <c r="Y38" s="32" t="s">
        <v>178</v>
      </c>
      <c r="Z38" s="55"/>
      <c r="AA38" s="55"/>
      <c r="AB38" s="13">
        <f t="shared" si="4"/>
        <v>0</v>
      </c>
      <c r="AC38" s="13">
        <f t="shared" si="8"/>
        <v>0</v>
      </c>
      <c r="AE38" s="81"/>
      <c r="AF38" s="81"/>
      <c r="AG38" s="81"/>
      <c r="AH38" s="81"/>
      <c r="AI38" s="81"/>
      <c r="AK38" s="81"/>
    </row>
    <row r="39" spans="1:37" ht="13.5" customHeight="1" x14ac:dyDescent="0.25">
      <c r="A39" s="32" t="s">
        <v>38</v>
      </c>
      <c r="B39" s="55">
        <f t="shared" ref="B39:G39" si="10">B38+B29</f>
        <v>0</v>
      </c>
      <c r="C39" s="55">
        <f t="shared" si="10"/>
        <v>0</v>
      </c>
      <c r="D39" s="55">
        <f t="shared" si="10"/>
        <v>0</v>
      </c>
      <c r="E39" s="55">
        <f t="shared" si="10"/>
        <v>0</v>
      </c>
      <c r="F39" s="55">
        <f t="shared" si="10"/>
        <v>0</v>
      </c>
      <c r="G39" s="55">
        <f t="shared" si="10"/>
        <v>0</v>
      </c>
      <c r="H39" s="32" t="s">
        <v>38</v>
      </c>
      <c r="I39" s="32" t="s">
        <v>38</v>
      </c>
      <c r="J39" s="55">
        <f t="shared" ref="J39:R39" si="11">J38+J29</f>
        <v>0</v>
      </c>
      <c r="K39" s="55">
        <f t="shared" si="11"/>
        <v>45000</v>
      </c>
      <c r="L39" s="55">
        <f>L38+L29</f>
        <v>0</v>
      </c>
      <c r="M39" s="55">
        <f>M38+M29</f>
        <v>45000</v>
      </c>
      <c r="N39" s="32" t="s">
        <v>38</v>
      </c>
      <c r="O39" s="55">
        <f t="shared" si="11"/>
        <v>0</v>
      </c>
      <c r="P39" s="55">
        <f t="shared" si="11"/>
        <v>0</v>
      </c>
      <c r="Q39" s="55">
        <f t="shared" si="11"/>
        <v>0</v>
      </c>
      <c r="R39" s="55">
        <f t="shared" si="11"/>
        <v>0</v>
      </c>
      <c r="S39" s="32" t="s">
        <v>38</v>
      </c>
      <c r="T39" s="55"/>
      <c r="U39" s="55"/>
      <c r="V39" s="55"/>
      <c r="W39" s="55"/>
      <c r="X39" s="55"/>
      <c r="Y39" s="32" t="s">
        <v>38</v>
      </c>
      <c r="Z39" s="55"/>
      <c r="AA39" s="55"/>
      <c r="AB39" s="13">
        <f t="shared" si="4"/>
        <v>0</v>
      </c>
      <c r="AC39" s="13">
        <f t="shared" si="8"/>
        <v>45000</v>
      </c>
      <c r="AE39" s="81"/>
    </row>
    <row r="40" spans="1:37" ht="13.5" customHeight="1" x14ac:dyDescent="0.25">
      <c r="A40" s="58"/>
      <c r="B40" s="57"/>
      <c r="C40" s="57"/>
      <c r="D40" s="57"/>
      <c r="E40" s="57"/>
      <c r="F40" s="57"/>
      <c r="G40" s="57"/>
      <c r="H40" s="58"/>
      <c r="I40" s="58"/>
      <c r="J40" s="57"/>
      <c r="K40" s="57"/>
      <c r="L40" s="57"/>
      <c r="M40" s="57"/>
      <c r="N40" s="58"/>
      <c r="O40" s="57"/>
      <c r="P40" s="57"/>
      <c r="Q40" s="57"/>
      <c r="R40" s="57"/>
      <c r="S40" s="58"/>
      <c r="T40" s="57"/>
      <c r="U40" s="57"/>
      <c r="V40" s="57"/>
      <c r="W40" s="57"/>
      <c r="X40" s="57"/>
      <c r="Y40" s="58"/>
      <c r="Z40" s="57"/>
      <c r="AA40" s="57"/>
      <c r="AB40" s="13">
        <f t="shared" si="4"/>
        <v>0</v>
      </c>
      <c r="AC40" s="13">
        <f t="shared" si="8"/>
        <v>0</v>
      </c>
      <c r="AE40" s="81"/>
    </row>
    <row r="41" spans="1:37" ht="15" customHeight="1" x14ac:dyDescent="0.25">
      <c r="A41" s="63" t="s">
        <v>179</v>
      </c>
      <c r="B41" s="13">
        <f t="shared" ref="B41:G41" si="12">B24+B39</f>
        <v>0</v>
      </c>
      <c r="C41" s="13">
        <f t="shared" si="12"/>
        <v>2961</v>
      </c>
      <c r="D41" s="13">
        <f t="shared" si="12"/>
        <v>23679150</v>
      </c>
      <c r="E41" s="13">
        <f t="shared" si="12"/>
        <v>28760081</v>
      </c>
      <c r="F41" s="13">
        <f t="shared" si="12"/>
        <v>87727531</v>
      </c>
      <c r="G41" s="13">
        <f t="shared" si="12"/>
        <v>85242645</v>
      </c>
      <c r="H41" s="63" t="s">
        <v>179</v>
      </c>
      <c r="I41" s="63" t="s">
        <v>179</v>
      </c>
      <c r="J41" s="13">
        <f t="shared" ref="J41:R41" si="13">J24+J39</f>
        <v>9602700</v>
      </c>
      <c r="K41" s="13">
        <f t="shared" si="13"/>
        <v>7054962</v>
      </c>
      <c r="L41" s="13">
        <f>L24+L39</f>
        <v>121009381</v>
      </c>
      <c r="M41" s="13">
        <f>M24+M39</f>
        <v>121060649</v>
      </c>
      <c r="N41" s="63" t="s">
        <v>179</v>
      </c>
      <c r="O41" s="13">
        <f t="shared" si="13"/>
        <v>24241156</v>
      </c>
      <c r="P41" s="13">
        <f t="shared" si="13"/>
        <v>25115191</v>
      </c>
      <c r="Q41" s="13">
        <f t="shared" si="13"/>
        <v>4408373</v>
      </c>
      <c r="R41" s="13">
        <f t="shared" si="13"/>
        <v>3776777</v>
      </c>
      <c r="S41" s="63" t="s">
        <v>179</v>
      </c>
      <c r="T41" s="13">
        <f>T24+T39</f>
        <v>1749000</v>
      </c>
      <c r="U41" s="13">
        <f>U24+U39</f>
        <v>1749000</v>
      </c>
      <c r="V41" s="13">
        <f>V24+V39</f>
        <v>0</v>
      </c>
      <c r="W41" s="13">
        <f>W24+W39</f>
        <v>0</v>
      </c>
      <c r="X41" s="13">
        <f>X24+X39</f>
        <v>0</v>
      </c>
      <c r="Y41" s="63" t="s">
        <v>179</v>
      </c>
      <c r="Z41" s="13">
        <f>Z24+Z39</f>
        <v>30398529</v>
      </c>
      <c r="AA41" s="13">
        <f>AA24+AA39</f>
        <v>30640968</v>
      </c>
      <c r="AB41" s="13">
        <f t="shared" si="4"/>
        <v>151407910</v>
      </c>
      <c r="AC41" s="13">
        <f>AC24+AC39</f>
        <v>151701617</v>
      </c>
    </row>
  </sheetData>
  <sheetProtection selectLockedCells="1" selectUnlockedCells="1"/>
  <mergeCells count="34">
    <mergeCell ref="Q6:R6"/>
    <mergeCell ref="F6:G6"/>
    <mergeCell ref="O6:P6"/>
    <mergeCell ref="H6:H7"/>
    <mergeCell ref="N6:N7"/>
    <mergeCell ref="L6:M6"/>
    <mergeCell ref="I6:I7"/>
    <mergeCell ref="S6:S7"/>
    <mergeCell ref="A2:G2"/>
    <mergeCell ref="Q3:AC3"/>
    <mergeCell ref="A6:A7"/>
    <mergeCell ref="J6:K6"/>
    <mergeCell ref="T6:U6"/>
    <mergeCell ref="V6:X6"/>
    <mergeCell ref="AB6:AC6"/>
    <mergeCell ref="D6:E6"/>
    <mergeCell ref="B6:C6"/>
    <mergeCell ref="A5:G5"/>
    <mergeCell ref="I5:M5"/>
    <mergeCell ref="N5:U5"/>
    <mergeCell ref="A1:G1"/>
    <mergeCell ref="B4:G4"/>
    <mergeCell ref="A3:K3"/>
    <mergeCell ref="I4:M4"/>
    <mergeCell ref="Y6:Y7"/>
    <mergeCell ref="Z6:AA6"/>
    <mergeCell ref="Y2:AC2"/>
    <mergeCell ref="Y4:AE4"/>
    <mergeCell ref="I1:M1"/>
    <mergeCell ref="N1:U1"/>
    <mergeCell ref="Y1:AC1"/>
    <mergeCell ref="I2:M2"/>
    <mergeCell ref="N4:U4"/>
    <mergeCell ref="N2:U2"/>
  </mergeCells>
  <printOptions horizontalCentered="1"/>
  <pageMargins left="0.11805555555555555" right="0.11805555555555555" top="0.19652777777777777" bottom="0.19652777777777777" header="0.51180555555555551" footer="0.51180555555555551"/>
  <pageSetup paperSize="9" firstPageNumber="0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9"/>
  </sheetPr>
  <dimension ref="A1:Z48"/>
  <sheetViews>
    <sheetView view="pageBreakPreview" topLeftCell="I28" zoomScaleNormal="100" zoomScaleSheetLayoutView="100" workbookViewId="0">
      <selection activeCell="K17" sqref="K17"/>
    </sheetView>
  </sheetViews>
  <sheetFormatPr defaultColWidth="9.109375" defaultRowHeight="13.2" x14ac:dyDescent="0.25"/>
  <cols>
    <col min="1" max="1" width="45.6640625" style="1" customWidth="1"/>
    <col min="2" max="2" width="8.5546875" style="1" customWidth="1"/>
    <col min="3" max="3" width="10.109375" style="1" customWidth="1"/>
    <col min="4" max="4" width="11.44140625" style="1" customWidth="1"/>
    <col min="5" max="5" width="12" style="1" customWidth="1"/>
    <col min="6" max="6" width="12.44140625" style="1" customWidth="1"/>
    <col min="7" max="7" width="13.6640625" style="5" bestFit="1" customWidth="1"/>
    <col min="8" max="8" width="12.5546875" style="1" customWidth="1"/>
    <col min="9" max="9" width="20" style="1" customWidth="1"/>
    <col min="10" max="10" width="45.6640625" style="1" customWidth="1"/>
    <col min="11" max="11" width="11.44140625" style="1" customWidth="1"/>
    <col min="12" max="12" width="11.109375" style="1" customWidth="1"/>
    <col min="13" max="13" width="10.44140625" style="1" customWidth="1"/>
    <col min="14" max="14" width="11" style="1" customWidth="1"/>
    <col min="15" max="15" width="9.44140625" style="1" customWidth="1"/>
    <col min="16" max="16" width="10.88671875" style="1" customWidth="1"/>
    <col min="17" max="17" width="12.88671875" style="1" customWidth="1"/>
    <col min="18" max="18" width="13.109375" style="1" customWidth="1"/>
    <col min="19" max="19" width="11.44140625" style="1" customWidth="1"/>
    <col min="20" max="20" width="10.109375" style="1" customWidth="1"/>
    <col min="21" max="22" width="10" style="1" customWidth="1"/>
    <col min="23" max="23" width="9.44140625" style="1" customWidth="1"/>
    <col min="24" max="24" width="10.109375" style="1" customWidth="1"/>
    <col min="25" max="25" width="11.44140625" style="1" customWidth="1"/>
    <col min="26" max="26" width="12.6640625" style="1" customWidth="1"/>
    <col min="27" max="16384" width="9.109375" style="1"/>
  </cols>
  <sheetData>
    <row r="1" spans="1:26" ht="12.75" customHeight="1" x14ac:dyDescent="0.25">
      <c r="A1" s="342" t="s">
        <v>233</v>
      </c>
      <c r="B1" s="342"/>
      <c r="C1" s="342"/>
      <c r="D1" s="342"/>
      <c r="E1" s="342"/>
      <c r="F1" s="342"/>
      <c r="G1" s="342"/>
      <c r="H1" s="342"/>
      <c r="I1" s="342"/>
      <c r="J1" s="342" t="s">
        <v>233</v>
      </c>
      <c r="K1" s="342"/>
      <c r="L1" s="342"/>
      <c r="M1" s="342"/>
      <c r="N1" s="342"/>
      <c r="O1" s="342"/>
      <c r="P1" s="342"/>
      <c r="Q1" s="342"/>
      <c r="R1" s="342"/>
    </row>
    <row r="2" spans="1:26" ht="12.75" customHeight="1" x14ac:dyDescent="0.25">
      <c r="A2" s="70"/>
      <c r="B2" s="70"/>
      <c r="C2" s="70"/>
      <c r="D2" s="70"/>
      <c r="E2" s="70"/>
      <c r="F2" s="70"/>
      <c r="G2" s="2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spans="1:26" ht="18" customHeight="1" x14ac:dyDescent="0.25">
      <c r="A3" s="310" t="s">
        <v>352</v>
      </c>
      <c r="B3" s="310"/>
      <c r="C3" s="310"/>
      <c r="D3" s="310"/>
      <c r="E3" s="310"/>
      <c r="F3" s="310"/>
      <c r="G3" s="310"/>
      <c r="H3" s="310"/>
      <c r="I3" s="310"/>
      <c r="J3" s="310" t="s">
        <v>352</v>
      </c>
      <c r="K3" s="310"/>
      <c r="L3" s="310"/>
      <c r="M3" s="310"/>
      <c r="N3" s="310"/>
      <c r="O3" s="310"/>
      <c r="P3" s="310"/>
      <c r="Q3" s="310"/>
      <c r="R3" s="310"/>
      <c r="S3" s="73"/>
      <c r="T3" s="73"/>
      <c r="U3" s="73"/>
    </row>
    <row r="4" spans="1:26" ht="14.25" customHeight="1" x14ac:dyDescent="0.25">
      <c r="A4" s="310"/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73"/>
      <c r="S4" s="73"/>
    </row>
    <row r="5" spans="1:26" ht="14.25" customHeight="1" x14ac:dyDescent="0.25">
      <c r="A5" s="41" t="s">
        <v>144</v>
      </c>
      <c r="B5" s="369" t="s">
        <v>156</v>
      </c>
      <c r="C5" s="370"/>
      <c r="D5" s="370"/>
      <c r="E5" s="370"/>
      <c r="F5" s="370"/>
      <c r="G5" s="370"/>
      <c r="H5" s="370"/>
      <c r="I5" s="370"/>
      <c r="J5" s="369" t="s">
        <v>156</v>
      </c>
      <c r="K5" s="370"/>
      <c r="L5" s="370"/>
      <c r="M5" s="370"/>
      <c r="N5" s="370"/>
      <c r="O5" s="370"/>
      <c r="P5" s="370"/>
      <c r="Q5" s="370"/>
      <c r="R5" s="370"/>
      <c r="S5" s="73"/>
    </row>
    <row r="6" spans="1:26" ht="14.25" customHeight="1" x14ac:dyDescent="0.25">
      <c r="A6" s="219"/>
      <c r="B6" s="205"/>
      <c r="C6" s="205"/>
      <c r="D6" s="205"/>
      <c r="E6" s="205"/>
      <c r="F6" s="205"/>
      <c r="G6" s="205"/>
      <c r="H6" s="205"/>
      <c r="I6" s="205"/>
      <c r="J6" s="219"/>
      <c r="K6" s="205"/>
      <c r="L6" s="205"/>
      <c r="M6" s="205"/>
      <c r="N6" s="205"/>
      <c r="O6" s="205"/>
      <c r="P6" s="205"/>
      <c r="Q6" s="205"/>
      <c r="R6" s="73"/>
      <c r="S6" s="73"/>
    </row>
    <row r="7" spans="1:26" ht="15" customHeight="1" x14ac:dyDescent="0.25">
      <c r="A7" s="325" t="s">
        <v>1</v>
      </c>
      <c r="B7" s="325"/>
      <c r="C7" s="325"/>
      <c r="D7" s="325"/>
      <c r="E7" s="325"/>
      <c r="F7" s="325"/>
      <c r="G7" s="325"/>
      <c r="H7" s="325"/>
      <c r="I7" s="325"/>
      <c r="J7" s="325"/>
      <c r="K7" s="325"/>
      <c r="L7" s="325"/>
      <c r="M7" s="325"/>
      <c r="N7" s="325"/>
      <c r="O7" s="325"/>
      <c r="P7" s="325"/>
      <c r="Q7" s="325"/>
      <c r="R7" s="325"/>
    </row>
    <row r="8" spans="1:26" ht="12.75" customHeight="1" x14ac:dyDescent="0.25">
      <c r="A8" s="270" t="s">
        <v>158</v>
      </c>
      <c r="B8" s="380" t="s">
        <v>153</v>
      </c>
      <c r="C8" s="381"/>
      <c r="D8" s="381"/>
      <c r="E8" s="381"/>
      <c r="F8" s="381"/>
      <c r="G8" s="381"/>
      <c r="H8" s="381"/>
      <c r="I8" s="381"/>
      <c r="J8" s="382" t="s">
        <v>158</v>
      </c>
      <c r="K8" s="278" t="s">
        <v>234</v>
      </c>
      <c r="L8" s="278"/>
      <c r="M8" s="278"/>
      <c r="N8" s="278"/>
      <c r="O8" s="278"/>
      <c r="P8" s="278"/>
      <c r="Q8" s="278" t="s">
        <v>91</v>
      </c>
      <c r="R8" s="278"/>
    </row>
    <row r="9" spans="1:26" ht="23.25" customHeight="1" x14ac:dyDescent="0.25">
      <c r="A9" s="270"/>
      <c r="B9" s="378" t="s">
        <v>308</v>
      </c>
      <c r="C9" s="378"/>
      <c r="D9" s="378" t="s">
        <v>235</v>
      </c>
      <c r="E9" s="378"/>
      <c r="F9" s="378" t="s">
        <v>214</v>
      </c>
      <c r="G9" s="378"/>
      <c r="H9" s="378" t="s">
        <v>236</v>
      </c>
      <c r="I9" s="378"/>
      <c r="J9" s="383"/>
      <c r="K9" s="378" t="s">
        <v>235</v>
      </c>
      <c r="L9" s="378"/>
      <c r="M9" s="378" t="s">
        <v>214</v>
      </c>
      <c r="N9" s="378"/>
      <c r="O9" s="378" t="s">
        <v>236</v>
      </c>
      <c r="P9" s="378"/>
      <c r="Q9" s="278"/>
      <c r="R9" s="278"/>
    </row>
    <row r="10" spans="1:26" x14ac:dyDescent="0.25">
      <c r="A10" s="270"/>
      <c r="B10" s="6" t="s">
        <v>6</v>
      </c>
      <c r="C10" s="6" t="s">
        <v>7</v>
      </c>
      <c r="D10" s="6" t="s">
        <v>6</v>
      </c>
      <c r="E10" s="6" t="s">
        <v>7</v>
      </c>
      <c r="F10" s="6" t="s">
        <v>6</v>
      </c>
      <c r="G10" s="6" t="s">
        <v>7</v>
      </c>
      <c r="H10" s="6" t="s">
        <v>6</v>
      </c>
      <c r="I10" s="6" t="s">
        <v>7</v>
      </c>
      <c r="J10" s="384"/>
      <c r="K10" s="6" t="s">
        <v>6</v>
      </c>
      <c r="L10" s="6" t="s">
        <v>7</v>
      </c>
      <c r="M10" s="6" t="s">
        <v>6</v>
      </c>
      <c r="N10" s="6" t="s">
        <v>7</v>
      </c>
      <c r="O10" s="6" t="s">
        <v>6</v>
      </c>
      <c r="P10" s="6" t="s">
        <v>7</v>
      </c>
      <c r="Q10" s="6" t="s">
        <v>6</v>
      </c>
      <c r="R10" s="6" t="s">
        <v>7</v>
      </c>
    </row>
    <row r="11" spans="1:26" ht="13.5" customHeight="1" x14ac:dyDescent="0.25">
      <c r="A11" s="27" t="s">
        <v>10</v>
      </c>
      <c r="B11" s="28"/>
      <c r="C11" s="28"/>
      <c r="D11" s="109">
        <v>3208800</v>
      </c>
      <c r="E11" s="28">
        <v>3932781</v>
      </c>
      <c r="F11" s="109">
        <v>11257800</v>
      </c>
      <c r="G11" s="28">
        <v>14433819</v>
      </c>
      <c r="H11" s="109">
        <v>12375760</v>
      </c>
      <c r="I11" s="28">
        <v>12375760</v>
      </c>
      <c r="J11" s="27" t="s">
        <v>10</v>
      </c>
      <c r="K11" s="109">
        <v>60000</v>
      </c>
      <c r="L11" s="28">
        <v>60000</v>
      </c>
      <c r="M11" s="109">
        <v>120000</v>
      </c>
      <c r="N11" s="28">
        <v>120000</v>
      </c>
      <c r="O11" s="109">
        <v>60000</v>
      </c>
      <c r="P11" s="28">
        <v>60000</v>
      </c>
      <c r="Q11" s="13">
        <f t="shared" ref="Q11:R18" si="0">D11+F11+H11+K11+M11+O11</f>
        <v>27082360</v>
      </c>
      <c r="R11" s="13">
        <f t="shared" si="0"/>
        <v>30982360</v>
      </c>
      <c r="T11" s="81"/>
      <c r="U11" s="81"/>
      <c r="V11" s="81"/>
      <c r="W11" s="81"/>
      <c r="X11" s="81"/>
      <c r="Z11" s="81"/>
    </row>
    <row r="12" spans="1:26" ht="13.5" customHeight="1" x14ac:dyDescent="0.25">
      <c r="A12" s="45" t="s">
        <v>160</v>
      </c>
      <c r="B12" s="28"/>
      <c r="C12" s="28"/>
      <c r="D12" s="109">
        <v>561540</v>
      </c>
      <c r="E12" s="28">
        <v>584659</v>
      </c>
      <c r="F12" s="109">
        <v>1970115</v>
      </c>
      <c r="G12" s="28">
        <v>1946996</v>
      </c>
      <c r="H12" s="109">
        <v>2413273</v>
      </c>
      <c r="I12" s="28">
        <v>2413273</v>
      </c>
      <c r="J12" s="45" t="s">
        <v>160</v>
      </c>
      <c r="K12" s="109">
        <v>19500</v>
      </c>
      <c r="L12" s="28">
        <v>19500</v>
      </c>
      <c r="M12" s="109">
        <v>39000</v>
      </c>
      <c r="N12" s="28">
        <v>39000</v>
      </c>
      <c r="O12" s="109">
        <v>19500</v>
      </c>
      <c r="P12" s="28">
        <v>19500</v>
      </c>
      <c r="Q12" s="13">
        <f t="shared" si="0"/>
        <v>5022928</v>
      </c>
      <c r="R12" s="13">
        <f t="shared" si="0"/>
        <v>5022928</v>
      </c>
      <c r="T12" s="81"/>
      <c r="U12" s="81"/>
      <c r="V12" s="81"/>
      <c r="W12" s="81"/>
      <c r="X12" s="81"/>
      <c r="Z12" s="81"/>
    </row>
    <row r="13" spans="1:26" ht="13.5" customHeight="1" x14ac:dyDescent="0.25">
      <c r="A13" s="27" t="s">
        <v>161</v>
      </c>
      <c r="B13" s="28"/>
      <c r="C13" s="28">
        <v>3187</v>
      </c>
      <c r="D13" s="109">
        <v>4618350</v>
      </c>
      <c r="E13" s="28">
        <v>2561528</v>
      </c>
      <c r="F13" s="109">
        <v>31889582</v>
      </c>
      <c r="G13" s="28">
        <v>16585622</v>
      </c>
      <c r="H13" s="109">
        <v>4303200</v>
      </c>
      <c r="I13" s="28">
        <v>1655165</v>
      </c>
      <c r="J13" s="27" t="s">
        <v>161</v>
      </c>
      <c r="K13" s="28"/>
      <c r="L13" s="28"/>
      <c r="M13" s="109"/>
      <c r="N13" s="28"/>
      <c r="O13" s="28"/>
      <c r="P13" s="28"/>
      <c r="Q13" s="13">
        <f t="shared" si="0"/>
        <v>40811132</v>
      </c>
      <c r="R13" s="13">
        <f t="shared" si="0"/>
        <v>20802315</v>
      </c>
      <c r="T13" s="81"/>
      <c r="U13" s="81"/>
      <c r="V13" s="81"/>
      <c r="W13" s="81"/>
      <c r="X13" s="81"/>
      <c r="Z13" s="81"/>
    </row>
    <row r="14" spans="1:26" ht="13.5" customHeight="1" x14ac:dyDescent="0.25">
      <c r="A14" s="46" t="s">
        <v>162</v>
      </c>
      <c r="B14" s="8"/>
      <c r="C14" s="28"/>
      <c r="D14" s="8"/>
      <c r="E14" s="28"/>
      <c r="F14" s="28"/>
      <c r="G14" s="28"/>
      <c r="H14" s="28"/>
      <c r="I14" s="28"/>
      <c r="J14" s="46" t="s">
        <v>162</v>
      </c>
      <c r="K14" s="8"/>
      <c r="L14" s="8"/>
      <c r="M14" s="8"/>
      <c r="N14" s="8"/>
      <c r="O14" s="8"/>
      <c r="P14" s="8"/>
      <c r="Q14" s="8">
        <f t="shared" si="0"/>
        <v>0</v>
      </c>
      <c r="R14" s="8">
        <f t="shared" si="0"/>
        <v>0</v>
      </c>
      <c r="T14" s="81"/>
      <c r="U14" s="81"/>
      <c r="V14" s="81"/>
      <c r="W14" s="81"/>
      <c r="X14" s="81"/>
      <c r="Z14" s="81"/>
    </row>
    <row r="15" spans="1:26" ht="13.5" customHeight="1" x14ac:dyDescent="0.25">
      <c r="A15" s="27" t="s">
        <v>163</v>
      </c>
      <c r="B15" s="8"/>
      <c r="C15" s="28"/>
      <c r="D15" s="8"/>
      <c r="E15" s="28"/>
      <c r="F15" s="28"/>
      <c r="G15" s="28"/>
      <c r="H15" s="28"/>
      <c r="I15" s="28"/>
      <c r="J15" s="27" t="s">
        <v>163</v>
      </c>
      <c r="K15" s="8"/>
      <c r="L15" s="8"/>
      <c r="M15" s="8"/>
      <c r="N15" s="8"/>
      <c r="O15" s="8"/>
      <c r="P15" s="8"/>
      <c r="Q15" s="8">
        <f t="shared" si="0"/>
        <v>0</v>
      </c>
      <c r="R15" s="8">
        <f t="shared" si="0"/>
        <v>0</v>
      </c>
      <c r="T15" s="81"/>
      <c r="U15" s="81"/>
      <c r="V15" s="81"/>
      <c r="W15" s="81"/>
      <c r="X15" s="81"/>
      <c r="Z15" s="81"/>
    </row>
    <row r="16" spans="1:26" ht="13.5" customHeight="1" x14ac:dyDescent="0.25">
      <c r="A16" s="47"/>
      <c r="B16" s="8"/>
      <c r="C16" s="8"/>
      <c r="D16" s="8"/>
      <c r="E16" s="8"/>
      <c r="F16" s="8"/>
      <c r="G16" s="8"/>
      <c r="H16" s="8"/>
      <c r="I16" s="8"/>
      <c r="J16" s="47"/>
      <c r="K16" s="8"/>
      <c r="L16" s="8"/>
      <c r="M16" s="8"/>
      <c r="N16" s="8"/>
      <c r="O16" s="8"/>
      <c r="P16" s="8"/>
      <c r="Q16" s="8">
        <f t="shared" si="0"/>
        <v>0</v>
      </c>
      <c r="R16" s="8">
        <f t="shared" si="0"/>
        <v>0</v>
      </c>
      <c r="T16" s="81"/>
      <c r="U16" s="81"/>
      <c r="V16" s="81"/>
      <c r="W16" s="81"/>
      <c r="X16" s="81"/>
      <c r="Z16" s="81"/>
    </row>
    <row r="17" spans="1:26" ht="13.5" customHeight="1" x14ac:dyDescent="0.25">
      <c r="A17" s="48"/>
      <c r="B17" s="49"/>
      <c r="C17" s="49"/>
      <c r="D17" s="49"/>
      <c r="E17" s="49"/>
      <c r="F17" s="49"/>
      <c r="G17" s="49"/>
      <c r="H17" s="49"/>
      <c r="I17" s="49"/>
      <c r="J17" s="48"/>
      <c r="K17" s="49"/>
      <c r="L17" s="49"/>
      <c r="M17" s="49"/>
      <c r="N17" s="49"/>
      <c r="O17" s="49"/>
      <c r="P17" s="49"/>
      <c r="Q17" s="8">
        <f t="shared" si="0"/>
        <v>0</v>
      </c>
      <c r="R17" s="8">
        <f t="shared" si="0"/>
        <v>0</v>
      </c>
      <c r="T17" s="81"/>
      <c r="U17" s="81"/>
      <c r="V17" s="81"/>
      <c r="W17" s="81"/>
      <c r="X17" s="81"/>
      <c r="Z17" s="81"/>
    </row>
    <row r="18" spans="1:26" ht="13.5" customHeight="1" x14ac:dyDescent="0.25">
      <c r="A18" s="50"/>
      <c r="B18" s="51"/>
      <c r="C18" s="51"/>
      <c r="D18" s="51"/>
      <c r="E18" s="51"/>
      <c r="F18" s="51"/>
      <c r="G18" s="51"/>
      <c r="H18" s="51"/>
      <c r="I18" s="51"/>
      <c r="J18" s="50"/>
      <c r="K18" s="51"/>
      <c r="L18" s="51"/>
      <c r="M18" s="51"/>
      <c r="N18" s="51"/>
      <c r="O18" s="51"/>
      <c r="P18" s="51"/>
      <c r="Q18" s="8">
        <f t="shared" si="0"/>
        <v>0</v>
      </c>
      <c r="R18" s="8">
        <f t="shared" si="0"/>
        <v>0</v>
      </c>
      <c r="T18" s="81"/>
      <c r="U18" s="81"/>
      <c r="V18" s="81"/>
      <c r="W18" s="81"/>
      <c r="X18" s="81"/>
      <c r="Z18" s="81"/>
    </row>
    <row r="19" spans="1:26" ht="21.75" customHeight="1" x14ac:dyDescent="0.25">
      <c r="A19" s="54" t="s">
        <v>166</v>
      </c>
      <c r="B19" s="55">
        <f>SUM(B11:B18)</f>
        <v>0</v>
      </c>
      <c r="C19" s="55">
        <f>SUM(C11:C18)</f>
        <v>3187</v>
      </c>
      <c r="D19" s="55">
        <f t="shared" ref="D19:I19" si="1">SUM(D11:D18)</f>
        <v>8388690</v>
      </c>
      <c r="E19" s="55">
        <f t="shared" si="1"/>
        <v>7078968</v>
      </c>
      <c r="F19" s="55">
        <f t="shared" si="1"/>
        <v>45117497</v>
      </c>
      <c r="G19" s="55">
        <f t="shared" si="1"/>
        <v>32966437</v>
      </c>
      <c r="H19" s="55">
        <f t="shared" si="1"/>
        <v>19092233</v>
      </c>
      <c r="I19" s="55">
        <f t="shared" si="1"/>
        <v>16444198</v>
      </c>
      <c r="J19" s="54" t="s">
        <v>166</v>
      </c>
      <c r="K19" s="55">
        <f t="shared" ref="K19:P19" si="2">SUM(K11:K18)</f>
        <v>79500</v>
      </c>
      <c r="L19" s="55">
        <f t="shared" si="2"/>
        <v>79500</v>
      </c>
      <c r="M19" s="55">
        <f t="shared" si="2"/>
        <v>159000</v>
      </c>
      <c r="N19" s="55">
        <f t="shared" si="2"/>
        <v>159000</v>
      </c>
      <c r="O19" s="55">
        <f t="shared" si="2"/>
        <v>79500</v>
      </c>
      <c r="P19" s="55">
        <f t="shared" si="2"/>
        <v>79500</v>
      </c>
      <c r="Q19" s="13">
        <f t="shared" ref="Q19:Q24" si="3">D19+F19+H19+K19+M19+O19</f>
        <v>72916420</v>
      </c>
      <c r="R19" s="13">
        <f>SUM(R11:R18)</f>
        <v>56807603</v>
      </c>
      <c r="T19" s="81"/>
      <c r="U19" s="81"/>
      <c r="V19" s="81"/>
      <c r="W19" s="81"/>
      <c r="X19" s="81"/>
      <c r="Z19" s="81"/>
    </row>
    <row r="20" spans="1:26" ht="13.5" customHeight="1" x14ac:dyDescent="0.25">
      <c r="A20" s="54"/>
      <c r="B20" s="55"/>
      <c r="C20" s="55"/>
      <c r="D20" s="55"/>
      <c r="E20" s="55"/>
      <c r="F20" s="55"/>
      <c r="G20" s="55"/>
      <c r="H20" s="55"/>
      <c r="I20" s="55"/>
      <c r="J20" s="54"/>
      <c r="K20" s="55"/>
      <c r="L20" s="55"/>
      <c r="M20" s="55"/>
      <c r="N20" s="55"/>
      <c r="O20" s="55"/>
      <c r="P20" s="55"/>
      <c r="Q20" s="8">
        <f t="shared" si="3"/>
        <v>0</v>
      </c>
      <c r="R20" s="8">
        <f>E20+G20+I20+L20+N20+P20</f>
        <v>0</v>
      </c>
      <c r="T20" s="81"/>
      <c r="U20" s="81"/>
      <c r="V20" s="81"/>
      <c r="W20" s="81"/>
      <c r="X20" s="81"/>
      <c r="Z20" s="81"/>
    </row>
    <row r="21" spans="1:26" ht="13.5" customHeight="1" x14ac:dyDescent="0.25">
      <c r="A21" s="36" t="s">
        <v>167</v>
      </c>
      <c r="B21" s="23"/>
      <c r="C21" s="23"/>
      <c r="D21" s="23"/>
      <c r="E21" s="23"/>
      <c r="F21" s="23"/>
      <c r="G21" s="23"/>
      <c r="H21" s="23"/>
      <c r="I21" s="23"/>
      <c r="J21" s="36" t="s">
        <v>167</v>
      </c>
      <c r="K21" s="23"/>
      <c r="L21" s="23"/>
      <c r="M21" s="23"/>
      <c r="N21" s="23"/>
      <c r="O21" s="23"/>
      <c r="P21" s="23"/>
      <c r="Q21" s="8">
        <f t="shared" si="3"/>
        <v>0</v>
      </c>
      <c r="R21" s="8">
        <f>E21+G21+I21+L21+N21+P21</f>
        <v>0</v>
      </c>
      <c r="T21" s="81"/>
      <c r="U21" s="81"/>
      <c r="V21" s="81"/>
      <c r="W21" s="81"/>
      <c r="X21" s="81"/>
      <c r="Z21" s="81"/>
    </row>
    <row r="22" spans="1:26" ht="13.5" customHeight="1" x14ac:dyDescent="0.25">
      <c r="A22" s="36" t="s">
        <v>168</v>
      </c>
      <c r="B22" s="23"/>
      <c r="C22" s="23"/>
      <c r="D22" s="23"/>
      <c r="E22" s="23"/>
      <c r="F22" s="23"/>
      <c r="G22" s="23"/>
      <c r="H22" s="23"/>
      <c r="I22" s="23"/>
      <c r="J22" s="36" t="s">
        <v>168</v>
      </c>
      <c r="K22" s="23"/>
      <c r="L22" s="23"/>
      <c r="M22" s="23"/>
      <c r="N22" s="23"/>
      <c r="O22" s="23"/>
      <c r="P22" s="23"/>
      <c r="Q22" s="8">
        <f t="shared" si="3"/>
        <v>0</v>
      </c>
      <c r="R22" s="8">
        <f>E22+G22+I22+L22+N22+P22</f>
        <v>0</v>
      </c>
      <c r="T22" s="81"/>
      <c r="U22" s="81"/>
      <c r="V22" s="81"/>
      <c r="W22" s="81"/>
      <c r="X22" s="81"/>
      <c r="Z22" s="81"/>
    </row>
    <row r="23" spans="1:26" ht="13.5" customHeight="1" x14ac:dyDescent="0.25">
      <c r="A23" s="60" t="s">
        <v>177</v>
      </c>
      <c r="B23" s="61"/>
      <c r="C23" s="61"/>
      <c r="D23" s="61"/>
      <c r="E23" s="61"/>
      <c r="F23" s="61"/>
      <c r="G23" s="61"/>
      <c r="H23" s="61"/>
      <c r="I23" s="61"/>
      <c r="J23" s="60" t="s">
        <v>177</v>
      </c>
      <c r="K23" s="61"/>
      <c r="L23" s="61"/>
      <c r="M23" s="61"/>
      <c r="N23" s="61"/>
      <c r="O23" s="61"/>
      <c r="P23" s="61"/>
      <c r="Q23" s="8">
        <f t="shared" si="3"/>
        <v>0</v>
      </c>
      <c r="R23" s="8">
        <f>E23+G23+I23+L23+N23+P23</f>
        <v>0</v>
      </c>
      <c r="T23" s="81"/>
      <c r="U23" s="81"/>
      <c r="V23" s="81"/>
      <c r="W23" s="81"/>
      <c r="X23" s="81"/>
      <c r="Z23" s="81"/>
    </row>
    <row r="24" spans="1:26" ht="13.5" customHeight="1" x14ac:dyDescent="0.25">
      <c r="A24" s="36" t="s">
        <v>170</v>
      </c>
      <c r="B24" s="23"/>
      <c r="C24" s="23"/>
      <c r="D24" s="23"/>
      <c r="E24" s="23"/>
      <c r="F24" s="23"/>
      <c r="G24" s="23"/>
      <c r="H24" s="23"/>
      <c r="I24" s="23"/>
      <c r="J24" s="36" t="s">
        <v>170</v>
      </c>
      <c r="K24" s="23"/>
      <c r="L24" s="23"/>
      <c r="M24" s="23"/>
      <c r="N24" s="23"/>
      <c r="O24" s="23"/>
      <c r="P24" s="23"/>
      <c r="Q24" s="8">
        <f t="shared" si="3"/>
        <v>0</v>
      </c>
      <c r="R24" s="8">
        <f>E24+G24+I24+L24+N24+P24</f>
        <v>0</v>
      </c>
      <c r="T24" s="81"/>
      <c r="U24" s="81"/>
      <c r="V24" s="81"/>
      <c r="W24" s="81"/>
      <c r="X24" s="81"/>
      <c r="Z24" s="81"/>
    </row>
    <row r="25" spans="1:26" ht="13.5" customHeight="1" x14ac:dyDescent="0.25">
      <c r="A25" s="36" t="s">
        <v>171</v>
      </c>
      <c r="B25" s="12" t="s">
        <v>237</v>
      </c>
      <c r="C25" s="12" t="s">
        <v>237</v>
      </c>
      <c r="D25" s="12" t="s">
        <v>237</v>
      </c>
      <c r="E25" s="12" t="s">
        <v>237</v>
      </c>
      <c r="F25" s="12" t="s">
        <v>237</v>
      </c>
      <c r="G25" s="12" t="s">
        <v>237</v>
      </c>
      <c r="H25" s="12"/>
      <c r="I25" s="12"/>
      <c r="J25" s="36" t="s">
        <v>171</v>
      </c>
      <c r="K25" s="12"/>
      <c r="L25" s="12"/>
      <c r="M25" s="12"/>
      <c r="N25" s="12"/>
      <c r="O25" s="12"/>
      <c r="P25" s="12"/>
      <c r="Q25" s="8"/>
      <c r="R25" s="8"/>
      <c r="T25" s="81"/>
      <c r="U25" s="81"/>
      <c r="V25" s="81"/>
      <c r="W25" s="81"/>
      <c r="X25" s="81"/>
      <c r="Z25" s="81"/>
    </row>
    <row r="26" spans="1:26" ht="13.5" customHeight="1" x14ac:dyDescent="0.25">
      <c r="A26" s="36" t="s">
        <v>172</v>
      </c>
      <c r="B26" s="77"/>
      <c r="C26" s="77"/>
      <c r="D26" s="77"/>
      <c r="E26" s="77"/>
      <c r="F26" s="77"/>
      <c r="G26" s="77"/>
      <c r="H26" s="77"/>
      <c r="I26" s="77"/>
      <c r="J26" s="36" t="s">
        <v>172</v>
      </c>
      <c r="K26" s="77"/>
      <c r="L26" s="77"/>
      <c r="M26" s="77"/>
      <c r="N26" s="77"/>
      <c r="O26" s="77"/>
      <c r="P26" s="77"/>
      <c r="Q26" s="8">
        <f t="shared" ref="Q26:R29" si="4">D26+F26+H26+K26+M26+O26</f>
        <v>0</v>
      </c>
      <c r="R26" s="8">
        <f t="shared" si="4"/>
        <v>0</v>
      </c>
      <c r="T26" s="81"/>
      <c r="U26" s="81"/>
      <c r="V26" s="81"/>
      <c r="W26" s="81"/>
      <c r="X26" s="81"/>
      <c r="Z26" s="81"/>
    </row>
    <row r="27" spans="1:26" ht="13.5" customHeight="1" x14ac:dyDescent="0.25">
      <c r="A27" s="36" t="s">
        <v>173</v>
      </c>
      <c r="B27" s="77"/>
      <c r="C27" s="77"/>
      <c r="D27" s="77"/>
      <c r="E27" s="77"/>
      <c r="F27" s="77"/>
      <c r="G27" s="77"/>
      <c r="H27" s="77"/>
      <c r="I27" s="77"/>
      <c r="J27" s="36" t="s">
        <v>173</v>
      </c>
      <c r="K27" s="77"/>
      <c r="L27" s="77"/>
      <c r="M27" s="77"/>
      <c r="N27" s="77"/>
      <c r="O27" s="77"/>
      <c r="P27" s="77"/>
      <c r="Q27" s="8">
        <f t="shared" si="4"/>
        <v>0</v>
      </c>
      <c r="R27" s="8">
        <f t="shared" si="4"/>
        <v>0</v>
      </c>
      <c r="T27" s="81"/>
      <c r="U27" s="81"/>
      <c r="V27" s="81"/>
      <c r="W27" s="81"/>
      <c r="X27" s="81"/>
      <c r="Z27" s="81"/>
    </row>
    <row r="28" spans="1:26" ht="13.5" customHeight="1" x14ac:dyDescent="0.25">
      <c r="A28" s="32" t="s">
        <v>174</v>
      </c>
      <c r="B28" s="55"/>
      <c r="C28" s="55"/>
      <c r="D28" s="55"/>
      <c r="E28" s="55"/>
      <c r="F28" s="55"/>
      <c r="G28" s="55"/>
      <c r="H28" s="55"/>
      <c r="I28" s="55"/>
      <c r="J28" s="32" t="s">
        <v>174</v>
      </c>
      <c r="K28" s="55"/>
      <c r="L28" s="55"/>
      <c r="M28" s="55"/>
      <c r="N28" s="55"/>
      <c r="O28" s="55"/>
      <c r="P28" s="55"/>
      <c r="Q28" s="8">
        <f t="shared" si="4"/>
        <v>0</v>
      </c>
      <c r="R28" s="8">
        <f t="shared" si="4"/>
        <v>0</v>
      </c>
      <c r="T28" s="81"/>
      <c r="U28" s="81"/>
      <c r="V28" s="81"/>
      <c r="W28" s="81"/>
      <c r="X28" s="81"/>
      <c r="Z28" s="81"/>
    </row>
    <row r="29" spans="1:26" ht="13.5" customHeight="1" x14ac:dyDescent="0.25">
      <c r="A29" s="54"/>
      <c r="B29" s="83"/>
      <c r="C29" s="83"/>
      <c r="D29" s="83"/>
      <c r="E29" s="83"/>
      <c r="F29" s="83"/>
      <c r="G29" s="83"/>
      <c r="H29" s="83"/>
      <c r="I29" s="83"/>
      <c r="J29" s="54"/>
      <c r="K29" s="83"/>
      <c r="L29" s="83"/>
      <c r="M29" s="83"/>
      <c r="N29" s="83"/>
      <c r="O29" s="83"/>
      <c r="P29" s="83"/>
      <c r="Q29" s="8">
        <f t="shared" si="4"/>
        <v>0</v>
      </c>
      <c r="R29" s="8">
        <f t="shared" si="4"/>
        <v>0</v>
      </c>
      <c r="T29" s="81"/>
      <c r="U29" s="81"/>
      <c r="V29" s="81"/>
      <c r="W29" s="81"/>
      <c r="X29" s="81"/>
      <c r="Z29" s="81"/>
    </row>
    <row r="30" spans="1:26" ht="13.5" customHeight="1" x14ac:dyDescent="0.25">
      <c r="A30" s="32" t="s">
        <v>26</v>
      </c>
      <c r="B30" s="55">
        <f>B19+B28</f>
        <v>0</v>
      </c>
      <c r="C30" s="55">
        <f>C19+C28</f>
        <v>3187</v>
      </c>
      <c r="D30" s="55">
        <f t="shared" ref="D30:I30" si="5">D19+D28</f>
        <v>8388690</v>
      </c>
      <c r="E30" s="55">
        <f t="shared" si="5"/>
        <v>7078968</v>
      </c>
      <c r="F30" s="55">
        <f t="shared" si="5"/>
        <v>45117497</v>
      </c>
      <c r="G30" s="55">
        <f t="shared" si="5"/>
        <v>32966437</v>
      </c>
      <c r="H30" s="55">
        <f t="shared" si="5"/>
        <v>19092233</v>
      </c>
      <c r="I30" s="55">
        <f t="shared" si="5"/>
        <v>16444198</v>
      </c>
      <c r="J30" s="32" t="s">
        <v>26</v>
      </c>
      <c r="K30" s="55">
        <f t="shared" ref="K30:P30" si="6">K19+K28</f>
        <v>79500</v>
      </c>
      <c r="L30" s="55">
        <f t="shared" si="6"/>
        <v>79500</v>
      </c>
      <c r="M30" s="55">
        <f t="shared" si="6"/>
        <v>159000</v>
      </c>
      <c r="N30" s="55">
        <f t="shared" si="6"/>
        <v>159000</v>
      </c>
      <c r="O30" s="55">
        <f t="shared" si="6"/>
        <v>79500</v>
      </c>
      <c r="P30" s="55">
        <f t="shared" si="6"/>
        <v>79500</v>
      </c>
      <c r="Q30" s="13">
        <f t="shared" ref="Q30:Q40" si="7">D30+F30+H30+K30+M30+O30</f>
        <v>72916420</v>
      </c>
      <c r="R30" s="13">
        <f>R19</f>
        <v>56807603</v>
      </c>
      <c r="T30" s="81"/>
      <c r="U30" s="81"/>
      <c r="V30" s="81"/>
      <c r="W30" s="81"/>
      <c r="X30" s="81"/>
      <c r="Z30" s="81"/>
    </row>
    <row r="31" spans="1:26" ht="13.5" customHeight="1" x14ac:dyDescent="0.25">
      <c r="A31" s="54"/>
      <c r="B31" s="83"/>
      <c r="C31" s="83"/>
      <c r="D31" s="83"/>
      <c r="E31" s="83"/>
      <c r="F31" s="83"/>
      <c r="G31" s="83"/>
      <c r="H31" s="83"/>
      <c r="I31" s="83"/>
      <c r="J31" s="54"/>
      <c r="K31" s="83"/>
      <c r="L31" s="83"/>
      <c r="M31" s="83"/>
      <c r="N31" s="83"/>
      <c r="O31" s="83"/>
      <c r="P31" s="83"/>
      <c r="Q31" s="8">
        <f t="shared" si="7"/>
        <v>0</v>
      </c>
      <c r="R31" s="8">
        <f>E31+G31+I31+L31+N31+P31</f>
        <v>0</v>
      </c>
      <c r="T31" s="81"/>
      <c r="U31" s="81"/>
      <c r="V31" s="81"/>
      <c r="W31" s="81"/>
      <c r="X31" s="81"/>
      <c r="Z31" s="81"/>
    </row>
    <row r="32" spans="1:26" ht="13.5" customHeight="1" x14ac:dyDescent="0.25">
      <c r="A32" s="36" t="s">
        <v>28</v>
      </c>
      <c r="B32" s="28"/>
      <c r="C32" s="28"/>
      <c r="D32" s="109">
        <v>889000</v>
      </c>
      <c r="E32" s="28"/>
      <c r="F32" s="109">
        <v>4800600</v>
      </c>
      <c r="G32" s="28">
        <v>106080</v>
      </c>
      <c r="H32" s="109">
        <v>3556000</v>
      </c>
      <c r="I32" s="28">
        <v>78990</v>
      </c>
      <c r="J32" s="36" t="s">
        <v>28</v>
      </c>
      <c r="K32" s="28"/>
      <c r="L32" s="28"/>
      <c r="M32" s="28"/>
      <c r="N32" s="28"/>
      <c r="O32" s="28"/>
      <c r="P32" s="28"/>
      <c r="Q32" s="13">
        <f t="shared" si="7"/>
        <v>9245600</v>
      </c>
      <c r="R32" s="122">
        <f>E32+G32+I32+L32+N32+P32</f>
        <v>185070</v>
      </c>
      <c r="T32" s="81"/>
      <c r="U32" s="81"/>
      <c r="V32" s="81"/>
      <c r="W32" s="81"/>
      <c r="X32" s="81"/>
      <c r="Z32" s="81"/>
    </row>
    <row r="33" spans="1:26" ht="13.5" customHeight="1" x14ac:dyDescent="0.25">
      <c r="A33" s="36" t="s">
        <v>30</v>
      </c>
      <c r="B33" s="77"/>
      <c r="C33" s="77"/>
      <c r="D33" s="77"/>
      <c r="E33" s="77"/>
      <c r="F33" s="109">
        <v>1003300</v>
      </c>
      <c r="G33" s="28"/>
      <c r="H33" s="77"/>
      <c r="I33" s="77"/>
      <c r="J33" s="36" t="s">
        <v>30</v>
      </c>
      <c r="K33" s="77"/>
      <c r="L33" s="77"/>
      <c r="M33" s="77"/>
      <c r="N33" s="77"/>
      <c r="O33" s="77"/>
      <c r="P33" s="77"/>
      <c r="Q33" s="13">
        <f t="shared" si="7"/>
        <v>1003300</v>
      </c>
      <c r="R33" s="122">
        <f>E33+G33+I33+L33+N33+P33</f>
        <v>0</v>
      </c>
      <c r="T33" s="81"/>
      <c r="U33" s="81"/>
      <c r="V33" s="81"/>
      <c r="W33" s="81"/>
      <c r="X33" s="81"/>
      <c r="Z33" s="81"/>
    </row>
    <row r="34" spans="1:26" ht="13.5" customHeight="1" x14ac:dyDescent="0.25">
      <c r="A34" s="60" t="s">
        <v>175</v>
      </c>
      <c r="B34" s="78"/>
      <c r="C34" s="78"/>
      <c r="D34" s="78"/>
      <c r="E34" s="78"/>
      <c r="F34" s="78"/>
      <c r="G34" s="78"/>
      <c r="H34" s="78"/>
      <c r="I34" s="78"/>
      <c r="J34" s="60" t="s">
        <v>175</v>
      </c>
      <c r="K34" s="78"/>
      <c r="L34" s="78"/>
      <c r="M34" s="78"/>
      <c r="N34" s="78"/>
      <c r="O34" s="78"/>
      <c r="P34" s="78"/>
      <c r="Q34" s="13">
        <f t="shared" si="7"/>
        <v>0</v>
      </c>
      <c r="R34" s="13">
        <f>E34+G34+I34+L34+N34+P34</f>
        <v>0</v>
      </c>
      <c r="T34" s="81"/>
      <c r="U34" s="81"/>
      <c r="V34" s="81"/>
      <c r="W34" s="81"/>
      <c r="X34" s="81"/>
      <c r="Z34" s="81"/>
    </row>
    <row r="35" spans="1:26" ht="13.5" customHeight="1" x14ac:dyDescent="0.25">
      <c r="A35" s="54" t="s">
        <v>232</v>
      </c>
      <c r="B35" s="55">
        <f>SUM(B32:B34)</f>
        <v>0</v>
      </c>
      <c r="C35" s="55">
        <f>SUM(C32:C34)</f>
        <v>0</v>
      </c>
      <c r="D35" s="55">
        <f t="shared" ref="D35:I35" si="8">SUM(D32:D34)</f>
        <v>889000</v>
      </c>
      <c r="E35" s="55">
        <f t="shared" si="8"/>
        <v>0</v>
      </c>
      <c r="F35" s="55">
        <f t="shared" si="8"/>
        <v>5803900</v>
      </c>
      <c r="G35" s="55">
        <f t="shared" si="8"/>
        <v>106080</v>
      </c>
      <c r="H35" s="55">
        <f t="shared" si="8"/>
        <v>3556000</v>
      </c>
      <c r="I35" s="55">
        <f t="shared" si="8"/>
        <v>78990</v>
      </c>
      <c r="J35" s="54" t="s">
        <v>232</v>
      </c>
      <c r="K35" s="55">
        <f t="shared" ref="K35:P35" si="9">SUM(K32:K34)</f>
        <v>0</v>
      </c>
      <c r="L35" s="55">
        <f t="shared" si="9"/>
        <v>0</v>
      </c>
      <c r="M35" s="55">
        <f t="shared" si="9"/>
        <v>0</v>
      </c>
      <c r="N35" s="55">
        <f t="shared" si="9"/>
        <v>0</v>
      </c>
      <c r="O35" s="55">
        <f t="shared" si="9"/>
        <v>0</v>
      </c>
      <c r="P35" s="55">
        <f t="shared" si="9"/>
        <v>0</v>
      </c>
      <c r="Q35" s="13">
        <f t="shared" si="7"/>
        <v>10248900</v>
      </c>
      <c r="R35" s="13">
        <f>SUM(R32:R34)</f>
        <v>185070</v>
      </c>
      <c r="T35" s="81"/>
      <c r="U35" s="81"/>
      <c r="V35" s="81"/>
      <c r="W35" s="81"/>
      <c r="X35" s="81"/>
      <c r="Z35" s="81"/>
    </row>
    <row r="36" spans="1:26" ht="13.5" customHeight="1" x14ac:dyDescent="0.25">
      <c r="A36" s="54"/>
      <c r="B36" s="80"/>
      <c r="C36" s="80"/>
      <c r="D36" s="80"/>
      <c r="E36" s="80"/>
      <c r="F36" s="80"/>
      <c r="G36" s="80"/>
      <c r="H36" s="80"/>
      <c r="I36" s="80"/>
      <c r="J36" s="54"/>
      <c r="K36" s="80"/>
      <c r="L36" s="80"/>
      <c r="M36" s="80"/>
      <c r="N36" s="80"/>
      <c r="O36" s="80"/>
      <c r="P36" s="80"/>
      <c r="Q36" s="8">
        <f t="shared" si="7"/>
        <v>0</v>
      </c>
      <c r="R36" s="8">
        <f>E36+G36+I36+L36+N36+P36</f>
        <v>0</v>
      </c>
      <c r="T36" s="81"/>
      <c r="U36" s="81"/>
      <c r="V36" s="81"/>
      <c r="W36" s="81"/>
      <c r="X36" s="81"/>
      <c r="Z36" s="81"/>
    </row>
    <row r="37" spans="1:26" ht="13.5" customHeight="1" x14ac:dyDescent="0.25">
      <c r="A37" s="36" t="s">
        <v>167</v>
      </c>
      <c r="B37" s="80"/>
      <c r="C37" s="80"/>
      <c r="D37" s="80"/>
      <c r="E37" s="80"/>
      <c r="F37" s="80"/>
      <c r="G37" s="80"/>
      <c r="H37" s="80"/>
      <c r="I37" s="80"/>
      <c r="J37" s="36" t="s">
        <v>167</v>
      </c>
      <c r="K37" s="80"/>
      <c r="L37" s="80"/>
      <c r="M37" s="80"/>
      <c r="N37" s="80"/>
      <c r="O37" s="80"/>
      <c r="P37" s="80"/>
      <c r="Q37" s="8">
        <f t="shared" si="7"/>
        <v>0</v>
      </c>
      <c r="R37" s="8">
        <f>E37+G37+I37+L37+N37+P37</f>
        <v>0</v>
      </c>
      <c r="T37" s="81"/>
      <c r="U37" s="81"/>
      <c r="V37" s="81"/>
      <c r="W37" s="81"/>
      <c r="X37" s="81"/>
      <c r="Z37" s="81"/>
    </row>
    <row r="38" spans="1:26" ht="13.5" customHeight="1" x14ac:dyDescent="0.25">
      <c r="A38" s="36" t="s">
        <v>168</v>
      </c>
      <c r="B38" s="80"/>
      <c r="C38" s="80"/>
      <c r="D38" s="80"/>
      <c r="E38" s="80"/>
      <c r="F38" s="80"/>
      <c r="G38" s="80"/>
      <c r="H38" s="80"/>
      <c r="I38" s="80"/>
      <c r="J38" s="36" t="s">
        <v>168</v>
      </c>
      <c r="K38" s="80"/>
      <c r="L38" s="80"/>
      <c r="M38" s="80"/>
      <c r="N38" s="80"/>
      <c r="O38" s="80"/>
      <c r="P38" s="80"/>
      <c r="Q38" s="8">
        <f t="shared" si="7"/>
        <v>0</v>
      </c>
      <c r="R38" s="8">
        <f>E38+G38+I38+L38+N38+P38</f>
        <v>0</v>
      </c>
      <c r="T38" s="81"/>
      <c r="U38" s="81"/>
      <c r="V38" s="81"/>
      <c r="W38" s="81"/>
      <c r="X38" s="81"/>
      <c r="Z38" s="81"/>
    </row>
    <row r="39" spans="1:26" ht="13.5" customHeight="1" x14ac:dyDescent="0.25">
      <c r="A39" s="60" t="s">
        <v>177</v>
      </c>
      <c r="B39" s="80"/>
      <c r="C39" s="80"/>
      <c r="D39" s="80"/>
      <c r="E39" s="80"/>
      <c r="F39" s="80"/>
      <c r="G39" s="80"/>
      <c r="H39" s="80"/>
      <c r="I39" s="80"/>
      <c r="J39" s="60" t="s">
        <v>177</v>
      </c>
      <c r="K39" s="80"/>
      <c r="L39" s="80"/>
      <c r="M39" s="80"/>
      <c r="N39" s="80"/>
      <c r="O39" s="80"/>
      <c r="P39" s="80"/>
      <c r="Q39" s="8">
        <f t="shared" si="7"/>
        <v>0</v>
      </c>
      <c r="R39" s="8">
        <f>E39+G39+I39+L39+N39+P39</f>
        <v>0</v>
      </c>
      <c r="T39" s="81"/>
      <c r="U39" s="81"/>
      <c r="V39" s="81"/>
      <c r="W39" s="81"/>
      <c r="X39" s="81"/>
      <c r="Z39" s="81"/>
    </row>
    <row r="40" spans="1:26" ht="13.5" customHeight="1" x14ac:dyDescent="0.25">
      <c r="A40" s="36" t="s">
        <v>170</v>
      </c>
      <c r="B40" s="80"/>
      <c r="C40" s="80"/>
      <c r="D40" s="80"/>
      <c r="E40" s="80"/>
      <c r="F40" s="80"/>
      <c r="G40" s="80"/>
      <c r="H40" s="80"/>
      <c r="I40" s="80"/>
      <c r="J40" s="36" t="s">
        <v>170</v>
      </c>
      <c r="K40" s="80"/>
      <c r="L40" s="80"/>
      <c r="M40" s="80"/>
      <c r="N40" s="80"/>
      <c r="O40" s="80"/>
      <c r="P40" s="80"/>
      <c r="Q40" s="8">
        <f t="shared" si="7"/>
        <v>0</v>
      </c>
      <c r="R40" s="8">
        <f>E40+G40+I40+L40+N40+P40</f>
        <v>0</v>
      </c>
      <c r="T40" s="81"/>
      <c r="U40" s="81"/>
      <c r="V40" s="81"/>
      <c r="W40" s="81"/>
      <c r="X40" s="81"/>
      <c r="Z40" s="81"/>
    </row>
    <row r="41" spans="1:26" ht="13.5" customHeight="1" x14ac:dyDescent="0.25">
      <c r="A41" s="36" t="s">
        <v>171</v>
      </c>
      <c r="B41" s="12" t="s">
        <v>237</v>
      </c>
      <c r="C41" s="12" t="s">
        <v>237</v>
      </c>
      <c r="D41" s="12" t="s">
        <v>237</v>
      </c>
      <c r="E41" s="12" t="s">
        <v>237</v>
      </c>
      <c r="F41" s="12" t="s">
        <v>237</v>
      </c>
      <c r="G41" s="12" t="s">
        <v>237</v>
      </c>
      <c r="H41" s="12" t="s">
        <v>237</v>
      </c>
      <c r="I41" s="12" t="s">
        <v>237</v>
      </c>
      <c r="J41" s="36" t="s">
        <v>171</v>
      </c>
      <c r="K41" s="12"/>
      <c r="L41" s="12"/>
      <c r="M41" s="12"/>
      <c r="N41" s="12"/>
      <c r="O41" s="12"/>
      <c r="P41" s="12"/>
      <c r="Q41" s="8"/>
      <c r="R41" s="8"/>
      <c r="T41" s="81"/>
      <c r="U41" s="81"/>
      <c r="V41" s="81"/>
      <c r="W41" s="81"/>
      <c r="X41" s="81"/>
      <c r="Z41" s="81"/>
    </row>
    <row r="42" spans="1:26" ht="13.5" customHeight="1" x14ac:dyDescent="0.25">
      <c r="A42" s="36" t="s">
        <v>172</v>
      </c>
      <c r="B42" s="80"/>
      <c r="C42" s="80"/>
      <c r="D42" s="80"/>
      <c r="E42" s="80"/>
      <c r="F42" s="80"/>
      <c r="G42" s="80"/>
      <c r="H42" s="80"/>
      <c r="I42" s="80"/>
      <c r="J42" s="36" t="s">
        <v>172</v>
      </c>
      <c r="K42" s="80"/>
      <c r="L42" s="80"/>
      <c r="M42" s="80"/>
      <c r="N42" s="80"/>
      <c r="O42" s="80"/>
      <c r="P42" s="80"/>
      <c r="Q42" s="8">
        <f t="shared" ref="Q42:R47" si="10">D42+F42+H42+K42+M42+O42</f>
        <v>0</v>
      </c>
      <c r="R42" s="8">
        <f t="shared" si="10"/>
        <v>0</v>
      </c>
      <c r="T42" s="81"/>
      <c r="U42" s="81"/>
      <c r="V42" s="81"/>
      <c r="W42" s="81"/>
      <c r="X42" s="81"/>
      <c r="Z42" s="81"/>
    </row>
    <row r="43" spans="1:26" ht="13.5" customHeight="1" x14ac:dyDescent="0.25">
      <c r="A43" s="36" t="s">
        <v>173</v>
      </c>
      <c r="B43" s="80"/>
      <c r="C43" s="80"/>
      <c r="D43" s="80"/>
      <c r="E43" s="80"/>
      <c r="F43" s="80"/>
      <c r="G43" s="80"/>
      <c r="H43" s="80"/>
      <c r="I43" s="80"/>
      <c r="J43" s="36" t="s">
        <v>173</v>
      </c>
      <c r="K43" s="80"/>
      <c r="L43" s="80"/>
      <c r="M43" s="80"/>
      <c r="N43" s="80"/>
      <c r="O43" s="80"/>
      <c r="P43" s="80"/>
      <c r="Q43" s="8">
        <f t="shared" si="10"/>
        <v>0</v>
      </c>
      <c r="R43" s="8">
        <f t="shared" si="10"/>
        <v>0</v>
      </c>
      <c r="T43" s="81"/>
      <c r="U43" s="81"/>
      <c r="V43" s="81"/>
      <c r="W43" s="81"/>
      <c r="X43" s="81"/>
      <c r="Z43" s="81"/>
    </row>
    <row r="44" spans="1:26" ht="13.5" customHeight="1" x14ac:dyDescent="0.25">
      <c r="A44" s="32" t="s">
        <v>178</v>
      </c>
      <c r="B44" s="55"/>
      <c r="C44" s="55"/>
      <c r="D44" s="55"/>
      <c r="E44" s="55"/>
      <c r="F44" s="55"/>
      <c r="G44" s="55"/>
      <c r="H44" s="55"/>
      <c r="I44" s="55"/>
      <c r="J44" s="32" t="s">
        <v>178</v>
      </c>
      <c r="K44" s="55"/>
      <c r="L44" s="55"/>
      <c r="M44" s="55"/>
      <c r="N44" s="55"/>
      <c r="O44" s="55"/>
      <c r="P44" s="55"/>
      <c r="Q44" s="8">
        <f t="shared" si="10"/>
        <v>0</v>
      </c>
      <c r="R44" s="8">
        <f t="shared" si="10"/>
        <v>0</v>
      </c>
      <c r="T44" s="81"/>
      <c r="U44" s="81"/>
      <c r="V44" s="81"/>
      <c r="W44" s="81"/>
      <c r="X44" s="81"/>
      <c r="Z44" s="81"/>
    </row>
    <row r="45" spans="1:26" ht="13.5" customHeight="1" x14ac:dyDescent="0.25">
      <c r="A45" s="30"/>
      <c r="B45" s="10"/>
      <c r="C45" s="10"/>
      <c r="D45" s="10"/>
      <c r="E45" s="10"/>
      <c r="F45" s="10"/>
      <c r="G45" s="10"/>
      <c r="H45" s="10"/>
      <c r="I45" s="10"/>
      <c r="J45" s="30"/>
      <c r="K45" s="10"/>
      <c r="L45" s="10"/>
      <c r="M45" s="10"/>
      <c r="N45" s="10"/>
      <c r="O45" s="10"/>
      <c r="P45" s="10"/>
      <c r="Q45" s="8">
        <f t="shared" si="10"/>
        <v>0</v>
      </c>
      <c r="R45" s="8">
        <f t="shared" si="10"/>
        <v>0</v>
      </c>
      <c r="T45" s="81"/>
      <c r="U45" s="81"/>
      <c r="V45" s="81"/>
      <c r="W45" s="81"/>
      <c r="X45" s="81"/>
      <c r="Z45" s="81"/>
    </row>
    <row r="46" spans="1:26" ht="13.5" customHeight="1" x14ac:dyDescent="0.25">
      <c r="A46" s="32" t="s">
        <v>38</v>
      </c>
      <c r="B46" s="55">
        <f>B44+B35</f>
        <v>0</v>
      </c>
      <c r="C46" s="55">
        <f>C44+C35</f>
        <v>0</v>
      </c>
      <c r="D46" s="55">
        <f t="shared" ref="D46:I46" si="11">D44+D35</f>
        <v>889000</v>
      </c>
      <c r="E46" s="55">
        <f t="shared" si="11"/>
        <v>0</v>
      </c>
      <c r="F46" s="55">
        <f t="shared" si="11"/>
        <v>5803900</v>
      </c>
      <c r="G46" s="55">
        <f t="shared" si="11"/>
        <v>106080</v>
      </c>
      <c r="H46" s="55">
        <f t="shared" si="11"/>
        <v>3556000</v>
      </c>
      <c r="I46" s="55">
        <f t="shared" si="11"/>
        <v>78990</v>
      </c>
      <c r="J46" s="32" t="s">
        <v>38</v>
      </c>
      <c r="K46" s="55">
        <f t="shared" ref="K46:P46" si="12">K44+K35</f>
        <v>0</v>
      </c>
      <c r="L46" s="55">
        <f t="shared" si="12"/>
        <v>0</v>
      </c>
      <c r="M46" s="55">
        <f t="shared" si="12"/>
        <v>0</v>
      </c>
      <c r="N46" s="55">
        <f t="shared" si="12"/>
        <v>0</v>
      </c>
      <c r="O46" s="55">
        <f t="shared" si="12"/>
        <v>0</v>
      </c>
      <c r="P46" s="55">
        <f t="shared" si="12"/>
        <v>0</v>
      </c>
      <c r="Q46" s="13">
        <f t="shared" si="10"/>
        <v>10248900</v>
      </c>
      <c r="R46" s="8">
        <f t="shared" si="10"/>
        <v>185070</v>
      </c>
      <c r="T46" s="81"/>
    </row>
    <row r="47" spans="1:26" ht="13.5" customHeight="1" x14ac:dyDescent="0.25">
      <c r="A47" s="58"/>
      <c r="B47" s="57"/>
      <c r="C47" s="57"/>
      <c r="D47" s="57"/>
      <c r="E47" s="57"/>
      <c r="F47" s="57"/>
      <c r="G47" s="57"/>
      <c r="H47" s="57"/>
      <c r="I47" s="57"/>
      <c r="J47" s="58"/>
      <c r="K47" s="57"/>
      <c r="L47" s="57"/>
      <c r="M47" s="57"/>
      <c r="N47" s="57"/>
      <c r="O47" s="57"/>
      <c r="P47" s="57"/>
      <c r="Q47" s="8">
        <f t="shared" si="10"/>
        <v>0</v>
      </c>
      <c r="R47" s="8">
        <f t="shared" si="10"/>
        <v>0</v>
      </c>
      <c r="T47" s="81"/>
    </row>
    <row r="48" spans="1:26" ht="15" customHeight="1" x14ac:dyDescent="0.25">
      <c r="A48" s="63" t="s">
        <v>179</v>
      </c>
      <c r="B48" s="13">
        <f>B30+B46</f>
        <v>0</v>
      </c>
      <c r="C48" s="13">
        <f>C30+C46</f>
        <v>3187</v>
      </c>
      <c r="D48" s="13">
        <f t="shared" ref="D48:I48" si="13">D30+D46</f>
        <v>9277690</v>
      </c>
      <c r="E48" s="13">
        <f t="shared" si="13"/>
        <v>7078968</v>
      </c>
      <c r="F48" s="13">
        <f t="shared" si="13"/>
        <v>50921397</v>
      </c>
      <c r="G48" s="13">
        <f t="shared" si="13"/>
        <v>33072517</v>
      </c>
      <c r="H48" s="13">
        <f t="shared" si="13"/>
        <v>22648233</v>
      </c>
      <c r="I48" s="13">
        <f t="shared" si="13"/>
        <v>16523188</v>
      </c>
      <c r="J48" s="63" t="s">
        <v>179</v>
      </c>
      <c r="K48" s="13">
        <f t="shared" ref="K48:P48" si="14">K30+K46</f>
        <v>79500</v>
      </c>
      <c r="L48" s="13">
        <f t="shared" si="14"/>
        <v>79500</v>
      </c>
      <c r="M48" s="13">
        <f t="shared" si="14"/>
        <v>159000</v>
      </c>
      <c r="N48" s="13">
        <f t="shared" si="14"/>
        <v>159000</v>
      </c>
      <c r="O48" s="13">
        <f t="shared" si="14"/>
        <v>79500</v>
      </c>
      <c r="P48" s="13">
        <f t="shared" si="14"/>
        <v>79500</v>
      </c>
      <c r="Q48" s="13">
        <f>D48+F48+H48+K48+M48+O48</f>
        <v>83165320</v>
      </c>
      <c r="R48" s="13">
        <f>R30+R46</f>
        <v>56992673</v>
      </c>
    </row>
  </sheetData>
  <sheetProtection selectLockedCells="1" selectUnlockedCells="1"/>
  <mergeCells count="20">
    <mergeCell ref="B5:I5"/>
    <mergeCell ref="A1:I1"/>
    <mergeCell ref="B8:I8"/>
    <mergeCell ref="J5:R5"/>
    <mergeCell ref="A7:R7"/>
    <mergeCell ref="J8:J10"/>
    <mergeCell ref="K8:P8"/>
    <mergeCell ref="Q8:R9"/>
    <mergeCell ref="H9:I9"/>
    <mergeCell ref="O9:P9"/>
    <mergeCell ref="J1:R1"/>
    <mergeCell ref="A3:I3"/>
    <mergeCell ref="J3:R3"/>
    <mergeCell ref="A4:Q4"/>
    <mergeCell ref="B9:C9"/>
    <mergeCell ref="D9:E9"/>
    <mergeCell ref="F9:G9"/>
    <mergeCell ref="K9:L9"/>
    <mergeCell ref="M9:N9"/>
    <mergeCell ref="A8:A10"/>
  </mergeCells>
  <printOptions horizontalCentered="1" verticalCentered="1"/>
  <pageMargins left="0.11805555555555555" right="0.11805555555555555" top="0.15763888888888888" bottom="0.15763888888888888" header="0.51180555555555551" footer="0.51180555555555551"/>
  <pageSetup paperSize="9" scale="80" firstPageNumber="0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9"/>
  </sheetPr>
  <dimension ref="A2:I102"/>
  <sheetViews>
    <sheetView view="pageBreakPreview" topLeftCell="A88" zoomScaleNormal="100" zoomScaleSheetLayoutView="100" workbookViewId="0">
      <selection activeCell="J89" sqref="J89"/>
    </sheetView>
  </sheetViews>
  <sheetFormatPr defaultColWidth="9.109375" defaultRowHeight="10.199999999999999" x14ac:dyDescent="0.2"/>
  <cols>
    <col min="1" max="1" width="32.109375" style="5" customWidth="1"/>
    <col min="2" max="2" width="12.88671875" style="5" customWidth="1"/>
    <col min="3" max="3" width="14.33203125" style="5" customWidth="1"/>
    <col min="4" max="4" width="7.109375" style="5" customWidth="1"/>
    <col min="5" max="5" width="9.6640625" style="5" customWidth="1"/>
    <col min="6" max="6" width="11.6640625" style="5" customWidth="1"/>
    <col min="7" max="7" width="9.6640625" style="5" customWidth="1"/>
    <col min="8" max="8" width="13.109375" style="5" customWidth="1"/>
    <col min="9" max="9" width="16.6640625" style="5" customWidth="1"/>
    <col min="10" max="16384" width="9.109375" style="5"/>
  </cols>
  <sheetData>
    <row r="2" spans="1:9" x14ac:dyDescent="0.2">
      <c r="A2" s="325" t="s">
        <v>238</v>
      </c>
      <c r="B2" s="325"/>
      <c r="C2" s="325"/>
      <c r="D2" s="325"/>
      <c r="E2" s="325"/>
      <c r="F2" s="325"/>
      <c r="G2" s="325"/>
      <c r="H2" s="325"/>
      <c r="I2" s="325"/>
    </row>
    <row r="3" spans="1:9" x14ac:dyDescent="0.2">
      <c r="A3" s="328" t="s">
        <v>239</v>
      </c>
      <c r="B3" s="328"/>
      <c r="C3" s="328"/>
      <c r="D3" s="328"/>
      <c r="E3" s="328"/>
      <c r="F3" s="328"/>
      <c r="G3" s="328"/>
      <c r="H3" s="328"/>
      <c r="I3" s="328"/>
    </row>
    <row r="4" spans="1:9" x14ac:dyDescent="0.2">
      <c r="A4" s="328" t="s">
        <v>464</v>
      </c>
      <c r="B4" s="328"/>
      <c r="C4" s="328"/>
      <c r="D4" s="328"/>
      <c r="E4" s="328"/>
      <c r="F4" s="328"/>
      <c r="G4" s="328"/>
      <c r="H4" s="328"/>
      <c r="I4" s="328"/>
    </row>
    <row r="5" spans="1:9" ht="12.75" customHeight="1" x14ac:dyDescent="0.2">
      <c r="A5" s="324" t="s">
        <v>42</v>
      </c>
      <c r="B5" s="324"/>
      <c r="C5" s="324"/>
      <c r="D5" s="324"/>
      <c r="E5" s="324"/>
      <c r="F5" s="324"/>
      <c r="G5" s="324"/>
      <c r="H5" s="324"/>
      <c r="I5" s="324"/>
    </row>
    <row r="6" spans="1:9" ht="12.75" customHeight="1" x14ac:dyDescent="0.2">
      <c r="A6" s="270" t="s">
        <v>240</v>
      </c>
      <c r="B6" s="371" t="s">
        <v>44</v>
      </c>
      <c r="C6" s="371"/>
      <c r="D6" s="380" t="s">
        <v>241</v>
      </c>
      <c r="E6" s="381"/>
      <c r="F6" s="371" t="s">
        <v>46</v>
      </c>
      <c r="G6" s="371"/>
      <c r="H6" s="371" t="s">
        <v>91</v>
      </c>
      <c r="I6" s="371"/>
    </row>
    <row r="7" spans="1:9" ht="12.75" customHeight="1" x14ac:dyDescent="0.2">
      <c r="A7" s="270"/>
      <c r="B7" s="270" t="s">
        <v>5</v>
      </c>
      <c r="C7" s="270"/>
      <c r="D7" s="270" t="s">
        <v>5</v>
      </c>
      <c r="E7" s="270"/>
      <c r="F7" s="270" t="s">
        <v>5</v>
      </c>
      <c r="G7" s="270"/>
      <c r="H7" s="270" t="s">
        <v>5</v>
      </c>
      <c r="I7" s="270"/>
    </row>
    <row r="8" spans="1:9" ht="15" customHeight="1" x14ac:dyDescent="0.2">
      <c r="A8" s="270"/>
      <c r="B8" s="6" t="s">
        <v>6</v>
      </c>
      <c r="C8" s="6" t="s">
        <v>7</v>
      </c>
      <c r="D8" s="6" t="s">
        <v>6</v>
      </c>
      <c r="E8" s="6" t="s">
        <v>7</v>
      </c>
      <c r="F8" s="6" t="s">
        <v>6</v>
      </c>
      <c r="G8" s="6" t="s">
        <v>7</v>
      </c>
      <c r="H8" s="6" t="s">
        <v>6</v>
      </c>
      <c r="I8" s="6" t="s">
        <v>7</v>
      </c>
    </row>
    <row r="9" spans="1:9" x14ac:dyDescent="0.2">
      <c r="A9" s="238" t="s">
        <v>390</v>
      </c>
      <c r="B9" s="239">
        <v>2000000</v>
      </c>
      <c r="C9" s="8"/>
      <c r="D9" s="8"/>
      <c r="E9" s="8"/>
      <c r="F9" s="8"/>
      <c r="G9" s="8"/>
      <c r="H9" s="8">
        <f t="shared" ref="H9:H40" si="0">B9+D9+F9</f>
        <v>2000000</v>
      </c>
      <c r="I9" s="8">
        <f t="shared" ref="I9:I40" si="1">C9+E9+G9</f>
        <v>0</v>
      </c>
    </row>
    <row r="10" spans="1:9" ht="20.399999999999999" x14ac:dyDescent="0.2">
      <c r="A10" s="108" t="s">
        <v>391</v>
      </c>
      <c r="B10" s="240">
        <v>42801517</v>
      </c>
      <c r="C10" s="8">
        <v>10383794</v>
      </c>
      <c r="D10" s="8"/>
      <c r="E10" s="8"/>
      <c r="F10" s="8"/>
      <c r="G10" s="8"/>
      <c r="H10" s="8">
        <f t="shared" si="0"/>
        <v>42801517</v>
      </c>
      <c r="I10" s="8">
        <f t="shared" si="1"/>
        <v>10383794</v>
      </c>
    </row>
    <row r="11" spans="1:9" x14ac:dyDescent="0.2">
      <c r="A11" s="241" t="s">
        <v>392</v>
      </c>
      <c r="B11" s="240">
        <v>149426450</v>
      </c>
      <c r="C11" s="8">
        <v>100149272</v>
      </c>
      <c r="D11" s="8"/>
      <c r="E11" s="8"/>
      <c r="F11" s="8"/>
      <c r="G11" s="8"/>
      <c r="H11" s="8">
        <f t="shared" si="0"/>
        <v>149426450</v>
      </c>
      <c r="I11" s="8">
        <f t="shared" si="1"/>
        <v>100149272</v>
      </c>
    </row>
    <row r="12" spans="1:9" ht="20.399999999999999" x14ac:dyDescent="0.2">
      <c r="A12" s="241" t="s">
        <v>325</v>
      </c>
      <c r="B12" s="240">
        <v>98924260</v>
      </c>
      <c r="C12" s="8">
        <v>58777646</v>
      </c>
      <c r="D12" s="8"/>
      <c r="E12" s="8"/>
      <c r="F12" s="8"/>
      <c r="G12" s="8"/>
      <c r="H12" s="8">
        <f t="shared" si="0"/>
        <v>98924260</v>
      </c>
      <c r="I12" s="8">
        <f t="shared" si="1"/>
        <v>58777646</v>
      </c>
    </row>
    <row r="13" spans="1:9" x14ac:dyDescent="0.2">
      <c r="A13" s="241" t="s">
        <v>326</v>
      </c>
      <c r="B13" s="240">
        <v>101363778</v>
      </c>
      <c r="C13" s="8">
        <v>1000000</v>
      </c>
      <c r="D13" s="8"/>
      <c r="E13" s="8"/>
      <c r="F13" s="8"/>
      <c r="G13" s="8"/>
      <c r="H13" s="8">
        <f t="shared" si="0"/>
        <v>101363778</v>
      </c>
      <c r="I13" s="8">
        <f t="shared" si="1"/>
        <v>1000000</v>
      </c>
    </row>
    <row r="14" spans="1:9" x14ac:dyDescent="0.2">
      <c r="A14" s="241" t="s">
        <v>393</v>
      </c>
      <c r="B14" s="240">
        <v>171000000</v>
      </c>
      <c r="C14" s="8">
        <v>83411750</v>
      </c>
      <c r="D14" s="8"/>
      <c r="E14" s="8"/>
      <c r="F14" s="8"/>
      <c r="G14" s="8"/>
      <c r="H14" s="8">
        <f t="shared" si="0"/>
        <v>171000000</v>
      </c>
      <c r="I14" s="8">
        <f t="shared" si="1"/>
        <v>83411750</v>
      </c>
    </row>
    <row r="15" spans="1:9" ht="20.399999999999999" x14ac:dyDescent="0.2">
      <c r="A15" s="241" t="s">
        <v>394</v>
      </c>
      <c r="B15" s="240">
        <v>93334910</v>
      </c>
      <c r="C15" s="8">
        <v>75639138</v>
      </c>
      <c r="D15" s="8"/>
      <c r="E15" s="8"/>
      <c r="F15" s="8"/>
      <c r="G15" s="8"/>
      <c r="H15" s="8">
        <f t="shared" si="0"/>
        <v>93334910</v>
      </c>
      <c r="I15" s="8">
        <f t="shared" si="1"/>
        <v>75639138</v>
      </c>
    </row>
    <row r="16" spans="1:9" ht="20.399999999999999" x14ac:dyDescent="0.2">
      <c r="A16" s="241" t="s">
        <v>395</v>
      </c>
      <c r="B16" s="240">
        <v>87282137</v>
      </c>
      <c r="C16" s="8">
        <v>87282137</v>
      </c>
      <c r="D16" s="8"/>
      <c r="E16" s="8"/>
      <c r="F16" s="8"/>
      <c r="G16" s="8"/>
      <c r="H16" s="8">
        <f t="shared" si="0"/>
        <v>87282137</v>
      </c>
      <c r="I16" s="8">
        <f t="shared" si="1"/>
        <v>87282137</v>
      </c>
    </row>
    <row r="17" spans="1:9" ht="20.399999999999999" x14ac:dyDescent="0.2">
      <c r="A17" s="241" t="s">
        <v>396</v>
      </c>
      <c r="B17" s="240">
        <v>182740400</v>
      </c>
      <c r="C17" s="8">
        <v>163141222</v>
      </c>
      <c r="D17" s="8"/>
      <c r="E17" s="8"/>
      <c r="F17" s="8"/>
      <c r="G17" s="8"/>
      <c r="H17" s="8">
        <f t="shared" si="0"/>
        <v>182740400</v>
      </c>
      <c r="I17" s="8">
        <f t="shared" si="1"/>
        <v>163141222</v>
      </c>
    </row>
    <row r="18" spans="1:9" ht="20.399999999999999" x14ac:dyDescent="0.2">
      <c r="A18" s="242" t="s">
        <v>397</v>
      </c>
      <c r="B18" s="240">
        <v>19862500</v>
      </c>
      <c r="C18" s="8">
        <v>2500000</v>
      </c>
      <c r="D18" s="8"/>
      <c r="E18" s="8"/>
      <c r="F18" s="8"/>
      <c r="G18" s="8"/>
      <c r="H18" s="8">
        <f t="shared" si="0"/>
        <v>19862500</v>
      </c>
      <c r="I18" s="8">
        <f t="shared" si="1"/>
        <v>2500000</v>
      </c>
    </row>
    <row r="19" spans="1:9" x14ac:dyDescent="0.2">
      <c r="A19" s="243" t="s">
        <v>444</v>
      </c>
      <c r="B19" s="244">
        <v>5000000</v>
      </c>
      <c r="C19" s="8">
        <v>2500000</v>
      </c>
      <c r="D19" s="8"/>
      <c r="E19" s="8"/>
      <c r="F19" s="8"/>
      <c r="G19" s="8"/>
      <c r="H19" s="8">
        <f t="shared" si="0"/>
        <v>5000000</v>
      </c>
      <c r="I19" s="8">
        <f t="shared" si="1"/>
        <v>2500000</v>
      </c>
    </row>
    <row r="20" spans="1:9" x14ac:dyDescent="0.2">
      <c r="A20" s="243" t="s">
        <v>445</v>
      </c>
      <c r="B20" s="244"/>
      <c r="C20" s="8">
        <v>1165000</v>
      </c>
      <c r="D20" s="8"/>
      <c r="E20" s="8"/>
      <c r="F20" s="8"/>
      <c r="G20" s="8"/>
      <c r="H20" s="8">
        <f t="shared" si="0"/>
        <v>0</v>
      </c>
      <c r="I20" s="8">
        <f t="shared" si="1"/>
        <v>1165000</v>
      </c>
    </row>
    <row r="21" spans="1:9" x14ac:dyDescent="0.2">
      <c r="A21" s="243" t="s">
        <v>446</v>
      </c>
      <c r="B21" s="244"/>
      <c r="C21" s="8">
        <v>84600</v>
      </c>
      <c r="D21" s="8"/>
      <c r="E21" s="8"/>
      <c r="F21" s="8"/>
      <c r="G21" s="8"/>
      <c r="H21" s="8">
        <f t="shared" si="0"/>
        <v>0</v>
      </c>
      <c r="I21" s="8">
        <f t="shared" si="1"/>
        <v>84600</v>
      </c>
    </row>
    <row r="22" spans="1:9" x14ac:dyDescent="0.2">
      <c r="A22" s="243" t="s">
        <v>447</v>
      </c>
      <c r="B22" s="244"/>
      <c r="C22" s="8">
        <v>2400000</v>
      </c>
      <c r="D22" s="8"/>
      <c r="E22" s="8"/>
      <c r="F22" s="8"/>
      <c r="G22" s="8"/>
      <c r="H22" s="8">
        <f t="shared" si="0"/>
        <v>0</v>
      </c>
      <c r="I22" s="8">
        <f t="shared" si="1"/>
        <v>2400000</v>
      </c>
    </row>
    <row r="23" spans="1:9" x14ac:dyDescent="0.2">
      <c r="A23" s="243" t="s">
        <v>448</v>
      </c>
      <c r="B23" s="244"/>
      <c r="C23" s="8">
        <v>2000000</v>
      </c>
      <c r="D23" s="8"/>
      <c r="E23" s="8"/>
      <c r="F23" s="8"/>
      <c r="G23" s="8"/>
      <c r="H23" s="8">
        <f t="shared" si="0"/>
        <v>0</v>
      </c>
      <c r="I23" s="8">
        <f t="shared" si="1"/>
        <v>2000000</v>
      </c>
    </row>
    <row r="24" spans="1:9" x14ac:dyDescent="0.2">
      <c r="A24" s="243" t="s">
        <v>449</v>
      </c>
      <c r="B24" s="244"/>
      <c r="C24" s="8">
        <v>2500000</v>
      </c>
      <c r="D24" s="8"/>
      <c r="E24" s="8"/>
      <c r="F24" s="8"/>
      <c r="G24" s="8"/>
      <c r="H24" s="8">
        <f t="shared" si="0"/>
        <v>0</v>
      </c>
      <c r="I24" s="8">
        <f t="shared" si="1"/>
        <v>2500000</v>
      </c>
    </row>
    <row r="25" spans="1:9" x14ac:dyDescent="0.2">
      <c r="A25" s="243" t="s">
        <v>398</v>
      </c>
      <c r="B25" s="244"/>
      <c r="C25" s="8">
        <v>200000000</v>
      </c>
      <c r="D25" s="8"/>
      <c r="E25" s="8"/>
      <c r="F25" s="8"/>
      <c r="G25" s="8"/>
      <c r="H25" s="8">
        <f t="shared" si="0"/>
        <v>0</v>
      </c>
      <c r="I25" s="8">
        <f t="shared" si="1"/>
        <v>200000000</v>
      </c>
    </row>
    <row r="26" spans="1:9" x14ac:dyDescent="0.2">
      <c r="A26" s="216" t="s">
        <v>399</v>
      </c>
      <c r="B26" s="244"/>
      <c r="C26" s="8">
        <v>470917</v>
      </c>
      <c r="D26" s="8"/>
      <c r="E26" s="8"/>
      <c r="F26" s="8"/>
      <c r="G26" s="8"/>
      <c r="H26" s="8">
        <f t="shared" si="0"/>
        <v>0</v>
      </c>
      <c r="I26" s="8">
        <f t="shared" si="1"/>
        <v>470917</v>
      </c>
    </row>
    <row r="27" spans="1:9" x14ac:dyDescent="0.2">
      <c r="A27" s="216" t="s">
        <v>400</v>
      </c>
      <c r="B27" s="244"/>
      <c r="C27" s="8">
        <v>152959601</v>
      </c>
      <c r="D27" s="8"/>
      <c r="E27" s="8"/>
      <c r="F27" s="8"/>
      <c r="G27" s="8"/>
      <c r="H27" s="8">
        <f t="shared" si="0"/>
        <v>0</v>
      </c>
      <c r="I27" s="8">
        <f t="shared" si="1"/>
        <v>152959601</v>
      </c>
    </row>
    <row r="28" spans="1:9" x14ac:dyDescent="0.2">
      <c r="A28" s="216" t="s">
        <v>401</v>
      </c>
      <c r="B28" s="244"/>
      <c r="C28" s="8">
        <v>11397030</v>
      </c>
      <c r="D28" s="8"/>
      <c r="E28" s="8"/>
      <c r="F28" s="8"/>
      <c r="G28" s="8"/>
      <c r="H28" s="8">
        <f t="shared" si="0"/>
        <v>0</v>
      </c>
      <c r="I28" s="8">
        <f t="shared" si="1"/>
        <v>11397030</v>
      </c>
    </row>
    <row r="29" spans="1:9" x14ac:dyDescent="0.2">
      <c r="A29" s="216" t="s">
        <v>402</v>
      </c>
      <c r="B29" s="244"/>
      <c r="C29" s="8">
        <v>1600200</v>
      </c>
      <c r="D29" s="8"/>
      <c r="E29" s="8"/>
      <c r="F29" s="8"/>
      <c r="G29" s="8"/>
      <c r="H29" s="8">
        <f t="shared" si="0"/>
        <v>0</v>
      </c>
      <c r="I29" s="8">
        <f t="shared" si="1"/>
        <v>1600200</v>
      </c>
    </row>
    <row r="30" spans="1:9" x14ac:dyDescent="0.2">
      <c r="A30" s="261" t="s">
        <v>403</v>
      </c>
      <c r="B30" s="245"/>
      <c r="C30" s="8">
        <v>5390000</v>
      </c>
      <c r="D30" s="8"/>
      <c r="E30" s="8"/>
      <c r="F30" s="8"/>
      <c r="G30" s="8"/>
      <c r="H30" s="8">
        <f t="shared" si="0"/>
        <v>0</v>
      </c>
      <c r="I30" s="8">
        <f t="shared" si="1"/>
        <v>5390000</v>
      </c>
    </row>
    <row r="31" spans="1:9" x14ac:dyDescent="0.2">
      <c r="A31" s="216" t="s">
        <v>404</v>
      </c>
      <c r="B31" s="254"/>
      <c r="C31" s="44">
        <v>3597660</v>
      </c>
      <c r="D31" s="8"/>
      <c r="E31" s="8"/>
      <c r="F31" s="8"/>
      <c r="G31" s="8"/>
      <c r="H31" s="8">
        <f t="shared" si="0"/>
        <v>0</v>
      </c>
      <c r="I31" s="8">
        <f t="shared" si="1"/>
        <v>3597660</v>
      </c>
    </row>
    <row r="32" spans="1:9" x14ac:dyDescent="0.2">
      <c r="A32" s="216" t="s">
        <v>405</v>
      </c>
      <c r="B32" s="246"/>
      <c r="C32" s="8">
        <v>13678122</v>
      </c>
      <c r="D32" s="8"/>
      <c r="E32" s="8"/>
      <c r="F32" s="8"/>
      <c r="G32" s="8"/>
      <c r="H32" s="8">
        <f t="shared" si="0"/>
        <v>0</v>
      </c>
      <c r="I32" s="8">
        <f t="shared" si="1"/>
        <v>13678122</v>
      </c>
    </row>
    <row r="33" spans="1:9" x14ac:dyDescent="0.2">
      <c r="A33" s="216" t="s">
        <v>406</v>
      </c>
      <c r="B33" s="244"/>
      <c r="C33" s="8">
        <v>1610518</v>
      </c>
      <c r="D33" s="8"/>
      <c r="E33" s="8"/>
      <c r="F33" s="8"/>
      <c r="G33" s="8"/>
      <c r="H33" s="8">
        <f t="shared" si="0"/>
        <v>0</v>
      </c>
      <c r="I33" s="8">
        <f t="shared" si="1"/>
        <v>1610518</v>
      </c>
    </row>
    <row r="34" spans="1:9" x14ac:dyDescent="0.2">
      <c r="A34" s="216" t="s">
        <v>407</v>
      </c>
      <c r="B34" s="244"/>
      <c r="C34" s="8">
        <v>7780</v>
      </c>
      <c r="D34" s="8"/>
      <c r="E34" s="8"/>
      <c r="F34" s="8"/>
      <c r="G34" s="8"/>
      <c r="H34" s="8">
        <f t="shared" si="0"/>
        <v>0</v>
      </c>
      <c r="I34" s="8">
        <f t="shared" si="1"/>
        <v>7780</v>
      </c>
    </row>
    <row r="35" spans="1:9" x14ac:dyDescent="0.2">
      <c r="A35" s="216" t="s">
        <v>408</v>
      </c>
      <c r="B35" s="244"/>
      <c r="C35" s="8">
        <v>66000</v>
      </c>
      <c r="D35" s="8"/>
      <c r="E35" s="8"/>
      <c r="F35" s="8"/>
      <c r="G35" s="8"/>
      <c r="H35" s="8">
        <f t="shared" si="0"/>
        <v>0</v>
      </c>
      <c r="I35" s="8">
        <f t="shared" si="1"/>
        <v>66000</v>
      </c>
    </row>
    <row r="36" spans="1:9" x14ac:dyDescent="0.2">
      <c r="A36" s="216" t="s">
        <v>409</v>
      </c>
      <c r="B36" s="244"/>
      <c r="C36" s="8">
        <v>360000</v>
      </c>
      <c r="D36" s="8"/>
      <c r="E36" s="8"/>
      <c r="F36" s="8"/>
      <c r="G36" s="8"/>
      <c r="H36" s="8">
        <f t="shared" si="0"/>
        <v>0</v>
      </c>
      <c r="I36" s="8">
        <f t="shared" si="1"/>
        <v>360000</v>
      </c>
    </row>
    <row r="37" spans="1:9" x14ac:dyDescent="0.2">
      <c r="A37" s="216" t="s">
        <v>410</v>
      </c>
      <c r="B37" s="244"/>
      <c r="C37" s="8">
        <v>500100</v>
      </c>
      <c r="D37" s="8"/>
      <c r="E37" s="8"/>
      <c r="F37" s="8"/>
      <c r="G37" s="8"/>
      <c r="H37" s="8">
        <f t="shared" si="0"/>
        <v>0</v>
      </c>
      <c r="I37" s="8">
        <f t="shared" si="1"/>
        <v>500100</v>
      </c>
    </row>
    <row r="38" spans="1:9" x14ac:dyDescent="0.2">
      <c r="A38" s="216" t="s">
        <v>411</v>
      </c>
      <c r="B38" s="244"/>
      <c r="C38" s="8">
        <v>220000</v>
      </c>
      <c r="D38" s="8"/>
      <c r="E38" s="8"/>
      <c r="F38" s="8"/>
      <c r="G38" s="8"/>
      <c r="H38" s="8">
        <f t="shared" si="0"/>
        <v>0</v>
      </c>
      <c r="I38" s="8">
        <f t="shared" si="1"/>
        <v>220000</v>
      </c>
    </row>
    <row r="39" spans="1:9" ht="30.6" x14ac:dyDescent="0.2">
      <c r="A39" s="262" t="s">
        <v>412</v>
      </c>
      <c r="B39" s="244"/>
      <c r="C39" s="8">
        <v>552450</v>
      </c>
      <c r="D39" s="8"/>
      <c r="E39" s="8"/>
      <c r="F39" s="8"/>
      <c r="G39" s="8"/>
      <c r="H39" s="8">
        <f t="shared" si="0"/>
        <v>0</v>
      </c>
      <c r="I39" s="8">
        <f t="shared" si="1"/>
        <v>552450</v>
      </c>
    </row>
    <row r="40" spans="1:9" x14ac:dyDescent="0.2">
      <c r="A40" s="216" t="s">
        <v>413</v>
      </c>
      <c r="B40" s="244"/>
      <c r="C40" s="8">
        <v>45300</v>
      </c>
      <c r="D40" s="8"/>
      <c r="E40" s="8"/>
      <c r="F40" s="8"/>
      <c r="G40" s="8"/>
      <c r="H40" s="8">
        <f t="shared" si="0"/>
        <v>0</v>
      </c>
      <c r="I40" s="8">
        <f t="shared" si="1"/>
        <v>45300</v>
      </c>
    </row>
    <row r="41" spans="1:9" x14ac:dyDescent="0.2">
      <c r="A41" s="216" t="s">
        <v>414</v>
      </c>
      <c r="B41" s="244"/>
      <c r="C41" s="8">
        <v>2800000</v>
      </c>
      <c r="D41" s="8"/>
      <c r="E41" s="8"/>
      <c r="F41" s="8"/>
      <c r="G41" s="8"/>
      <c r="H41" s="8">
        <f t="shared" ref="H41:H66" si="2">B41+D41+F41</f>
        <v>0</v>
      </c>
      <c r="I41" s="8">
        <f t="shared" ref="I41:I66" si="3">C41+E41+G41</f>
        <v>2800000</v>
      </c>
    </row>
    <row r="42" spans="1:9" x14ac:dyDescent="0.2">
      <c r="A42" s="216" t="s">
        <v>415</v>
      </c>
      <c r="B42" s="244"/>
      <c r="C42" s="8">
        <v>64900</v>
      </c>
      <c r="D42" s="8"/>
      <c r="E42" s="8"/>
      <c r="F42" s="8"/>
      <c r="G42" s="8"/>
      <c r="H42" s="8">
        <f t="shared" si="2"/>
        <v>0</v>
      </c>
      <c r="I42" s="8">
        <f t="shared" si="3"/>
        <v>64900</v>
      </c>
    </row>
    <row r="43" spans="1:9" x14ac:dyDescent="0.2">
      <c r="A43" s="216" t="s">
        <v>416</v>
      </c>
      <c r="B43" s="244"/>
      <c r="C43" s="8">
        <v>27910</v>
      </c>
      <c r="D43" s="8"/>
      <c r="E43" s="8"/>
      <c r="F43" s="8"/>
      <c r="G43" s="8"/>
      <c r="H43" s="8">
        <f t="shared" si="2"/>
        <v>0</v>
      </c>
      <c r="I43" s="8">
        <f t="shared" si="3"/>
        <v>27910</v>
      </c>
    </row>
    <row r="44" spans="1:9" x14ac:dyDescent="0.2">
      <c r="A44" s="216" t="s">
        <v>417</v>
      </c>
      <c r="B44" s="244"/>
      <c r="C44" s="8">
        <v>1199998</v>
      </c>
      <c r="D44" s="8"/>
      <c r="E44" s="8"/>
      <c r="F44" s="8"/>
      <c r="G44" s="8"/>
      <c r="H44" s="8">
        <f t="shared" si="2"/>
        <v>0</v>
      </c>
      <c r="I44" s="8">
        <f t="shared" si="3"/>
        <v>1199998</v>
      </c>
    </row>
    <row r="45" spans="1:9" x14ac:dyDescent="0.2">
      <c r="A45" s="216" t="s">
        <v>418</v>
      </c>
      <c r="B45" s="244"/>
      <c r="C45" s="8">
        <v>537389</v>
      </c>
      <c r="D45" s="8"/>
      <c r="E45" s="8"/>
      <c r="F45" s="8"/>
      <c r="G45" s="8"/>
      <c r="H45" s="8">
        <f t="shared" si="2"/>
        <v>0</v>
      </c>
      <c r="I45" s="8">
        <f t="shared" si="3"/>
        <v>537389</v>
      </c>
    </row>
    <row r="46" spans="1:9" x14ac:dyDescent="0.2">
      <c r="A46" s="216" t="s">
        <v>419</v>
      </c>
      <c r="B46" s="244"/>
      <c r="C46" s="8">
        <v>200406</v>
      </c>
      <c r="D46" s="8"/>
      <c r="E46" s="8"/>
      <c r="F46" s="8"/>
      <c r="G46" s="8"/>
      <c r="H46" s="8">
        <f t="shared" si="2"/>
        <v>0</v>
      </c>
      <c r="I46" s="8">
        <f t="shared" si="3"/>
        <v>200406</v>
      </c>
    </row>
    <row r="47" spans="1:9" x14ac:dyDescent="0.2">
      <c r="A47" s="216" t="s">
        <v>420</v>
      </c>
      <c r="B47" s="244"/>
      <c r="C47" s="8">
        <v>690000</v>
      </c>
      <c r="D47" s="8"/>
      <c r="E47" s="8"/>
      <c r="F47" s="8"/>
      <c r="G47" s="8"/>
      <c r="H47" s="8">
        <f t="shared" si="2"/>
        <v>0</v>
      </c>
      <c r="I47" s="8">
        <f t="shared" si="3"/>
        <v>690000</v>
      </c>
    </row>
    <row r="48" spans="1:9" x14ac:dyDescent="0.2">
      <c r="A48" s="216" t="s">
        <v>421</v>
      </c>
      <c r="B48" s="244"/>
      <c r="C48" s="8">
        <v>200000</v>
      </c>
      <c r="D48" s="8"/>
      <c r="E48" s="8"/>
      <c r="F48" s="8"/>
      <c r="G48" s="8"/>
      <c r="H48" s="8">
        <f t="shared" si="2"/>
        <v>0</v>
      </c>
      <c r="I48" s="8">
        <f t="shared" si="3"/>
        <v>200000</v>
      </c>
    </row>
    <row r="49" spans="1:9" x14ac:dyDescent="0.2">
      <c r="A49" s="216" t="s">
        <v>422</v>
      </c>
      <c r="B49" s="244"/>
      <c r="C49" s="8">
        <v>354914</v>
      </c>
      <c r="D49" s="8"/>
      <c r="E49" s="8"/>
      <c r="F49" s="8"/>
      <c r="G49" s="8"/>
      <c r="H49" s="8">
        <f t="shared" si="2"/>
        <v>0</v>
      </c>
      <c r="I49" s="8">
        <f t="shared" si="3"/>
        <v>354914</v>
      </c>
    </row>
    <row r="50" spans="1:9" x14ac:dyDescent="0.2">
      <c r="A50" s="216" t="s">
        <v>423</v>
      </c>
      <c r="B50" s="244"/>
      <c r="C50" s="8">
        <v>18000</v>
      </c>
      <c r="D50" s="8"/>
      <c r="E50" s="8"/>
      <c r="F50" s="8"/>
      <c r="G50" s="8"/>
      <c r="H50" s="8">
        <f t="shared" si="2"/>
        <v>0</v>
      </c>
      <c r="I50" s="8">
        <f t="shared" si="3"/>
        <v>18000</v>
      </c>
    </row>
    <row r="51" spans="1:9" x14ac:dyDescent="0.2">
      <c r="A51" s="216" t="s">
        <v>424</v>
      </c>
      <c r="B51" s="244"/>
      <c r="C51" s="8">
        <v>379857</v>
      </c>
      <c r="D51" s="8"/>
      <c r="E51" s="8"/>
      <c r="F51" s="8"/>
      <c r="G51" s="8"/>
      <c r="H51" s="8">
        <f t="shared" si="2"/>
        <v>0</v>
      </c>
      <c r="I51" s="8">
        <f t="shared" si="3"/>
        <v>379857</v>
      </c>
    </row>
    <row r="52" spans="1:9" x14ac:dyDescent="0.2">
      <c r="A52" s="216" t="s">
        <v>425</v>
      </c>
      <c r="B52" s="244"/>
      <c r="C52" s="8">
        <v>120650</v>
      </c>
      <c r="D52" s="8"/>
      <c r="E52" s="8"/>
      <c r="F52" s="8"/>
      <c r="G52" s="8"/>
      <c r="H52" s="8">
        <f t="shared" si="2"/>
        <v>0</v>
      </c>
      <c r="I52" s="8">
        <f t="shared" si="3"/>
        <v>120650</v>
      </c>
    </row>
    <row r="53" spans="1:9" x14ac:dyDescent="0.2">
      <c r="A53" s="216" t="s">
        <v>426</v>
      </c>
      <c r="B53" s="244"/>
      <c r="C53" s="8">
        <v>170180</v>
      </c>
      <c r="D53" s="8"/>
      <c r="E53" s="8"/>
      <c r="F53" s="8"/>
      <c r="G53" s="8"/>
      <c r="H53" s="8">
        <f t="shared" si="2"/>
        <v>0</v>
      </c>
      <c r="I53" s="8">
        <f t="shared" si="3"/>
        <v>170180</v>
      </c>
    </row>
    <row r="54" spans="1:9" x14ac:dyDescent="0.2">
      <c r="A54" s="216" t="s">
        <v>427</v>
      </c>
      <c r="B54" s="244"/>
      <c r="C54" s="8">
        <v>178366</v>
      </c>
      <c r="D54" s="8"/>
      <c r="E54" s="8"/>
      <c r="F54" s="8"/>
      <c r="G54" s="8"/>
      <c r="H54" s="8">
        <f t="shared" si="2"/>
        <v>0</v>
      </c>
      <c r="I54" s="8">
        <f t="shared" si="3"/>
        <v>178366</v>
      </c>
    </row>
    <row r="55" spans="1:9" x14ac:dyDescent="0.2">
      <c r="A55" s="216" t="s">
        <v>428</v>
      </c>
      <c r="B55" s="244"/>
      <c r="C55" s="8">
        <v>38768</v>
      </c>
      <c r="D55" s="8"/>
      <c r="E55" s="8"/>
      <c r="F55" s="8"/>
      <c r="G55" s="8"/>
      <c r="H55" s="8">
        <f t="shared" si="2"/>
        <v>0</v>
      </c>
      <c r="I55" s="8">
        <f t="shared" si="3"/>
        <v>38768</v>
      </c>
    </row>
    <row r="56" spans="1:9" ht="20.399999999999999" x14ac:dyDescent="0.2">
      <c r="A56" s="262" t="s">
        <v>429</v>
      </c>
      <c r="B56" s="244"/>
      <c r="C56" s="8">
        <v>32250</v>
      </c>
      <c r="D56" s="8"/>
      <c r="E56" s="8"/>
      <c r="F56" s="8"/>
      <c r="G56" s="8"/>
      <c r="H56" s="8">
        <f t="shared" si="2"/>
        <v>0</v>
      </c>
      <c r="I56" s="8">
        <f t="shared" si="3"/>
        <v>32250</v>
      </c>
    </row>
    <row r="57" spans="1:9" x14ac:dyDescent="0.2">
      <c r="A57" s="247" t="s">
        <v>430</v>
      </c>
      <c r="B57" s="244"/>
      <c r="C57" s="8"/>
      <c r="D57" s="8"/>
      <c r="E57" s="8"/>
      <c r="F57" s="8">
        <v>3556000</v>
      </c>
      <c r="G57" s="8"/>
      <c r="H57" s="8">
        <f t="shared" si="2"/>
        <v>3556000</v>
      </c>
      <c r="I57" s="8">
        <f t="shared" si="3"/>
        <v>0</v>
      </c>
    </row>
    <row r="58" spans="1:9" x14ac:dyDescent="0.2">
      <c r="A58" s="248" t="s">
        <v>431</v>
      </c>
      <c r="B58" s="240"/>
      <c r="C58" s="8"/>
      <c r="D58" s="8"/>
      <c r="E58" s="8"/>
      <c r="F58" s="8">
        <v>317500</v>
      </c>
      <c r="G58" s="8"/>
      <c r="H58" s="8">
        <f t="shared" si="2"/>
        <v>317500</v>
      </c>
      <c r="I58" s="8">
        <f t="shared" si="3"/>
        <v>0</v>
      </c>
    </row>
    <row r="59" spans="1:9" x14ac:dyDescent="0.2">
      <c r="A59" s="110" t="s">
        <v>432</v>
      </c>
      <c r="B59" s="240"/>
      <c r="C59" s="8"/>
      <c r="D59" s="8"/>
      <c r="E59" s="8"/>
      <c r="F59" s="8">
        <v>254000</v>
      </c>
      <c r="G59" s="8"/>
      <c r="H59" s="8">
        <f t="shared" si="2"/>
        <v>254000</v>
      </c>
      <c r="I59" s="8">
        <f t="shared" si="3"/>
        <v>0</v>
      </c>
    </row>
    <row r="60" spans="1:9" x14ac:dyDescent="0.2">
      <c r="A60" s="249" t="s">
        <v>433</v>
      </c>
      <c r="B60" s="240"/>
      <c r="C60" s="8"/>
      <c r="D60" s="8"/>
      <c r="E60" s="8"/>
      <c r="F60" s="8">
        <v>317500</v>
      </c>
      <c r="G60" s="8"/>
      <c r="H60" s="8">
        <f t="shared" si="2"/>
        <v>317500</v>
      </c>
      <c r="I60" s="8">
        <f t="shared" si="3"/>
        <v>0</v>
      </c>
    </row>
    <row r="61" spans="1:9" x14ac:dyDescent="0.2">
      <c r="A61" s="249" t="s">
        <v>434</v>
      </c>
      <c r="B61" s="240"/>
      <c r="C61" s="8"/>
      <c r="D61" s="8"/>
      <c r="E61" s="8"/>
      <c r="F61" s="8">
        <v>508000</v>
      </c>
      <c r="G61" s="8"/>
      <c r="H61" s="8">
        <f t="shared" si="2"/>
        <v>508000</v>
      </c>
      <c r="I61" s="8">
        <f t="shared" si="3"/>
        <v>0</v>
      </c>
    </row>
    <row r="62" spans="1:9" x14ac:dyDescent="0.2">
      <c r="A62" s="249" t="s">
        <v>459</v>
      </c>
      <c r="B62" s="240"/>
      <c r="C62" s="8">
        <v>2538035</v>
      </c>
      <c r="D62" s="8"/>
      <c r="E62" s="8"/>
      <c r="F62" s="8">
        <v>3003550</v>
      </c>
      <c r="G62" s="8"/>
      <c r="H62" s="8">
        <f t="shared" si="2"/>
        <v>3003550</v>
      </c>
      <c r="I62" s="8">
        <f t="shared" si="3"/>
        <v>2538035</v>
      </c>
    </row>
    <row r="63" spans="1:9" x14ac:dyDescent="0.2">
      <c r="A63" s="250" t="s">
        <v>435</v>
      </c>
      <c r="B63" s="240"/>
      <c r="C63" s="8"/>
      <c r="D63" s="8"/>
      <c r="E63" s="8"/>
      <c r="F63" s="8">
        <v>635000</v>
      </c>
      <c r="G63" s="8">
        <v>130530</v>
      </c>
      <c r="H63" s="8">
        <f t="shared" si="2"/>
        <v>635000</v>
      </c>
      <c r="I63" s="8">
        <f t="shared" si="3"/>
        <v>130530</v>
      </c>
    </row>
    <row r="64" spans="1:9" x14ac:dyDescent="0.2">
      <c r="A64" s="251" t="s">
        <v>452</v>
      </c>
      <c r="B64" s="244"/>
      <c r="C64" s="8">
        <v>1972247</v>
      </c>
      <c r="D64" s="8"/>
      <c r="E64" s="8"/>
      <c r="F64" s="8">
        <v>654050</v>
      </c>
      <c r="G64" s="8"/>
      <c r="H64" s="8">
        <f t="shared" si="2"/>
        <v>654050</v>
      </c>
      <c r="I64" s="8">
        <f t="shared" si="3"/>
        <v>1972247</v>
      </c>
    </row>
    <row r="65" spans="1:9" x14ac:dyDescent="0.2">
      <c r="A65" s="263" t="s">
        <v>436</v>
      </c>
      <c r="B65" s="44"/>
      <c r="C65" s="8"/>
      <c r="D65" s="8"/>
      <c r="E65" s="8">
        <v>12000</v>
      </c>
      <c r="F65" s="239"/>
      <c r="G65" s="8"/>
      <c r="H65" s="8">
        <f t="shared" si="2"/>
        <v>0</v>
      </c>
      <c r="I65" s="8">
        <f t="shared" si="3"/>
        <v>12000</v>
      </c>
    </row>
    <row r="66" spans="1:9" ht="12.75" customHeight="1" x14ac:dyDescent="0.2">
      <c r="A66" s="264" t="s">
        <v>437</v>
      </c>
      <c r="B66" s="44"/>
      <c r="C66" s="8"/>
      <c r="D66" s="8"/>
      <c r="E66" s="8"/>
      <c r="F66" s="239"/>
      <c r="G66" s="8">
        <v>31080</v>
      </c>
      <c r="H66" s="8">
        <f t="shared" si="2"/>
        <v>0</v>
      </c>
      <c r="I66" s="8">
        <f t="shared" si="3"/>
        <v>31080</v>
      </c>
    </row>
    <row r="67" spans="1:9" ht="12.75" customHeight="1" x14ac:dyDescent="0.2">
      <c r="A67" s="264" t="s">
        <v>450</v>
      </c>
      <c r="B67" s="44"/>
      <c r="C67" s="8">
        <v>47860</v>
      </c>
      <c r="D67" s="8"/>
      <c r="E67" s="8"/>
      <c r="F67" s="239"/>
      <c r="G67" s="8"/>
      <c r="H67" s="8">
        <f>B67+D67+F67</f>
        <v>0</v>
      </c>
      <c r="I67" s="8">
        <v>47860</v>
      </c>
    </row>
    <row r="68" spans="1:9" x14ac:dyDescent="0.2">
      <c r="A68" s="264" t="s">
        <v>438</v>
      </c>
      <c r="B68" s="44"/>
      <c r="C68" s="8"/>
      <c r="D68" s="8"/>
      <c r="E68" s="8"/>
      <c r="F68" s="239"/>
      <c r="G68" s="239">
        <v>23990</v>
      </c>
      <c r="H68" s="8">
        <f>B68+D68+F68</f>
        <v>0</v>
      </c>
      <c r="I68" s="8">
        <f t="shared" ref="I68:I79" si="4">C68+E68+G68</f>
        <v>23990</v>
      </c>
    </row>
    <row r="69" spans="1:9" x14ac:dyDescent="0.2">
      <c r="A69" s="249" t="s">
        <v>443</v>
      </c>
      <c r="B69" s="8"/>
      <c r="C69" s="8">
        <v>190500</v>
      </c>
      <c r="D69" s="8"/>
      <c r="E69" s="8"/>
      <c r="F69" s="239"/>
      <c r="G69" s="8"/>
      <c r="H69" s="8">
        <f>B69+D69+F69</f>
        <v>0</v>
      </c>
      <c r="I69" s="8">
        <f t="shared" si="4"/>
        <v>190500</v>
      </c>
    </row>
    <row r="70" spans="1:9" x14ac:dyDescent="0.2">
      <c r="A70" s="249" t="s">
        <v>454</v>
      </c>
      <c r="B70" s="8"/>
      <c r="C70" s="8">
        <v>562390</v>
      </c>
      <c r="D70" s="8"/>
      <c r="E70" s="8"/>
      <c r="F70" s="239"/>
      <c r="G70" s="8"/>
      <c r="H70" s="8"/>
      <c r="I70" s="8">
        <f t="shared" si="4"/>
        <v>562390</v>
      </c>
    </row>
    <row r="71" spans="1:9" x14ac:dyDescent="0.2">
      <c r="A71" s="264" t="s">
        <v>455</v>
      </c>
      <c r="B71" s="8"/>
      <c r="C71" s="8">
        <v>57900</v>
      </c>
      <c r="D71" s="8"/>
      <c r="E71" s="8"/>
      <c r="F71" s="239"/>
      <c r="G71" s="8"/>
      <c r="H71" s="8"/>
      <c r="I71" s="8">
        <f t="shared" si="4"/>
        <v>57900</v>
      </c>
    </row>
    <row r="72" spans="1:9" x14ac:dyDescent="0.2">
      <c r="A72" s="264" t="s">
        <v>456</v>
      </c>
      <c r="B72" s="8"/>
      <c r="C72" s="8">
        <v>377400</v>
      </c>
      <c r="D72" s="8"/>
      <c r="E72" s="8"/>
      <c r="F72" s="239"/>
      <c r="G72" s="8"/>
      <c r="H72" s="8"/>
      <c r="I72" s="8">
        <f t="shared" si="4"/>
        <v>377400</v>
      </c>
    </row>
    <row r="73" spans="1:9" x14ac:dyDescent="0.2">
      <c r="A73" s="5" t="s">
        <v>457</v>
      </c>
      <c r="B73" s="8"/>
      <c r="C73" s="8">
        <v>63373</v>
      </c>
      <c r="D73" s="8"/>
      <c r="E73" s="8"/>
      <c r="F73" s="239"/>
      <c r="G73" s="8"/>
      <c r="H73" s="8"/>
      <c r="I73" s="8">
        <f t="shared" si="4"/>
        <v>63373</v>
      </c>
    </row>
    <row r="74" spans="1:9" x14ac:dyDescent="0.2">
      <c r="A74" s="264" t="s">
        <v>451</v>
      </c>
      <c r="B74" s="8"/>
      <c r="C74" s="8">
        <v>100000</v>
      </c>
      <c r="D74" s="8"/>
      <c r="E74" s="8"/>
      <c r="F74" s="239"/>
      <c r="G74" s="8"/>
      <c r="H74" s="8">
        <f>B74+D74+F74</f>
        <v>0</v>
      </c>
      <c r="I74" s="8">
        <f t="shared" si="4"/>
        <v>100000</v>
      </c>
    </row>
    <row r="75" spans="1:9" x14ac:dyDescent="0.2">
      <c r="A75" s="5" t="s">
        <v>458</v>
      </c>
      <c r="B75" s="8"/>
      <c r="C75" s="8">
        <v>3695692</v>
      </c>
      <c r="D75" s="8"/>
      <c r="E75" s="8"/>
      <c r="F75" s="239"/>
      <c r="G75" s="8"/>
      <c r="H75" s="8"/>
      <c r="I75" s="8">
        <f t="shared" si="4"/>
        <v>3695692</v>
      </c>
    </row>
    <row r="76" spans="1:9" x14ac:dyDescent="0.2">
      <c r="A76" s="5" t="s">
        <v>461</v>
      </c>
      <c r="B76" s="8"/>
      <c r="C76" s="8">
        <v>1918335</v>
      </c>
      <c r="D76" s="8"/>
      <c r="E76" s="8"/>
      <c r="F76" s="239"/>
      <c r="G76" s="8"/>
      <c r="H76" s="8"/>
      <c r="I76" s="8">
        <f t="shared" si="4"/>
        <v>1918335</v>
      </c>
    </row>
    <row r="77" spans="1:9" x14ac:dyDescent="0.2">
      <c r="A77" s="5" t="s">
        <v>462</v>
      </c>
      <c r="B77" s="8"/>
      <c r="C77" s="8">
        <v>33548</v>
      </c>
      <c r="D77" s="8"/>
      <c r="E77" s="8"/>
      <c r="F77" s="239"/>
      <c r="G77" s="8"/>
      <c r="H77" s="8"/>
      <c r="I77" s="8">
        <f t="shared" si="4"/>
        <v>33548</v>
      </c>
    </row>
    <row r="78" spans="1:9" x14ac:dyDescent="0.2">
      <c r="A78" s="255" t="s">
        <v>460</v>
      </c>
      <c r="B78" s="8"/>
      <c r="C78" s="8">
        <v>350520</v>
      </c>
      <c r="D78" s="8"/>
      <c r="E78" s="8"/>
      <c r="F78" s="239"/>
      <c r="G78" s="8"/>
      <c r="H78" s="8"/>
      <c r="I78" s="8">
        <f t="shared" si="4"/>
        <v>350520</v>
      </c>
    </row>
    <row r="79" spans="1:9" x14ac:dyDescent="0.2">
      <c r="A79" s="5" t="s">
        <v>463</v>
      </c>
      <c r="B79" s="8"/>
      <c r="C79" s="8"/>
      <c r="D79" s="8"/>
      <c r="E79" s="8"/>
      <c r="F79" s="239"/>
      <c r="G79" s="8">
        <v>45000</v>
      </c>
      <c r="H79" s="8"/>
      <c r="I79" s="8">
        <f t="shared" si="4"/>
        <v>45000</v>
      </c>
    </row>
    <row r="80" spans="1:9" x14ac:dyDescent="0.2">
      <c r="A80" s="252" t="s">
        <v>242</v>
      </c>
      <c r="B80" s="253">
        <f>SUM(B9:B69)</f>
        <v>953735952</v>
      </c>
      <c r="C80" s="253">
        <f>SUM(C9:C79)</f>
        <v>1004311625</v>
      </c>
      <c r="D80" s="253">
        <f>SUM(D9:D78)</f>
        <v>0</v>
      </c>
      <c r="E80" s="253">
        <f>SUM(E9:E78)</f>
        <v>12000</v>
      </c>
      <c r="F80" s="253">
        <f>SUM(F9:F78)</f>
        <v>9245600</v>
      </c>
      <c r="G80" s="253">
        <f>SUM(G9:G79)</f>
        <v>230600</v>
      </c>
      <c r="H80" s="253">
        <f>SUM(H9:H79)</f>
        <v>962981552</v>
      </c>
      <c r="I80" s="253">
        <f>SUM(I9:I79)</f>
        <v>1004554225</v>
      </c>
    </row>
    <row r="81" spans="1:9" ht="12.75" customHeight="1" x14ac:dyDescent="0.2">
      <c r="A81" s="86"/>
      <c r="B81" s="87"/>
      <c r="C81" s="87"/>
      <c r="D81" s="87"/>
      <c r="E81" s="87"/>
      <c r="F81" s="87"/>
      <c r="G81" s="87"/>
      <c r="H81" s="87"/>
      <c r="I81" s="87"/>
    </row>
    <row r="82" spans="1:9" ht="12.75" customHeight="1" x14ac:dyDescent="0.2">
      <c r="A82" s="325" t="s">
        <v>266</v>
      </c>
      <c r="B82" s="325"/>
      <c r="C82" s="325"/>
      <c r="D82" s="325"/>
      <c r="E82" s="325"/>
      <c r="F82" s="325"/>
      <c r="G82" s="325"/>
      <c r="H82" s="325"/>
      <c r="I82" s="325"/>
    </row>
    <row r="83" spans="1:9" ht="12.75" customHeight="1" x14ac:dyDescent="0.2">
      <c r="A83" s="328" t="s">
        <v>30</v>
      </c>
      <c r="B83" s="328"/>
      <c r="C83" s="328"/>
      <c r="D83" s="328"/>
      <c r="E83" s="328"/>
      <c r="F83" s="328"/>
      <c r="G83" s="328"/>
      <c r="H83" s="328"/>
      <c r="I83" s="328"/>
    </row>
    <row r="84" spans="1:9" ht="12.75" customHeight="1" x14ac:dyDescent="0.2">
      <c r="A84" s="328" t="s">
        <v>453</v>
      </c>
      <c r="B84" s="328"/>
      <c r="C84" s="328"/>
      <c r="D84" s="328"/>
      <c r="E84" s="328"/>
      <c r="F84" s="328"/>
      <c r="G84" s="328"/>
      <c r="H84" s="328"/>
      <c r="I84" s="328"/>
    </row>
    <row r="85" spans="1:9" ht="12.75" customHeight="1" x14ac:dyDescent="0.2">
      <c r="A85" s="324" t="s">
        <v>1</v>
      </c>
      <c r="B85" s="324"/>
      <c r="C85" s="324"/>
      <c r="D85" s="324"/>
      <c r="E85" s="324"/>
      <c r="F85" s="324"/>
      <c r="G85" s="324"/>
      <c r="H85" s="324"/>
      <c r="I85" s="324"/>
    </row>
    <row r="86" spans="1:9" ht="12.75" customHeight="1" x14ac:dyDescent="0.2">
      <c r="A86" s="270" t="s">
        <v>243</v>
      </c>
      <c r="B86" s="371" t="s">
        <v>44</v>
      </c>
      <c r="C86" s="371"/>
      <c r="D86" s="380" t="s">
        <v>241</v>
      </c>
      <c r="E86" s="381"/>
      <c r="F86" s="371" t="s">
        <v>46</v>
      </c>
      <c r="G86" s="371"/>
      <c r="H86" s="371" t="s">
        <v>91</v>
      </c>
      <c r="I86" s="371"/>
    </row>
    <row r="87" spans="1:9" ht="12.75" customHeight="1" x14ac:dyDescent="0.2">
      <c r="A87" s="270"/>
      <c r="B87" s="270" t="s">
        <v>5</v>
      </c>
      <c r="C87" s="270"/>
      <c r="D87" s="270" t="s">
        <v>5</v>
      </c>
      <c r="E87" s="270"/>
      <c r="F87" s="270" t="s">
        <v>5</v>
      </c>
      <c r="G87" s="270"/>
      <c r="H87" s="270" t="s">
        <v>5</v>
      </c>
      <c r="I87" s="270"/>
    </row>
    <row r="88" spans="1:9" x14ac:dyDescent="0.2">
      <c r="A88" s="270"/>
      <c r="B88" s="6" t="s">
        <v>6</v>
      </c>
      <c r="C88" s="6" t="s">
        <v>7</v>
      </c>
      <c r="D88" s="6" t="s">
        <v>6</v>
      </c>
      <c r="E88" s="6" t="s">
        <v>7</v>
      </c>
      <c r="F88" s="6" t="s">
        <v>6</v>
      </c>
      <c r="G88" s="6" t="s">
        <v>7</v>
      </c>
      <c r="H88" s="6" t="s">
        <v>6</v>
      </c>
      <c r="I88" s="6" t="s">
        <v>7</v>
      </c>
    </row>
    <row r="89" spans="1:9" x14ac:dyDescent="0.2">
      <c r="A89" s="249" t="s">
        <v>244</v>
      </c>
      <c r="B89" s="240"/>
      <c r="C89" s="8"/>
      <c r="D89" s="8"/>
      <c r="E89" s="8"/>
      <c r="F89" s="8">
        <v>501650</v>
      </c>
      <c r="G89" s="8"/>
      <c r="H89" s="8">
        <f t="shared" ref="H89:H99" si="5">B89+D89+F89</f>
        <v>501650</v>
      </c>
      <c r="I89" s="8">
        <f t="shared" ref="I89:I99" si="6">C89+E89+G89</f>
        <v>0</v>
      </c>
    </row>
    <row r="90" spans="1:9" x14ac:dyDescent="0.2">
      <c r="A90" s="249" t="s">
        <v>245</v>
      </c>
      <c r="B90" s="240"/>
      <c r="C90" s="8"/>
      <c r="D90" s="8"/>
      <c r="E90" s="8"/>
      <c r="F90" s="8">
        <v>501650</v>
      </c>
      <c r="G90" s="8"/>
      <c r="H90" s="8">
        <f t="shared" si="5"/>
        <v>501650</v>
      </c>
      <c r="I90" s="8">
        <f t="shared" si="6"/>
        <v>0</v>
      </c>
    </row>
    <row r="91" spans="1:9" x14ac:dyDescent="0.2">
      <c r="A91" s="241" t="s">
        <v>393</v>
      </c>
      <c r="B91" s="240"/>
      <c r="C91" s="8">
        <v>160000000</v>
      </c>
      <c r="D91" s="8"/>
      <c r="E91" s="8"/>
      <c r="F91" s="8"/>
      <c r="G91" s="8"/>
      <c r="H91" s="8">
        <f t="shared" si="5"/>
        <v>0</v>
      </c>
      <c r="I91" s="8">
        <f t="shared" si="6"/>
        <v>160000000</v>
      </c>
    </row>
    <row r="92" spans="1:9" ht="20.399999999999999" x14ac:dyDescent="0.2">
      <c r="A92" s="241" t="s">
        <v>394</v>
      </c>
      <c r="B92" s="240"/>
      <c r="C92" s="8">
        <v>96444000</v>
      </c>
      <c r="D92" s="8"/>
      <c r="E92" s="8"/>
      <c r="F92" s="8"/>
      <c r="G92" s="8"/>
      <c r="H92" s="8">
        <f t="shared" si="5"/>
        <v>0</v>
      </c>
      <c r="I92" s="8">
        <f t="shared" si="6"/>
        <v>96444000</v>
      </c>
    </row>
    <row r="93" spans="1:9" ht="20.399999999999999" x14ac:dyDescent="0.2">
      <c r="A93" s="241" t="s">
        <v>325</v>
      </c>
      <c r="B93" s="240"/>
      <c r="C93" s="8">
        <v>1905000</v>
      </c>
      <c r="D93" s="8"/>
      <c r="E93" s="8"/>
      <c r="F93" s="8"/>
      <c r="G93" s="8"/>
      <c r="H93" s="8">
        <f t="shared" si="5"/>
        <v>0</v>
      </c>
      <c r="I93" s="8">
        <f t="shared" si="6"/>
        <v>1905000</v>
      </c>
    </row>
    <row r="94" spans="1:9" x14ac:dyDescent="0.2">
      <c r="A94" s="241" t="s">
        <v>326</v>
      </c>
      <c r="B94" s="240"/>
      <c r="C94" s="8">
        <v>50000000</v>
      </c>
      <c r="D94" s="8"/>
      <c r="E94" s="8"/>
      <c r="F94" s="8"/>
      <c r="G94" s="8"/>
      <c r="H94" s="8">
        <f t="shared" si="5"/>
        <v>0</v>
      </c>
      <c r="I94" s="8">
        <f t="shared" si="6"/>
        <v>50000000</v>
      </c>
    </row>
    <row r="95" spans="1:9" ht="20.399999999999999" x14ac:dyDescent="0.2">
      <c r="A95" s="241" t="s">
        <v>439</v>
      </c>
      <c r="B95" s="8"/>
      <c r="C95" s="8">
        <v>4651000</v>
      </c>
      <c r="D95" s="8"/>
      <c r="E95" s="8"/>
      <c r="F95" s="109"/>
      <c r="G95" s="109"/>
      <c r="H95" s="8">
        <f t="shared" si="5"/>
        <v>0</v>
      </c>
      <c r="I95" s="8">
        <f t="shared" si="6"/>
        <v>4651000</v>
      </c>
    </row>
    <row r="96" spans="1:9" ht="20.399999999999999" x14ac:dyDescent="0.2">
      <c r="A96" s="108" t="s">
        <v>391</v>
      </c>
      <c r="B96" s="8"/>
      <c r="C96" s="8">
        <v>35000000</v>
      </c>
      <c r="D96" s="8"/>
      <c r="E96" s="8"/>
      <c r="F96" s="109"/>
      <c r="G96" s="109"/>
      <c r="H96" s="8">
        <f t="shared" si="5"/>
        <v>0</v>
      </c>
      <c r="I96" s="8">
        <f t="shared" si="6"/>
        <v>35000000</v>
      </c>
    </row>
    <row r="97" spans="1:9" x14ac:dyDescent="0.2">
      <c r="A97" s="241" t="s">
        <v>440</v>
      </c>
      <c r="B97" s="8"/>
      <c r="C97" s="8">
        <v>2000000</v>
      </c>
      <c r="D97" s="8"/>
      <c r="E97" s="8"/>
      <c r="F97" s="109"/>
      <c r="G97" s="109"/>
      <c r="H97" s="8">
        <f t="shared" si="5"/>
        <v>0</v>
      </c>
      <c r="I97" s="8">
        <f t="shared" si="6"/>
        <v>2000000</v>
      </c>
    </row>
    <row r="98" spans="1:9" x14ac:dyDescent="0.2">
      <c r="A98" s="241" t="s">
        <v>441</v>
      </c>
      <c r="B98" s="8"/>
      <c r="C98" s="8">
        <v>20000000</v>
      </c>
      <c r="D98" s="8"/>
      <c r="E98" s="8"/>
      <c r="F98" s="109"/>
      <c r="G98" s="109"/>
      <c r="H98" s="8">
        <f t="shared" si="5"/>
        <v>0</v>
      </c>
      <c r="I98" s="8">
        <f t="shared" si="6"/>
        <v>20000000</v>
      </c>
    </row>
    <row r="99" spans="1:9" x14ac:dyDescent="0.2">
      <c r="A99" s="241" t="s">
        <v>442</v>
      </c>
      <c r="B99" s="8"/>
      <c r="C99" s="8">
        <v>25000000</v>
      </c>
      <c r="D99" s="8"/>
      <c r="E99" s="8"/>
      <c r="F99" s="109"/>
      <c r="G99" s="109"/>
      <c r="H99" s="8">
        <f t="shared" si="5"/>
        <v>0</v>
      </c>
      <c r="I99" s="8">
        <f t="shared" si="6"/>
        <v>25000000</v>
      </c>
    </row>
    <row r="100" spans="1:9" x14ac:dyDescent="0.2">
      <c r="A100" s="10" t="s">
        <v>246</v>
      </c>
      <c r="B100" s="253">
        <f>SUM(B89:B99)</f>
        <v>0</v>
      </c>
      <c r="C100" s="253">
        <f>SUM(C89:C99)</f>
        <v>395000000</v>
      </c>
      <c r="D100" s="253">
        <f t="shared" ref="D100:I100" si="7">SUM(D82:D99)</f>
        <v>0</v>
      </c>
      <c r="E100" s="253">
        <f t="shared" si="7"/>
        <v>0</v>
      </c>
      <c r="F100" s="253">
        <f t="shared" si="7"/>
        <v>1003300</v>
      </c>
      <c r="G100" s="253">
        <f t="shared" si="7"/>
        <v>0</v>
      </c>
      <c r="H100" s="253">
        <f t="shared" si="7"/>
        <v>1003300</v>
      </c>
      <c r="I100" s="253">
        <f t="shared" si="7"/>
        <v>395000000</v>
      </c>
    </row>
    <row r="101" spans="1:9" x14ac:dyDescent="0.2">
      <c r="A101" s="19"/>
      <c r="B101" s="87"/>
      <c r="C101" s="87"/>
      <c r="D101" s="87"/>
      <c r="E101" s="87"/>
      <c r="F101" s="87"/>
      <c r="G101" s="87"/>
      <c r="H101" s="40"/>
      <c r="I101" s="40"/>
    </row>
    <row r="102" spans="1:9" x14ac:dyDescent="0.2">
      <c r="C102" s="256"/>
    </row>
  </sheetData>
  <sheetProtection selectLockedCells="1" selectUnlockedCells="1"/>
  <mergeCells count="26">
    <mergeCell ref="A86:A88"/>
    <mergeCell ref="B86:C86"/>
    <mergeCell ref="D86:E86"/>
    <mergeCell ref="F86:G86"/>
    <mergeCell ref="H86:I86"/>
    <mergeCell ref="B87:C87"/>
    <mergeCell ref="F7:G7"/>
    <mergeCell ref="H7:I7"/>
    <mergeCell ref="D7:E7"/>
    <mergeCell ref="D87:E87"/>
    <mergeCell ref="F87:G87"/>
    <mergeCell ref="H87:I87"/>
    <mergeCell ref="A83:I83"/>
    <mergeCell ref="A84:I84"/>
    <mergeCell ref="A85:I85"/>
    <mergeCell ref="A82:I82"/>
    <mergeCell ref="A2:I2"/>
    <mergeCell ref="A3:I3"/>
    <mergeCell ref="A4:I4"/>
    <mergeCell ref="A5:I5"/>
    <mergeCell ref="A6:A8"/>
    <mergeCell ref="B6:C6"/>
    <mergeCell ref="D6:E6"/>
    <mergeCell ref="F6:G6"/>
    <mergeCell ref="H6:I6"/>
    <mergeCell ref="B7:C7"/>
  </mergeCells>
  <printOptions horizontalCentered="1"/>
  <pageMargins left="0.39370078740157483" right="0.23622047244094491" top="0.43307086614173229" bottom="0.51181102362204722" header="0.51181102362204722" footer="0.51181102362204722"/>
  <pageSetup paperSize="9" scale="80" firstPageNumber="0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9"/>
  </sheetPr>
  <dimension ref="A1:H45"/>
  <sheetViews>
    <sheetView view="pageBreakPreview" topLeftCell="A25" zoomScale="89" zoomScaleNormal="100" zoomScaleSheetLayoutView="89" workbookViewId="0">
      <selection activeCell="K40" sqref="K40"/>
    </sheetView>
  </sheetViews>
  <sheetFormatPr defaultColWidth="9.109375" defaultRowHeight="13.2" x14ac:dyDescent="0.25"/>
  <cols>
    <col min="1" max="1" width="37" style="1" customWidth="1"/>
    <col min="2" max="2" width="8.33203125" style="1" customWidth="1"/>
    <col min="3" max="3" width="8.6640625" style="1" customWidth="1"/>
    <col min="4" max="5" width="8.88671875" style="1" customWidth="1"/>
    <col min="6" max="6" width="9.5546875" style="1" customWidth="1"/>
    <col min="7" max="7" width="9.88671875" style="1" customWidth="1"/>
    <col min="8" max="16384" width="9.109375" style="1"/>
  </cols>
  <sheetData>
    <row r="1" spans="2:7" x14ac:dyDescent="0.25">
      <c r="B1" s="325" t="s">
        <v>318</v>
      </c>
      <c r="C1" s="325"/>
      <c r="D1" s="325"/>
      <c r="E1" s="325"/>
      <c r="F1" s="325"/>
      <c r="G1" s="325"/>
    </row>
    <row r="2" spans="2:7" x14ac:dyDescent="0.25">
      <c r="B2" s="2"/>
      <c r="C2" s="2"/>
      <c r="D2" s="2"/>
      <c r="E2" s="2"/>
      <c r="F2" s="2"/>
    </row>
    <row r="3" spans="2:7" x14ac:dyDescent="0.25">
      <c r="B3" s="328" t="s">
        <v>355</v>
      </c>
      <c r="C3" s="328"/>
      <c r="D3" s="328"/>
      <c r="E3" s="328"/>
      <c r="F3" s="328"/>
      <c r="G3" s="328"/>
    </row>
    <row r="4" spans="2:7" x14ac:dyDescent="0.25">
      <c r="B4" s="157"/>
      <c r="C4" s="157"/>
      <c r="D4" s="5"/>
      <c r="E4" s="5"/>
      <c r="F4" s="5"/>
    </row>
    <row r="5" spans="2:7" x14ac:dyDescent="0.25">
      <c r="B5" s="270" t="s">
        <v>247</v>
      </c>
      <c r="C5" s="270"/>
      <c r="D5" s="270"/>
      <c r="E5" s="270"/>
      <c r="F5" s="158" t="s">
        <v>6</v>
      </c>
      <c r="G5" s="155" t="s">
        <v>7</v>
      </c>
    </row>
    <row r="6" spans="2:7" x14ac:dyDescent="0.25">
      <c r="B6" s="270"/>
      <c r="C6" s="270"/>
      <c r="D6" s="270"/>
      <c r="E6" s="270"/>
      <c r="F6" s="269" t="s">
        <v>248</v>
      </c>
      <c r="G6" s="269"/>
    </row>
    <row r="7" spans="2:7" x14ac:dyDescent="0.25">
      <c r="B7" s="385" t="s">
        <v>89</v>
      </c>
      <c r="C7" s="385"/>
      <c r="D7" s="385"/>
      <c r="E7" s="385"/>
      <c r="F7" s="385"/>
      <c r="G7" s="385"/>
    </row>
    <row r="8" spans="2:7" x14ac:dyDescent="0.25">
      <c r="B8" s="272" t="s">
        <v>249</v>
      </c>
      <c r="C8" s="272"/>
      <c r="D8" s="272"/>
      <c r="E8" s="272"/>
      <c r="F8" s="159">
        <v>2</v>
      </c>
      <c r="G8" s="159">
        <v>2</v>
      </c>
    </row>
    <row r="9" spans="2:7" ht="15" customHeight="1" x14ac:dyDescent="0.25">
      <c r="B9" s="272" t="s">
        <v>250</v>
      </c>
      <c r="C9" s="272"/>
      <c r="D9" s="272"/>
      <c r="E9" s="272"/>
      <c r="F9" s="159">
        <v>2</v>
      </c>
      <c r="G9" s="159">
        <v>2</v>
      </c>
    </row>
    <row r="10" spans="2:7" ht="15" customHeight="1" x14ac:dyDescent="0.25">
      <c r="B10" s="272" t="s">
        <v>251</v>
      </c>
      <c r="C10" s="272"/>
      <c r="D10" s="272"/>
      <c r="E10" s="272"/>
      <c r="F10" s="159">
        <v>2</v>
      </c>
      <c r="G10" s="159">
        <v>2</v>
      </c>
    </row>
    <row r="11" spans="2:7" ht="15" customHeight="1" x14ac:dyDescent="0.25">
      <c r="B11" s="272" t="s">
        <v>252</v>
      </c>
      <c r="C11" s="272"/>
      <c r="D11" s="272"/>
      <c r="E11" s="272"/>
      <c r="F11" s="12">
        <v>1</v>
      </c>
      <c r="G11" s="12">
        <v>1</v>
      </c>
    </row>
    <row r="12" spans="2:7" ht="15" customHeight="1" x14ac:dyDescent="0.25">
      <c r="B12" s="60" t="s">
        <v>253</v>
      </c>
      <c r="C12" s="160"/>
      <c r="D12" s="160"/>
      <c r="E12" s="161"/>
      <c r="F12" s="12">
        <v>1</v>
      </c>
      <c r="G12" s="12">
        <v>1</v>
      </c>
    </row>
    <row r="13" spans="2:7" ht="15" customHeight="1" x14ac:dyDescent="0.25">
      <c r="B13" s="387" t="s">
        <v>311</v>
      </c>
      <c r="C13" s="387"/>
      <c r="D13" s="387"/>
      <c r="E13" s="387"/>
      <c r="F13" s="162">
        <v>1</v>
      </c>
      <c r="G13" s="162">
        <v>1</v>
      </c>
    </row>
    <row r="14" spans="2:7" ht="15" customHeight="1" x14ac:dyDescent="0.25">
      <c r="B14" s="388" t="s">
        <v>310</v>
      </c>
      <c r="C14" s="388"/>
      <c r="D14" s="388"/>
      <c r="E14" s="388"/>
      <c r="F14" s="163">
        <v>1</v>
      </c>
      <c r="G14" s="163">
        <v>1</v>
      </c>
    </row>
    <row r="15" spans="2:7" ht="15" customHeight="1" x14ac:dyDescent="0.25">
      <c r="B15" s="392" t="s">
        <v>331</v>
      </c>
      <c r="C15" s="393"/>
      <c r="D15" s="393"/>
      <c r="E15" s="394"/>
      <c r="F15" s="163">
        <v>5</v>
      </c>
      <c r="G15" s="163">
        <v>5</v>
      </c>
    </row>
    <row r="16" spans="2:7" ht="15" customHeight="1" x14ac:dyDescent="0.25">
      <c r="B16" s="392" t="s">
        <v>313</v>
      </c>
      <c r="C16" s="393"/>
      <c r="D16" s="393"/>
      <c r="E16" s="394"/>
      <c r="F16" s="163">
        <v>18</v>
      </c>
      <c r="G16" s="163">
        <v>18</v>
      </c>
    </row>
    <row r="17" spans="2:7" ht="15" customHeight="1" x14ac:dyDescent="0.25">
      <c r="B17" s="387" t="s">
        <v>330</v>
      </c>
      <c r="C17" s="387"/>
      <c r="D17" s="387"/>
      <c r="E17" s="387"/>
      <c r="F17" s="163">
        <v>1</v>
      </c>
      <c r="G17" s="163">
        <v>14</v>
      </c>
    </row>
    <row r="18" spans="2:7" ht="15" customHeight="1" x14ac:dyDescent="0.25">
      <c r="B18" s="389" t="s">
        <v>47</v>
      </c>
      <c r="C18" s="390"/>
      <c r="D18" s="390"/>
      <c r="E18" s="391"/>
      <c r="F18" s="125">
        <f>SUM(F8:F17)</f>
        <v>34</v>
      </c>
      <c r="G18" s="125">
        <f>SUM(G8:G17)</f>
        <v>47</v>
      </c>
    </row>
    <row r="19" spans="2:7" ht="15" customHeight="1" x14ac:dyDescent="0.25">
      <c r="B19" s="386" t="s">
        <v>181</v>
      </c>
      <c r="C19" s="386"/>
      <c r="D19" s="386"/>
      <c r="E19" s="386"/>
      <c r="F19" s="386"/>
      <c r="G19" s="386"/>
    </row>
    <row r="20" spans="2:7" ht="15" customHeight="1" x14ac:dyDescent="0.25">
      <c r="B20" s="272" t="s">
        <v>254</v>
      </c>
      <c r="C20" s="272"/>
      <c r="D20" s="272"/>
      <c r="E20" s="272"/>
      <c r="F20" s="12">
        <v>18</v>
      </c>
      <c r="G20" s="12">
        <v>18</v>
      </c>
    </row>
    <row r="21" spans="2:7" ht="15" customHeight="1" x14ac:dyDescent="0.25">
      <c r="B21" s="387" t="s">
        <v>255</v>
      </c>
      <c r="C21" s="387"/>
      <c r="D21" s="387"/>
      <c r="E21" s="387"/>
      <c r="F21" s="162">
        <v>1</v>
      </c>
      <c r="G21" s="162">
        <v>1</v>
      </c>
    </row>
    <row r="22" spans="2:7" ht="15" customHeight="1" x14ac:dyDescent="0.25">
      <c r="B22" s="389" t="s">
        <v>47</v>
      </c>
      <c r="C22" s="390"/>
      <c r="D22" s="390"/>
      <c r="E22" s="391"/>
      <c r="F22" s="125">
        <f>SUM(F20:F21)</f>
        <v>19</v>
      </c>
      <c r="G22" s="125">
        <f>SUM(G20:G21)</f>
        <v>19</v>
      </c>
    </row>
    <row r="23" spans="2:7" ht="15" customHeight="1" x14ac:dyDescent="0.25">
      <c r="B23" s="386" t="s">
        <v>256</v>
      </c>
      <c r="C23" s="386"/>
      <c r="D23" s="386"/>
      <c r="E23" s="386"/>
      <c r="F23" s="386"/>
      <c r="G23" s="386"/>
    </row>
    <row r="24" spans="2:7" ht="15" customHeight="1" x14ac:dyDescent="0.25">
      <c r="B24" s="272" t="s">
        <v>257</v>
      </c>
      <c r="C24" s="272"/>
      <c r="D24" s="272"/>
      <c r="E24" s="272"/>
      <c r="F24" s="65">
        <v>20</v>
      </c>
      <c r="G24" s="65">
        <v>20</v>
      </c>
    </row>
    <row r="25" spans="2:7" ht="12.75" customHeight="1" x14ac:dyDescent="0.25">
      <c r="B25" s="387" t="s">
        <v>258</v>
      </c>
      <c r="C25" s="387"/>
      <c r="D25" s="387"/>
      <c r="E25" s="387"/>
      <c r="F25" s="164">
        <v>9</v>
      </c>
      <c r="G25" s="65">
        <v>9</v>
      </c>
    </row>
    <row r="26" spans="2:7" ht="12.75" customHeight="1" x14ac:dyDescent="0.25">
      <c r="B26" s="389" t="s">
        <v>47</v>
      </c>
      <c r="C26" s="390"/>
      <c r="D26" s="390"/>
      <c r="E26" s="391"/>
      <c r="F26" s="156">
        <f>F24+F25</f>
        <v>29</v>
      </c>
      <c r="G26" s="156">
        <f>G24+G25</f>
        <v>29</v>
      </c>
    </row>
    <row r="27" spans="2:7" ht="12.75" customHeight="1" x14ac:dyDescent="0.25">
      <c r="B27" s="386" t="s">
        <v>259</v>
      </c>
      <c r="C27" s="386"/>
      <c r="D27" s="386"/>
      <c r="E27" s="386"/>
      <c r="F27" s="386"/>
      <c r="G27" s="386"/>
    </row>
    <row r="28" spans="2:7" ht="12.75" customHeight="1" x14ac:dyDescent="0.25">
      <c r="B28" s="272" t="s">
        <v>260</v>
      </c>
      <c r="C28" s="272"/>
      <c r="D28" s="272"/>
      <c r="E28" s="272"/>
      <c r="F28" s="12">
        <v>2</v>
      </c>
      <c r="G28" s="12">
        <v>2</v>
      </c>
    </row>
    <row r="29" spans="2:7" ht="12.75" customHeight="1" x14ac:dyDescent="0.25">
      <c r="B29" s="272" t="s">
        <v>261</v>
      </c>
      <c r="C29" s="272"/>
      <c r="D29" s="272"/>
      <c r="E29" s="272"/>
      <c r="F29" s="12">
        <v>1</v>
      </c>
      <c r="G29" s="12">
        <v>1</v>
      </c>
    </row>
    <row r="30" spans="2:7" ht="12.75" customHeight="1" x14ac:dyDescent="0.25">
      <c r="B30" s="387" t="s">
        <v>262</v>
      </c>
      <c r="C30" s="387"/>
      <c r="D30" s="387"/>
      <c r="E30" s="387"/>
      <c r="F30" s="162">
        <v>1</v>
      </c>
      <c r="G30" s="162">
        <v>1</v>
      </c>
    </row>
    <row r="31" spans="2:7" ht="12.75" customHeight="1" x14ac:dyDescent="0.25">
      <c r="B31" s="387" t="s">
        <v>330</v>
      </c>
      <c r="C31" s="387"/>
      <c r="D31" s="387"/>
      <c r="E31" s="387"/>
      <c r="F31" s="163"/>
      <c r="G31" s="163">
        <v>5</v>
      </c>
    </row>
    <row r="32" spans="2:7" x14ac:dyDescent="0.25">
      <c r="B32" s="389" t="s">
        <v>47</v>
      </c>
      <c r="C32" s="390"/>
      <c r="D32" s="390"/>
      <c r="E32" s="391"/>
      <c r="F32" s="156">
        <f>SUM(F28:F30)</f>
        <v>4</v>
      </c>
      <c r="G32" s="156">
        <f>SUM(G28:G31)</f>
        <v>9</v>
      </c>
    </row>
    <row r="33" spans="1:8" x14ac:dyDescent="0.25">
      <c r="B33" s="389" t="s">
        <v>314</v>
      </c>
      <c r="C33" s="390"/>
      <c r="D33" s="390"/>
      <c r="E33" s="391"/>
      <c r="F33" s="156"/>
      <c r="G33" s="156"/>
    </row>
    <row r="34" spans="1:8" x14ac:dyDescent="0.25">
      <c r="B34" s="396" t="s">
        <v>91</v>
      </c>
      <c r="C34" s="396"/>
      <c r="D34" s="396"/>
      <c r="E34" s="396"/>
      <c r="F34" s="165">
        <f>F33+F32+F26+F22+F18</f>
        <v>86</v>
      </c>
      <c r="G34" s="165">
        <f>G33+G32+G26+G22+G18</f>
        <v>104</v>
      </c>
    </row>
    <row r="35" spans="1:8" x14ac:dyDescent="0.25">
      <c r="A35" s="19"/>
      <c r="B35" s="19"/>
      <c r="C35" s="19"/>
      <c r="D35" s="145"/>
      <c r="E35" s="145"/>
    </row>
    <row r="37" spans="1:8" x14ac:dyDescent="0.25">
      <c r="F37" s="166"/>
    </row>
    <row r="38" spans="1:8" ht="12.75" customHeight="1" x14ac:dyDescent="0.25">
      <c r="A38" s="325" t="s">
        <v>319</v>
      </c>
      <c r="B38" s="325"/>
      <c r="C38" s="325"/>
      <c r="D38" s="325"/>
      <c r="E38" s="325"/>
      <c r="F38" s="325"/>
      <c r="G38" s="325"/>
      <c r="H38" s="166"/>
    </row>
    <row r="39" spans="1:8" x14ac:dyDescent="0.25">
      <c r="C39" s="166"/>
      <c r="D39" s="2"/>
      <c r="E39" s="2"/>
      <c r="F39" s="21"/>
    </row>
    <row r="40" spans="1:8" ht="12.75" customHeight="1" x14ac:dyDescent="0.25">
      <c r="A40" s="328" t="s">
        <v>356</v>
      </c>
      <c r="B40" s="328"/>
      <c r="C40" s="328"/>
      <c r="D40" s="328"/>
      <c r="E40" s="328"/>
      <c r="F40" s="328"/>
      <c r="G40" s="328"/>
      <c r="H40" s="328"/>
    </row>
    <row r="41" spans="1:8" x14ac:dyDescent="0.25">
      <c r="B41" s="5"/>
      <c r="C41" s="5"/>
      <c r="D41" s="5"/>
      <c r="E41" s="5"/>
    </row>
    <row r="42" spans="1:8" ht="12.75" customHeight="1" x14ac:dyDescent="0.25">
      <c r="A42" s="270" t="s">
        <v>247</v>
      </c>
      <c r="B42" s="314" t="s">
        <v>263</v>
      </c>
      <c r="C42" s="314"/>
      <c r="D42" s="314"/>
      <c r="E42" s="271" t="s">
        <v>264</v>
      </c>
      <c r="F42" s="271"/>
      <c r="G42" s="271"/>
    </row>
    <row r="43" spans="1:8" x14ac:dyDescent="0.25">
      <c r="A43" s="270"/>
      <c r="B43" s="314"/>
      <c r="C43" s="314"/>
      <c r="D43" s="314"/>
      <c r="E43" s="271"/>
      <c r="F43" s="271"/>
      <c r="G43" s="271"/>
    </row>
    <row r="44" spans="1:8" ht="12.75" customHeight="1" x14ac:dyDescent="0.25">
      <c r="A44" s="167" t="s">
        <v>265</v>
      </c>
      <c r="B44" s="397">
        <v>119</v>
      </c>
      <c r="C44" s="397"/>
      <c r="D44" s="397"/>
      <c r="E44" s="397">
        <v>119</v>
      </c>
      <c r="F44" s="397"/>
      <c r="G44" s="397"/>
    </row>
    <row r="45" spans="1:8" x14ac:dyDescent="0.25">
      <c r="A45" s="168" t="s">
        <v>91</v>
      </c>
      <c r="B45" s="395">
        <f>SUM(B44:D44)</f>
        <v>119</v>
      </c>
      <c r="C45" s="395"/>
      <c r="D45" s="395"/>
      <c r="E45" s="269">
        <f>SUM(E44:G44)</f>
        <v>119</v>
      </c>
      <c r="F45" s="269"/>
      <c r="G45" s="269"/>
    </row>
  </sheetData>
  <sheetProtection selectLockedCells="1" selectUnlockedCells="1"/>
  <mergeCells count="40">
    <mergeCell ref="A40:H40"/>
    <mergeCell ref="B44:D44"/>
    <mergeCell ref="E44:G44"/>
    <mergeCell ref="A42:A43"/>
    <mergeCell ref="B45:D45"/>
    <mergeCell ref="E45:G45"/>
    <mergeCell ref="B27:G27"/>
    <mergeCell ref="B28:E28"/>
    <mergeCell ref="B29:E29"/>
    <mergeCell ref="B42:D43"/>
    <mergeCell ref="E42:G43"/>
    <mergeCell ref="B34:E34"/>
    <mergeCell ref="B33:E33"/>
    <mergeCell ref="A38:G38"/>
    <mergeCell ref="B26:E26"/>
    <mergeCell ref="B30:E30"/>
    <mergeCell ref="B32:E32"/>
    <mergeCell ref="B20:E20"/>
    <mergeCell ref="B21:E21"/>
    <mergeCell ref="B23:G23"/>
    <mergeCell ref="B24:E24"/>
    <mergeCell ref="B22:E22"/>
    <mergeCell ref="B25:E25"/>
    <mergeCell ref="B31:E31"/>
    <mergeCell ref="B9:E9"/>
    <mergeCell ref="B10:E10"/>
    <mergeCell ref="B11:E11"/>
    <mergeCell ref="B19:G19"/>
    <mergeCell ref="B13:E13"/>
    <mergeCell ref="B14:E14"/>
    <mergeCell ref="B18:E18"/>
    <mergeCell ref="B16:E16"/>
    <mergeCell ref="B15:E15"/>
    <mergeCell ref="B17:E17"/>
    <mergeCell ref="B1:G1"/>
    <mergeCell ref="B3:G3"/>
    <mergeCell ref="B5:E6"/>
    <mergeCell ref="F6:G6"/>
    <mergeCell ref="B7:G7"/>
    <mergeCell ref="B8:E8"/>
  </mergeCells>
  <printOptions horizontalCentered="1"/>
  <pageMargins left="0.39374999999999999" right="0.39374999999999999" top="0.39374999999999999" bottom="0.39374999999999999" header="0.51180555555555551" footer="0.51180555555555551"/>
  <pageSetup paperSize="9" scale="75" firstPageNumber="0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H31"/>
  <sheetViews>
    <sheetView tabSelected="1" view="pageBreakPreview" zoomScale="85" zoomScaleNormal="100" zoomScaleSheetLayoutView="85" workbookViewId="0">
      <selection activeCell="N53" sqref="N53"/>
    </sheetView>
  </sheetViews>
  <sheetFormatPr defaultColWidth="9.109375" defaultRowHeight="13.2" x14ac:dyDescent="0.25"/>
  <cols>
    <col min="1" max="1" width="24.88671875" style="1" customWidth="1"/>
    <col min="2" max="2" width="12.44140625" style="1" customWidth="1"/>
    <col min="3" max="3" width="13.88671875" style="1" customWidth="1"/>
    <col min="4" max="4" width="11.6640625" style="1" customWidth="1"/>
    <col min="5" max="5" width="11.88671875" style="1" customWidth="1"/>
    <col min="6" max="6" width="10.88671875" style="1" customWidth="1"/>
    <col min="7" max="7" width="11.44140625" style="1" customWidth="1"/>
    <col min="8" max="8" width="12.88671875" style="1" customWidth="1"/>
    <col min="9" max="9" width="9.88671875" style="1" customWidth="1"/>
    <col min="10" max="10" width="10.6640625" style="1" customWidth="1"/>
    <col min="11" max="11" width="12.33203125" style="1" customWidth="1"/>
    <col min="12" max="16384" width="9.109375" style="1"/>
  </cols>
  <sheetData>
    <row r="1" spans="1:11" x14ac:dyDescent="0.25">
      <c r="J1" s="1" t="s">
        <v>320</v>
      </c>
      <c r="K1" s="123"/>
    </row>
    <row r="2" spans="1:11" x14ac:dyDescent="0.25">
      <c r="A2" s="399" t="s">
        <v>273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</row>
    <row r="3" spans="1:11" x14ac:dyDescent="0.25">
      <c r="A3" s="90"/>
      <c r="B3" s="90"/>
      <c r="C3" s="90"/>
      <c r="D3" s="90"/>
      <c r="E3" s="399">
        <v>2020</v>
      </c>
      <c r="F3" s="399"/>
      <c r="G3" s="399"/>
      <c r="H3" s="90"/>
      <c r="I3" s="90"/>
      <c r="J3" s="90"/>
      <c r="K3" s="90"/>
    </row>
    <row r="4" spans="1:11" x14ac:dyDescent="0.25">
      <c r="K4" s="123"/>
    </row>
    <row r="5" spans="1:11" x14ac:dyDescent="0.25">
      <c r="A5" s="400" t="s">
        <v>272</v>
      </c>
      <c r="B5" s="402">
        <v>2020</v>
      </c>
      <c r="C5" s="403"/>
      <c r="D5" s="124">
        <v>2021</v>
      </c>
      <c r="E5" s="124">
        <v>2022</v>
      </c>
      <c r="F5" s="124">
        <v>2023</v>
      </c>
      <c r="G5" s="124">
        <v>2024</v>
      </c>
      <c r="H5" s="124">
        <v>2025</v>
      </c>
      <c r="I5" s="124">
        <v>2026</v>
      </c>
      <c r="J5" s="124">
        <v>2027</v>
      </c>
      <c r="K5" s="404" t="s">
        <v>47</v>
      </c>
    </row>
    <row r="6" spans="1:11" x14ac:dyDescent="0.25">
      <c r="A6" s="401"/>
      <c r="B6" s="125" t="s">
        <v>6</v>
      </c>
      <c r="C6" s="125" t="s">
        <v>7</v>
      </c>
      <c r="D6" s="126"/>
      <c r="E6" s="126"/>
      <c r="F6" s="126"/>
      <c r="G6" s="126"/>
      <c r="H6" s="126"/>
      <c r="I6" s="126"/>
      <c r="J6" s="126"/>
      <c r="K6" s="405"/>
    </row>
    <row r="7" spans="1:11" x14ac:dyDescent="0.25">
      <c r="A7" s="94" t="s">
        <v>274</v>
      </c>
      <c r="B7" s="93"/>
      <c r="C7" s="93"/>
      <c r="D7" s="93"/>
      <c r="E7" s="93"/>
      <c r="F7" s="93"/>
      <c r="G7" s="93"/>
      <c r="H7" s="93"/>
      <c r="I7" s="93"/>
      <c r="J7" s="93"/>
      <c r="K7" s="96">
        <f>SUM(D7:J7)</f>
        <v>0</v>
      </c>
    </row>
    <row r="8" spans="1:11" ht="20.399999999999999" x14ac:dyDescent="0.25">
      <c r="A8" s="95" t="s">
        <v>275</v>
      </c>
      <c r="B8" s="96">
        <v>14000000</v>
      </c>
      <c r="C8" s="96">
        <v>14000000</v>
      </c>
      <c r="D8" s="96"/>
      <c r="E8" s="96"/>
      <c r="F8" s="96"/>
      <c r="G8" s="96"/>
      <c r="H8" s="96"/>
      <c r="I8" s="96"/>
      <c r="J8" s="96"/>
      <c r="K8" s="96">
        <f>SUM(D8:J8)</f>
        <v>0</v>
      </c>
    </row>
    <row r="9" spans="1:11" x14ac:dyDescent="0.25">
      <c r="A9" s="95" t="s">
        <v>276</v>
      </c>
      <c r="B9" s="96"/>
      <c r="C9" s="96"/>
      <c r="D9" s="96"/>
      <c r="E9" s="96"/>
      <c r="F9" s="96"/>
      <c r="G9" s="96"/>
      <c r="H9" s="96"/>
      <c r="I9" s="96"/>
      <c r="J9" s="96"/>
      <c r="K9" s="96">
        <f>SUM(D9:J9)</f>
        <v>0</v>
      </c>
    </row>
    <row r="10" spans="1:11" x14ac:dyDescent="0.25">
      <c r="A10" s="95" t="s">
        <v>277</v>
      </c>
      <c r="B10" s="96"/>
      <c r="C10" s="96"/>
      <c r="D10" s="96"/>
      <c r="E10" s="96"/>
      <c r="F10" s="96"/>
      <c r="G10" s="96"/>
      <c r="H10" s="96"/>
      <c r="I10" s="96"/>
      <c r="J10" s="96"/>
      <c r="K10" s="96">
        <f>SUM(D10:J10)</f>
        <v>0</v>
      </c>
    </row>
    <row r="11" spans="1:11" x14ac:dyDescent="0.25">
      <c r="A11" s="95" t="s">
        <v>278</v>
      </c>
      <c r="B11" s="96"/>
      <c r="C11" s="96"/>
      <c r="D11" s="96"/>
      <c r="E11" s="96"/>
      <c r="F11" s="96"/>
      <c r="G11" s="96"/>
      <c r="H11" s="96"/>
      <c r="I11" s="96"/>
      <c r="J11" s="96"/>
      <c r="K11" s="96">
        <f>SUM(D11:J11)</f>
        <v>0</v>
      </c>
    </row>
    <row r="12" spans="1:11" ht="20.399999999999999" x14ac:dyDescent="0.25">
      <c r="A12" s="95" t="s">
        <v>279</v>
      </c>
      <c r="B12" s="200">
        <v>1689552</v>
      </c>
      <c r="C12" s="200">
        <v>2076300</v>
      </c>
      <c r="D12" s="200">
        <v>837183</v>
      </c>
      <c r="E12" s="200"/>
      <c r="F12" s="96"/>
      <c r="G12" s="96"/>
      <c r="H12" s="96"/>
      <c r="I12" s="96"/>
      <c r="J12" s="96"/>
      <c r="K12" s="102">
        <v>837183</v>
      </c>
    </row>
    <row r="13" spans="1:11" ht="33" customHeight="1" x14ac:dyDescent="0.25">
      <c r="A13" s="95" t="s">
        <v>312</v>
      </c>
      <c r="B13" s="200">
        <v>704472</v>
      </c>
      <c r="C13" s="200">
        <v>1157724</v>
      </c>
      <c r="D13" s="200">
        <v>3404948</v>
      </c>
      <c r="E13" s="96">
        <v>3031698</v>
      </c>
      <c r="F13" s="96">
        <v>2700476</v>
      </c>
      <c r="G13" s="96">
        <v>1996004</v>
      </c>
      <c r="H13" s="96">
        <v>1291532</v>
      </c>
      <c r="I13" s="96">
        <v>587060</v>
      </c>
      <c r="J13" s="96"/>
      <c r="K13" s="102">
        <v>3404948</v>
      </c>
    </row>
    <row r="14" spans="1:11" ht="30.6" x14ac:dyDescent="0.25">
      <c r="A14" s="95" t="s">
        <v>280</v>
      </c>
      <c r="B14" s="96"/>
      <c r="C14" s="96"/>
      <c r="D14" s="96"/>
      <c r="E14" s="96"/>
      <c r="F14" s="96"/>
      <c r="G14" s="96"/>
      <c r="H14" s="96"/>
      <c r="I14" s="96"/>
      <c r="J14" s="96"/>
      <c r="K14" s="102">
        <f>SUM(B14:J14)</f>
        <v>0</v>
      </c>
    </row>
    <row r="15" spans="1:11" ht="30.6" x14ac:dyDescent="0.25">
      <c r="A15" s="95" t="s">
        <v>281</v>
      </c>
      <c r="B15" s="96"/>
      <c r="C15" s="96"/>
      <c r="D15" s="96"/>
      <c r="E15" s="96"/>
      <c r="F15" s="96"/>
      <c r="G15" s="96"/>
      <c r="H15" s="96"/>
      <c r="I15" s="96"/>
      <c r="J15" s="96"/>
      <c r="K15" s="102">
        <f>SUM(B15:J15)</f>
        <v>0</v>
      </c>
    </row>
    <row r="16" spans="1:11" ht="24.75" customHeight="1" x14ac:dyDescent="0.25">
      <c r="A16" s="95" t="s">
        <v>282</v>
      </c>
      <c r="B16" s="96"/>
      <c r="C16" s="96"/>
      <c r="D16" s="96"/>
      <c r="E16" s="96"/>
      <c r="F16" s="96"/>
      <c r="G16" s="96"/>
      <c r="H16" s="96"/>
      <c r="I16" s="96"/>
      <c r="J16" s="96"/>
      <c r="K16" s="102">
        <f>SUM(B16:J16)</f>
        <v>0</v>
      </c>
    </row>
    <row r="17" spans="1:164" x14ac:dyDescent="0.25">
      <c r="A17" s="94" t="s">
        <v>283</v>
      </c>
      <c r="B17" s="93"/>
      <c r="C17" s="93"/>
      <c r="D17" s="93"/>
      <c r="E17" s="93"/>
      <c r="F17" s="93"/>
      <c r="G17" s="93"/>
      <c r="H17" s="93"/>
      <c r="I17" s="93"/>
      <c r="J17" s="93"/>
      <c r="K17" s="105"/>
    </row>
    <row r="18" spans="1:164" ht="24.75" customHeight="1" x14ac:dyDescent="0.25">
      <c r="A18" s="95" t="s">
        <v>275</v>
      </c>
      <c r="B18" s="96"/>
      <c r="C18" s="96"/>
      <c r="D18" s="96"/>
      <c r="E18" s="96"/>
      <c r="F18" s="96"/>
      <c r="G18" s="96"/>
      <c r="H18" s="96"/>
      <c r="I18" s="96"/>
      <c r="J18" s="96"/>
      <c r="K18" s="102">
        <f>SUM(B18:J18)</f>
        <v>0</v>
      </c>
    </row>
    <row r="19" spans="1:164" ht="24.75" customHeight="1" x14ac:dyDescent="0.25">
      <c r="A19" s="95" t="s">
        <v>276</v>
      </c>
      <c r="B19" s="96"/>
      <c r="C19" s="96"/>
      <c r="D19" s="96"/>
      <c r="E19" s="96"/>
      <c r="F19" s="96"/>
      <c r="G19" s="96"/>
      <c r="H19" s="96"/>
      <c r="I19" s="96"/>
      <c r="J19" s="96"/>
      <c r="K19" s="102">
        <f>SUM(B19:J19)</f>
        <v>0</v>
      </c>
    </row>
    <row r="20" spans="1:164" x14ac:dyDescent="0.25">
      <c r="A20" s="95" t="s">
        <v>277</v>
      </c>
      <c r="B20" s="96"/>
      <c r="C20" s="96"/>
      <c r="D20" s="96"/>
      <c r="E20" s="96"/>
      <c r="F20" s="96"/>
      <c r="G20" s="96"/>
      <c r="H20" s="96"/>
      <c r="I20" s="96"/>
      <c r="J20" s="96"/>
      <c r="K20" s="102">
        <f>SUM(B20:J20)</f>
        <v>0</v>
      </c>
    </row>
    <row r="21" spans="1:164" x14ac:dyDescent="0.25">
      <c r="A21" s="95" t="s">
        <v>278</v>
      </c>
      <c r="B21" s="96"/>
      <c r="C21" s="96"/>
      <c r="D21" s="96"/>
      <c r="E21" s="96"/>
      <c r="F21" s="96"/>
      <c r="G21" s="96"/>
      <c r="H21" s="96"/>
      <c r="I21" s="96"/>
      <c r="J21" s="96"/>
      <c r="K21" s="102">
        <f>SUM(B21:J21)</f>
        <v>0</v>
      </c>
    </row>
    <row r="22" spans="1:164" ht="24.75" customHeight="1" x14ac:dyDescent="0.25">
      <c r="A22" s="95" t="s">
        <v>284</v>
      </c>
      <c r="B22" s="96">
        <f>B12+B13</f>
        <v>2394024</v>
      </c>
      <c r="C22" s="96">
        <f t="shared" ref="C22:K22" si="0">C12+C13</f>
        <v>3234024</v>
      </c>
      <c r="D22" s="96">
        <f t="shared" si="0"/>
        <v>4242131</v>
      </c>
      <c r="E22" s="96">
        <f t="shared" si="0"/>
        <v>3031698</v>
      </c>
      <c r="F22" s="96">
        <f t="shared" si="0"/>
        <v>2700476</v>
      </c>
      <c r="G22" s="96">
        <f t="shared" si="0"/>
        <v>1996004</v>
      </c>
      <c r="H22" s="96">
        <f t="shared" si="0"/>
        <v>1291532</v>
      </c>
      <c r="I22" s="96">
        <f t="shared" si="0"/>
        <v>587060</v>
      </c>
      <c r="J22" s="96">
        <f t="shared" si="0"/>
        <v>0</v>
      </c>
      <c r="K22" s="96">
        <f t="shared" si="0"/>
        <v>4242131</v>
      </c>
    </row>
    <row r="23" spans="1:164" ht="30.6" x14ac:dyDescent="0.25">
      <c r="A23" s="95" t="s">
        <v>280</v>
      </c>
      <c r="B23" s="96"/>
      <c r="C23" s="96"/>
      <c r="D23" s="96"/>
      <c r="E23" s="96"/>
      <c r="F23" s="96"/>
      <c r="G23" s="96"/>
      <c r="H23" s="96"/>
      <c r="I23" s="96"/>
      <c r="J23" s="96"/>
      <c r="K23" s="102">
        <f>SUM(B23:J23)</f>
        <v>0</v>
      </c>
    </row>
    <row r="24" spans="1:164" ht="30.6" x14ac:dyDescent="0.25">
      <c r="A24" s="95" t="s">
        <v>281</v>
      </c>
      <c r="B24" s="96"/>
      <c r="C24" s="96"/>
      <c r="D24" s="96"/>
      <c r="E24" s="96"/>
      <c r="F24" s="96"/>
      <c r="G24" s="96"/>
      <c r="H24" s="96"/>
      <c r="I24" s="96"/>
      <c r="J24" s="96"/>
      <c r="K24" s="102">
        <f>SUM(B24:J24)</f>
        <v>0</v>
      </c>
    </row>
    <row r="25" spans="1:164" ht="20.399999999999999" x14ac:dyDescent="0.25">
      <c r="A25" s="101" t="s">
        <v>282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>
        <f>SUM(B25:J25)</f>
        <v>0</v>
      </c>
    </row>
    <row r="26" spans="1:164" s="100" customFormat="1" ht="22.5" customHeight="1" x14ac:dyDescent="0.25">
      <c r="A26" s="103" t="s">
        <v>285</v>
      </c>
      <c r="B26" s="104">
        <f t="shared" ref="B26:K26" si="1">B8+B22</f>
        <v>16394024</v>
      </c>
      <c r="C26" s="104">
        <f t="shared" si="1"/>
        <v>17234024</v>
      </c>
      <c r="D26" s="104">
        <f t="shared" si="1"/>
        <v>4242131</v>
      </c>
      <c r="E26" s="104">
        <f t="shared" si="1"/>
        <v>3031698</v>
      </c>
      <c r="F26" s="104">
        <f t="shared" si="1"/>
        <v>2700476</v>
      </c>
      <c r="G26" s="104">
        <f t="shared" si="1"/>
        <v>1996004</v>
      </c>
      <c r="H26" s="104">
        <f t="shared" si="1"/>
        <v>1291532</v>
      </c>
      <c r="I26" s="104">
        <f t="shared" si="1"/>
        <v>587060</v>
      </c>
      <c r="J26" s="104">
        <f t="shared" si="1"/>
        <v>0</v>
      </c>
      <c r="K26" s="104">
        <f t="shared" si="1"/>
        <v>4242131</v>
      </c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89"/>
      <c r="BN26" s="89"/>
      <c r="BO26" s="89"/>
      <c r="BP26" s="89"/>
      <c r="BQ26" s="89"/>
      <c r="BR26" s="89"/>
      <c r="BS26" s="89"/>
      <c r="BT26" s="89"/>
      <c r="BU26" s="89"/>
      <c r="BV26" s="89"/>
      <c r="BW26" s="89"/>
      <c r="BX26" s="89"/>
      <c r="BY26" s="89"/>
      <c r="BZ26" s="89"/>
      <c r="CA26" s="89"/>
      <c r="CB26" s="89"/>
      <c r="CC26" s="89"/>
      <c r="CD26" s="89"/>
      <c r="CE26" s="89"/>
      <c r="CF26" s="89"/>
      <c r="CG26" s="89"/>
      <c r="CH26" s="89"/>
      <c r="CI26" s="89"/>
      <c r="CJ26" s="89"/>
      <c r="CK26" s="89"/>
      <c r="CL26" s="89"/>
      <c r="CM26" s="89"/>
      <c r="CN26" s="89"/>
      <c r="CO26" s="89"/>
      <c r="CP26" s="89"/>
      <c r="CQ26" s="89"/>
      <c r="CR26" s="89"/>
      <c r="CS26" s="89"/>
      <c r="CT26" s="89"/>
      <c r="CU26" s="89"/>
      <c r="CV26" s="89"/>
      <c r="CW26" s="89"/>
      <c r="CX26" s="89"/>
      <c r="CY26" s="89"/>
      <c r="CZ26" s="89"/>
      <c r="DA26" s="89"/>
      <c r="DB26" s="89"/>
      <c r="DC26" s="89"/>
      <c r="DD26" s="89"/>
      <c r="DE26" s="89"/>
      <c r="DF26" s="89"/>
      <c r="DG26" s="89"/>
      <c r="DH26" s="89"/>
      <c r="DI26" s="89"/>
      <c r="DJ26" s="89"/>
      <c r="DK26" s="89"/>
      <c r="DL26" s="89"/>
      <c r="DM26" s="89"/>
      <c r="DN26" s="89"/>
      <c r="DO26" s="89"/>
      <c r="DP26" s="89"/>
      <c r="DQ26" s="89"/>
      <c r="DR26" s="89"/>
      <c r="DS26" s="89"/>
      <c r="DT26" s="89"/>
      <c r="DU26" s="89"/>
      <c r="DV26" s="89"/>
      <c r="DW26" s="89"/>
      <c r="DX26" s="89"/>
      <c r="DY26" s="89"/>
      <c r="DZ26" s="89"/>
      <c r="EA26" s="89"/>
      <c r="EB26" s="89"/>
      <c r="EC26" s="89"/>
      <c r="ED26" s="89"/>
      <c r="EE26" s="89"/>
      <c r="EF26" s="89"/>
      <c r="EG26" s="89"/>
      <c r="EH26" s="89"/>
      <c r="EI26" s="89"/>
      <c r="EJ26" s="89"/>
      <c r="EK26" s="89"/>
      <c r="EL26" s="89"/>
      <c r="EM26" s="89"/>
      <c r="EN26" s="89"/>
      <c r="EO26" s="89"/>
      <c r="EP26" s="89"/>
      <c r="EQ26" s="89"/>
      <c r="ER26" s="89"/>
      <c r="ES26" s="89"/>
      <c r="ET26" s="89"/>
      <c r="EU26" s="89"/>
      <c r="EV26" s="89"/>
      <c r="EW26" s="89"/>
      <c r="EX26" s="89"/>
      <c r="EY26" s="89"/>
      <c r="EZ26" s="89"/>
      <c r="FA26" s="89"/>
      <c r="FB26" s="89"/>
      <c r="FC26" s="89"/>
      <c r="FD26" s="89"/>
      <c r="FE26" s="89"/>
      <c r="FF26" s="89"/>
      <c r="FG26" s="89"/>
      <c r="FH26" s="89"/>
    </row>
    <row r="27" spans="1:164" x14ac:dyDescent="0.25">
      <c r="A27" s="97"/>
      <c r="B27" s="98"/>
      <c r="C27" s="98"/>
      <c r="D27" s="98"/>
      <c r="E27" s="98"/>
      <c r="F27" s="98"/>
      <c r="G27" s="98"/>
      <c r="H27" s="98"/>
      <c r="I27" s="98"/>
      <c r="J27" s="98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89"/>
      <c r="BK27" s="89"/>
      <c r="BL27" s="89"/>
      <c r="BM27" s="89"/>
      <c r="BN27" s="89"/>
      <c r="BO27" s="89"/>
      <c r="BP27" s="89"/>
      <c r="BQ27" s="89"/>
      <c r="BR27" s="89"/>
      <c r="BS27" s="89"/>
      <c r="BT27" s="89"/>
      <c r="BU27" s="89"/>
      <c r="BV27" s="89"/>
      <c r="BW27" s="89"/>
      <c r="BX27" s="89"/>
      <c r="BY27" s="89"/>
      <c r="BZ27" s="89"/>
      <c r="CA27" s="89"/>
      <c r="CB27" s="89"/>
      <c r="CC27" s="89"/>
      <c r="CD27" s="89"/>
      <c r="CE27" s="89"/>
      <c r="CF27" s="89"/>
      <c r="CG27" s="89"/>
      <c r="CH27" s="89"/>
      <c r="CI27" s="89"/>
      <c r="CJ27" s="89"/>
      <c r="CK27" s="89"/>
      <c r="CL27" s="89"/>
      <c r="CM27" s="89"/>
      <c r="CN27" s="89"/>
      <c r="CO27" s="89"/>
      <c r="CP27" s="89"/>
      <c r="CQ27" s="89"/>
      <c r="CR27" s="89"/>
      <c r="CS27" s="89"/>
      <c r="CT27" s="89"/>
      <c r="CU27" s="89"/>
      <c r="CV27" s="89"/>
      <c r="CW27" s="89"/>
      <c r="CX27" s="89"/>
      <c r="CY27" s="89"/>
      <c r="CZ27" s="89"/>
      <c r="DA27" s="89"/>
      <c r="DB27" s="89"/>
      <c r="DC27" s="89"/>
      <c r="DD27" s="89"/>
      <c r="DE27" s="89"/>
      <c r="DF27" s="89"/>
      <c r="DG27" s="89"/>
      <c r="DH27" s="89"/>
      <c r="DI27" s="89"/>
      <c r="DJ27" s="89"/>
      <c r="DK27" s="89"/>
      <c r="DL27" s="89"/>
      <c r="DM27" s="89"/>
      <c r="DN27" s="89"/>
      <c r="DO27" s="89"/>
      <c r="DP27" s="89"/>
      <c r="DQ27" s="89"/>
      <c r="DR27" s="89"/>
      <c r="DS27" s="89"/>
      <c r="DT27" s="89"/>
      <c r="DU27" s="89"/>
      <c r="DV27" s="89"/>
      <c r="DW27" s="89"/>
      <c r="DX27" s="89"/>
      <c r="DY27" s="89"/>
      <c r="DZ27" s="89"/>
      <c r="EA27" s="89"/>
      <c r="EB27" s="89"/>
      <c r="EC27" s="89"/>
      <c r="ED27" s="89"/>
      <c r="EE27" s="89"/>
      <c r="EF27" s="89"/>
      <c r="EG27" s="89"/>
      <c r="EH27" s="89"/>
      <c r="EI27" s="89"/>
      <c r="EJ27" s="89"/>
      <c r="EK27" s="89"/>
      <c r="EL27" s="89"/>
      <c r="EM27" s="89"/>
      <c r="EN27" s="89"/>
      <c r="EO27" s="89"/>
      <c r="EP27" s="89"/>
      <c r="EQ27" s="89"/>
      <c r="ER27" s="89"/>
      <c r="ES27" s="89"/>
      <c r="ET27" s="89"/>
      <c r="EU27" s="89"/>
      <c r="EV27" s="89"/>
      <c r="EW27" s="89"/>
      <c r="EX27" s="89"/>
      <c r="EY27" s="89"/>
      <c r="EZ27" s="89"/>
      <c r="FA27" s="89"/>
      <c r="FB27" s="89"/>
      <c r="FC27" s="89"/>
      <c r="FD27" s="89"/>
      <c r="FE27" s="89"/>
      <c r="FF27" s="89"/>
      <c r="FG27" s="89"/>
      <c r="FH27" s="89"/>
    </row>
    <row r="28" spans="1:164" ht="14.25" customHeight="1" x14ac:dyDescent="0.25">
      <c r="A28" s="398" t="s">
        <v>286</v>
      </c>
      <c r="B28" s="398"/>
      <c r="C28" s="398"/>
      <c r="D28" s="398"/>
      <c r="E28" s="398"/>
      <c r="F28" s="398"/>
      <c r="G28" s="398"/>
      <c r="H28" s="398"/>
      <c r="I28" s="398"/>
      <c r="J28" s="398"/>
      <c r="K28" s="398"/>
    </row>
    <row r="29" spans="1:164" x14ac:dyDescent="0.25">
      <c r="A29" s="97"/>
      <c r="B29" s="98"/>
      <c r="C29" s="98"/>
      <c r="D29" s="98"/>
      <c r="E29" s="98"/>
      <c r="F29" s="98"/>
      <c r="G29" s="98"/>
      <c r="H29" s="98"/>
      <c r="I29" s="98"/>
      <c r="J29" s="98"/>
    </row>
    <row r="30" spans="1:164" x14ac:dyDescent="0.25">
      <c r="A30" s="97"/>
      <c r="B30" s="98"/>
      <c r="C30" s="98"/>
      <c r="D30" s="98"/>
      <c r="E30" s="98"/>
      <c r="F30" s="98"/>
      <c r="G30" s="98"/>
      <c r="H30" s="98"/>
      <c r="I30" s="98"/>
      <c r="J30" s="98"/>
    </row>
    <row r="31" spans="1:164" x14ac:dyDescent="0.25">
      <c r="B31" s="98"/>
      <c r="C31" s="98"/>
      <c r="D31" s="98"/>
      <c r="E31" s="98"/>
      <c r="F31" s="98"/>
      <c r="G31" s="98"/>
      <c r="H31" s="98"/>
      <c r="I31" s="98"/>
      <c r="J31" s="98"/>
    </row>
  </sheetData>
  <mergeCells count="6">
    <mergeCell ref="A28:K28"/>
    <mergeCell ref="A2:K2"/>
    <mergeCell ref="A5:A6"/>
    <mergeCell ref="B5:C5"/>
    <mergeCell ref="K5:K6"/>
    <mergeCell ref="E3:G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20" sqref="R20"/>
    </sheetView>
  </sheetViews>
  <sheetFormatPr defaultRowHeight="13.2" x14ac:dyDescent="0.25"/>
  <sheetData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9"/>
  </sheetPr>
  <dimension ref="A1:X57"/>
  <sheetViews>
    <sheetView view="pageBreakPreview" zoomScaleNormal="100" zoomScaleSheetLayoutView="100" workbookViewId="0">
      <selection activeCell="I15" sqref="I15"/>
    </sheetView>
  </sheetViews>
  <sheetFormatPr defaultColWidth="9.109375" defaultRowHeight="13.2" x14ac:dyDescent="0.25"/>
  <cols>
    <col min="1" max="3" width="9.109375" style="1"/>
    <col min="4" max="4" width="18.88671875" style="1" customWidth="1"/>
    <col min="5" max="5" width="14.33203125" style="1" customWidth="1"/>
    <col min="6" max="6" width="14.44140625" style="1" customWidth="1"/>
    <col min="7" max="7" width="12.109375" style="1" customWidth="1"/>
    <col min="8" max="8" width="12.5546875" style="1" customWidth="1"/>
    <col min="9" max="9" width="13" style="1" customWidth="1"/>
    <col min="10" max="10" width="12.6640625" style="1" customWidth="1"/>
    <col min="11" max="13" width="0" style="1" hidden="1" customWidth="1"/>
    <col min="14" max="14" width="25.5546875" style="1" hidden="1" customWidth="1"/>
    <col min="15" max="15" width="0.33203125" style="1" hidden="1" customWidth="1"/>
    <col min="16" max="16" width="0" style="1" hidden="1" customWidth="1"/>
    <col min="17" max="17" width="13.33203125" style="1" customWidth="1"/>
    <col min="18" max="18" width="13" style="1" customWidth="1"/>
    <col min="19" max="21" width="0" style="1" hidden="1" customWidth="1"/>
    <col min="22" max="22" width="25.109375" style="1" hidden="1" customWidth="1"/>
    <col min="23" max="23" width="14.109375" style="1" customWidth="1"/>
    <col min="24" max="24" width="15.109375" style="1" customWidth="1"/>
    <col min="25" max="16384" width="9.109375" style="1"/>
  </cols>
  <sheetData>
    <row r="1" spans="1:24" x14ac:dyDescent="0.25">
      <c r="A1" s="2"/>
      <c r="B1" s="2"/>
      <c r="C1" s="2"/>
      <c r="D1" s="2"/>
      <c r="E1" s="2"/>
      <c r="F1" s="2"/>
      <c r="G1" s="2"/>
      <c r="H1" s="2"/>
      <c r="I1" s="2"/>
      <c r="J1" s="2" t="s">
        <v>267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4" x14ac:dyDescent="0.25">
      <c r="A2" s="310" t="s">
        <v>338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</row>
    <row r="3" spans="1:24" x14ac:dyDescent="0.25">
      <c r="A3" s="324"/>
      <c r="B3" s="324"/>
      <c r="C3" s="324"/>
      <c r="D3" s="324"/>
      <c r="E3" s="324"/>
      <c r="F3" s="324"/>
      <c r="G3" s="324"/>
      <c r="H3" s="324"/>
      <c r="I3" s="324"/>
      <c r="J3" s="324"/>
      <c r="K3" s="324" t="s">
        <v>42</v>
      </c>
      <c r="L3" s="324"/>
      <c r="M3" s="324"/>
      <c r="N3" s="324"/>
      <c r="O3" s="324"/>
      <c r="P3" s="324"/>
      <c r="Q3" s="324"/>
      <c r="R3" s="324"/>
      <c r="S3" s="324"/>
      <c r="T3" s="324"/>
      <c r="U3" s="324"/>
      <c r="V3" s="324"/>
      <c r="W3" s="324"/>
      <c r="X3" s="324"/>
    </row>
    <row r="4" spans="1:24" ht="12.75" customHeight="1" x14ac:dyDescent="0.25">
      <c r="A4" s="311" t="s">
        <v>43</v>
      </c>
      <c r="B4" s="318"/>
      <c r="C4" s="318"/>
      <c r="D4" s="319"/>
      <c r="E4" s="314" t="s">
        <v>44</v>
      </c>
      <c r="F4" s="315"/>
      <c r="G4" s="314" t="s">
        <v>353</v>
      </c>
      <c r="H4" s="315"/>
      <c r="I4" s="314" t="s">
        <v>152</v>
      </c>
      <c r="J4" s="315"/>
      <c r="K4" s="311" t="s">
        <v>43</v>
      </c>
      <c r="L4" s="318"/>
      <c r="M4" s="318"/>
      <c r="N4" s="319"/>
      <c r="O4" s="16"/>
      <c r="P4" s="311" t="s">
        <v>43</v>
      </c>
      <c r="Q4" s="314" t="s">
        <v>156</v>
      </c>
      <c r="R4" s="315"/>
      <c r="S4" s="311" t="s">
        <v>43</v>
      </c>
      <c r="T4" s="318"/>
      <c r="U4" s="318"/>
      <c r="V4" s="319"/>
      <c r="W4" s="278" t="s">
        <v>47</v>
      </c>
      <c r="X4" s="278"/>
    </row>
    <row r="5" spans="1:24" ht="12.75" customHeight="1" x14ac:dyDescent="0.25">
      <c r="A5" s="312"/>
      <c r="B5" s="320"/>
      <c r="C5" s="320"/>
      <c r="D5" s="321"/>
      <c r="E5" s="316"/>
      <c r="F5" s="317"/>
      <c r="G5" s="316" t="s">
        <v>5</v>
      </c>
      <c r="H5" s="317"/>
      <c r="I5" s="316" t="s">
        <v>5</v>
      </c>
      <c r="J5" s="317"/>
      <c r="K5" s="312"/>
      <c r="L5" s="320"/>
      <c r="M5" s="320"/>
      <c r="N5" s="321"/>
      <c r="O5" s="17"/>
      <c r="P5" s="312"/>
      <c r="Q5" s="316" t="s">
        <v>5</v>
      </c>
      <c r="R5" s="317"/>
      <c r="S5" s="312"/>
      <c r="T5" s="320"/>
      <c r="U5" s="320"/>
      <c r="V5" s="321"/>
      <c r="W5" s="278" t="s">
        <v>5</v>
      </c>
      <c r="X5" s="278"/>
    </row>
    <row r="6" spans="1:24" x14ac:dyDescent="0.25">
      <c r="A6" s="313"/>
      <c r="B6" s="322"/>
      <c r="C6" s="322"/>
      <c r="D6" s="323"/>
      <c r="E6" s="6" t="s">
        <v>6</v>
      </c>
      <c r="F6" s="6" t="s">
        <v>7</v>
      </c>
      <c r="G6" s="6" t="s">
        <v>6</v>
      </c>
      <c r="H6" s="6" t="s">
        <v>7</v>
      </c>
      <c r="I6" s="6" t="s">
        <v>6</v>
      </c>
      <c r="J6" s="6" t="s">
        <v>7</v>
      </c>
      <c r="K6" s="313"/>
      <c r="L6" s="322"/>
      <c r="M6" s="322"/>
      <c r="N6" s="323"/>
      <c r="O6" s="6"/>
      <c r="P6" s="313"/>
      <c r="Q6" s="6" t="s">
        <v>6</v>
      </c>
      <c r="R6" s="6" t="s">
        <v>7</v>
      </c>
      <c r="S6" s="313"/>
      <c r="T6" s="322"/>
      <c r="U6" s="322"/>
      <c r="V6" s="323"/>
      <c r="W6" s="6" t="s">
        <v>6</v>
      </c>
      <c r="X6" s="6" t="s">
        <v>7</v>
      </c>
    </row>
    <row r="7" spans="1:24" x14ac:dyDescent="0.25">
      <c r="A7" s="286" t="s">
        <v>48</v>
      </c>
      <c r="B7" s="287"/>
      <c r="C7" s="287"/>
      <c r="D7" s="288"/>
      <c r="E7" s="8">
        <v>167836708</v>
      </c>
      <c r="F7" s="8">
        <v>220713438</v>
      </c>
      <c r="G7" s="8">
        <f>'[1]4. PH. műk. bev.'!E10</f>
        <v>0</v>
      </c>
      <c r="H7" s="8"/>
      <c r="I7" s="8"/>
      <c r="J7" s="8"/>
      <c r="K7" s="8" t="s">
        <v>48</v>
      </c>
      <c r="L7" s="8"/>
      <c r="M7" s="8"/>
      <c r="N7" s="8"/>
      <c r="O7" s="8"/>
      <c r="P7" s="8" t="s">
        <v>48</v>
      </c>
      <c r="Q7" s="8"/>
      <c r="R7" s="8"/>
      <c r="S7" s="8" t="s">
        <v>48</v>
      </c>
      <c r="T7" s="8"/>
      <c r="U7" s="8"/>
      <c r="V7" s="8"/>
      <c r="W7" s="8">
        <f t="shared" ref="W7:X9" si="0">Q7+I7+G7+E7</f>
        <v>167836708</v>
      </c>
      <c r="X7" s="8">
        <f t="shared" si="0"/>
        <v>220713438</v>
      </c>
    </row>
    <row r="8" spans="1:24" x14ac:dyDescent="0.25">
      <c r="A8" s="286" t="s">
        <v>49</v>
      </c>
      <c r="B8" s="287"/>
      <c r="C8" s="287"/>
      <c r="D8" s="288"/>
      <c r="E8" s="8">
        <v>95063450</v>
      </c>
      <c r="F8" s="8">
        <v>101098370</v>
      </c>
      <c r="G8" s="8"/>
      <c r="H8" s="8"/>
      <c r="I8" s="8"/>
      <c r="J8" s="8"/>
      <c r="K8" s="8" t="s">
        <v>49</v>
      </c>
      <c r="L8" s="8"/>
      <c r="M8" s="8"/>
      <c r="N8" s="8"/>
      <c r="O8" s="8"/>
      <c r="P8" s="8" t="s">
        <v>49</v>
      </c>
      <c r="Q8" s="8"/>
      <c r="R8" s="8"/>
      <c r="S8" s="8" t="s">
        <v>49</v>
      </c>
      <c r="T8" s="8"/>
      <c r="U8" s="8"/>
      <c r="V8" s="8"/>
      <c r="W8" s="8">
        <f t="shared" si="0"/>
        <v>95063450</v>
      </c>
      <c r="X8" s="8">
        <f t="shared" si="0"/>
        <v>101098370</v>
      </c>
    </row>
    <row r="9" spans="1:24" ht="19.5" customHeight="1" x14ac:dyDescent="0.25">
      <c r="A9" s="280" t="s">
        <v>340</v>
      </c>
      <c r="B9" s="281"/>
      <c r="C9" s="281"/>
      <c r="D9" s="282"/>
      <c r="E9" s="8">
        <v>499510172</v>
      </c>
      <c r="F9" s="8">
        <v>628528586</v>
      </c>
      <c r="G9" s="8">
        <f>'[1]4. PH. műk. bev.'!E12</f>
        <v>0</v>
      </c>
      <c r="H9" s="8"/>
      <c r="I9" s="8"/>
      <c r="J9" s="8"/>
      <c r="K9" s="283" t="s">
        <v>50</v>
      </c>
      <c r="L9" s="284"/>
      <c r="M9" s="284"/>
      <c r="N9" s="285"/>
      <c r="O9" s="8"/>
      <c r="P9" s="8" t="s">
        <v>50</v>
      </c>
      <c r="Q9" s="8"/>
      <c r="R9" s="8"/>
      <c r="S9" s="8" t="s">
        <v>50</v>
      </c>
      <c r="T9" s="8"/>
      <c r="U9" s="8"/>
      <c r="V9" s="8"/>
      <c r="W9" s="8">
        <f t="shared" si="0"/>
        <v>499510172</v>
      </c>
      <c r="X9" s="8">
        <f t="shared" si="0"/>
        <v>628528586</v>
      </c>
    </row>
    <row r="10" spans="1:24" ht="16.5" customHeight="1" x14ac:dyDescent="0.25">
      <c r="A10" s="280" t="s">
        <v>339</v>
      </c>
      <c r="B10" s="281"/>
      <c r="C10" s="281"/>
      <c r="D10" s="282"/>
      <c r="E10" s="8">
        <v>82318244</v>
      </c>
      <c r="F10" s="8">
        <v>77012035</v>
      </c>
      <c r="G10" s="8"/>
      <c r="H10" s="8"/>
      <c r="I10" s="8"/>
      <c r="J10" s="8"/>
      <c r="K10" s="214"/>
      <c r="L10" s="220"/>
      <c r="M10" s="220"/>
      <c r="N10" s="221"/>
      <c r="O10" s="8"/>
      <c r="P10" s="8"/>
      <c r="Q10" s="8"/>
      <c r="R10" s="8"/>
      <c r="S10" s="8"/>
      <c r="T10" s="8"/>
      <c r="U10" s="8"/>
      <c r="V10" s="8"/>
      <c r="W10" s="8"/>
      <c r="X10" s="8"/>
    </row>
    <row r="11" spans="1:24" x14ac:dyDescent="0.25">
      <c r="A11" s="286" t="s">
        <v>51</v>
      </c>
      <c r="B11" s="287"/>
      <c r="C11" s="287"/>
      <c r="D11" s="288"/>
      <c r="E11" s="8">
        <v>4003200</v>
      </c>
      <c r="F11" s="8">
        <v>6486859</v>
      </c>
      <c r="G11" s="8">
        <f>'[1]4. PH. műk. bev.'!E13</f>
        <v>0</v>
      </c>
      <c r="H11" s="8"/>
      <c r="I11" s="8"/>
      <c r="J11" s="8"/>
      <c r="K11" s="8" t="s">
        <v>51</v>
      </c>
      <c r="L11" s="8"/>
      <c r="M11" s="8"/>
      <c r="N11" s="8"/>
      <c r="O11" s="8"/>
      <c r="P11" s="8" t="s">
        <v>51</v>
      </c>
      <c r="Q11" s="8"/>
      <c r="R11" s="8"/>
      <c r="S11" s="8" t="s">
        <v>51</v>
      </c>
      <c r="T11" s="8"/>
      <c r="U11" s="8"/>
      <c r="V11" s="8"/>
      <c r="W11" s="8">
        <f t="shared" ref="W11:W51" si="1">Q11+I11+G11+E11</f>
        <v>4003200</v>
      </c>
      <c r="X11" s="8">
        <f t="shared" ref="X11:X51" si="2">R11+J11+H11+F11</f>
        <v>6486859</v>
      </c>
    </row>
    <row r="12" spans="1:24" ht="18.75" customHeight="1" x14ac:dyDescent="0.25">
      <c r="A12" s="286" t="s">
        <v>52</v>
      </c>
      <c r="B12" s="287"/>
      <c r="C12" s="287"/>
      <c r="D12" s="288"/>
      <c r="E12" s="8">
        <v>36184896</v>
      </c>
      <c r="F12" s="8">
        <v>35975047</v>
      </c>
      <c r="G12" s="8">
        <f>'[1]4. PH. műk. bev.'!E14</f>
        <v>0</v>
      </c>
      <c r="H12" s="8"/>
      <c r="I12" s="8"/>
      <c r="J12" s="8"/>
      <c r="K12" s="8" t="s">
        <v>52</v>
      </c>
      <c r="L12" s="8"/>
      <c r="M12" s="8"/>
      <c r="N12" s="8"/>
      <c r="O12" s="8"/>
      <c r="P12" s="8" t="s">
        <v>52</v>
      </c>
      <c r="Q12" s="8"/>
      <c r="R12" s="8"/>
      <c r="S12" s="8" t="s">
        <v>52</v>
      </c>
      <c r="T12" s="8"/>
      <c r="U12" s="8"/>
      <c r="V12" s="8"/>
      <c r="W12" s="8">
        <f t="shared" si="1"/>
        <v>36184896</v>
      </c>
      <c r="X12" s="8">
        <f t="shared" si="2"/>
        <v>35975047</v>
      </c>
    </row>
    <row r="13" spans="1:24" x14ac:dyDescent="0.25">
      <c r="A13" s="286" t="s">
        <v>53</v>
      </c>
      <c r="B13" s="287"/>
      <c r="C13" s="287"/>
      <c r="D13" s="288"/>
      <c r="E13" s="8"/>
      <c r="F13" s="8">
        <v>2844442</v>
      </c>
      <c r="G13" s="8">
        <f>'[1]4. PH. műk. bev.'!E15</f>
        <v>0</v>
      </c>
      <c r="H13" s="8"/>
      <c r="I13" s="8"/>
      <c r="J13" s="8"/>
      <c r="K13" s="8" t="s">
        <v>53</v>
      </c>
      <c r="L13" s="8"/>
      <c r="M13" s="8"/>
      <c r="N13" s="8"/>
      <c r="O13" s="8"/>
      <c r="P13" s="8" t="s">
        <v>53</v>
      </c>
      <c r="Q13" s="8"/>
      <c r="R13" s="8"/>
      <c r="S13" s="8" t="s">
        <v>53</v>
      </c>
      <c r="T13" s="8"/>
      <c r="U13" s="8"/>
      <c r="V13" s="8"/>
      <c r="W13" s="8">
        <f t="shared" si="1"/>
        <v>0</v>
      </c>
      <c r="X13" s="8">
        <f t="shared" si="2"/>
        <v>2844442</v>
      </c>
    </row>
    <row r="14" spans="1:24" ht="23.25" customHeight="1" x14ac:dyDescent="0.25">
      <c r="A14" s="280" t="s">
        <v>54</v>
      </c>
      <c r="B14" s="281"/>
      <c r="C14" s="281"/>
      <c r="D14" s="282"/>
      <c r="E14" s="8"/>
      <c r="F14" s="8"/>
      <c r="G14" s="8"/>
      <c r="H14" s="8"/>
      <c r="I14" s="8"/>
      <c r="J14" s="8"/>
      <c r="K14" s="280" t="s">
        <v>54</v>
      </c>
      <c r="L14" s="281"/>
      <c r="M14" s="281"/>
      <c r="N14" s="282"/>
      <c r="O14" s="8"/>
      <c r="P14" s="8" t="s">
        <v>54</v>
      </c>
      <c r="Q14" s="8"/>
      <c r="R14" s="8"/>
      <c r="S14" s="8" t="s">
        <v>54</v>
      </c>
      <c r="T14" s="8"/>
      <c r="U14" s="8"/>
      <c r="V14" s="8"/>
      <c r="W14" s="8">
        <f t="shared" si="1"/>
        <v>0</v>
      </c>
      <c r="X14" s="8">
        <f t="shared" si="2"/>
        <v>0</v>
      </c>
    </row>
    <row r="15" spans="1:24" ht="23.25" customHeight="1" x14ac:dyDescent="0.25">
      <c r="A15" s="280" t="s">
        <v>55</v>
      </c>
      <c r="B15" s="281"/>
      <c r="C15" s="281"/>
      <c r="D15" s="282"/>
      <c r="E15" s="8"/>
      <c r="F15" s="8"/>
      <c r="G15" s="8"/>
      <c r="H15" s="8"/>
      <c r="I15" s="8"/>
      <c r="J15" s="8"/>
      <c r="K15" s="280" t="s">
        <v>55</v>
      </c>
      <c r="L15" s="281"/>
      <c r="M15" s="281"/>
      <c r="N15" s="282"/>
      <c r="O15" s="8"/>
      <c r="P15" s="8" t="s">
        <v>55</v>
      </c>
      <c r="Q15" s="8"/>
      <c r="R15" s="8"/>
      <c r="S15" s="8" t="s">
        <v>55</v>
      </c>
      <c r="T15" s="8"/>
      <c r="U15" s="8"/>
      <c r="V15" s="8"/>
      <c r="W15" s="8">
        <f t="shared" si="1"/>
        <v>0</v>
      </c>
      <c r="X15" s="8">
        <f t="shared" si="2"/>
        <v>0</v>
      </c>
    </row>
    <row r="16" spans="1:24" ht="23.25" customHeight="1" x14ac:dyDescent="0.25">
      <c r="A16" s="280" t="s">
        <v>56</v>
      </c>
      <c r="B16" s="281"/>
      <c r="C16" s="281"/>
      <c r="D16" s="282"/>
      <c r="E16" s="8"/>
      <c r="F16" s="8"/>
      <c r="G16" s="8"/>
      <c r="H16" s="8"/>
      <c r="I16" s="8"/>
      <c r="J16" s="8"/>
      <c r="K16" s="280" t="s">
        <v>56</v>
      </c>
      <c r="L16" s="281"/>
      <c r="M16" s="281"/>
      <c r="N16" s="282"/>
      <c r="O16" s="8"/>
      <c r="P16" s="8" t="s">
        <v>56</v>
      </c>
      <c r="Q16" s="8"/>
      <c r="R16" s="8"/>
      <c r="S16" s="8" t="s">
        <v>56</v>
      </c>
      <c r="T16" s="8"/>
      <c r="U16" s="8"/>
      <c r="V16" s="8"/>
      <c r="W16" s="8">
        <f t="shared" si="1"/>
        <v>0</v>
      </c>
      <c r="X16" s="8">
        <f t="shared" si="2"/>
        <v>0</v>
      </c>
    </row>
    <row r="17" spans="1:24" ht="12.75" customHeight="1" x14ac:dyDescent="0.25">
      <c r="A17" s="280" t="s">
        <v>57</v>
      </c>
      <c r="B17" s="281"/>
      <c r="C17" s="281"/>
      <c r="D17" s="282"/>
      <c r="E17" s="8">
        <v>256800529</v>
      </c>
      <c r="F17" s="8">
        <v>384345108</v>
      </c>
      <c r="G17" s="8"/>
      <c r="H17" s="8"/>
      <c r="I17" s="8"/>
      <c r="J17" s="8"/>
      <c r="K17" s="8" t="s">
        <v>57</v>
      </c>
      <c r="L17" s="8"/>
      <c r="M17" s="8"/>
      <c r="N17" s="8"/>
      <c r="O17" s="8"/>
      <c r="P17" s="8" t="s">
        <v>57</v>
      </c>
      <c r="Q17" s="8"/>
      <c r="R17" s="8">
        <v>4776965</v>
      </c>
      <c r="S17" s="8" t="s">
        <v>57</v>
      </c>
      <c r="T17" s="8"/>
      <c r="U17" s="8"/>
      <c r="V17" s="8"/>
      <c r="W17" s="8">
        <f t="shared" si="1"/>
        <v>256800529</v>
      </c>
      <c r="X17" s="8">
        <f t="shared" si="2"/>
        <v>389122073</v>
      </c>
    </row>
    <row r="18" spans="1:24" s="92" customFormat="1" ht="12.75" customHeight="1" x14ac:dyDescent="0.25">
      <c r="A18" s="295" t="s">
        <v>58</v>
      </c>
      <c r="B18" s="296"/>
      <c r="C18" s="296"/>
      <c r="D18" s="297"/>
      <c r="E18" s="122">
        <f t="shared" ref="E18:J18" si="3">SUM(E7:E17)</f>
        <v>1141717199</v>
      </c>
      <c r="F18" s="122">
        <f t="shared" si="3"/>
        <v>1457003885</v>
      </c>
      <c r="G18" s="122">
        <f t="shared" si="3"/>
        <v>0</v>
      </c>
      <c r="H18" s="122">
        <f t="shared" si="3"/>
        <v>0</v>
      </c>
      <c r="I18" s="122">
        <f t="shared" si="3"/>
        <v>0</v>
      </c>
      <c r="J18" s="122">
        <f t="shared" si="3"/>
        <v>0</v>
      </c>
      <c r="K18" s="122" t="s">
        <v>58</v>
      </c>
      <c r="L18" s="122"/>
      <c r="M18" s="122"/>
      <c r="N18" s="122"/>
      <c r="O18" s="122"/>
      <c r="P18" s="122" t="s">
        <v>58</v>
      </c>
      <c r="Q18" s="122">
        <f>SUM(Q7:Q17)</f>
        <v>0</v>
      </c>
      <c r="R18" s="122">
        <f>SUM(R7:R17)</f>
        <v>4776965</v>
      </c>
      <c r="S18" s="122" t="s">
        <v>58</v>
      </c>
      <c r="T18" s="122"/>
      <c r="U18" s="122"/>
      <c r="V18" s="122"/>
      <c r="W18" s="122">
        <f t="shared" si="1"/>
        <v>1141717199</v>
      </c>
      <c r="X18" s="122">
        <f t="shared" si="2"/>
        <v>1461780850</v>
      </c>
    </row>
    <row r="19" spans="1:24" x14ac:dyDescent="0.25">
      <c r="A19" s="286"/>
      <c r="B19" s="287"/>
      <c r="C19" s="287"/>
      <c r="D19" s="28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>
        <f t="shared" si="1"/>
        <v>0</v>
      </c>
      <c r="X19" s="8">
        <f t="shared" si="2"/>
        <v>0</v>
      </c>
    </row>
    <row r="20" spans="1:24" s="92" customFormat="1" x14ac:dyDescent="0.25">
      <c r="A20" s="289" t="s">
        <v>59</v>
      </c>
      <c r="B20" s="290"/>
      <c r="C20" s="290"/>
      <c r="D20" s="291"/>
      <c r="E20" s="122">
        <v>45000000</v>
      </c>
      <c r="F20" s="122">
        <v>67008020</v>
      </c>
      <c r="G20" s="122">
        <v>0</v>
      </c>
      <c r="H20" s="122">
        <v>0</v>
      </c>
      <c r="I20" s="122">
        <v>0</v>
      </c>
      <c r="J20" s="122">
        <v>0</v>
      </c>
      <c r="K20" s="122" t="s">
        <v>59</v>
      </c>
      <c r="L20" s="122"/>
      <c r="M20" s="122"/>
      <c r="N20" s="122"/>
      <c r="O20" s="122"/>
      <c r="P20" s="122" t="s">
        <v>59</v>
      </c>
      <c r="Q20" s="122">
        <v>0</v>
      </c>
      <c r="R20" s="122">
        <v>0</v>
      </c>
      <c r="S20" s="122" t="s">
        <v>59</v>
      </c>
      <c r="T20" s="122"/>
      <c r="U20" s="122"/>
      <c r="V20" s="122"/>
      <c r="W20" s="122">
        <f t="shared" si="1"/>
        <v>45000000</v>
      </c>
      <c r="X20" s="122">
        <f t="shared" si="2"/>
        <v>67008020</v>
      </c>
    </row>
    <row r="21" spans="1:24" x14ac:dyDescent="0.25">
      <c r="A21" s="292"/>
      <c r="B21" s="293"/>
      <c r="C21" s="293"/>
      <c r="D21" s="294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>
        <f t="shared" si="1"/>
        <v>0</v>
      </c>
      <c r="X21" s="8">
        <f t="shared" si="2"/>
        <v>0</v>
      </c>
    </row>
    <row r="22" spans="1:24" x14ac:dyDescent="0.25">
      <c r="A22" s="286" t="s">
        <v>60</v>
      </c>
      <c r="B22" s="287"/>
      <c r="C22" s="287"/>
      <c r="D22" s="288"/>
      <c r="E22" s="8">
        <v>112141732</v>
      </c>
      <c r="F22" s="8">
        <v>58718569</v>
      </c>
      <c r="G22" s="8"/>
      <c r="H22" s="8"/>
      <c r="I22" s="8"/>
      <c r="J22" s="8"/>
      <c r="K22" s="8" t="s">
        <v>60</v>
      </c>
      <c r="L22" s="8"/>
      <c r="M22" s="8"/>
      <c r="N22" s="8"/>
      <c r="O22" s="8"/>
      <c r="P22" s="8" t="s">
        <v>60</v>
      </c>
      <c r="Q22" s="8"/>
      <c r="R22" s="8">
        <v>30000</v>
      </c>
      <c r="S22" s="8" t="s">
        <v>60</v>
      </c>
      <c r="T22" s="8"/>
      <c r="U22" s="8"/>
      <c r="V22" s="8"/>
      <c r="W22" s="8">
        <f t="shared" si="1"/>
        <v>112141732</v>
      </c>
      <c r="X22" s="8">
        <f t="shared" si="2"/>
        <v>58748569</v>
      </c>
    </row>
    <row r="23" spans="1:24" ht="12.75" customHeight="1" x14ac:dyDescent="0.25">
      <c r="A23" s="280" t="s">
        <v>61</v>
      </c>
      <c r="B23" s="281"/>
      <c r="C23" s="281"/>
      <c r="D23" s="282"/>
      <c r="E23" s="8">
        <v>19662160</v>
      </c>
      <c r="F23" s="8">
        <v>30987415</v>
      </c>
      <c r="G23" s="8"/>
      <c r="H23" s="8">
        <v>2510305</v>
      </c>
      <c r="I23" s="8"/>
      <c r="J23" s="8"/>
      <c r="K23" s="8" t="s">
        <v>61</v>
      </c>
      <c r="L23" s="8"/>
      <c r="M23" s="8"/>
      <c r="N23" s="8"/>
      <c r="O23" s="8"/>
      <c r="P23" s="8" t="s">
        <v>61</v>
      </c>
      <c r="Q23" s="8">
        <v>10000000</v>
      </c>
      <c r="R23" s="8">
        <v>4568211</v>
      </c>
      <c r="S23" s="8" t="s">
        <v>61</v>
      </c>
      <c r="T23" s="8"/>
      <c r="U23" s="8"/>
      <c r="V23" s="8"/>
      <c r="W23" s="8">
        <f t="shared" si="1"/>
        <v>29662160</v>
      </c>
      <c r="X23" s="8">
        <f t="shared" si="2"/>
        <v>38065931</v>
      </c>
    </row>
    <row r="24" spans="1:24" ht="12.75" customHeight="1" x14ac:dyDescent="0.25">
      <c r="A24" s="286" t="s">
        <v>62</v>
      </c>
      <c r="B24" s="287"/>
      <c r="C24" s="287"/>
      <c r="D24" s="288"/>
      <c r="E24" s="8"/>
      <c r="F24" s="8">
        <v>900000</v>
      </c>
      <c r="G24" s="8">
        <v>2000000</v>
      </c>
      <c r="H24" s="8">
        <v>2070000</v>
      </c>
      <c r="I24" s="8">
        <v>1320000</v>
      </c>
      <c r="J24" s="8">
        <v>1271510</v>
      </c>
      <c r="K24" s="8" t="s">
        <v>62</v>
      </c>
      <c r="L24" s="8"/>
      <c r="M24" s="8"/>
      <c r="N24" s="8"/>
      <c r="O24" s="8"/>
      <c r="P24" s="8" t="s">
        <v>62</v>
      </c>
      <c r="Q24" s="8"/>
      <c r="R24" s="8"/>
      <c r="S24" s="8" t="s">
        <v>62</v>
      </c>
      <c r="T24" s="8"/>
      <c r="U24" s="8"/>
      <c r="V24" s="8"/>
      <c r="W24" s="8">
        <f t="shared" si="1"/>
        <v>3320000</v>
      </c>
      <c r="X24" s="8">
        <f t="shared" si="2"/>
        <v>4241510</v>
      </c>
    </row>
    <row r="25" spans="1:24" ht="12.75" customHeight="1" x14ac:dyDescent="0.25">
      <c r="A25" s="286" t="s">
        <v>63</v>
      </c>
      <c r="B25" s="287"/>
      <c r="C25" s="287"/>
      <c r="D25" s="288"/>
      <c r="E25" s="8"/>
      <c r="F25" s="8"/>
      <c r="G25" s="8"/>
      <c r="H25" s="8"/>
      <c r="I25" s="8"/>
      <c r="J25" s="8"/>
      <c r="K25" s="8" t="s">
        <v>63</v>
      </c>
      <c r="L25" s="8"/>
      <c r="M25" s="8"/>
      <c r="N25" s="8"/>
      <c r="O25" s="8"/>
      <c r="P25" s="8" t="s">
        <v>63</v>
      </c>
      <c r="Q25" s="8"/>
      <c r="R25" s="8"/>
      <c r="S25" s="8" t="s">
        <v>63</v>
      </c>
      <c r="T25" s="8"/>
      <c r="U25" s="8"/>
      <c r="V25" s="8"/>
      <c r="W25" s="8">
        <f t="shared" si="1"/>
        <v>0</v>
      </c>
      <c r="X25" s="8">
        <f t="shared" si="2"/>
        <v>0</v>
      </c>
    </row>
    <row r="26" spans="1:24" ht="12.75" customHeight="1" x14ac:dyDescent="0.25">
      <c r="A26" s="286" t="s">
        <v>64</v>
      </c>
      <c r="B26" s="287"/>
      <c r="C26" s="287"/>
      <c r="D26" s="288"/>
      <c r="E26" s="8">
        <v>1900000</v>
      </c>
      <c r="F26" s="8">
        <v>3855247</v>
      </c>
      <c r="G26" s="8"/>
      <c r="H26" s="8"/>
      <c r="I26" s="8"/>
      <c r="J26" s="8"/>
      <c r="K26" s="8" t="s">
        <v>64</v>
      </c>
      <c r="L26" s="8"/>
      <c r="M26" s="8"/>
      <c r="N26" s="8"/>
      <c r="O26" s="8"/>
      <c r="P26" s="8" t="s">
        <v>64</v>
      </c>
      <c r="Q26" s="8"/>
      <c r="R26" s="8"/>
      <c r="S26" s="8" t="s">
        <v>64</v>
      </c>
      <c r="T26" s="8"/>
      <c r="U26" s="8"/>
      <c r="V26" s="8"/>
      <c r="W26" s="8">
        <f t="shared" si="1"/>
        <v>1900000</v>
      </c>
      <c r="X26" s="8">
        <f t="shared" si="2"/>
        <v>3855247</v>
      </c>
    </row>
    <row r="27" spans="1:24" ht="12.75" customHeight="1" x14ac:dyDescent="0.25">
      <c r="A27" s="286" t="s">
        <v>65</v>
      </c>
      <c r="B27" s="287"/>
      <c r="C27" s="287"/>
      <c r="D27" s="288"/>
      <c r="E27" s="8">
        <v>35412999</v>
      </c>
      <c r="F27" s="8">
        <v>17357110</v>
      </c>
      <c r="G27" s="8">
        <v>540000</v>
      </c>
      <c r="H27" s="8">
        <v>980000</v>
      </c>
      <c r="I27" s="8">
        <v>86400</v>
      </c>
      <c r="J27" s="8">
        <v>112400</v>
      </c>
      <c r="K27" s="8" t="s">
        <v>65</v>
      </c>
      <c r="L27" s="8"/>
      <c r="M27" s="8"/>
      <c r="N27" s="8"/>
      <c r="O27" s="8"/>
      <c r="P27" s="8" t="s">
        <v>65</v>
      </c>
      <c r="Q27" s="8"/>
      <c r="R27" s="8"/>
      <c r="S27" s="8" t="s">
        <v>65</v>
      </c>
      <c r="T27" s="8"/>
      <c r="U27" s="8"/>
      <c r="V27" s="8"/>
      <c r="W27" s="8">
        <f t="shared" si="1"/>
        <v>36039399</v>
      </c>
      <c r="X27" s="8">
        <f t="shared" si="2"/>
        <v>18449510</v>
      </c>
    </row>
    <row r="28" spans="1:24" ht="12.75" customHeight="1" x14ac:dyDescent="0.25">
      <c r="A28" s="286" t="s">
        <v>66</v>
      </c>
      <c r="B28" s="287"/>
      <c r="C28" s="287"/>
      <c r="D28" s="288"/>
      <c r="E28" s="8"/>
      <c r="F28" s="8"/>
      <c r="G28" s="8"/>
      <c r="H28" s="8"/>
      <c r="I28" s="8"/>
      <c r="J28" s="8"/>
      <c r="K28" s="8" t="s">
        <v>66</v>
      </c>
      <c r="L28" s="8"/>
      <c r="M28" s="8"/>
      <c r="N28" s="8"/>
      <c r="O28" s="8"/>
      <c r="P28" s="8" t="s">
        <v>66</v>
      </c>
      <c r="Q28" s="8"/>
      <c r="R28" s="8"/>
      <c r="S28" s="8" t="s">
        <v>66</v>
      </c>
      <c r="T28" s="8"/>
      <c r="U28" s="8"/>
      <c r="V28" s="8"/>
      <c r="W28" s="8">
        <f t="shared" si="1"/>
        <v>0</v>
      </c>
      <c r="X28" s="8">
        <f t="shared" si="2"/>
        <v>0</v>
      </c>
    </row>
    <row r="29" spans="1:24" ht="12.75" customHeight="1" x14ac:dyDescent="0.25">
      <c r="A29" s="286" t="s">
        <v>67</v>
      </c>
      <c r="B29" s="287"/>
      <c r="C29" s="287"/>
      <c r="D29" s="288"/>
      <c r="E29" s="8">
        <v>10000</v>
      </c>
      <c r="F29" s="8">
        <v>10000</v>
      </c>
      <c r="G29" s="8"/>
      <c r="H29" s="8">
        <v>1</v>
      </c>
      <c r="I29" s="8"/>
      <c r="J29" s="8"/>
      <c r="K29" s="8" t="s">
        <v>67</v>
      </c>
      <c r="L29" s="8"/>
      <c r="M29" s="8"/>
      <c r="N29" s="8"/>
      <c r="O29" s="8"/>
      <c r="P29" s="8" t="s">
        <v>67</v>
      </c>
      <c r="Q29" s="8"/>
      <c r="R29" s="8">
        <v>1</v>
      </c>
      <c r="S29" s="8" t="s">
        <v>67</v>
      </c>
      <c r="T29" s="8"/>
      <c r="U29" s="8"/>
      <c r="V29" s="8"/>
      <c r="W29" s="8">
        <f t="shared" si="1"/>
        <v>10000</v>
      </c>
      <c r="X29" s="8">
        <f t="shared" si="2"/>
        <v>10002</v>
      </c>
    </row>
    <row r="30" spans="1:24" x14ac:dyDescent="0.25">
      <c r="A30" s="286" t="s">
        <v>68</v>
      </c>
      <c r="B30" s="287"/>
      <c r="C30" s="287"/>
      <c r="D30" s="288"/>
      <c r="E30" s="8"/>
      <c r="F30" s="8"/>
      <c r="G30" s="8"/>
      <c r="H30" s="8"/>
      <c r="I30" s="8"/>
      <c r="J30" s="8"/>
      <c r="K30" s="8" t="s">
        <v>68</v>
      </c>
      <c r="L30" s="8"/>
      <c r="M30" s="8"/>
      <c r="N30" s="8"/>
      <c r="O30" s="8"/>
      <c r="P30" s="8" t="s">
        <v>68</v>
      </c>
      <c r="Q30" s="8"/>
      <c r="R30" s="8"/>
      <c r="S30" s="8" t="s">
        <v>68</v>
      </c>
      <c r="T30" s="8"/>
      <c r="U30" s="8"/>
      <c r="V30" s="8"/>
      <c r="W30" s="8">
        <f t="shared" si="1"/>
        <v>0</v>
      </c>
      <c r="X30" s="8">
        <f t="shared" si="2"/>
        <v>0</v>
      </c>
    </row>
    <row r="31" spans="1:24" x14ac:dyDescent="0.25">
      <c r="A31" s="286" t="s">
        <v>69</v>
      </c>
      <c r="B31" s="287"/>
      <c r="C31" s="287"/>
      <c r="D31" s="288"/>
      <c r="E31" s="8"/>
      <c r="F31" s="8">
        <v>142000</v>
      </c>
      <c r="G31" s="8"/>
      <c r="H31" s="8"/>
      <c r="I31" s="8"/>
      <c r="J31" s="8"/>
      <c r="K31" s="8" t="s">
        <v>69</v>
      </c>
      <c r="L31" s="8"/>
      <c r="M31" s="8"/>
      <c r="N31" s="8"/>
      <c r="O31" s="8"/>
      <c r="P31" s="8" t="s">
        <v>69</v>
      </c>
      <c r="Q31" s="8"/>
      <c r="R31" s="8"/>
      <c r="S31" s="8" t="s">
        <v>69</v>
      </c>
      <c r="T31" s="8"/>
      <c r="U31" s="8"/>
      <c r="V31" s="8"/>
      <c r="W31" s="8">
        <f t="shared" si="1"/>
        <v>0</v>
      </c>
      <c r="X31" s="8">
        <f t="shared" si="2"/>
        <v>142000</v>
      </c>
    </row>
    <row r="32" spans="1:24" x14ac:dyDescent="0.25">
      <c r="A32" s="286" t="s">
        <v>70</v>
      </c>
      <c r="B32" s="287"/>
      <c r="C32" s="287"/>
      <c r="D32" s="288"/>
      <c r="E32" s="8"/>
      <c r="F32" s="8">
        <v>11320682</v>
      </c>
      <c r="G32" s="8"/>
      <c r="H32" s="8">
        <v>10000</v>
      </c>
      <c r="I32" s="8"/>
      <c r="J32" s="8">
        <v>4000</v>
      </c>
      <c r="K32" s="8" t="s">
        <v>70</v>
      </c>
      <c r="L32" s="8"/>
      <c r="M32" s="8"/>
      <c r="N32" s="8"/>
      <c r="O32" s="8"/>
      <c r="P32" s="8" t="s">
        <v>70</v>
      </c>
      <c r="Q32" s="8"/>
      <c r="R32" s="8">
        <v>4477</v>
      </c>
      <c r="S32" s="8" t="s">
        <v>70</v>
      </c>
      <c r="T32" s="8"/>
      <c r="U32" s="8"/>
      <c r="V32" s="8"/>
      <c r="W32" s="8">
        <f t="shared" si="1"/>
        <v>0</v>
      </c>
      <c r="X32" s="8">
        <f t="shared" si="2"/>
        <v>11339159</v>
      </c>
    </row>
    <row r="33" spans="1:24" s="92" customFormat="1" x14ac:dyDescent="0.25">
      <c r="A33" s="298" t="s">
        <v>71</v>
      </c>
      <c r="B33" s="299"/>
      <c r="C33" s="299"/>
      <c r="D33" s="300"/>
      <c r="E33" s="122">
        <f t="shared" ref="E33:J33" si="4">SUM(E22:E32)</f>
        <v>169126891</v>
      </c>
      <c r="F33" s="122">
        <f t="shared" si="4"/>
        <v>123291023</v>
      </c>
      <c r="G33" s="122">
        <f t="shared" si="4"/>
        <v>2540000</v>
      </c>
      <c r="H33" s="122">
        <f t="shared" si="4"/>
        <v>5570306</v>
      </c>
      <c r="I33" s="122">
        <f t="shared" si="4"/>
        <v>1406400</v>
      </c>
      <c r="J33" s="122">
        <f t="shared" si="4"/>
        <v>1387910</v>
      </c>
      <c r="K33" s="122" t="s">
        <v>71</v>
      </c>
      <c r="L33" s="122"/>
      <c r="M33" s="122"/>
      <c r="N33" s="122"/>
      <c r="O33" s="122"/>
      <c r="P33" s="122" t="s">
        <v>71</v>
      </c>
      <c r="Q33" s="122">
        <f>SUM(Q22:Q32)</f>
        <v>10000000</v>
      </c>
      <c r="R33" s="122">
        <f>SUM(R22:R32)</f>
        <v>4602689</v>
      </c>
      <c r="S33" s="122" t="s">
        <v>71</v>
      </c>
      <c r="T33" s="122"/>
      <c r="U33" s="122"/>
      <c r="V33" s="122"/>
      <c r="W33" s="122">
        <f t="shared" si="1"/>
        <v>183073291</v>
      </c>
      <c r="X33" s="122">
        <f t="shared" si="2"/>
        <v>134851928</v>
      </c>
    </row>
    <row r="34" spans="1:24" ht="12.75" customHeight="1" x14ac:dyDescent="0.25">
      <c r="A34" s="301"/>
      <c r="B34" s="302"/>
      <c r="C34" s="302"/>
      <c r="D34" s="303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>
        <f t="shared" si="1"/>
        <v>0</v>
      </c>
      <c r="X34" s="8">
        <f t="shared" si="2"/>
        <v>0</v>
      </c>
    </row>
    <row r="35" spans="1:24" ht="23.25" customHeight="1" x14ac:dyDescent="0.25">
      <c r="A35" s="280" t="s">
        <v>72</v>
      </c>
      <c r="B35" s="281"/>
      <c r="C35" s="281"/>
      <c r="D35" s="282"/>
      <c r="E35" s="8">
        <v>0</v>
      </c>
      <c r="F35" s="8">
        <v>0</v>
      </c>
      <c r="G35" s="8"/>
      <c r="H35" s="8"/>
      <c r="I35" s="8"/>
      <c r="J35" s="8"/>
      <c r="K35" s="280" t="s">
        <v>72</v>
      </c>
      <c r="L35" s="281"/>
      <c r="M35" s="281"/>
      <c r="N35" s="282"/>
      <c r="O35" s="8"/>
      <c r="P35" s="8" t="s">
        <v>72</v>
      </c>
      <c r="Q35" s="8"/>
      <c r="R35" s="8"/>
      <c r="S35" s="8" t="s">
        <v>72</v>
      </c>
      <c r="T35" s="8"/>
      <c r="U35" s="8"/>
      <c r="V35" s="8"/>
      <c r="W35" s="8">
        <f t="shared" si="1"/>
        <v>0</v>
      </c>
      <c r="X35" s="8">
        <f t="shared" si="2"/>
        <v>0</v>
      </c>
    </row>
    <row r="36" spans="1:24" ht="23.25" customHeight="1" x14ac:dyDescent="0.25">
      <c r="A36" s="280" t="s">
        <v>73</v>
      </c>
      <c r="B36" s="281"/>
      <c r="C36" s="281"/>
      <c r="D36" s="282"/>
      <c r="E36" s="8">
        <v>12500000</v>
      </c>
      <c r="F36" s="8">
        <v>16300000</v>
      </c>
      <c r="G36" s="8"/>
      <c r="H36" s="8"/>
      <c r="I36" s="8"/>
      <c r="J36" s="8"/>
      <c r="K36" s="280" t="s">
        <v>73</v>
      </c>
      <c r="L36" s="281"/>
      <c r="M36" s="281"/>
      <c r="N36" s="282"/>
      <c r="O36" s="8"/>
      <c r="P36" s="8" t="s">
        <v>73</v>
      </c>
      <c r="Q36" s="8"/>
      <c r="R36" s="8"/>
      <c r="S36" s="8" t="s">
        <v>73</v>
      </c>
      <c r="T36" s="8"/>
      <c r="U36" s="8"/>
      <c r="V36" s="8"/>
      <c r="W36" s="8">
        <f t="shared" si="1"/>
        <v>12500000</v>
      </c>
      <c r="X36" s="8">
        <f t="shared" si="2"/>
        <v>16300000</v>
      </c>
    </row>
    <row r="37" spans="1:24" ht="12.75" customHeight="1" x14ac:dyDescent="0.25">
      <c r="A37" s="286" t="s">
        <v>74</v>
      </c>
      <c r="B37" s="287"/>
      <c r="C37" s="287"/>
      <c r="D37" s="288"/>
      <c r="E37" s="8"/>
      <c r="F37" s="8"/>
      <c r="G37" s="8">
        <v>0</v>
      </c>
      <c r="H37" s="8">
        <v>0</v>
      </c>
      <c r="I37" s="8">
        <v>0</v>
      </c>
      <c r="J37" s="8"/>
      <c r="K37" s="8" t="s">
        <v>74</v>
      </c>
      <c r="L37" s="8"/>
      <c r="M37" s="8"/>
      <c r="N37" s="8"/>
      <c r="O37" s="8"/>
      <c r="P37" s="8" t="s">
        <v>74</v>
      </c>
      <c r="Q37" s="8">
        <v>0</v>
      </c>
      <c r="R37" s="8"/>
      <c r="S37" s="8" t="s">
        <v>74</v>
      </c>
      <c r="T37" s="8"/>
      <c r="U37" s="8"/>
      <c r="V37" s="8"/>
      <c r="W37" s="8">
        <f t="shared" si="1"/>
        <v>0</v>
      </c>
      <c r="X37" s="8">
        <f t="shared" si="2"/>
        <v>0</v>
      </c>
    </row>
    <row r="38" spans="1:24" s="92" customFormat="1" ht="12.75" customHeight="1" x14ac:dyDescent="0.25">
      <c r="A38" s="298" t="s">
        <v>332</v>
      </c>
      <c r="B38" s="299"/>
      <c r="C38" s="299"/>
      <c r="D38" s="300"/>
      <c r="E38" s="122">
        <f t="shared" ref="E38:J38" si="5">SUM(E35:E37)</f>
        <v>12500000</v>
      </c>
      <c r="F38" s="122">
        <f t="shared" si="5"/>
        <v>16300000</v>
      </c>
      <c r="G38" s="122">
        <f t="shared" si="5"/>
        <v>0</v>
      </c>
      <c r="H38" s="122">
        <f t="shared" si="5"/>
        <v>0</v>
      </c>
      <c r="I38" s="122">
        <f t="shared" si="5"/>
        <v>0</v>
      </c>
      <c r="J38" s="122">
        <f t="shared" si="5"/>
        <v>0</v>
      </c>
      <c r="K38" s="122" t="s">
        <v>75</v>
      </c>
      <c r="L38" s="122"/>
      <c r="M38" s="122"/>
      <c r="N38" s="122"/>
      <c r="O38" s="122"/>
      <c r="P38" s="122" t="s">
        <v>75</v>
      </c>
      <c r="Q38" s="122">
        <f>SUM(Q35:Q37)</f>
        <v>0</v>
      </c>
      <c r="R38" s="122">
        <f>SUM(R35:R37)</f>
        <v>0</v>
      </c>
      <c r="S38" s="122" t="s">
        <v>75</v>
      </c>
      <c r="T38" s="122"/>
      <c r="U38" s="122"/>
      <c r="V38" s="122"/>
      <c r="W38" s="122">
        <f t="shared" si="1"/>
        <v>12500000</v>
      </c>
      <c r="X38" s="122">
        <f t="shared" si="2"/>
        <v>16300000</v>
      </c>
    </row>
    <row r="39" spans="1:24" ht="12.75" customHeight="1" x14ac:dyDescent="0.25">
      <c r="A39" s="286"/>
      <c r="B39" s="287"/>
      <c r="C39" s="287"/>
      <c r="D39" s="28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>
        <f t="shared" si="1"/>
        <v>0</v>
      </c>
      <c r="X39" s="8">
        <f t="shared" si="2"/>
        <v>0</v>
      </c>
    </row>
    <row r="40" spans="1:24" s="92" customFormat="1" ht="12.75" customHeight="1" x14ac:dyDescent="0.25">
      <c r="A40" s="298" t="s">
        <v>76</v>
      </c>
      <c r="B40" s="299"/>
      <c r="C40" s="299"/>
      <c r="D40" s="300"/>
      <c r="E40" s="122">
        <f t="shared" ref="E40:J40" si="6">E18+E20+E33+E38</f>
        <v>1368344090</v>
      </c>
      <c r="F40" s="122">
        <f>F18+F20+F33+F38</f>
        <v>1663602928</v>
      </c>
      <c r="G40" s="122">
        <f t="shared" si="6"/>
        <v>2540000</v>
      </c>
      <c r="H40" s="122">
        <f t="shared" si="6"/>
        <v>5570306</v>
      </c>
      <c r="I40" s="122">
        <f t="shared" si="6"/>
        <v>1406400</v>
      </c>
      <c r="J40" s="122">
        <f t="shared" si="6"/>
        <v>1387910</v>
      </c>
      <c r="K40" s="122" t="s">
        <v>76</v>
      </c>
      <c r="L40" s="122"/>
      <c r="M40" s="122"/>
      <c r="N40" s="122"/>
      <c r="O40" s="122"/>
      <c r="P40" s="122" t="s">
        <v>76</v>
      </c>
      <c r="Q40" s="122">
        <f>Q18+Q20+Q33+Q38</f>
        <v>10000000</v>
      </c>
      <c r="R40" s="122">
        <f>R18+R20+R33+R38</f>
        <v>9379654</v>
      </c>
      <c r="S40" s="122" t="s">
        <v>76</v>
      </c>
      <c r="T40" s="122"/>
      <c r="U40" s="122"/>
      <c r="V40" s="122"/>
      <c r="W40" s="122">
        <f t="shared" si="1"/>
        <v>1382290490</v>
      </c>
      <c r="X40" s="122">
        <f t="shared" si="2"/>
        <v>1679940798</v>
      </c>
    </row>
    <row r="41" spans="1:24" ht="12.75" customHeight="1" x14ac:dyDescent="0.25">
      <c r="A41" s="286"/>
      <c r="B41" s="287"/>
      <c r="C41" s="287"/>
      <c r="D41" s="28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>
        <f t="shared" si="1"/>
        <v>0</v>
      </c>
      <c r="X41" s="8">
        <f t="shared" si="2"/>
        <v>0</v>
      </c>
    </row>
    <row r="42" spans="1:24" x14ac:dyDescent="0.25">
      <c r="A42" s="286" t="s">
        <v>77</v>
      </c>
      <c r="B42" s="287"/>
      <c r="C42" s="287"/>
      <c r="D42" s="288"/>
      <c r="E42" s="8">
        <v>14000000</v>
      </c>
      <c r="F42" s="8">
        <v>14000000</v>
      </c>
      <c r="G42" s="8"/>
      <c r="H42" s="8"/>
      <c r="I42" s="8"/>
      <c r="J42" s="8"/>
      <c r="K42" s="8" t="s">
        <v>77</v>
      </c>
      <c r="L42" s="8"/>
      <c r="M42" s="8"/>
      <c r="N42" s="8"/>
      <c r="O42" s="8"/>
      <c r="P42" s="8" t="s">
        <v>77</v>
      </c>
      <c r="Q42" s="8"/>
      <c r="R42" s="8"/>
      <c r="S42" s="8" t="s">
        <v>77</v>
      </c>
      <c r="T42" s="8"/>
      <c r="U42" s="8"/>
      <c r="V42" s="8"/>
      <c r="W42" s="8">
        <f t="shared" si="1"/>
        <v>14000000</v>
      </c>
      <c r="X42" s="8">
        <f t="shared" si="2"/>
        <v>14000000</v>
      </c>
    </row>
    <row r="43" spans="1:24" x14ac:dyDescent="0.25">
      <c r="A43" s="286" t="s">
        <v>78</v>
      </c>
      <c r="B43" s="287"/>
      <c r="C43" s="287"/>
      <c r="D43" s="288"/>
      <c r="E43" s="8"/>
      <c r="F43" s="8"/>
      <c r="G43" s="8"/>
      <c r="H43" s="8"/>
      <c r="I43" s="8"/>
      <c r="J43" s="8"/>
      <c r="K43" s="8" t="s">
        <v>78</v>
      </c>
      <c r="L43" s="8"/>
      <c r="M43" s="8"/>
      <c r="N43" s="8"/>
      <c r="O43" s="8"/>
      <c r="P43" s="8" t="s">
        <v>78</v>
      </c>
      <c r="Q43" s="8"/>
      <c r="R43" s="8"/>
      <c r="S43" s="8" t="s">
        <v>78</v>
      </c>
      <c r="T43" s="8"/>
      <c r="U43" s="8"/>
      <c r="V43" s="8"/>
      <c r="W43" s="8">
        <f t="shared" si="1"/>
        <v>0</v>
      </c>
      <c r="X43" s="8">
        <f t="shared" si="2"/>
        <v>0</v>
      </c>
    </row>
    <row r="44" spans="1:24" x14ac:dyDescent="0.25">
      <c r="A44" s="286" t="s">
        <v>79</v>
      </c>
      <c r="B44" s="287"/>
      <c r="C44" s="287"/>
      <c r="D44" s="288"/>
      <c r="E44" s="8">
        <v>1034791146</v>
      </c>
      <c r="F44" s="8">
        <v>1112436305</v>
      </c>
      <c r="G44" s="8"/>
      <c r="H44" s="8">
        <v>696370</v>
      </c>
      <c r="I44" s="8"/>
      <c r="J44" s="8">
        <v>312197</v>
      </c>
      <c r="K44" s="8" t="s">
        <v>79</v>
      </c>
      <c r="L44" s="8"/>
      <c r="M44" s="8"/>
      <c r="N44" s="8"/>
      <c r="O44" s="8"/>
      <c r="P44" s="8" t="s">
        <v>79</v>
      </c>
      <c r="Q44" s="8"/>
      <c r="R44" s="8">
        <v>16786058</v>
      </c>
      <c r="S44" s="8" t="s">
        <v>79</v>
      </c>
      <c r="T44" s="8"/>
      <c r="U44" s="8"/>
      <c r="V44" s="8"/>
      <c r="W44" s="8">
        <f t="shared" si="1"/>
        <v>1034791146</v>
      </c>
      <c r="X44" s="8">
        <f t="shared" si="2"/>
        <v>1130230930</v>
      </c>
    </row>
    <row r="45" spans="1:24" x14ac:dyDescent="0.25">
      <c r="A45" s="286" t="s">
        <v>80</v>
      </c>
      <c r="B45" s="287"/>
      <c r="C45" s="287"/>
      <c r="D45" s="288"/>
      <c r="E45" s="8"/>
      <c r="F45" s="8">
        <v>39650282</v>
      </c>
      <c r="G45" s="8"/>
      <c r="H45" s="8"/>
      <c r="I45" s="8"/>
      <c r="J45" s="8"/>
      <c r="K45" s="8" t="s">
        <v>80</v>
      </c>
      <c r="L45" s="8"/>
      <c r="M45" s="8"/>
      <c r="N45" s="8"/>
      <c r="O45" s="8"/>
      <c r="P45" s="8" t="s">
        <v>80</v>
      </c>
      <c r="Q45" s="8"/>
      <c r="R45" s="8"/>
      <c r="S45" s="8" t="s">
        <v>80</v>
      </c>
      <c r="T45" s="8"/>
      <c r="U45" s="8"/>
      <c r="V45" s="8"/>
      <c r="W45" s="8">
        <f t="shared" si="1"/>
        <v>0</v>
      </c>
      <c r="X45" s="8">
        <f t="shared" si="2"/>
        <v>39650282</v>
      </c>
    </row>
    <row r="46" spans="1:24" x14ac:dyDescent="0.25">
      <c r="A46" s="286" t="s">
        <v>81</v>
      </c>
      <c r="B46" s="287"/>
      <c r="C46" s="287"/>
      <c r="D46" s="288"/>
      <c r="E46" s="8"/>
      <c r="F46" s="8"/>
      <c r="G46" s="8"/>
      <c r="H46" s="8"/>
      <c r="I46" s="8"/>
      <c r="J46" s="8"/>
      <c r="K46" s="8" t="s">
        <v>81</v>
      </c>
      <c r="L46" s="8"/>
      <c r="M46" s="8"/>
      <c r="N46" s="8"/>
      <c r="O46" s="8"/>
      <c r="P46" s="8" t="s">
        <v>81</v>
      </c>
      <c r="Q46" s="8"/>
      <c r="R46" s="8"/>
      <c r="S46" s="8" t="s">
        <v>81</v>
      </c>
      <c r="T46" s="8"/>
      <c r="U46" s="8"/>
      <c r="V46" s="8"/>
      <c r="W46" s="8">
        <f t="shared" si="1"/>
        <v>0</v>
      </c>
      <c r="X46" s="8">
        <f t="shared" si="2"/>
        <v>0</v>
      </c>
    </row>
    <row r="47" spans="1:24" x14ac:dyDescent="0.25">
      <c r="A47" s="286" t="s">
        <v>82</v>
      </c>
      <c r="B47" s="287"/>
      <c r="C47" s="287"/>
      <c r="D47" s="288"/>
      <c r="E47" s="8"/>
      <c r="F47" s="8"/>
      <c r="G47" s="8">
        <v>96364192</v>
      </c>
      <c r="H47" s="8">
        <v>96364192</v>
      </c>
      <c r="I47" s="8">
        <v>150001510</v>
      </c>
      <c r="J47" s="8">
        <v>150001510</v>
      </c>
      <c r="K47" s="8" t="s">
        <v>82</v>
      </c>
      <c r="L47" s="8"/>
      <c r="M47" s="8"/>
      <c r="N47" s="8"/>
      <c r="O47" s="8"/>
      <c r="P47" s="8" t="s">
        <v>82</v>
      </c>
      <c r="Q47" s="8">
        <v>73165320</v>
      </c>
      <c r="R47" s="8">
        <v>30827491</v>
      </c>
      <c r="S47" s="8" t="s">
        <v>82</v>
      </c>
      <c r="T47" s="8"/>
      <c r="U47" s="8"/>
      <c r="V47" s="8"/>
      <c r="W47" s="8">
        <f t="shared" si="1"/>
        <v>319531022</v>
      </c>
      <c r="X47" s="8">
        <f t="shared" si="2"/>
        <v>277193193</v>
      </c>
    </row>
    <row r="48" spans="1:24" x14ac:dyDescent="0.25">
      <c r="A48" s="286" t="s">
        <v>83</v>
      </c>
      <c r="B48" s="287"/>
      <c r="C48" s="287"/>
      <c r="D48" s="288"/>
      <c r="E48" s="8"/>
      <c r="F48" s="8"/>
      <c r="G48" s="8"/>
      <c r="H48" s="8"/>
      <c r="I48" s="8"/>
      <c r="J48" s="8"/>
      <c r="K48" s="8" t="s">
        <v>83</v>
      </c>
      <c r="L48" s="8"/>
      <c r="M48" s="8"/>
      <c r="N48" s="8"/>
      <c r="O48" s="8"/>
      <c r="P48" s="8" t="s">
        <v>83</v>
      </c>
      <c r="Q48" s="8"/>
      <c r="R48" s="8"/>
      <c r="S48" s="8" t="s">
        <v>83</v>
      </c>
      <c r="T48" s="8"/>
      <c r="U48" s="8"/>
      <c r="V48" s="8"/>
      <c r="W48" s="8">
        <f t="shared" si="1"/>
        <v>0</v>
      </c>
      <c r="X48" s="8">
        <f t="shared" si="2"/>
        <v>0</v>
      </c>
    </row>
    <row r="49" spans="1:24" s="92" customFormat="1" x14ac:dyDescent="0.25">
      <c r="A49" s="298" t="s">
        <v>84</v>
      </c>
      <c r="B49" s="299"/>
      <c r="C49" s="299"/>
      <c r="D49" s="300"/>
      <c r="E49" s="122">
        <f t="shared" ref="E49:J49" si="7">SUM(E42:E48)</f>
        <v>1048791146</v>
      </c>
      <c r="F49" s="122">
        <f t="shared" si="7"/>
        <v>1166086587</v>
      </c>
      <c r="G49" s="122">
        <f t="shared" si="7"/>
        <v>96364192</v>
      </c>
      <c r="H49" s="122">
        <f t="shared" si="7"/>
        <v>97060562</v>
      </c>
      <c r="I49" s="122">
        <f t="shared" si="7"/>
        <v>150001510</v>
      </c>
      <c r="J49" s="122">
        <f t="shared" si="7"/>
        <v>150313707</v>
      </c>
      <c r="K49" s="122" t="s">
        <v>84</v>
      </c>
      <c r="L49" s="122"/>
      <c r="M49" s="122"/>
      <c r="N49" s="122"/>
      <c r="O49" s="122"/>
      <c r="P49" s="122" t="s">
        <v>84</v>
      </c>
      <c r="Q49" s="122">
        <f>SUM(Q42:Q48)</f>
        <v>73165320</v>
      </c>
      <c r="R49" s="122">
        <f>SUM(R42:R48)</f>
        <v>47613549</v>
      </c>
      <c r="S49" s="122" t="s">
        <v>84</v>
      </c>
      <c r="T49" s="122"/>
      <c r="U49" s="122"/>
      <c r="V49" s="122"/>
      <c r="W49" s="122">
        <f t="shared" si="1"/>
        <v>1368322168</v>
      </c>
      <c r="X49" s="122">
        <f t="shared" si="2"/>
        <v>1461074405</v>
      </c>
    </row>
    <row r="50" spans="1:24" x14ac:dyDescent="0.25">
      <c r="A50" s="304"/>
      <c r="B50" s="305"/>
      <c r="C50" s="305"/>
      <c r="D50" s="3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8"/>
      <c r="P50" s="8"/>
      <c r="Q50" s="206"/>
      <c r="R50" s="206"/>
      <c r="S50" s="8"/>
      <c r="T50" s="8"/>
      <c r="U50" s="8"/>
      <c r="V50" s="8"/>
      <c r="W50" s="206">
        <f t="shared" si="1"/>
        <v>0</v>
      </c>
      <c r="X50" s="206">
        <f t="shared" si="2"/>
        <v>0</v>
      </c>
    </row>
    <row r="51" spans="1:24" s="92" customFormat="1" x14ac:dyDescent="0.25">
      <c r="A51" s="307" t="s">
        <v>85</v>
      </c>
      <c r="B51" s="308"/>
      <c r="C51" s="308"/>
      <c r="D51" s="309"/>
      <c r="E51" s="208">
        <f t="shared" ref="E51:J51" si="8">E49+E40</f>
        <v>2417135236</v>
      </c>
      <c r="F51" s="208">
        <f t="shared" si="8"/>
        <v>2829689515</v>
      </c>
      <c r="G51" s="208">
        <f t="shared" si="8"/>
        <v>98904192</v>
      </c>
      <c r="H51" s="208">
        <f t="shared" si="8"/>
        <v>102630868</v>
      </c>
      <c r="I51" s="209">
        <f t="shared" si="8"/>
        <v>151407910</v>
      </c>
      <c r="J51" s="212">
        <f t="shared" si="8"/>
        <v>151701617</v>
      </c>
      <c r="K51" s="212" t="s">
        <v>85</v>
      </c>
      <c r="L51" s="212"/>
      <c r="M51" s="212"/>
      <c r="N51" s="212"/>
      <c r="O51" s="207"/>
      <c r="P51" s="206" t="s">
        <v>85</v>
      </c>
      <c r="Q51" s="211">
        <f>Q49+Q40</f>
        <v>83165320</v>
      </c>
      <c r="R51" s="208">
        <f>R49+R40</f>
        <v>56993203</v>
      </c>
      <c r="S51" s="207" t="s">
        <v>85</v>
      </c>
      <c r="T51" s="206"/>
      <c r="U51" s="206"/>
      <c r="V51" s="210"/>
      <c r="W51" s="211">
        <f t="shared" si="1"/>
        <v>2750612658</v>
      </c>
      <c r="X51" s="208">
        <f t="shared" si="2"/>
        <v>3141015203</v>
      </c>
    </row>
    <row r="52" spans="1:24" s="81" customFormat="1" x14ac:dyDescent="0.25">
      <c r="E52" s="204"/>
      <c r="F52" s="204"/>
      <c r="G52" s="204"/>
      <c r="H52" s="204"/>
      <c r="I52" s="204"/>
      <c r="J52" s="204"/>
      <c r="K52" s="204"/>
      <c r="L52" s="204"/>
      <c r="M52" s="204"/>
      <c r="N52" s="204"/>
      <c r="O52" s="204"/>
      <c r="P52" s="204"/>
      <c r="Q52" s="204"/>
      <c r="R52" s="204"/>
      <c r="S52" s="204"/>
      <c r="T52" s="204"/>
      <c r="U52" s="204"/>
      <c r="V52" s="204"/>
      <c r="W52" s="204"/>
      <c r="X52" s="204"/>
    </row>
    <row r="53" spans="1:24" s="81" customFormat="1" x14ac:dyDescent="0.25">
      <c r="E53" s="204"/>
      <c r="F53" s="204"/>
      <c r="G53" s="204"/>
      <c r="H53" s="204"/>
      <c r="I53" s="204"/>
      <c r="J53" s="204"/>
      <c r="K53" s="204"/>
      <c r="L53" s="204"/>
      <c r="M53" s="204"/>
      <c r="N53" s="204"/>
      <c r="O53" s="204"/>
      <c r="P53" s="204"/>
      <c r="Q53" s="204"/>
      <c r="R53" s="204"/>
      <c r="S53" s="204"/>
      <c r="T53" s="204"/>
      <c r="U53" s="204"/>
      <c r="V53" s="204"/>
      <c r="W53" s="204"/>
      <c r="X53" s="204"/>
    </row>
    <row r="55" spans="1:24" x14ac:dyDescent="0.25">
      <c r="E55" s="204"/>
      <c r="F55" s="204"/>
    </row>
    <row r="56" spans="1:24" x14ac:dyDescent="0.25">
      <c r="E56" s="204"/>
      <c r="F56" s="204"/>
    </row>
    <row r="57" spans="1:24" x14ac:dyDescent="0.25">
      <c r="E57" s="204"/>
      <c r="F57" s="204"/>
    </row>
  </sheetData>
  <sheetProtection selectLockedCells="1" selectUnlockedCells="1"/>
  <mergeCells count="64">
    <mergeCell ref="K3:X3"/>
    <mergeCell ref="A10:D10"/>
    <mergeCell ref="K35:N35"/>
    <mergeCell ref="K36:N36"/>
    <mergeCell ref="A3:J3"/>
    <mergeCell ref="G4:H5"/>
    <mergeCell ref="K4:N6"/>
    <mergeCell ref="A9:D9"/>
    <mergeCell ref="A8:D8"/>
    <mergeCell ref="A7:D7"/>
    <mergeCell ref="A35:D35"/>
    <mergeCell ref="A2:J2"/>
    <mergeCell ref="K2:S2"/>
    <mergeCell ref="P4:P6"/>
    <mergeCell ref="I4:J5"/>
    <mergeCell ref="E4:F5"/>
    <mergeCell ref="A4:D6"/>
    <mergeCell ref="Q4:R5"/>
    <mergeCell ref="S4:V6"/>
    <mergeCell ref="W4:X5"/>
    <mergeCell ref="A50:D50"/>
    <mergeCell ref="A51:D51"/>
    <mergeCell ref="A47:D47"/>
    <mergeCell ref="A48:D48"/>
    <mergeCell ref="A49:D49"/>
    <mergeCell ref="A44:D44"/>
    <mergeCell ref="A45:D45"/>
    <mergeCell ref="A46:D46"/>
    <mergeCell ref="A41:D41"/>
    <mergeCell ref="A42:D42"/>
    <mergeCell ref="A43:D43"/>
    <mergeCell ref="A38:D38"/>
    <mergeCell ref="A39:D39"/>
    <mergeCell ref="A40:D40"/>
    <mergeCell ref="A36:D36"/>
    <mergeCell ref="A37:D37"/>
    <mergeCell ref="A32:D32"/>
    <mergeCell ref="A33:D33"/>
    <mergeCell ref="A34:D34"/>
    <mergeCell ref="A29:D29"/>
    <mergeCell ref="A30:D30"/>
    <mergeCell ref="A31:D31"/>
    <mergeCell ref="A26:D26"/>
    <mergeCell ref="A27:D27"/>
    <mergeCell ref="A28:D28"/>
    <mergeCell ref="A23:D23"/>
    <mergeCell ref="A24:D24"/>
    <mergeCell ref="A25:D25"/>
    <mergeCell ref="A20:D20"/>
    <mergeCell ref="A21:D21"/>
    <mergeCell ref="A22:D22"/>
    <mergeCell ref="A17:D17"/>
    <mergeCell ref="A18:D18"/>
    <mergeCell ref="A19:D19"/>
    <mergeCell ref="K14:N14"/>
    <mergeCell ref="K15:N15"/>
    <mergeCell ref="K16:N16"/>
    <mergeCell ref="K9:N9"/>
    <mergeCell ref="A14:D14"/>
    <mergeCell ref="A15:D15"/>
    <mergeCell ref="A16:D16"/>
    <mergeCell ref="A11:D11"/>
    <mergeCell ref="A12:D12"/>
    <mergeCell ref="A13:D13"/>
  </mergeCells>
  <printOptions horizontalCentered="1"/>
  <pageMargins left="0.27569444444444446" right="0.19652777777777777" top="0.2361111111111111" bottom="0.19652777777777777" header="0.51180555555555551" footer="0.51180555555555551"/>
  <pageSetup paperSize="9" scale="80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9"/>
  </sheetPr>
  <dimension ref="A2:I41"/>
  <sheetViews>
    <sheetView view="pageBreakPreview" topLeftCell="B22" zoomScaleNormal="100" zoomScaleSheetLayoutView="100" workbookViewId="0">
      <selection activeCell="J29" sqref="J29"/>
    </sheetView>
  </sheetViews>
  <sheetFormatPr defaultColWidth="9.109375" defaultRowHeight="13.2" x14ac:dyDescent="0.25"/>
  <cols>
    <col min="1" max="1" width="44.44140625" style="1" customWidth="1"/>
    <col min="2" max="2" width="12.44140625" style="1" customWidth="1"/>
    <col min="3" max="3" width="12.5546875" style="1" customWidth="1"/>
    <col min="4" max="4" width="7.44140625" style="1" customWidth="1"/>
    <col min="5" max="5" width="11.44140625" style="1" customWidth="1"/>
    <col min="6" max="6" width="11.6640625" style="1" customWidth="1"/>
    <col min="7" max="7" width="12.44140625" style="1" customWidth="1"/>
    <col min="8" max="9" width="12.5546875" style="1" customWidth="1"/>
    <col min="10" max="16384" width="9.109375" style="1"/>
  </cols>
  <sheetData>
    <row r="2" spans="1:9" ht="12" customHeight="1" x14ac:dyDescent="0.25">
      <c r="A2" s="19"/>
      <c r="B2" s="327" t="s">
        <v>86</v>
      </c>
      <c r="C2" s="327"/>
      <c r="D2" s="327"/>
      <c r="E2" s="327"/>
      <c r="F2" s="327"/>
      <c r="G2" s="327"/>
      <c r="I2" s="5"/>
    </row>
    <row r="3" spans="1:9" ht="12" customHeight="1" x14ac:dyDescent="0.25">
      <c r="A3" s="19"/>
      <c r="B3" s="20"/>
      <c r="C3" s="20"/>
      <c r="D3" s="20"/>
      <c r="E3" s="20"/>
      <c r="F3" s="20"/>
      <c r="G3" s="20"/>
      <c r="I3" s="5"/>
    </row>
    <row r="4" spans="1:9" x14ac:dyDescent="0.25">
      <c r="B4" s="328" t="s">
        <v>341</v>
      </c>
      <c r="C4" s="328"/>
      <c r="D4" s="328"/>
      <c r="E4" s="328"/>
      <c r="F4" s="328"/>
      <c r="G4" s="328"/>
      <c r="H4" s="21"/>
    </row>
    <row r="5" spans="1:9" x14ac:dyDescent="0.25">
      <c r="B5" s="324"/>
      <c r="C5" s="324"/>
      <c r="D5" s="324"/>
      <c r="E5" s="324"/>
      <c r="F5" s="324"/>
      <c r="G5" s="324"/>
    </row>
    <row r="6" spans="1:9" x14ac:dyDescent="0.25">
      <c r="B6" s="324" t="s">
        <v>87</v>
      </c>
      <c r="C6" s="324"/>
      <c r="D6" s="324"/>
      <c r="E6" s="324"/>
      <c r="F6" s="324"/>
      <c r="G6" s="324"/>
    </row>
    <row r="7" spans="1:9" x14ac:dyDescent="0.25">
      <c r="B7" s="326" t="s">
        <v>88</v>
      </c>
      <c r="C7" s="326"/>
      <c r="D7" s="326"/>
      <c r="E7" s="326"/>
      <c r="F7" s="270"/>
      <c r="G7" s="270"/>
    </row>
    <row r="8" spans="1:9" x14ac:dyDescent="0.25">
      <c r="B8" s="326"/>
      <c r="C8" s="326"/>
      <c r="D8" s="326"/>
      <c r="E8" s="326"/>
      <c r="F8" s="270"/>
      <c r="G8" s="270"/>
    </row>
    <row r="9" spans="1:9" x14ac:dyDescent="0.25">
      <c r="B9" s="326"/>
      <c r="C9" s="326"/>
      <c r="D9" s="326"/>
      <c r="E9" s="326"/>
      <c r="F9" s="6" t="s">
        <v>7</v>
      </c>
      <c r="G9" s="6" t="s">
        <v>8</v>
      </c>
    </row>
    <row r="10" spans="1:9" x14ac:dyDescent="0.25">
      <c r="B10" s="272" t="s">
        <v>90</v>
      </c>
      <c r="C10" s="272"/>
      <c r="D10" s="272"/>
      <c r="E10" s="272"/>
      <c r="F10" s="23">
        <v>22940347</v>
      </c>
      <c r="G10" s="23">
        <v>22940347</v>
      </c>
    </row>
    <row r="11" spans="1:9" hidden="1" x14ac:dyDescent="0.25">
      <c r="B11" s="286" t="s">
        <v>323</v>
      </c>
      <c r="C11" s="287"/>
      <c r="D11" s="287"/>
      <c r="E11" s="288"/>
      <c r="F11" s="23"/>
      <c r="G11" s="23"/>
    </row>
    <row r="12" spans="1:9" x14ac:dyDescent="0.25">
      <c r="B12" s="286" t="s">
        <v>377</v>
      </c>
      <c r="C12" s="287"/>
      <c r="D12" s="287"/>
      <c r="E12" s="288"/>
      <c r="F12" s="23">
        <v>17200</v>
      </c>
      <c r="G12" s="23">
        <v>17200</v>
      </c>
    </row>
    <row r="13" spans="1:9" x14ac:dyDescent="0.25">
      <c r="B13" s="286" t="s">
        <v>289</v>
      </c>
      <c r="C13" s="287"/>
      <c r="D13" s="287"/>
      <c r="E13" s="288"/>
      <c r="F13" s="23">
        <v>13017500</v>
      </c>
      <c r="G13" s="23">
        <v>13017500</v>
      </c>
    </row>
    <row r="14" spans="1:9" ht="14.25" customHeight="1" x14ac:dyDescent="0.25">
      <c r="B14" s="274" t="s">
        <v>91</v>
      </c>
      <c r="C14" s="274"/>
      <c r="D14" s="274"/>
      <c r="E14" s="274"/>
      <c r="F14" s="24">
        <f>SUM(F10:F13)</f>
        <v>35975047</v>
      </c>
      <c r="G14" s="24">
        <f>SUM(G10:G13)</f>
        <v>35975047</v>
      </c>
    </row>
    <row r="15" spans="1:9" x14ac:dyDescent="0.25">
      <c r="B15" s="19"/>
      <c r="C15" s="19"/>
      <c r="D15" s="19"/>
      <c r="E15" s="19"/>
      <c r="F15" s="25"/>
      <c r="G15" s="25"/>
    </row>
    <row r="16" spans="1:9" x14ac:dyDescent="0.25">
      <c r="B16" s="19"/>
      <c r="C16" s="19"/>
      <c r="D16" s="19"/>
      <c r="E16" s="19"/>
      <c r="F16" s="25"/>
      <c r="G16" s="25"/>
    </row>
    <row r="17" spans="1:9" x14ac:dyDescent="0.25">
      <c r="B17" s="19"/>
      <c r="C17" s="19"/>
      <c r="D17" s="19"/>
      <c r="E17" s="19"/>
      <c r="F17" s="25"/>
      <c r="G17" s="25"/>
    </row>
    <row r="18" spans="1:9" x14ac:dyDescent="0.25">
      <c r="B18" s="19"/>
      <c r="C18" s="19"/>
      <c r="D18" s="19"/>
      <c r="E18" s="19"/>
      <c r="F18" s="25"/>
      <c r="G18" s="25"/>
    </row>
    <row r="19" spans="1:9" x14ac:dyDescent="0.25">
      <c r="B19" s="19"/>
      <c r="C19" s="19"/>
      <c r="D19" s="19"/>
      <c r="E19" s="19"/>
      <c r="F19" s="25"/>
      <c r="G19" s="25"/>
    </row>
    <row r="20" spans="1:9" x14ac:dyDescent="0.25">
      <c r="A20" s="19"/>
      <c r="B20" s="19"/>
      <c r="C20" s="19"/>
      <c r="D20" s="19"/>
      <c r="E20" s="19"/>
      <c r="F20" s="26"/>
      <c r="G20" s="26"/>
      <c r="H20" s="26"/>
    </row>
    <row r="21" spans="1:9" x14ac:dyDescent="0.25">
      <c r="A21" s="325"/>
      <c r="B21" s="325"/>
      <c r="C21" s="325"/>
      <c r="D21" s="325"/>
      <c r="E21" s="325"/>
      <c r="F21" s="325"/>
      <c r="G21" s="325"/>
      <c r="H21" s="325"/>
      <c r="I21" s="325"/>
    </row>
    <row r="22" spans="1:9" x14ac:dyDescent="0.25">
      <c r="A22" s="19"/>
      <c r="B22" s="15"/>
      <c r="C22" s="15"/>
      <c r="D22" s="15"/>
      <c r="E22" s="15"/>
      <c r="F22" s="15"/>
      <c r="G22" s="15"/>
      <c r="H22" s="15"/>
      <c r="I22" s="15"/>
    </row>
    <row r="23" spans="1:9" x14ac:dyDescent="0.25">
      <c r="A23" s="325" t="s">
        <v>92</v>
      </c>
      <c r="B23" s="325"/>
      <c r="C23" s="325"/>
      <c r="D23" s="325"/>
      <c r="E23" s="325"/>
      <c r="F23" s="325"/>
      <c r="G23" s="325"/>
      <c r="H23" s="325"/>
      <c r="I23" s="325"/>
    </row>
    <row r="24" spans="1:9" x14ac:dyDescent="0.25">
      <c r="A24" s="328" t="s">
        <v>342</v>
      </c>
      <c r="B24" s="328"/>
      <c r="C24" s="328"/>
      <c r="D24" s="328"/>
      <c r="E24" s="328"/>
      <c r="F24" s="328"/>
      <c r="G24" s="328"/>
      <c r="H24" s="328"/>
      <c r="I24" s="328"/>
    </row>
    <row r="25" spans="1:9" x14ac:dyDescent="0.25">
      <c r="A25" s="325" t="s">
        <v>93</v>
      </c>
      <c r="B25" s="325"/>
      <c r="C25" s="325"/>
      <c r="D25" s="325"/>
      <c r="E25" s="325"/>
      <c r="F25" s="325"/>
      <c r="G25" s="325"/>
      <c r="H25" s="325"/>
      <c r="I25" s="325"/>
    </row>
    <row r="26" spans="1:9" ht="12.75" customHeight="1" x14ac:dyDescent="0.25">
      <c r="A26" s="326" t="s">
        <v>94</v>
      </c>
      <c r="B26" s="270" t="s">
        <v>89</v>
      </c>
      <c r="C26" s="270"/>
      <c r="D26" s="270" t="s">
        <v>45</v>
      </c>
      <c r="E26" s="270"/>
      <c r="F26" s="270" t="s">
        <v>95</v>
      </c>
      <c r="G26" s="270"/>
      <c r="H26" s="270" t="s">
        <v>96</v>
      </c>
      <c r="I26" s="270"/>
    </row>
    <row r="27" spans="1:9" ht="12.75" customHeight="1" x14ac:dyDescent="0.25">
      <c r="A27" s="326"/>
      <c r="B27" s="270"/>
      <c r="C27" s="270"/>
      <c r="D27" s="270" t="s">
        <v>5</v>
      </c>
      <c r="E27" s="270"/>
      <c r="F27" s="270" t="s">
        <v>5</v>
      </c>
      <c r="G27" s="270"/>
      <c r="H27" s="270" t="s">
        <v>5</v>
      </c>
      <c r="I27" s="270"/>
    </row>
    <row r="28" spans="1:9" x14ac:dyDescent="0.25">
      <c r="A28" s="326"/>
      <c r="B28" s="6" t="s">
        <v>6</v>
      </c>
      <c r="C28" s="6" t="s">
        <v>7</v>
      </c>
      <c r="D28" s="6" t="s">
        <v>6</v>
      </c>
      <c r="E28" s="6" t="s">
        <v>7</v>
      </c>
      <c r="F28" s="6" t="s">
        <v>6</v>
      </c>
      <c r="G28" s="6" t="s">
        <v>7</v>
      </c>
      <c r="H28" s="6" t="s">
        <v>6</v>
      </c>
      <c r="I28" s="6" t="s">
        <v>7</v>
      </c>
    </row>
    <row r="29" spans="1:9" x14ac:dyDescent="0.25">
      <c r="A29" s="27" t="s">
        <v>333</v>
      </c>
      <c r="B29" s="110">
        <v>12564000</v>
      </c>
      <c r="C29" s="110">
        <v>16322800</v>
      </c>
      <c r="D29" s="8"/>
      <c r="E29" s="8"/>
      <c r="F29" s="8"/>
      <c r="G29" s="8"/>
      <c r="H29" s="8">
        <f t="shared" ref="H29:I36" si="0">B29+D29+F29</f>
        <v>12564000</v>
      </c>
      <c r="I29" s="8">
        <f t="shared" si="0"/>
        <v>16322800</v>
      </c>
    </row>
    <row r="30" spans="1:9" x14ac:dyDescent="0.25">
      <c r="A30" s="27" t="s">
        <v>334</v>
      </c>
      <c r="B30" s="110">
        <v>11538500</v>
      </c>
      <c r="C30" s="110">
        <v>15966500</v>
      </c>
      <c r="D30" s="8"/>
      <c r="E30" s="8"/>
      <c r="F30" s="8"/>
      <c r="G30" s="8"/>
      <c r="H30" s="8">
        <f t="shared" si="0"/>
        <v>11538500</v>
      </c>
      <c r="I30" s="8">
        <f t="shared" si="0"/>
        <v>15966500</v>
      </c>
    </row>
    <row r="31" spans="1:9" x14ac:dyDescent="0.25">
      <c r="A31" s="27" t="s">
        <v>364</v>
      </c>
      <c r="B31" s="110">
        <v>7200000</v>
      </c>
      <c r="C31" s="110">
        <v>7200000</v>
      </c>
      <c r="D31" s="8"/>
      <c r="E31" s="8"/>
      <c r="F31" s="8"/>
      <c r="G31" s="8"/>
      <c r="H31" s="8">
        <f t="shared" si="0"/>
        <v>7200000</v>
      </c>
      <c r="I31" s="8">
        <f t="shared" si="0"/>
        <v>7200000</v>
      </c>
    </row>
    <row r="32" spans="1:9" x14ac:dyDescent="0.25">
      <c r="A32" s="27" t="s">
        <v>335</v>
      </c>
      <c r="B32" s="110">
        <v>356400</v>
      </c>
      <c r="C32" s="110">
        <v>356400</v>
      </c>
      <c r="D32" s="8"/>
      <c r="E32" s="8"/>
      <c r="F32" s="8"/>
      <c r="G32" s="8"/>
      <c r="H32" s="8">
        <f t="shared" si="0"/>
        <v>356400</v>
      </c>
      <c r="I32" s="8">
        <f t="shared" si="0"/>
        <v>356400</v>
      </c>
    </row>
    <row r="33" spans="1:9" x14ac:dyDescent="0.25">
      <c r="A33" s="27" t="s">
        <v>97</v>
      </c>
      <c r="B33" s="110">
        <v>152834811</v>
      </c>
      <c r="C33" s="110">
        <v>213400000</v>
      </c>
      <c r="D33" s="8"/>
      <c r="E33" s="8"/>
      <c r="F33" s="8"/>
      <c r="G33" s="8"/>
      <c r="H33" s="8">
        <f t="shared" si="0"/>
        <v>152834811</v>
      </c>
      <c r="I33" s="8">
        <f t="shared" si="0"/>
        <v>213400000</v>
      </c>
    </row>
    <row r="34" spans="1:9" x14ac:dyDescent="0.25">
      <c r="A34" s="106" t="s">
        <v>378</v>
      </c>
      <c r="B34" s="110">
        <v>35600752</v>
      </c>
      <c r="C34" s="110">
        <v>50813097</v>
      </c>
      <c r="D34" s="8"/>
      <c r="E34" s="8"/>
      <c r="F34" s="8"/>
      <c r="G34" s="8">
        <v>4276965</v>
      </c>
      <c r="H34" s="8">
        <f t="shared" si="0"/>
        <v>35600752</v>
      </c>
      <c r="I34" s="8">
        <f t="shared" si="0"/>
        <v>55090062</v>
      </c>
    </row>
    <row r="35" spans="1:9" x14ac:dyDescent="0.25">
      <c r="A35" s="106" t="s">
        <v>290</v>
      </c>
      <c r="B35" s="110">
        <v>24895827</v>
      </c>
      <c r="C35" s="110">
        <v>24580643</v>
      </c>
      <c r="D35" s="8"/>
      <c r="E35" s="8"/>
      <c r="F35" s="8"/>
      <c r="G35" s="8"/>
      <c r="H35" s="8">
        <f t="shared" si="0"/>
        <v>24895827</v>
      </c>
      <c r="I35" s="8">
        <f t="shared" si="0"/>
        <v>24580643</v>
      </c>
    </row>
    <row r="36" spans="1:9" x14ac:dyDescent="0.25">
      <c r="A36" s="106" t="s">
        <v>291</v>
      </c>
      <c r="B36" s="110">
        <v>11810239</v>
      </c>
      <c r="C36" s="110">
        <v>11430000</v>
      </c>
      <c r="D36" s="8"/>
      <c r="E36" s="8"/>
      <c r="F36" s="8"/>
      <c r="G36" s="8"/>
      <c r="H36" s="8">
        <f t="shared" si="0"/>
        <v>11810239</v>
      </c>
      <c r="I36" s="8">
        <f t="shared" si="0"/>
        <v>11430000</v>
      </c>
    </row>
    <row r="37" spans="1:9" x14ac:dyDescent="0.25">
      <c r="A37" s="106" t="s">
        <v>365</v>
      </c>
      <c r="B37" s="110"/>
      <c r="C37" s="110">
        <v>34920000</v>
      </c>
      <c r="D37" s="8"/>
      <c r="E37" s="8"/>
      <c r="F37" s="8"/>
      <c r="G37" s="8"/>
      <c r="H37" s="8"/>
      <c r="I37" s="8">
        <f>C37+E37+G37</f>
        <v>34920000</v>
      </c>
    </row>
    <row r="38" spans="1:9" x14ac:dyDescent="0.25">
      <c r="A38" s="29" t="s">
        <v>98</v>
      </c>
      <c r="B38" s="28"/>
      <c r="C38" s="110">
        <v>8855668</v>
      </c>
      <c r="D38" s="8"/>
      <c r="E38" s="8"/>
      <c r="F38" s="8"/>
      <c r="G38" s="8"/>
      <c r="H38" s="8">
        <f>B38+D38+F38</f>
        <v>0</v>
      </c>
      <c r="I38" s="8">
        <f>C38+E38+G38</f>
        <v>8855668</v>
      </c>
    </row>
    <row r="39" spans="1:9" x14ac:dyDescent="0.25">
      <c r="A39" s="29" t="s">
        <v>324</v>
      </c>
      <c r="B39" s="28"/>
      <c r="C39" s="110">
        <v>500000</v>
      </c>
      <c r="D39" s="8"/>
      <c r="E39" s="8"/>
      <c r="F39" s="8"/>
      <c r="G39" s="8"/>
      <c r="H39" s="8">
        <f>B39+D39+F39</f>
        <v>0</v>
      </c>
      <c r="I39" s="8">
        <f>C39+E39+G39</f>
        <v>500000</v>
      </c>
    </row>
    <row r="40" spans="1:9" x14ac:dyDescent="0.25">
      <c r="A40" s="27" t="s">
        <v>379</v>
      </c>
      <c r="B40" s="28"/>
      <c r="C40" s="28"/>
      <c r="D40" s="8"/>
      <c r="E40" s="8"/>
      <c r="F40" s="8"/>
      <c r="G40" s="8">
        <v>500000</v>
      </c>
      <c r="H40" s="8"/>
      <c r="I40" s="8">
        <f>C40+E40+G40</f>
        <v>500000</v>
      </c>
    </row>
    <row r="41" spans="1:9" x14ac:dyDescent="0.25">
      <c r="A41" s="30" t="s">
        <v>91</v>
      </c>
      <c r="B41" s="31">
        <f t="shared" ref="B41:I41" si="1">SUM(B29:B40)</f>
        <v>256800529</v>
      </c>
      <c r="C41" s="31">
        <f t="shared" si="1"/>
        <v>384345108</v>
      </c>
      <c r="D41" s="31">
        <f t="shared" si="1"/>
        <v>0</v>
      </c>
      <c r="E41" s="31">
        <f t="shared" si="1"/>
        <v>0</v>
      </c>
      <c r="F41" s="31">
        <f t="shared" si="1"/>
        <v>0</v>
      </c>
      <c r="G41" s="31">
        <f t="shared" si="1"/>
        <v>4776965</v>
      </c>
      <c r="H41" s="31">
        <f t="shared" si="1"/>
        <v>256800529</v>
      </c>
      <c r="I41" s="31">
        <f t="shared" si="1"/>
        <v>389122073</v>
      </c>
    </row>
  </sheetData>
  <sheetProtection selectLockedCells="1" selectUnlockedCells="1"/>
  <mergeCells count="20">
    <mergeCell ref="B13:E13"/>
    <mergeCell ref="B14:E14"/>
    <mergeCell ref="A24:I24"/>
    <mergeCell ref="B10:E10"/>
    <mergeCell ref="B11:E11"/>
    <mergeCell ref="B12:E12"/>
    <mergeCell ref="A21:I21"/>
    <mergeCell ref="A23:I23"/>
    <mergeCell ref="B2:G2"/>
    <mergeCell ref="B4:G4"/>
    <mergeCell ref="B5:G5"/>
    <mergeCell ref="B6:G6"/>
    <mergeCell ref="B7:E9"/>
    <mergeCell ref="F7:G8"/>
    <mergeCell ref="A25:I25"/>
    <mergeCell ref="A26:A28"/>
    <mergeCell ref="B26:C27"/>
    <mergeCell ref="D26:E27"/>
    <mergeCell ref="F26:G27"/>
    <mergeCell ref="H26:I27"/>
  </mergeCells>
  <printOptions horizontalCentered="1"/>
  <pageMargins left="0.39374999999999999" right="0.35416666666666669" top="0.35416666666666669" bottom="0.31527777777777777" header="0.51180555555555551" footer="0.51180555555555551"/>
  <pageSetup paperSize="9" scale="70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9"/>
  </sheetPr>
  <dimension ref="A1:L37"/>
  <sheetViews>
    <sheetView view="pageBreakPreview" topLeftCell="A16" zoomScaleNormal="100" zoomScaleSheetLayoutView="100" workbookViewId="0">
      <selection activeCell="H5" sqref="H5"/>
    </sheetView>
  </sheetViews>
  <sheetFormatPr defaultColWidth="9.109375" defaultRowHeight="13.2" x14ac:dyDescent="0.25"/>
  <cols>
    <col min="1" max="1" width="42.33203125" style="1" customWidth="1"/>
    <col min="2" max="4" width="13.109375" style="1" customWidth="1"/>
    <col min="5" max="7" width="11.88671875" style="1" customWidth="1"/>
    <col min="8" max="8" width="10" style="1" customWidth="1"/>
    <col min="9" max="9" width="8.6640625" style="1" customWidth="1"/>
    <col min="10" max="10" width="11" style="1" customWidth="1"/>
    <col min="11" max="11" width="12.5546875" style="1" customWidth="1"/>
    <col min="12" max="12" width="13.109375" style="1" customWidth="1"/>
    <col min="13" max="16384" width="9.109375" style="1"/>
  </cols>
  <sheetData>
    <row r="1" spans="1:10" x14ac:dyDescent="0.25">
      <c r="A1" s="19"/>
      <c r="B1" s="327" t="s">
        <v>99</v>
      </c>
      <c r="C1" s="327"/>
      <c r="D1" s="327"/>
      <c r="E1" s="327"/>
      <c r="F1" s="327"/>
      <c r="G1" s="327"/>
    </row>
    <row r="2" spans="1:10" x14ac:dyDescent="0.25">
      <c r="B2" s="328" t="s">
        <v>337</v>
      </c>
      <c r="C2" s="328"/>
      <c r="D2" s="328"/>
      <c r="E2" s="328"/>
      <c r="F2" s="328"/>
      <c r="G2" s="328"/>
      <c r="H2" s="21"/>
      <c r="I2" s="21"/>
      <c r="J2" s="21"/>
    </row>
    <row r="3" spans="1:10" x14ac:dyDescent="0.25">
      <c r="B3" s="324" t="s">
        <v>87</v>
      </c>
      <c r="C3" s="324"/>
      <c r="D3" s="324"/>
      <c r="E3" s="324"/>
      <c r="F3" s="324"/>
      <c r="G3" s="324"/>
      <c r="H3" s="22"/>
      <c r="I3" s="22"/>
      <c r="J3" s="22"/>
    </row>
    <row r="4" spans="1:10" x14ac:dyDescent="0.25">
      <c r="B4" s="324"/>
      <c r="C4" s="324"/>
      <c r="D4" s="324"/>
      <c r="E4" s="324"/>
      <c r="F4" s="324"/>
      <c r="G4" s="324"/>
      <c r="H4" s="22"/>
      <c r="I4" s="22"/>
      <c r="J4" s="22"/>
    </row>
    <row r="5" spans="1:10" x14ac:dyDescent="0.25">
      <c r="B5" s="326" t="s">
        <v>88</v>
      </c>
      <c r="C5" s="326"/>
      <c r="D5" s="326"/>
      <c r="E5" s="326"/>
      <c r="F5" s="270" t="s">
        <v>89</v>
      </c>
      <c r="G5" s="270"/>
    </row>
    <row r="6" spans="1:10" x14ac:dyDescent="0.25">
      <c r="B6" s="326"/>
      <c r="C6" s="326"/>
      <c r="D6" s="326"/>
      <c r="E6" s="326"/>
      <c r="F6" s="270"/>
      <c r="G6" s="270"/>
    </row>
    <row r="7" spans="1:10" x14ac:dyDescent="0.25">
      <c r="B7" s="326"/>
      <c r="C7" s="326"/>
      <c r="D7" s="326"/>
      <c r="E7" s="326"/>
      <c r="F7" s="6" t="s">
        <v>6</v>
      </c>
      <c r="G7" s="6" t="s">
        <v>7</v>
      </c>
    </row>
    <row r="8" spans="1:10" x14ac:dyDescent="0.25">
      <c r="B8" s="32" t="s">
        <v>100</v>
      </c>
      <c r="C8" s="33"/>
      <c r="D8" s="33"/>
      <c r="E8" s="34"/>
      <c r="F8" s="35"/>
      <c r="G8" s="10"/>
    </row>
    <row r="9" spans="1:10" x14ac:dyDescent="0.25">
      <c r="B9" s="36" t="s">
        <v>101</v>
      </c>
      <c r="C9" s="147"/>
      <c r="D9" s="147"/>
      <c r="E9" s="148"/>
      <c r="F9" s="149"/>
      <c r="G9" s="7"/>
    </row>
    <row r="10" spans="1:10" x14ac:dyDescent="0.25">
      <c r="B10" s="36" t="s">
        <v>102</v>
      </c>
      <c r="C10" s="147"/>
      <c r="D10" s="147"/>
      <c r="E10" s="148"/>
      <c r="F10" s="149"/>
      <c r="G10" s="7"/>
    </row>
    <row r="11" spans="1:10" x14ac:dyDescent="0.25">
      <c r="B11" s="36"/>
      <c r="C11" s="147"/>
      <c r="D11" s="147"/>
      <c r="E11" s="148"/>
      <c r="F11" s="23"/>
      <c r="G11" s="7"/>
    </row>
    <row r="12" spans="1:10" x14ac:dyDescent="0.25">
      <c r="B12" s="32" t="s">
        <v>103</v>
      </c>
      <c r="C12" s="33"/>
      <c r="D12" s="33"/>
      <c r="E12" s="34"/>
      <c r="F12" s="24">
        <f>SUM(F14:F17)</f>
        <v>5000000</v>
      </c>
      <c r="G12" s="24">
        <f>SUM(G14:G17)</f>
        <v>5005000</v>
      </c>
    </row>
    <row r="13" spans="1:10" x14ac:dyDescent="0.25">
      <c r="B13" s="36" t="s">
        <v>104</v>
      </c>
      <c r="C13" s="147"/>
      <c r="D13" s="147"/>
      <c r="E13" s="148"/>
      <c r="F13" s="23"/>
      <c r="G13" s="23"/>
    </row>
    <row r="14" spans="1:10" x14ac:dyDescent="0.25">
      <c r="B14" s="36" t="s">
        <v>105</v>
      </c>
      <c r="C14" s="147"/>
      <c r="D14" s="147"/>
      <c r="E14" s="148"/>
      <c r="F14" s="23"/>
      <c r="G14" s="23"/>
    </row>
    <row r="15" spans="1:10" x14ac:dyDescent="0.25">
      <c r="B15" s="36" t="s">
        <v>106</v>
      </c>
      <c r="C15" s="147"/>
      <c r="D15" s="147"/>
      <c r="E15" s="148"/>
      <c r="F15" s="23"/>
      <c r="G15" s="23"/>
    </row>
    <row r="16" spans="1:10" x14ac:dyDescent="0.25">
      <c r="B16" s="36" t="s">
        <v>107</v>
      </c>
      <c r="C16" s="147"/>
      <c r="D16" s="147"/>
      <c r="E16" s="148"/>
      <c r="F16" s="23">
        <v>5000000</v>
      </c>
      <c r="G16" s="23">
        <v>5005000</v>
      </c>
    </row>
    <row r="17" spans="2:7" x14ac:dyDescent="0.25">
      <c r="B17" s="36" t="s">
        <v>108</v>
      </c>
      <c r="C17" s="147"/>
      <c r="D17" s="147"/>
      <c r="E17" s="148"/>
      <c r="F17" s="23"/>
      <c r="G17" s="23"/>
    </row>
    <row r="18" spans="2:7" x14ac:dyDescent="0.25">
      <c r="B18" s="36"/>
      <c r="C18" s="147"/>
      <c r="D18" s="147"/>
      <c r="E18" s="148"/>
      <c r="F18" s="23"/>
      <c r="G18" s="23"/>
    </row>
    <row r="19" spans="2:7" x14ac:dyDescent="0.25">
      <c r="B19" s="32" t="s">
        <v>109</v>
      </c>
      <c r="C19" s="33"/>
      <c r="D19" s="33"/>
      <c r="E19" s="34"/>
      <c r="F19" s="24">
        <f>SUM(F21)</f>
        <v>35000000</v>
      </c>
      <c r="G19" s="24">
        <f>SUM(G21)</f>
        <v>47142909</v>
      </c>
    </row>
    <row r="20" spans="2:7" x14ac:dyDescent="0.25">
      <c r="B20" s="36" t="s">
        <v>104</v>
      </c>
      <c r="C20" s="147"/>
      <c r="D20" s="147"/>
      <c r="E20" s="148"/>
      <c r="F20" s="23"/>
      <c r="G20" s="23"/>
    </row>
    <row r="21" spans="2:7" x14ac:dyDescent="0.25">
      <c r="B21" s="36" t="s">
        <v>110</v>
      </c>
      <c r="C21" s="147"/>
      <c r="D21" s="147"/>
      <c r="E21" s="148"/>
      <c r="F21" s="23">
        <v>35000000</v>
      </c>
      <c r="G21" s="23">
        <v>47142909</v>
      </c>
    </row>
    <row r="22" spans="2:7" x14ac:dyDescent="0.25">
      <c r="B22" s="36"/>
      <c r="C22" s="147"/>
      <c r="D22" s="147"/>
      <c r="E22" s="148"/>
      <c r="F22" s="23"/>
      <c r="G22" s="23"/>
    </row>
    <row r="23" spans="2:7" x14ac:dyDescent="0.25">
      <c r="B23" s="32" t="s">
        <v>111</v>
      </c>
      <c r="C23" s="33"/>
      <c r="D23" s="33"/>
      <c r="E23" s="34"/>
      <c r="F23" s="24">
        <v>4000000</v>
      </c>
      <c r="G23" s="24">
        <v>6500000</v>
      </c>
    </row>
    <row r="24" spans="2:7" x14ac:dyDescent="0.25">
      <c r="B24" s="32" t="s">
        <v>112</v>
      </c>
      <c r="C24" s="33"/>
      <c r="D24" s="33"/>
      <c r="E24" s="34"/>
      <c r="F24" s="24">
        <v>500000</v>
      </c>
      <c r="G24" s="24">
        <v>1800000</v>
      </c>
    </row>
    <row r="25" spans="2:7" x14ac:dyDescent="0.25">
      <c r="B25" s="32" t="s">
        <v>114</v>
      </c>
      <c r="C25" s="33"/>
      <c r="D25" s="33"/>
      <c r="E25" s="34"/>
      <c r="F25" s="24">
        <v>500000</v>
      </c>
      <c r="G25" s="24">
        <v>6560111</v>
      </c>
    </row>
    <row r="26" spans="2:7" x14ac:dyDescent="0.25">
      <c r="B26" s="36" t="s">
        <v>104</v>
      </c>
      <c r="C26" s="147"/>
      <c r="D26" s="147"/>
      <c r="E26" s="148"/>
      <c r="F26" s="23"/>
      <c r="G26" s="23"/>
    </row>
    <row r="27" spans="2:7" x14ac:dyDescent="0.25">
      <c r="B27" s="36" t="s">
        <v>115</v>
      </c>
      <c r="C27" s="147"/>
      <c r="D27" s="147"/>
      <c r="E27" s="148"/>
      <c r="F27" s="23"/>
      <c r="G27" s="23"/>
    </row>
    <row r="28" spans="2:7" x14ac:dyDescent="0.25">
      <c r="B28" s="36" t="s">
        <v>116</v>
      </c>
      <c r="C28" s="147"/>
      <c r="D28" s="147"/>
      <c r="E28" s="148"/>
      <c r="F28" s="23"/>
      <c r="G28" s="23"/>
    </row>
    <row r="29" spans="2:7" x14ac:dyDescent="0.25">
      <c r="B29" s="36" t="s">
        <v>117</v>
      </c>
      <c r="C29" s="147"/>
      <c r="D29" s="147"/>
      <c r="E29" s="148"/>
      <c r="F29" s="23"/>
      <c r="G29" s="23"/>
    </row>
    <row r="30" spans="2:7" x14ac:dyDescent="0.25">
      <c r="B30" s="36" t="s">
        <v>118</v>
      </c>
      <c r="C30" s="147"/>
      <c r="D30" s="147"/>
      <c r="E30" s="148"/>
      <c r="F30" s="23"/>
      <c r="G30" s="23"/>
    </row>
    <row r="31" spans="2:7" x14ac:dyDescent="0.25">
      <c r="B31" s="36" t="s">
        <v>119</v>
      </c>
      <c r="C31" s="147"/>
      <c r="D31" s="147"/>
      <c r="E31" s="148"/>
      <c r="F31" s="23"/>
      <c r="G31" s="23"/>
    </row>
    <row r="32" spans="2:7" x14ac:dyDescent="0.25">
      <c r="B32" s="36" t="s">
        <v>120</v>
      </c>
      <c r="C32" s="147"/>
      <c r="D32" s="147"/>
      <c r="E32" s="148"/>
      <c r="F32" s="23"/>
      <c r="G32" s="23"/>
    </row>
    <row r="33" spans="1:12" x14ac:dyDescent="0.25">
      <c r="B33" s="36" t="s">
        <v>121</v>
      </c>
      <c r="C33" s="147"/>
      <c r="D33" s="147"/>
      <c r="E33" s="148"/>
      <c r="F33" s="23"/>
      <c r="G33" s="23"/>
    </row>
    <row r="34" spans="1:12" x14ac:dyDescent="0.25">
      <c r="B34" s="36" t="s">
        <v>122</v>
      </c>
      <c r="C34" s="147"/>
      <c r="D34" s="147"/>
      <c r="E34" s="148"/>
      <c r="F34" s="23"/>
      <c r="G34" s="23">
        <v>815111</v>
      </c>
    </row>
    <row r="35" spans="1:12" x14ac:dyDescent="0.25">
      <c r="B35" s="36" t="s">
        <v>113</v>
      </c>
      <c r="C35" s="147"/>
      <c r="D35" s="147"/>
      <c r="E35" s="148"/>
      <c r="F35" s="23">
        <v>500000</v>
      </c>
      <c r="G35" s="23">
        <v>5745000</v>
      </c>
    </row>
    <row r="36" spans="1:12" x14ac:dyDescent="0.25">
      <c r="B36" s="32" t="s">
        <v>47</v>
      </c>
      <c r="C36" s="147"/>
      <c r="D36" s="147"/>
      <c r="E36" s="148"/>
      <c r="F36" s="24">
        <f>F12+F19+F23+F24+F25</f>
        <v>45000000</v>
      </c>
      <c r="G36" s="24">
        <f>G12+G19+G23+G24+G25</f>
        <v>67008020</v>
      </c>
    </row>
    <row r="37" spans="1:12" x14ac:dyDescent="0.25">
      <c r="A37" s="325"/>
      <c r="B37" s="325"/>
      <c r="C37" s="325"/>
      <c r="D37" s="325"/>
      <c r="E37" s="325"/>
      <c r="F37" s="325"/>
      <c r="G37" s="325"/>
      <c r="H37" s="325"/>
      <c r="I37" s="325"/>
      <c r="J37" s="325"/>
      <c r="K37" s="325"/>
      <c r="L37" s="325"/>
    </row>
  </sheetData>
  <sheetProtection selectLockedCells="1" selectUnlockedCells="1"/>
  <mergeCells count="7">
    <mergeCell ref="B1:G1"/>
    <mergeCell ref="B2:G2"/>
    <mergeCell ref="B3:G3"/>
    <mergeCell ref="A37:L37"/>
    <mergeCell ref="B4:G4"/>
    <mergeCell ref="B5:E7"/>
    <mergeCell ref="F5:G6"/>
  </mergeCells>
  <pageMargins left="0.35416666666666669" right="0.35416666666666669" top="0.15763888888888888" bottom="0.11805555555555555" header="0.51180555555555551" footer="0.51180555555555551"/>
  <pageSetup paperSize="9" scale="7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9"/>
  </sheetPr>
  <dimension ref="A1:L41"/>
  <sheetViews>
    <sheetView view="pageBreakPreview" topLeftCell="C22" zoomScaleNormal="100" zoomScaleSheetLayoutView="100" workbookViewId="0">
      <selection activeCell="P10" sqref="P10"/>
    </sheetView>
  </sheetViews>
  <sheetFormatPr defaultColWidth="9.109375" defaultRowHeight="13.2" x14ac:dyDescent="0.25"/>
  <cols>
    <col min="1" max="2" width="9.33203125" style="130" customWidth="1"/>
    <col min="3" max="3" width="9.109375" style="130"/>
    <col min="4" max="4" width="17.109375" style="130" customWidth="1"/>
    <col min="5" max="5" width="12.5546875" style="130" customWidth="1"/>
    <col min="6" max="6" width="12.88671875" style="130" customWidth="1"/>
    <col min="7" max="7" width="6" style="130" customWidth="1"/>
    <col min="8" max="8" width="7.33203125" style="130" customWidth="1"/>
    <col min="9" max="9" width="6.33203125" style="130" customWidth="1"/>
    <col min="10" max="10" width="7" style="130" customWidth="1"/>
    <col min="11" max="11" width="11.109375" style="130" customWidth="1"/>
    <col min="12" max="12" width="14.44140625" style="130" customWidth="1"/>
    <col min="13" max="16384" width="9.109375" style="130"/>
  </cols>
  <sheetData>
    <row r="1" spans="1:12" x14ac:dyDescent="0.25">
      <c r="A1" s="325" t="s">
        <v>123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</row>
    <row r="2" spans="1:12" x14ac:dyDescent="0.25">
      <c r="A2" s="329"/>
      <c r="B2" s="329"/>
      <c r="C2" s="329"/>
      <c r="D2" s="329"/>
      <c r="E2" s="329"/>
      <c r="F2" s="329"/>
      <c r="G2" s="329"/>
      <c r="H2" s="329"/>
      <c r="I2" s="329"/>
      <c r="J2" s="329"/>
      <c r="K2" s="329"/>
    </row>
    <row r="3" spans="1:12" x14ac:dyDescent="0.25">
      <c r="A3" s="310" t="s">
        <v>343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</row>
    <row r="4" spans="1:12" x14ac:dyDescent="0.25">
      <c r="A4" s="310" t="s">
        <v>41</v>
      </c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310"/>
    </row>
    <row r="5" spans="1:12" x14ac:dyDescent="0.25">
      <c r="A5" s="325" t="s">
        <v>42</v>
      </c>
      <c r="B5" s="325"/>
      <c r="C5" s="325"/>
      <c r="D5" s="325"/>
      <c r="E5" s="325"/>
      <c r="F5" s="325"/>
      <c r="G5" s="325"/>
      <c r="H5" s="325"/>
      <c r="I5" s="325"/>
      <c r="J5" s="325"/>
      <c r="K5" s="325"/>
      <c r="L5" s="325"/>
    </row>
    <row r="6" spans="1:12" ht="12.75" customHeight="1" x14ac:dyDescent="0.25">
      <c r="A6" s="274" t="s">
        <v>43</v>
      </c>
      <c r="B6" s="274"/>
      <c r="C6" s="274"/>
      <c r="D6" s="292"/>
      <c r="E6" s="330" t="s">
        <v>44</v>
      </c>
      <c r="F6" s="331"/>
      <c r="G6" s="294" t="s">
        <v>45</v>
      </c>
      <c r="H6" s="274"/>
      <c r="I6" s="274" t="s">
        <v>46</v>
      </c>
      <c r="J6" s="274"/>
      <c r="K6" s="274" t="s">
        <v>91</v>
      </c>
      <c r="L6" s="274"/>
    </row>
    <row r="7" spans="1:12" ht="12.75" customHeight="1" x14ac:dyDescent="0.25">
      <c r="A7" s="274"/>
      <c r="B7" s="274"/>
      <c r="C7" s="274"/>
      <c r="D7" s="292"/>
      <c r="E7" s="332"/>
      <c r="F7" s="333"/>
      <c r="G7" s="294" t="s">
        <v>5</v>
      </c>
      <c r="H7" s="274"/>
      <c r="I7" s="274" t="s">
        <v>5</v>
      </c>
      <c r="J7" s="274"/>
      <c r="K7" s="274" t="s">
        <v>5</v>
      </c>
      <c r="L7" s="274"/>
    </row>
    <row r="8" spans="1:12" ht="21" customHeight="1" x14ac:dyDescent="0.25">
      <c r="A8" s="274"/>
      <c r="B8" s="274"/>
      <c r="C8" s="274"/>
      <c r="D8" s="274"/>
      <c r="E8" s="199" t="s">
        <v>6</v>
      </c>
      <c r="F8" s="199" t="s">
        <v>7</v>
      </c>
      <c r="G8" s="10" t="s">
        <v>6</v>
      </c>
      <c r="H8" s="10" t="s">
        <v>7</v>
      </c>
      <c r="I8" s="10" t="s">
        <v>6</v>
      </c>
      <c r="J8" s="10" t="s">
        <v>7</v>
      </c>
      <c r="K8" s="10" t="s">
        <v>6</v>
      </c>
      <c r="L8" s="10" t="s">
        <v>7</v>
      </c>
    </row>
    <row r="9" spans="1:12" x14ac:dyDescent="0.25">
      <c r="A9" s="272" t="s">
        <v>124</v>
      </c>
      <c r="B9" s="272"/>
      <c r="C9" s="272"/>
      <c r="D9" s="272"/>
      <c r="E9" s="115"/>
      <c r="F9" s="115">
        <v>2664000</v>
      </c>
      <c r="G9" s="115"/>
      <c r="H9" s="115"/>
      <c r="I9" s="115"/>
      <c r="J9" s="115"/>
      <c r="K9" s="115">
        <f t="shared" ref="K9:L14" si="0">E9+G9+I9</f>
        <v>0</v>
      </c>
      <c r="L9" s="115">
        <f t="shared" si="0"/>
        <v>2664000</v>
      </c>
    </row>
    <row r="10" spans="1:12" ht="23.25" customHeight="1" x14ac:dyDescent="0.25">
      <c r="A10" s="279" t="s">
        <v>125</v>
      </c>
      <c r="B10" s="279"/>
      <c r="C10" s="279"/>
      <c r="D10" s="279"/>
      <c r="E10" s="115"/>
      <c r="F10" s="115"/>
      <c r="G10" s="115"/>
      <c r="H10" s="115"/>
      <c r="I10" s="115"/>
      <c r="J10" s="115"/>
      <c r="K10" s="115">
        <f t="shared" si="0"/>
        <v>0</v>
      </c>
      <c r="L10" s="115">
        <f t="shared" si="0"/>
        <v>0</v>
      </c>
    </row>
    <row r="11" spans="1:12" ht="23.25" customHeight="1" x14ac:dyDescent="0.25">
      <c r="A11" s="279" t="s">
        <v>126</v>
      </c>
      <c r="B11" s="279"/>
      <c r="C11" s="279"/>
      <c r="D11" s="279"/>
      <c r="E11" s="115"/>
      <c r="F11" s="115"/>
      <c r="G11" s="115"/>
      <c r="H11" s="115"/>
      <c r="I11" s="115"/>
      <c r="J11" s="115"/>
      <c r="K11" s="115">
        <f t="shared" si="0"/>
        <v>0</v>
      </c>
      <c r="L11" s="115">
        <f t="shared" si="0"/>
        <v>0</v>
      </c>
    </row>
    <row r="12" spans="1:12" ht="23.25" customHeight="1" x14ac:dyDescent="0.25">
      <c r="A12" s="279" t="s">
        <v>127</v>
      </c>
      <c r="B12" s="279"/>
      <c r="C12" s="279"/>
      <c r="D12" s="279"/>
      <c r="E12" s="115"/>
      <c r="F12" s="115"/>
      <c r="G12" s="115"/>
      <c r="H12" s="115"/>
      <c r="I12" s="115"/>
      <c r="J12" s="115"/>
      <c r="K12" s="115">
        <f t="shared" si="0"/>
        <v>0</v>
      </c>
      <c r="L12" s="115">
        <f t="shared" si="0"/>
        <v>0</v>
      </c>
    </row>
    <row r="13" spans="1:12" ht="23.25" customHeight="1" x14ac:dyDescent="0.25">
      <c r="A13" s="279" t="s">
        <v>128</v>
      </c>
      <c r="B13" s="279"/>
      <c r="C13" s="279"/>
      <c r="D13" s="279"/>
      <c r="E13" s="23"/>
      <c r="F13" s="150">
        <v>411579535</v>
      </c>
      <c r="G13" s="115"/>
      <c r="H13" s="115"/>
      <c r="I13" s="115"/>
      <c r="J13" s="115"/>
      <c r="K13" s="115">
        <f t="shared" si="0"/>
        <v>0</v>
      </c>
      <c r="L13" s="115">
        <f t="shared" si="0"/>
        <v>411579535</v>
      </c>
    </row>
    <row r="14" spans="1:12" s="131" customFormat="1" ht="23.25" customHeight="1" x14ac:dyDescent="0.25">
      <c r="A14" s="334" t="s">
        <v>129</v>
      </c>
      <c r="B14" s="334"/>
      <c r="C14" s="334"/>
      <c r="D14" s="334"/>
      <c r="E14" s="151">
        <f>SUM(E9:E13)</f>
        <v>0</v>
      </c>
      <c r="F14" s="257">
        <f>SUM(F9:F13)</f>
        <v>414243535</v>
      </c>
      <c r="G14" s="115">
        <f>SUM(G9:G13)</f>
        <v>0</v>
      </c>
      <c r="H14" s="115"/>
      <c r="I14" s="115">
        <f>SUM(I9:I13)</f>
        <v>0</v>
      </c>
      <c r="J14" s="115"/>
      <c r="K14" s="151">
        <f t="shared" si="0"/>
        <v>0</v>
      </c>
      <c r="L14" s="151">
        <f t="shared" si="0"/>
        <v>414243535</v>
      </c>
    </row>
    <row r="15" spans="1:12" ht="12.75" customHeight="1" x14ac:dyDescent="0.25">
      <c r="A15" s="334"/>
      <c r="B15" s="334"/>
      <c r="C15" s="334"/>
      <c r="D15" s="334"/>
      <c r="E15" s="115"/>
      <c r="F15" s="115"/>
      <c r="G15" s="115"/>
      <c r="H15" s="115"/>
      <c r="I15" s="115"/>
      <c r="J15" s="115"/>
      <c r="K15" s="115"/>
      <c r="L15" s="115"/>
    </row>
    <row r="16" spans="1:12" ht="12.75" customHeight="1" x14ac:dyDescent="0.25">
      <c r="A16" s="279" t="s">
        <v>130</v>
      </c>
      <c r="B16" s="279"/>
      <c r="C16" s="279"/>
      <c r="D16" s="279"/>
      <c r="E16" s="115"/>
      <c r="F16" s="115"/>
      <c r="G16" s="115"/>
      <c r="H16" s="115"/>
      <c r="I16" s="115"/>
      <c r="J16" s="115"/>
      <c r="K16" s="115">
        <f t="shared" ref="K16:L22" si="1">E16+G16+I16</f>
        <v>0</v>
      </c>
      <c r="L16" s="115">
        <f t="shared" si="1"/>
        <v>0</v>
      </c>
    </row>
    <row r="17" spans="1:12" ht="12.75" customHeight="1" x14ac:dyDescent="0.25">
      <c r="A17" s="279" t="s">
        <v>131</v>
      </c>
      <c r="B17" s="279"/>
      <c r="C17" s="279"/>
      <c r="D17" s="279"/>
      <c r="E17" s="115">
        <v>5000000</v>
      </c>
      <c r="F17" s="115">
        <v>6000000</v>
      </c>
      <c r="G17" s="115"/>
      <c r="H17" s="115"/>
      <c r="I17" s="115"/>
      <c r="J17" s="115"/>
      <c r="K17" s="115">
        <f t="shared" si="1"/>
        <v>5000000</v>
      </c>
      <c r="L17" s="115">
        <f t="shared" si="1"/>
        <v>6000000</v>
      </c>
    </row>
    <row r="18" spans="1:12" x14ac:dyDescent="0.25">
      <c r="A18" s="272" t="s">
        <v>132</v>
      </c>
      <c r="B18" s="272"/>
      <c r="C18" s="272"/>
      <c r="D18" s="272"/>
      <c r="E18" s="115"/>
      <c r="F18" s="115">
        <v>2165354</v>
      </c>
      <c r="G18" s="115"/>
      <c r="H18" s="115"/>
      <c r="I18" s="115"/>
      <c r="J18" s="115"/>
      <c r="K18" s="115">
        <f t="shared" si="1"/>
        <v>0</v>
      </c>
      <c r="L18" s="115">
        <f t="shared" si="1"/>
        <v>2165354</v>
      </c>
    </row>
    <row r="19" spans="1:12" x14ac:dyDescent="0.25">
      <c r="A19" s="272" t="s">
        <v>133</v>
      </c>
      <c r="B19" s="272"/>
      <c r="C19" s="272"/>
      <c r="D19" s="272"/>
      <c r="E19" s="115"/>
      <c r="F19" s="115"/>
      <c r="G19" s="115"/>
      <c r="H19" s="115"/>
      <c r="I19" s="115"/>
      <c r="J19" s="115"/>
      <c r="K19" s="115">
        <f t="shared" si="1"/>
        <v>0</v>
      </c>
      <c r="L19" s="115">
        <f t="shared" si="1"/>
        <v>0</v>
      </c>
    </row>
    <row r="20" spans="1:12" x14ac:dyDescent="0.25">
      <c r="A20" s="272" t="s">
        <v>134</v>
      </c>
      <c r="B20" s="272"/>
      <c r="C20" s="272"/>
      <c r="D20" s="272"/>
      <c r="E20" s="115"/>
      <c r="F20" s="115"/>
      <c r="G20" s="115"/>
      <c r="H20" s="115"/>
      <c r="I20" s="115"/>
      <c r="J20" s="115"/>
      <c r="K20" s="115">
        <f t="shared" si="1"/>
        <v>0</v>
      </c>
      <c r="L20" s="115">
        <f t="shared" si="1"/>
        <v>0</v>
      </c>
    </row>
    <row r="21" spans="1:12" x14ac:dyDescent="0.25">
      <c r="A21" s="335"/>
      <c r="B21" s="335"/>
      <c r="C21" s="335"/>
      <c r="D21" s="335"/>
      <c r="E21" s="115"/>
      <c r="F21" s="115"/>
      <c r="G21" s="115"/>
      <c r="H21" s="115"/>
      <c r="I21" s="115"/>
      <c r="J21" s="115"/>
      <c r="K21" s="115">
        <f t="shared" si="1"/>
        <v>0</v>
      </c>
      <c r="L21" s="115">
        <f t="shared" si="1"/>
        <v>0</v>
      </c>
    </row>
    <row r="22" spans="1:12" s="131" customFormat="1" x14ac:dyDescent="0.25">
      <c r="A22" s="335" t="s">
        <v>135</v>
      </c>
      <c r="B22" s="335"/>
      <c r="C22" s="335"/>
      <c r="D22" s="335"/>
      <c r="E22" s="151">
        <f t="shared" ref="E22:J22" si="2">SUM(E16:E20)</f>
        <v>5000000</v>
      </c>
      <c r="F22" s="151">
        <f t="shared" si="2"/>
        <v>8165354</v>
      </c>
      <c r="G22" s="115">
        <f t="shared" si="2"/>
        <v>0</v>
      </c>
      <c r="H22" s="115">
        <f t="shared" si="2"/>
        <v>0</v>
      </c>
      <c r="I22" s="115">
        <f t="shared" si="2"/>
        <v>0</v>
      </c>
      <c r="J22" s="115">
        <f t="shared" si="2"/>
        <v>0</v>
      </c>
      <c r="K22" s="151">
        <f t="shared" si="1"/>
        <v>5000000</v>
      </c>
      <c r="L22" s="151">
        <f t="shared" si="1"/>
        <v>8165354</v>
      </c>
    </row>
    <row r="23" spans="1:12" x14ac:dyDescent="0.25">
      <c r="A23" s="335"/>
      <c r="B23" s="335"/>
      <c r="C23" s="335"/>
      <c r="D23" s="335"/>
      <c r="E23" s="115"/>
      <c r="F23" s="115"/>
      <c r="G23" s="115"/>
      <c r="H23" s="115"/>
      <c r="I23" s="115"/>
      <c r="J23" s="115"/>
      <c r="K23" s="115"/>
      <c r="L23" s="115"/>
    </row>
    <row r="24" spans="1:12" ht="23.25" customHeight="1" x14ac:dyDescent="0.25">
      <c r="A24" s="279" t="s">
        <v>136</v>
      </c>
      <c r="B24" s="279"/>
      <c r="C24" s="279"/>
      <c r="D24" s="279"/>
      <c r="E24" s="115"/>
      <c r="F24" s="115"/>
      <c r="G24" s="115"/>
      <c r="H24" s="115"/>
      <c r="I24" s="115"/>
      <c r="J24" s="115"/>
      <c r="K24" s="115">
        <f t="shared" ref="K24:L30" si="3">E24+G24+I24</f>
        <v>0</v>
      </c>
      <c r="L24" s="115">
        <f t="shared" si="3"/>
        <v>0</v>
      </c>
    </row>
    <row r="25" spans="1:12" ht="23.25" customHeight="1" x14ac:dyDescent="0.25">
      <c r="A25" s="279" t="s">
        <v>137</v>
      </c>
      <c r="B25" s="279"/>
      <c r="C25" s="279"/>
      <c r="D25" s="279"/>
      <c r="E25" s="115"/>
      <c r="F25" s="115">
        <v>400000</v>
      </c>
      <c r="G25" s="115"/>
      <c r="H25" s="115"/>
      <c r="I25" s="115"/>
      <c r="J25" s="115"/>
      <c r="K25" s="115">
        <f t="shared" si="3"/>
        <v>0</v>
      </c>
      <c r="L25" s="115">
        <f t="shared" si="3"/>
        <v>400000</v>
      </c>
    </row>
    <row r="26" spans="1:12" ht="12.75" customHeight="1" x14ac:dyDescent="0.25">
      <c r="A26" s="272" t="s">
        <v>138</v>
      </c>
      <c r="B26" s="272"/>
      <c r="C26" s="272"/>
      <c r="D26" s="272"/>
      <c r="E26" s="115"/>
      <c r="F26" s="115"/>
      <c r="G26" s="115"/>
      <c r="H26" s="115"/>
      <c r="I26" s="115"/>
      <c r="J26" s="115"/>
      <c r="K26" s="115">
        <f t="shared" si="3"/>
        <v>0</v>
      </c>
      <c r="L26" s="115">
        <f t="shared" si="3"/>
        <v>0</v>
      </c>
    </row>
    <row r="27" spans="1:12" ht="12.75" customHeight="1" x14ac:dyDescent="0.25">
      <c r="A27" s="272"/>
      <c r="B27" s="272"/>
      <c r="C27" s="272"/>
      <c r="D27" s="272"/>
      <c r="E27" s="115"/>
      <c r="F27" s="115"/>
      <c r="G27" s="115"/>
      <c r="H27" s="115"/>
      <c r="I27" s="115"/>
      <c r="J27" s="115"/>
      <c r="K27" s="115">
        <f t="shared" si="3"/>
        <v>0</v>
      </c>
      <c r="L27" s="115">
        <f t="shared" si="3"/>
        <v>0</v>
      </c>
    </row>
    <row r="28" spans="1:12" ht="12.75" customHeight="1" x14ac:dyDescent="0.25">
      <c r="A28" s="274" t="s">
        <v>31</v>
      </c>
      <c r="B28" s="274"/>
      <c r="C28" s="274"/>
      <c r="D28" s="274"/>
      <c r="E28" s="115">
        <f>SUM(E24:E26)</f>
        <v>0</v>
      </c>
      <c r="F28" s="151">
        <f>SUM(F24:F26)</f>
        <v>400000</v>
      </c>
      <c r="G28" s="115">
        <f>SUM(G24:G26)</f>
        <v>0</v>
      </c>
      <c r="H28" s="115"/>
      <c r="I28" s="115">
        <f>SUM(I24:I26)</f>
        <v>0</v>
      </c>
      <c r="J28" s="115"/>
      <c r="K28" s="151">
        <f t="shared" si="3"/>
        <v>0</v>
      </c>
      <c r="L28" s="151">
        <f t="shared" si="3"/>
        <v>400000</v>
      </c>
    </row>
    <row r="29" spans="1:12" ht="12.75" customHeight="1" x14ac:dyDescent="0.25">
      <c r="A29" s="272"/>
      <c r="B29" s="272"/>
      <c r="C29" s="272"/>
      <c r="D29" s="272"/>
      <c r="E29" s="115"/>
      <c r="F29" s="115"/>
      <c r="G29" s="115"/>
      <c r="H29" s="115"/>
      <c r="I29" s="115"/>
      <c r="J29" s="115"/>
      <c r="K29" s="115">
        <f t="shared" si="3"/>
        <v>0</v>
      </c>
      <c r="L29" s="115">
        <f t="shared" si="3"/>
        <v>0</v>
      </c>
    </row>
    <row r="30" spans="1:12" ht="23.25" customHeight="1" x14ac:dyDescent="0.25">
      <c r="A30" s="334" t="s">
        <v>139</v>
      </c>
      <c r="B30" s="334"/>
      <c r="C30" s="334"/>
      <c r="D30" s="334"/>
      <c r="E30" s="115">
        <f t="shared" ref="E30:J30" si="4">E28+E22+E14</f>
        <v>5000000</v>
      </c>
      <c r="F30" s="150">
        <f t="shared" si="4"/>
        <v>422808889</v>
      </c>
      <c r="G30" s="115">
        <f t="shared" si="4"/>
        <v>0</v>
      </c>
      <c r="H30" s="115">
        <f t="shared" si="4"/>
        <v>0</v>
      </c>
      <c r="I30" s="115">
        <f t="shared" si="4"/>
        <v>0</v>
      </c>
      <c r="J30" s="115">
        <f t="shared" si="4"/>
        <v>0</v>
      </c>
      <c r="K30" s="151">
        <f t="shared" si="3"/>
        <v>5000000</v>
      </c>
      <c r="L30" s="151">
        <f t="shared" si="3"/>
        <v>422808889</v>
      </c>
    </row>
    <row r="31" spans="1:12" x14ac:dyDescent="0.25">
      <c r="A31" s="272"/>
      <c r="B31" s="272"/>
      <c r="C31" s="272"/>
      <c r="D31" s="272"/>
      <c r="E31" s="115"/>
      <c r="F31" s="115"/>
      <c r="G31" s="115"/>
      <c r="H31" s="115"/>
      <c r="I31" s="115"/>
      <c r="J31" s="115"/>
      <c r="K31" s="115"/>
      <c r="L31" s="115"/>
    </row>
    <row r="32" spans="1:12" x14ac:dyDescent="0.25">
      <c r="A32" s="272" t="s">
        <v>77</v>
      </c>
      <c r="B32" s="272"/>
      <c r="C32" s="272"/>
      <c r="D32" s="272"/>
      <c r="E32" s="115"/>
      <c r="F32" s="115"/>
      <c r="G32" s="115"/>
      <c r="H32" s="115"/>
      <c r="I32" s="115"/>
      <c r="J32" s="115"/>
      <c r="K32" s="115">
        <f t="shared" ref="K32:L39" si="5">E32+G32+I32</f>
        <v>0</v>
      </c>
      <c r="L32" s="115">
        <f t="shared" si="5"/>
        <v>0</v>
      </c>
    </row>
    <row r="33" spans="1:12" x14ac:dyDescent="0.25">
      <c r="A33" s="272" t="s">
        <v>78</v>
      </c>
      <c r="B33" s="272"/>
      <c r="C33" s="272"/>
      <c r="D33" s="272"/>
      <c r="E33" s="115"/>
      <c r="F33" s="115"/>
      <c r="G33" s="115"/>
      <c r="H33" s="115"/>
      <c r="I33" s="115"/>
      <c r="J33" s="115"/>
      <c r="K33" s="115">
        <f t="shared" si="5"/>
        <v>0</v>
      </c>
      <c r="L33" s="115">
        <f t="shared" si="5"/>
        <v>0</v>
      </c>
    </row>
    <row r="34" spans="1:12" x14ac:dyDescent="0.25">
      <c r="A34" s="272" t="s">
        <v>79</v>
      </c>
      <c r="B34" s="272"/>
      <c r="C34" s="272"/>
      <c r="D34" s="272"/>
      <c r="E34" s="115"/>
      <c r="F34" s="115"/>
      <c r="G34" s="115"/>
      <c r="H34" s="115"/>
      <c r="I34" s="115"/>
      <c r="J34" s="115"/>
      <c r="K34" s="115">
        <f t="shared" si="5"/>
        <v>0</v>
      </c>
      <c r="L34" s="115">
        <f t="shared" si="5"/>
        <v>0</v>
      </c>
    </row>
    <row r="35" spans="1:12" x14ac:dyDescent="0.25">
      <c r="A35" s="272" t="s">
        <v>80</v>
      </c>
      <c r="B35" s="272"/>
      <c r="C35" s="272"/>
      <c r="D35" s="272"/>
      <c r="E35" s="115"/>
      <c r="F35" s="115"/>
      <c r="G35" s="115"/>
      <c r="H35" s="115"/>
      <c r="I35" s="115"/>
      <c r="J35" s="115"/>
      <c r="K35" s="115">
        <f t="shared" si="5"/>
        <v>0</v>
      </c>
      <c r="L35" s="115">
        <f t="shared" si="5"/>
        <v>0</v>
      </c>
    </row>
    <row r="36" spans="1:12" ht="12.75" customHeight="1" x14ac:dyDescent="0.25">
      <c r="A36" s="272" t="s">
        <v>81</v>
      </c>
      <c r="B36" s="272"/>
      <c r="C36" s="272"/>
      <c r="D36" s="272"/>
      <c r="E36" s="115"/>
      <c r="F36" s="115"/>
      <c r="G36" s="115"/>
      <c r="H36" s="115"/>
      <c r="I36" s="115"/>
      <c r="J36" s="115"/>
      <c r="K36" s="115">
        <f t="shared" si="5"/>
        <v>0</v>
      </c>
      <c r="L36" s="115">
        <f t="shared" si="5"/>
        <v>0</v>
      </c>
    </row>
    <row r="37" spans="1:12" ht="12.75" customHeight="1" x14ac:dyDescent="0.25">
      <c r="A37" s="272" t="s">
        <v>82</v>
      </c>
      <c r="B37" s="272"/>
      <c r="C37" s="272"/>
      <c r="D37" s="272"/>
      <c r="E37" s="115"/>
      <c r="F37" s="115"/>
      <c r="G37" s="115"/>
      <c r="H37" s="115"/>
      <c r="I37" s="115"/>
      <c r="J37" s="115"/>
      <c r="K37" s="115">
        <f t="shared" si="5"/>
        <v>0</v>
      </c>
      <c r="L37" s="115">
        <f t="shared" si="5"/>
        <v>0</v>
      </c>
    </row>
    <row r="38" spans="1:12" ht="12.75" customHeight="1" x14ac:dyDescent="0.25">
      <c r="A38" s="272" t="s">
        <v>83</v>
      </c>
      <c r="B38" s="272"/>
      <c r="C38" s="272"/>
      <c r="D38" s="272"/>
      <c r="E38" s="115"/>
      <c r="F38" s="115"/>
      <c r="G38" s="115"/>
      <c r="H38" s="115"/>
      <c r="I38" s="115"/>
      <c r="J38" s="115"/>
      <c r="K38" s="115">
        <f t="shared" si="5"/>
        <v>0</v>
      </c>
      <c r="L38" s="115">
        <f t="shared" si="5"/>
        <v>0</v>
      </c>
    </row>
    <row r="39" spans="1:12" ht="12.75" customHeight="1" x14ac:dyDescent="0.25">
      <c r="A39" s="274" t="s">
        <v>84</v>
      </c>
      <c r="B39" s="274"/>
      <c r="C39" s="274"/>
      <c r="D39" s="274"/>
      <c r="E39" s="115">
        <f t="shared" ref="E39:J39" si="6">SUM(E32:E38)</f>
        <v>0</v>
      </c>
      <c r="F39" s="115">
        <f t="shared" si="6"/>
        <v>0</v>
      </c>
      <c r="G39" s="115">
        <f t="shared" si="6"/>
        <v>0</v>
      </c>
      <c r="H39" s="115">
        <f t="shared" si="6"/>
        <v>0</v>
      </c>
      <c r="I39" s="115">
        <f t="shared" si="6"/>
        <v>0</v>
      </c>
      <c r="J39" s="115">
        <f t="shared" si="6"/>
        <v>0</v>
      </c>
      <c r="K39" s="115">
        <f t="shared" si="5"/>
        <v>0</v>
      </c>
      <c r="L39" s="115">
        <f t="shared" si="5"/>
        <v>0</v>
      </c>
    </row>
    <row r="40" spans="1:12" ht="12.75" customHeight="1" x14ac:dyDescent="0.25">
      <c r="A40" s="336"/>
      <c r="B40" s="336"/>
      <c r="C40" s="336"/>
      <c r="D40" s="336"/>
      <c r="E40" s="115"/>
      <c r="F40" s="115"/>
      <c r="G40" s="115"/>
      <c r="H40" s="115"/>
      <c r="I40" s="115"/>
      <c r="J40" s="115"/>
      <c r="K40" s="115"/>
      <c r="L40" s="115"/>
    </row>
    <row r="41" spans="1:12" ht="12.75" customHeight="1" x14ac:dyDescent="0.25">
      <c r="A41" s="274" t="s">
        <v>140</v>
      </c>
      <c r="B41" s="274"/>
      <c r="C41" s="274"/>
      <c r="D41" s="274"/>
      <c r="E41" s="115">
        <f t="shared" ref="E41:J41" si="7">E39+E30</f>
        <v>5000000</v>
      </c>
      <c r="F41" s="150">
        <f t="shared" si="7"/>
        <v>422808889</v>
      </c>
      <c r="G41" s="115">
        <f t="shared" si="7"/>
        <v>0</v>
      </c>
      <c r="H41" s="115">
        <f t="shared" si="7"/>
        <v>0</v>
      </c>
      <c r="I41" s="115">
        <f t="shared" si="7"/>
        <v>0</v>
      </c>
      <c r="J41" s="115">
        <f t="shared" si="7"/>
        <v>0</v>
      </c>
      <c r="K41" s="151">
        <f>E41+G41+I41</f>
        <v>5000000</v>
      </c>
      <c r="L41" s="151">
        <f>F41+H41+J41</f>
        <v>422808889</v>
      </c>
    </row>
  </sheetData>
  <sheetProtection selectLockedCells="1" selectUnlockedCells="1"/>
  <mergeCells count="43">
    <mergeCell ref="A39:D39"/>
    <mergeCell ref="A40:D40"/>
    <mergeCell ref="A41:D41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15:D15"/>
    <mergeCell ref="A16:D16"/>
    <mergeCell ref="A17:D17"/>
    <mergeCell ref="A18:D18"/>
    <mergeCell ref="A19:D19"/>
    <mergeCell ref="A20:D20"/>
    <mergeCell ref="A9:D9"/>
    <mergeCell ref="A10:D10"/>
    <mergeCell ref="A11:D11"/>
    <mergeCell ref="A12:D12"/>
    <mergeCell ref="A13:D13"/>
    <mergeCell ref="A14:D14"/>
    <mergeCell ref="A1:L1"/>
    <mergeCell ref="A2:K2"/>
    <mergeCell ref="A3:L3"/>
    <mergeCell ref="A4:L4"/>
    <mergeCell ref="A5:L5"/>
    <mergeCell ref="A6:D8"/>
    <mergeCell ref="G6:H7"/>
    <mergeCell ref="I6:J7"/>
    <mergeCell ref="K6:L7"/>
    <mergeCell ref="E6:F7"/>
  </mergeCells>
  <printOptions horizontalCentered="1"/>
  <pageMargins left="0.35416666666666669" right="0.35416666666666669" top="0.39374999999999999" bottom="0.39374999999999999" header="0.51180555555555551" footer="0.51180555555555551"/>
  <pageSetup paperSize="9" scale="85" firstPageNumber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9"/>
  </sheetPr>
  <dimension ref="A1:I19"/>
  <sheetViews>
    <sheetView view="pageBreakPreview" topLeftCell="A4" zoomScale="89" zoomScaleNormal="100" zoomScaleSheetLayoutView="89" workbookViewId="0">
      <selection activeCell="L20" sqref="L20"/>
    </sheetView>
  </sheetViews>
  <sheetFormatPr defaultColWidth="9.109375" defaultRowHeight="13.2" x14ac:dyDescent="0.25"/>
  <cols>
    <col min="1" max="1" width="42.33203125" style="1" customWidth="1"/>
    <col min="2" max="3" width="13.109375" style="1" customWidth="1"/>
    <col min="4" max="5" width="11.6640625" style="1" customWidth="1"/>
    <col min="6" max="7" width="11.33203125" style="1" customWidth="1"/>
    <col min="8" max="8" width="12.44140625" style="1" customWidth="1"/>
    <col min="9" max="9" width="14.109375" style="1" customWidth="1"/>
    <col min="10" max="16384" width="9.109375" style="1"/>
  </cols>
  <sheetData>
    <row r="1" spans="1:9" ht="12" customHeight="1" x14ac:dyDescent="0.25">
      <c r="A1" s="19"/>
      <c r="B1" s="327"/>
      <c r="C1" s="327"/>
      <c r="D1" s="327"/>
      <c r="E1" s="327"/>
      <c r="F1" s="327"/>
      <c r="G1" s="327"/>
      <c r="I1" s="5"/>
    </row>
    <row r="2" spans="1:9" x14ac:dyDescent="0.25">
      <c r="A2" s="325" t="s">
        <v>141</v>
      </c>
      <c r="B2" s="325"/>
      <c r="C2" s="325"/>
      <c r="D2" s="325"/>
      <c r="E2" s="325"/>
      <c r="F2" s="325"/>
      <c r="G2" s="325"/>
      <c r="H2" s="325"/>
      <c r="I2" s="325"/>
    </row>
    <row r="3" spans="1:9" x14ac:dyDescent="0.25">
      <c r="A3" s="328" t="s">
        <v>344</v>
      </c>
      <c r="B3" s="328"/>
      <c r="C3" s="328"/>
      <c r="D3" s="328"/>
      <c r="E3" s="328"/>
      <c r="F3" s="328"/>
      <c r="G3" s="328"/>
      <c r="H3" s="328"/>
      <c r="I3" s="328"/>
    </row>
    <row r="4" spans="1:9" x14ac:dyDescent="0.25">
      <c r="A4" s="324" t="s">
        <v>142</v>
      </c>
      <c r="B4" s="324"/>
      <c r="C4" s="324"/>
      <c r="D4" s="324"/>
      <c r="E4" s="324"/>
      <c r="F4" s="324"/>
      <c r="G4" s="324"/>
      <c r="H4" s="324"/>
      <c r="I4" s="324"/>
    </row>
    <row r="5" spans="1:9" ht="12.75" customHeight="1" x14ac:dyDescent="0.25">
      <c r="A5" s="337" t="s">
        <v>94</v>
      </c>
      <c r="B5" s="270" t="s">
        <v>44</v>
      </c>
      <c r="C5" s="270"/>
      <c r="D5" s="270" t="s">
        <v>45</v>
      </c>
      <c r="E5" s="270"/>
      <c r="F5" s="270" t="s">
        <v>46</v>
      </c>
      <c r="G5" s="270"/>
      <c r="H5" s="270" t="s">
        <v>91</v>
      </c>
      <c r="I5" s="270"/>
    </row>
    <row r="6" spans="1:9" ht="12.75" customHeight="1" x14ac:dyDescent="0.25">
      <c r="A6" s="337"/>
      <c r="B6" s="270" t="s">
        <v>5</v>
      </c>
      <c r="C6" s="270"/>
      <c r="D6" s="270" t="s">
        <v>5</v>
      </c>
      <c r="E6" s="270"/>
      <c r="F6" s="270" t="s">
        <v>5</v>
      </c>
      <c r="G6" s="270"/>
      <c r="H6" s="270" t="s">
        <v>5</v>
      </c>
      <c r="I6" s="270"/>
    </row>
    <row r="7" spans="1:9" x14ac:dyDescent="0.25">
      <c r="A7" s="337"/>
      <c r="B7" s="6" t="s">
        <v>6</v>
      </c>
      <c r="C7" s="6" t="s">
        <v>7</v>
      </c>
      <c r="D7" s="6" t="s">
        <v>6</v>
      </c>
      <c r="E7" s="6" t="s">
        <v>7</v>
      </c>
      <c r="F7" s="6" t="s">
        <v>6</v>
      </c>
      <c r="G7" s="6" t="s">
        <v>7</v>
      </c>
      <c r="H7" s="6" t="s">
        <v>6</v>
      </c>
      <c r="I7" s="6" t="s">
        <v>7</v>
      </c>
    </row>
    <row r="8" spans="1:9" x14ac:dyDescent="0.25">
      <c r="A8" s="27" t="s">
        <v>292</v>
      </c>
      <c r="B8" s="28"/>
      <c r="C8" s="28">
        <v>180321005</v>
      </c>
      <c r="D8" s="8"/>
      <c r="E8" s="8"/>
      <c r="F8" s="8"/>
      <c r="G8" s="8"/>
      <c r="H8" s="8">
        <f>B8+D8+F8</f>
        <v>0</v>
      </c>
      <c r="I8" s="8">
        <f>C8+E8+G8</f>
        <v>180321005</v>
      </c>
    </row>
    <row r="9" spans="1:9" x14ac:dyDescent="0.25">
      <c r="A9" s="1" t="s">
        <v>382</v>
      </c>
      <c r="B9" s="28"/>
      <c r="C9" s="28">
        <v>1500000</v>
      </c>
      <c r="D9" s="8"/>
      <c r="E9" s="8"/>
      <c r="F9" s="8"/>
      <c r="G9" s="8"/>
      <c r="H9" s="8">
        <f>B9+D9+F9</f>
        <v>0</v>
      </c>
      <c r="I9" s="8">
        <f>C9+E9+G9</f>
        <v>1500000</v>
      </c>
    </row>
    <row r="10" spans="1:9" x14ac:dyDescent="0.25">
      <c r="A10" s="27" t="s">
        <v>380</v>
      </c>
      <c r="B10" s="28"/>
      <c r="C10" s="28">
        <v>3911600</v>
      </c>
      <c r="D10" s="8"/>
      <c r="E10" s="8"/>
      <c r="F10" s="8"/>
      <c r="G10" s="8"/>
      <c r="H10" s="8"/>
      <c r="I10" s="8">
        <f>C10+E10+G10</f>
        <v>3911600</v>
      </c>
    </row>
    <row r="11" spans="1:9" x14ac:dyDescent="0.25">
      <c r="A11" s="1" t="s">
        <v>381</v>
      </c>
      <c r="B11" s="28"/>
      <c r="C11" s="28">
        <v>1164000</v>
      </c>
      <c r="D11" s="8"/>
      <c r="E11" s="8"/>
      <c r="F11" s="8"/>
      <c r="G11" s="8"/>
      <c r="H11" s="8">
        <f>B11+D11+F11</f>
        <v>0</v>
      </c>
      <c r="I11" s="8">
        <f>C11+E11+G11</f>
        <v>1164000</v>
      </c>
    </row>
    <row r="12" spans="1:9" x14ac:dyDescent="0.25">
      <c r="A12" s="27" t="s">
        <v>366</v>
      </c>
      <c r="B12" s="28"/>
      <c r="C12" s="28">
        <v>16701068</v>
      </c>
      <c r="D12" s="8"/>
      <c r="E12" s="8"/>
      <c r="F12" s="8"/>
      <c r="G12" s="8"/>
      <c r="H12" s="8">
        <f>B12+D12+F12</f>
        <v>0</v>
      </c>
      <c r="I12" s="8">
        <f>C12+E12+G12</f>
        <v>16701068</v>
      </c>
    </row>
    <row r="13" spans="1:9" x14ac:dyDescent="0.25">
      <c r="A13" s="27" t="s">
        <v>367</v>
      </c>
      <c r="B13" s="28"/>
      <c r="C13" s="28">
        <v>10645862</v>
      </c>
      <c r="D13" s="8"/>
      <c r="E13" s="8"/>
      <c r="F13" s="8"/>
      <c r="G13" s="8"/>
      <c r="H13" s="8">
        <f>B13+D13+F13</f>
        <v>0</v>
      </c>
      <c r="I13" s="8">
        <f>C13+E13+G13</f>
        <v>10645862</v>
      </c>
    </row>
    <row r="14" spans="1:9" x14ac:dyDescent="0.25">
      <c r="A14" s="27" t="s">
        <v>368</v>
      </c>
      <c r="B14" s="28"/>
      <c r="C14" s="28">
        <v>200000000</v>
      </c>
      <c r="D14" s="8"/>
      <c r="E14" s="8"/>
      <c r="F14" s="8"/>
      <c r="G14" s="8"/>
      <c r="H14" s="8">
        <f>B14+D14+F14</f>
        <v>0</v>
      </c>
      <c r="I14" s="8">
        <f>C14+E14+G14</f>
        <v>200000000</v>
      </c>
    </row>
    <row r="15" spans="1:9" x14ac:dyDescent="0.25">
      <c r="A15" s="30" t="s">
        <v>91</v>
      </c>
      <c r="B15" s="31">
        <f t="shared" ref="B15:I15" si="0">SUM(B8:B14)</f>
        <v>0</v>
      </c>
      <c r="C15" s="31">
        <f t="shared" si="0"/>
        <v>414243535</v>
      </c>
      <c r="D15" s="31">
        <f t="shared" si="0"/>
        <v>0</v>
      </c>
      <c r="E15" s="31">
        <f t="shared" si="0"/>
        <v>0</v>
      </c>
      <c r="F15" s="31">
        <f t="shared" si="0"/>
        <v>0</v>
      </c>
      <c r="G15" s="31">
        <f t="shared" si="0"/>
        <v>0</v>
      </c>
      <c r="H15" s="31">
        <f t="shared" si="0"/>
        <v>0</v>
      </c>
      <c r="I15" s="31">
        <f t="shared" si="0"/>
        <v>414243535</v>
      </c>
    </row>
    <row r="16" spans="1:9" x14ac:dyDescent="0.25">
      <c r="A16" s="19"/>
      <c r="B16" s="37"/>
      <c r="C16" s="37"/>
      <c r="D16" s="37"/>
      <c r="E16" s="37"/>
      <c r="F16" s="37"/>
      <c r="G16" s="37"/>
      <c r="H16" s="40"/>
      <c r="I16" s="40"/>
    </row>
    <row r="17" spans="1:9" x14ac:dyDescent="0.25">
      <c r="A17" s="19"/>
      <c r="B17" s="37"/>
      <c r="C17" s="37"/>
      <c r="D17" s="37"/>
      <c r="E17" s="37"/>
      <c r="F17" s="37"/>
      <c r="G17" s="37"/>
      <c r="H17" s="40"/>
      <c r="I17" s="40"/>
    </row>
    <row r="19" spans="1:9" x14ac:dyDescent="0.25">
      <c r="A19" s="325"/>
      <c r="B19" s="325"/>
      <c r="C19" s="325"/>
      <c r="D19" s="325"/>
      <c r="E19" s="325"/>
      <c r="F19" s="325"/>
      <c r="G19" s="325"/>
      <c r="H19" s="325"/>
      <c r="I19" s="325"/>
    </row>
  </sheetData>
  <sheetProtection selectLockedCells="1" selectUnlockedCells="1"/>
  <mergeCells count="10">
    <mergeCell ref="A19:I19"/>
    <mergeCell ref="B1:G1"/>
    <mergeCell ref="A2:I2"/>
    <mergeCell ref="A3:I3"/>
    <mergeCell ref="A4:I4"/>
    <mergeCell ref="A5:A7"/>
    <mergeCell ref="B5:C6"/>
    <mergeCell ref="D5:E6"/>
    <mergeCell ref="F5:G6"/>
    <mergeCell ref="H5:I6"/>
  </mergeCells>
  <printOptions horizontalCentered="1"/>
  <pageMargins left="0.15763888888888888" right="0.15763888888888888" top="0.15763888888888888" bottom="0.15763888888888888" header="0.51180555555555551" footer="0.51180555555555551"/>
  <pageSetup paperSize="9" scale="65" firstPageNumber="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9"/>
  </sheetPr>
  <dimension ref="A1:F49"/>
  <sheetViews>
    <sheetView view="pageBreakPreview" topLeftCell="A4" zoomScale="78" zoomScaleNormal="100" zoomScaleSheetLayoutView="78" workbookViewId="0">
      <selection activeCell="K20" sqref="K20"/>
    </sheetView>
  </sheetViews>
  <sheetFormatPr defaultColWidth="9.109375" defaultRowHeight="13.2" x14ac:dyDescent="0.25"/>
  <cols>
    <col min="1" max="3" width="9.109375" style="1"/>
    <col min="4" max="4" width="25.109375" style="1" customWidth="1"/>
    <col min="5" max="5" width="14" style="1" customWidth="1"/>
    <col min="6" max="6" width="13.109375" style="1" customWidth="1"/>
    <col min="7" max="16384" width="9.109375" style="1"/>
  </cols>
  <sheetData>
    <row r="1" spans="1:6" x14ac:dyDescent="0.25">
      <c r="A1" s="325" t="s">
        <v>143</v>
      </c>
      <c r="B1" s="325"/>
      <c r="C1" s="325"/>
      <c r="D1" s="325"/>
      <c r="E1" s="325"/>
      <c r="F1" s="325"/>
    </row>
    <row r="2" spans="1:6" x14ac:dyDescent="0.25">
      <c r="A2" s="2"/>
      <c r="B2" s="2"/>
      <c r="C2" s="2"/>
      <c r="D2" s="2"/>
      <c r="E2" s="2"/>
      <c r="F2" s="2"/>
    </row>
    <row r="4" spans="1:6" x14ac:dyDescent="0.25">
      <c r="A4" s="338" t="s">
        <v>345</v>
      </c>
      <c r="B4" s="338"/>
      <c r="C4" s="338"/>
      <c r="D4" s="338"/>
      <c r="E4" s="338"/>
      <c r="F4" s="338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339" t="s">
        <v>144</v>
      </c>
      <c r="B6" s="339"/>
      <c r="C6" s="339"/>
      <c r="D6" s="339"/>
      <c r="E6" s="269" t="s">
        <v>145</v>
      </c>
      <c r="F6" s="269"/>
    </row>
    <row r="7" spans="1:6" x14ac:dyDescent="0.25">
      <c r="A7" s="310"/>
      <c r="B7" s="310"/>
      <c r="C7" s="310"/>
      <c r="D7" s="310"/>
      <c r="E7" s="310"/>
      <c r="F7" s="310"/>
    </row>
    <row r="8" spans="1:6" x14ac:dyDescent="0.25">
      <c r="A8" s="324" t="s">
        <v>42</v>
      </c>
      <c r="B8" s="324"/>
      <c r="C8" s="324"/>
      <c r="D8" s="324"/>
      <c r="E8" s="324"/>
      <c r="F8" s="324"/>
    </row>
    <row r="9" spans="1:6" x14ac:dyDescent="0.25">
      <c r="A9" s="270" t="s">
        <v>43</v>
      </c>
      <c r="B9" s="270"/>
      <c r="C9" s="270"/>
      <c r="D9" s="270"/>
      <c r="E9" s="270" t="s">
        <v>145</v>
      </c>
      <c r="F9" s="270"/>
    </row>
    <row r="10" spans="1:6" x14ac:dyDescent="0.25">
      <c r="A10" s="270"/>
      <c r="B10" s="270"/>
      <c r="C10" s="270"/>
      <c r="D10" s="270"/>
      <c r="E10" s="270"/>
      <c r="F10" s="270"/>
    </row>
    <row r="11" spans="1:6" x14ac:dyDescent="0.25">
      <c r="A11" s="270"/>
      <c r="B11" s="270"/>
      <c r="C11" s="270"/>
      <c r="D11" s="270"/>
      <c r="E11" s="6" t="s">
        <v>6</v>
      </c>
      <c r="F11" s="6" t="s">
        <v>7</v>
      </c>
    </row>
    <row r="12" spans="1:6" ht="23.25" customHeight="1" x14ac:dyDescent="0.25">
      <c r="A12" s="273" t="s">
        <v>54</v>
      </c>
      <c r="B12" s="273"/>
      <c r="C12" s="273"/>
      <c r="D12" s="273"/>
      <c r="E12" s="8"/>
      <c r="F12" s="8"/>
    </row>
    <row r="13" spans="1:6" ht="23.25" customHeight="1" x14ac:dyDescent="0.25">
      <c r="A13" s="273" t="s">
        <v>55</v>
      </c>
      <c r="B13" s="273"/>
      <c r="C13" s="273"/>
      <c r="D13" s="273"/>
      <c r="E13" s="8"/>
      <c r="F13" s="8"/>
    </row>
    <row r="14" spans="1:6" ht="23.25" customHeight="1" x14ac:dyDescent="0.25">
      <c r="A14" s="273" t="s">
        <v>56</v>
      </c>
      <c r="B14" s="273"/>
      <c r="C14" s="273"/>
      <c r="D14" s="273"/>
      <c r="E14" s="8"/>
      <c r="F14" s="8"/>
    </row>
    <row r="15" spans="1:6" ht="12.75" customHeight="1" x14ac:dyDescent="0.25">
      <c r="A15" s="273" t="s">
        <v>57</v>
      </c>
      <c r="B15" s="273"/>
      <c r="C15" s="273"/>
      <c r="D15" s="273"/>
      <c r="E15" s="8"/>
      <c r="F15" s="8"/>
    </row>
    <row r="16" spans="1:6" ht="12.75" customHeight="1" x14ac:dyDescent="0.25">
      <c r="A16" s="277" t="s">
        <v>58</v>
      </c>
      <c r="B16" s="277"/>
      <c r="C16" s="277"/>
      <c r="D16" s="277"/>
      <c r="E16" s="13">
        <f>SUM(E12:E15)</f>
        <v>0</v>
      </c>
      <c r="F16" s="13">
        <f>SUM(F12:F15)</f>
        <v>0</v>
      </c>
    </row>
    <row r="17" spans="1:6" x14ac:dyDescent="0.25">
      <c r="A17" s="272"/>
      <c r="B17" s="272"/>
      <c r="C17" s="272"/>
      <c r="D17" s="272"/>
      <c r="E17" s="8"/>
      <c r="F17" s="8"/>
    </row>
    <row r="18" spans="1:6" x14ac:dyDescent="0.25">
      <c r="A18" s="274"/>
      <c r="B18" s="274"/>
      <c r="C18" s="274"/>
      <c r="D18" s="274"/>
      <c r="E18" s="8"/>
      <c r="F18" s="8"/>
    </row>
    <row r="19" spans="1:6" x14ac:dyDescent="0.25">
      <c r="A19" s="272" t="s">
        <v>60</v>
      </c>
      <c r="B19" s="272"/>
      <c r="C19" s="272"/>
      <c r="D19" s="272"/>
      <c r="E19" s="8"/>
      <c r="F19" s="8"/>
    </row>
    <row r="20" spans="1:6" ht="12.75" customHeight="1" x14ac:dyDescent="0.25">
      <c r="A20" s="273" t="s">
        <v>61</v>
      </c>
      <c r="B20" s="273"/>
      <c r="C20" s="273"/>
      <c r="D20" s="273"/>
      <c r="E20" s="8">
        <v>2000000</v>
      </c>
      <c r="F20" s="8">
        <v>2510305</v>
      </c>
    </row>
    <row r="21" spans="1:6" x14ac:dyDescent="0.25">
      <c r="A21" s="272" t="s">
        <v>62</v>
      </c>
      <c r="B21" s="272"/>
      <c r="C21" s="272"/>
      <c r="D21" s="272"/>
      <c r="E21" s="8"/>
      <c r="F21" s="8">
        <v>2070000</v>
      </c>
    </row>
    <row r="22" spans="1:6" x14ac:dyDescent="0.25">
      <c r="A22" s="272" t="s">
        <v>146</v>
      </c>
      <c r="B22" s="272"/>
      <c r="C22" s="272"/>
      <c r="D22" s="272"/>
      <c r="E22" s="8"/>
      <c r="F22" s="8"/>
    </row>
    <row r="23" spans="1:6" x14ac:dyDescent="0.25">
      <c r="A23" s="272" t="s">
        <v>65</v>
      </c>
      <c r="B23" s="272"/>
      <c r="C23" s="272"/>
      <c r="D23" s="272"/>
      <c r="E23" s="8">
        <v>540000</v>
      </c>
      <c r="F23" s="8">
        <v>980000</v>
      </c>
    </row>
    <row r="24" spans="1:6" x14ac:dyDescent="0.25">
      <c r="A24" s="272" t="s">
        <v>66</v>
      </c>
      <c r="B24" s="272"/>
      <c r="C24" s="272"/>
      <c r="D24" s="272"/>
      <c r="E24" s="8"/>
      <c r="F24" s="8"/>
    </row>
    <row r="25" spans="1:6" x14ac:dyDescent="0.25">
      <c r="A25" s="272" t="s">
        <v>67</v>
      </c>
      <c r="B25" s="272"/>
      <c r="C25" s="272"/>
      <c r="D25" s="272"/>
      <c r="E25" s="8"/>
      <c r="F25" s="8">
        <v>1</v>
      </c>
    </row>
    <row r="26" spans="1:6" ht="12.75" customHeight="1" x14ac:dyDescent="0.25">
      <c r="A26" s="272" t="s">
        <v>68</v>
      </c>
      <c r="B26" s="272"/>
      <c r="C26" s="272"/>
      <c r="D26" s="272"/>
      <c r="E26" s="8"/>
      <c r="F26" s="8"/>
    </row>
    <row r="27" spans="1:6" ht="12.75" customHeight="1" x14ac:dyDescent="0.25">
      <c r="A27" s="272" t="s">
        <v>147</v>
      </c>
      <c r="B27" s="272"/>
      <c r="C27" s="272"/>
      <c r="D27" s="272"/>
      <c r="E27" s="8"/>
      <c r="F27" s="8">
        <v>10000</v>
      </c>
    </row>
    <row r="28" spans="1:6" ht="12.75" customHeight="1" x14ac:dyDescent="0.25">
      <c r="A28" s="274" t="s">
        <v>71</v>
      </c>
      <c r="B28" s="274"/>
      <c r="C28" s="274"/>
      <c r="D28" s="274"/>
      <c r="E28" s="13">
        <f>SUM(E19:E27)</f>
        <v>2540000</v>
      </c>
      <c r="F28" s="13">
        <f>SUM(F19:F27)</f>
        <v>5570306</v>
      </c>
    </row>
    <row r="29" spans="1:6" ht="12.75" customHeight="1" x14ac:dyDescent="0.25">
      <c r="A29" s="269"/>
      <c r="B29" s="269"/>
      <c r="C29" s="269"/>
      <c r="D29" s="269"/>
      <c r="E29" s="13"/>
      <c r="F29" s="13"/>
    </row>
    <row r="30" spans="1:6" ht="23.25" customHeight="1" x14ac:dyDescent="0.25">
      <c r="A30" s="273" t="s">
        <v>72</v>
      </c>
      <c r="B30" s="273"/>
      <c r="C30" s="273"/>
      <c r="D30" s="273"/>
      <c r="E30" s="8"/>
      <c r="F30" s="8"/>
    </row>
    <row r="31" spans="1:6" ht="23.25" customHeight="1" x14ac:dyDescent="0.25">
      <c r="A31" s="273" t="s">
        <v>148</v>
      </c>
      <c r="B31" s="273"/>
      <c r="C31" s="273"/>
      <c r="D31" s="273"/>
      <c r="E31" s="8"/>
      <c r="F31" s="8"/>
    </row>
    <row r="32" spans="1:6" x14ac:dyDescent="0.25">
      <c r="A32" s="272" t="s">
        <v>149</v>
      </c>
      <c r="B32" s="272"/>
      <c r="C32" s="272"/>
      <c r="D32" s="272"/>
      <c r="E32" s="8"/>
      <c r="F32" s="8"/>
    </row>
    <row r="33" spans="1:6" x14ac:dyDescent="0.25">
      <c r="A33" s="274" t="s">
        <v>75</v>
      </c>
      <c r="B33" s="274"/>
      <c r="C33" s="274"/>
      <c r="D33" s="274"/>
      <c r="E33" s="8">
        <f>SUM(E30:E32)</f>
        <v>0</v>
      </c>
      <c r="F33" s="8">
        <f>SUM(F30:F32)</f>
        <v>0</v>
      </c>
    </row>
    <row r="34" spans="1:6" x14ac:dyDescent="0.25">
      <c r="A34" s="272"/>
      <c r="B34" s="272"/>
      <c r="C34" s="272"/>
      <c r="D34" s="272"/>
      <c r="E34" s="8"/>
      <c r="F34" s="8"/>
    </row>
    <row r="35" spans="1:6" x14ac:dyDescent="0.25">
      <c r="A35" s="274" t="s">
        <v>150</v>
      </c>
      <c r="B35" s="274"/>
      <c r="C35" s="274"/>
      <c r="D35" s="274"/>
      <c r="E35" s="13">
        <f>E16+E28+E33</f>
        <v>2540000</v>
      </c>
      <c r="F35" s="13">
        <f>F16+F28+F33</f>
        <v>5570306</v>
      </c>
    </row>
    <row r="36" spans="1:6" ht="12.75" customHeight="1" x14ac:dyDescent="0.25">
      <c r="A36" s="269"/>
      <c r="B36" s="269"/>
      <c r="C36" s="269"/>
      <c r="D36" s="269"/>
      <c r="E36" s="13"/>
      <c r="F36" s="13"/>
    </row>
    <row r="37" spans="1:6" ht="12.75" customHeight="1" x14ac:dyDescent="0.25">
      <c r="A37" s="272" t="s">
        <v>132</v>
      </c>
      <c r="B37" s="272"/>
      <c r="C37" s="272"/>
      <c r="D37" s="272"/>
      <c r="E37" s="13"/>
      <c r="F37" s="8"/>
    </row>
    <row r="38" spans="1:6" ht="12.75" customHeight="1" x14ac:dyDescent="0.25">
      <c r="A38" s="340" t="s">
        <v>135</v>
      </c>
      <c r="B38" s="340"/>
      <c r="C38" s="340"/>
      <c r="D38" s="340"/>
      <c r="E38" s="13"/>
      <c r="F38" s="13">
        <f>SUM(F37)</f>
        <v>0</v>
      </c>
    </row>
    <row r="39" spans="1:6" ht="12.75" customHeight="1" x14ac:dyDescent="0.25">
      <c r="A39" s="272"/>
      <c r="B39" s="272"/>
      <c r="C39" s="272"/>
      <c r="D39" s="272"/>
      <c r="E39" s="8"/>
      <c r="F39" s="8"/>
    </row>
    <row r="40" spans="1:6" ht="12.75" customHeight="1" x14ac:dyDescent="0.25">
      <c r="A40" s="272" t="s">
        <v>77</v>
      </c>
      <c r="B40" s="272"/>
      <c r="C40" s="272"/>
      <c r="D40" s="272"/>
      <c r="E40" s="8"/>
      <c r="F40" s="8"/>
    </row>
    <row r="41" spans="1:6" ht="12.75" customHeight="1" x14ac:dyDescent="0.25">
      <c r="A41" s="272" t="s">
        <v>78</v>
      </c>
      <c r="B41" s="272"/>
      <c r="C41" s="272"/>
      <c r="D41" s="272"/>
      <c r="E41" s="8"/>
      <c r="F41" s="8"/>
    </row>
    <row r="42" spans="1:6" x14ac:dyDescent="0.25">
      <c r="A42" s="272" t="s">
        <v>79</v>
      </c>
      <c r="B42" s="272"/>
      <c r="C42" s="272"/>
      <c r="D42" s="272"/>
      <c r="E42" s="8"/>
      <c r="F42" s="8">
        <v>696370</v>
      </c>
    </row>
    <row r="43" spans="1:6" x14ac:dyDescent="0.25">
      <c r="A43" s="272" t="s">
        <v>80</v>
      </c>
      <c r="B43" s="272"/>
      <c r="C43" s="272"/>
      <c r="D43" s="272"/>
      <c r="E43" s="8"/>
      <c r="F43" s="8"/>
    </row>
    <row r="44" spans="1:6" x14ac:dyDescent="0.25">
      <c r="A44" s="272" t="s">
        <v>81</v>
      </c>
      <c r="B44" s="272"/>
      <c r="C44" s="272"/>
      <c r="D44" s="272"/>
      <c r="E44" s="8"/>
      <c r="F44" s="8"/>
    </row>
    <row r="45" spans="1:6" x14ac:dyDescent="0.25">
      <c r="A45" s="272" t="s">
        <v>82</v>
      </c>
      <c r="B45" s="272"/>
      <c r="C45" s="272"/>
      <c r="D45" s="272"/>
      <c r="E45" s="8">
        <v>96364192</v>
      </c>
      <c r="F45" s="8">
        <v>96364192</v>
      </c>
    </row>
    <row r="46" spans="1:6" x14ac:dyDescent="0.25">
      <c r="A46" s="272" t="s">
        <v>83</v>
      </c>
      <c r="B46" s="272"/>
      <c r="C46" s="272"/>
      <c r="D46" s="272"/>
      <c r="E46" s="8"/>
      <c r="F46" s="8"/>
    </row>
    <row r="47" spans="1:6" x14ac:dyDescent="0.25">
      <c r="A47" s="274" t="s">
        <v>84</v>
      </c>
      <c r="B47" s="274"/>
      <c r="C47" s="274"/>
      <c r="D47" s="274"/>
      <c r="E47" s="13">
        <f>SUM(E40:E46)</f>
        <v>96364192</v>
      </c>
      <c r="F47" s="13">
        <f>SUM(F40:F46)</f>
        <v>97060562</v>
      </c>
    </row>
    <row r="48" spans="1:6" x14ac:dyDescent="0.25">
      <c r="A48" s="272"/>
      <c r="B48" s="272"/>
      <c r="C48" s="272"/>
      <c r="D48" s="272"/>
      <c r="E48" s="13"/>
      <c r="F48" s="13"/>
    </row>
    <row r="49" spans="1:6" x14ac:dyDescent="0.25">
      <c r="A49" s="274" t="s">
        <v>85</v>
      </c>
      <c r="B49" s="274"/>
      <c r="C49" s="274"/>
      <c r="D49" s="274"/>
      <c r="E49" s="13">
        <f>E47+E35</f>
        <v>98904192</v>
      </c>
      <c r="F49" s="13">
        <f>F47+F35+F38</f>
        <v>102630868</v>
      </c>
    </row>
  </sheetData>
  <sheetProtection selectLockedCells="1" selectUnlockedCells="1"/>
  <mergeCells count="46">
    <mergeCell ref="A46:D46"/>
    <mergeCell ref="A47:D47"/>
    <mergeCell ref="A48:D48"/>
    <mergeCell ref="A49:D49"/>
    <mergeCell ref="A40:D40"/>
    <mergeCell ref="A41:D41"/>
    <mergeCell ref="A42:D42"/>
    <mergeCell ref="A43:D43"/>
    <mergeCell ref="A44:D44"/>
    <mergeCell ref="A45:D45"/>
    <mergeCell ref="A34:D34"/>
    <mergeCell ref="A35:D35"/>
    <mergeCell ref="A36:D36"/>
    <mergeCell ref="A37:D37"/>
    <mergeCell ref="A38:D38"/>
    <mergeCell ref="A39:D39"/>
    <mergeCell ref="A28:D28"/>
    <mergeCell ref="A29:D29"/>
    <mergeCell ref="A30:D30"/>
    <mergeCell ref="A31:D31"/>
    <mergeCell ref="A32:D32"/>
    <mergeCell ref="A33:D33"/>
    <mergeCell ref="A22:D22"/>
    <mergeCell ref="A23:D23"/>
    <mergeCell ref="A24:D24"/>
    <mergeCell ref="A25:D25"/>
    <mergeCell ref="A26:D26"/>
    <mergeCell ref="A27:D27"/>
    <mergeCell ref="A16:D16"/>
    <mergeCell ref="A17:D17"/>
    <mergeCell ref="A18:D18"/>
    <mergeCell ref="A19:D19"/>
    <mergeCell ref="A20:D20"/>
    <mergeCell ref="A21:D21"/>
    <mergeCell ref="A9:D11"/>
    <mergeCell ref="E9:F10"/>
    <mergeCell ref="A12:D12"/>
    <mergeCell ref="A13:D13"/>
    <mergeCell ref="A14:D14"/>
    <mergeCell ref="A15:D15"/>
    <mergeCell ref="A1:F1"/>
    <mergeCell ref="A4:F4"/>
    <mergeCell ref="A6:D6"/>
    <mergeCell ref="E6:F6"/>
    <mergeCell ref="A7:F7"/>
    <mergeCell ref="A8:F8"/>
  </mergeCells>
  <printOptions horizontalCentered="1"/>
  <pageMargins left="0.6694444444444444" right="0.59027777777777779" top="1.023611111111111" bottom="0.98402777777777772" header="0.51180555555555551" footer="0.51180555555555551"/>
  <pageSetup paperSize="9" scale="85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F50"/>
  <sheetViews>
    <sheetView view="pageBreakPreview" zoomScale="60" zoomScaleNormal="100" workbookViewId="0">
      <selection activeCell="O26" sqref="O26"/>
    </sheetView>
  </sheetViews>
  <sheetFormatPr defaultColWidth="10.44140625" defaultRowHeight="13.2" x14ac:dyDescent="0.25"/>
  <cols>
    <col min="1" max="4" width="10.44140625" style="1"/>
    <col min="5" max="5" width="15.33203125" style="1" customWidth="1"/>
    <col min="6" max="6" width="15.5546875" style="1" customWidth="1"/>
    <col min="7" max="16384" width="10.44140625" style="1"/>
  </cols>
  <sheetData>
    <row r="4" spans="1:6" x14ac:dyDescent="0.25">
      <c r="A4" s="325" t="s">
        <v>151</v>
      </c>
      <c r="B4" s="325"/>
      <c r="C4" s="325"/>
      <c r="D4" s="325"/>
      <c r="E4" s="325"/>
      <c r="F4" s="325"/>
    </row>
    <row r="5" spans="1:6" ht="26.25" customHeight="1" x14ac:dyDescent="0.25">
      <c r="A5" s="338" t="s">
        <v>336</v>
      </c>
      <c r="B5" s="338"/>
      <c r="C5" s="338"/>
      <c r="D5" s="338"/>
      <c r="E5" s="338"/>
      <c r="F5" s="338"/>
    </row>
    <row r="6" spans="1:6" ht="18.75" customHeight="1" x14ac:dyDescent="0.25">
      <c r="A6" s="146"/>
      <c r="B6" s="146"/>
      <c r="C6" s="146"/>
      <c r="D6" s="146"/>
      <c r="E6" s="146"/>
      <c r="F6" s="146"/>
    </row>
    <row r="7" spans="1:6" x14ac:dyDescent="0.25">
      <c r="A7" s="325"/>
      <c r="B7" s="325"/>
      <c r="C7" s="325"/>
      <c r="D7" s="325"/>
      <c r="E7" s="325"/>
      <c r="F7" s="325"/>
    </row>
    <row r="9" spans="1:6" x14ac:dyDescent="0.25">
      <c r="A9" s="339" t="s">
        <v>144</v>
      </c>
      <c r="B9" s="339"/>
      <c r="C9" s="339"/>
      <c r="D9" s="339"/>
      <c r="E9" s="269" t="s">
        <v>152</v>
      </c>
      <c r="F9" s="269"/>
    </row>
    <row r="10" spans="1:6" x14ac:dyDescent="0.25">
      <c r="A10" s="131"/>
      <c r="B10" s="131"/>
      <c r="C10" s="131"/>
      <c r="D10" s="131"/>
      <c r="E10" s="152"/>
      <c r="F10" s="152"/>
    </row>
    <row r="11" spans="1:6" x14ac:dyDescent="0.25">
      <c r="A11" s="324" t="s">
        <v>42</v>
      </c>
      <c r="B11" s="324"/>
      <c r="C11" s="324"/>
      <c r="D11" s="324"/>
      <c r="E11" s="324"/>
      <c r="F11" s="324"/>
    </row>
    <row r="12" spans="1:6" ht="12.75" customHeight="1" x14ac:dyDescent="0.25">
      <c r="A12" s="270" t="s">
        <v>43</v>
      </c>
      <c r="B12" s="270"/>
      <c r="C12" s="270"/>
      <c r="D12" s="270"/>
      <c r="E12" s="142" t="s">
        <v>153</v>
      </c>
      <c r="F12" s="112"/>
    </row>
    <row r="13" spans="1:6" ht="12.75" customHeight="1" x14ac:dyDescent="0.25">
      <c r="A13" s="270"/>
      <c r="B13" s="270"/>
      <c r="C13" s="270"/>
      <c r="D13" s="270"/>
      <c r="E13" s="143"/>
      <c r="F13" s="144"/>
    </row>
    <row r="14" spans="1:6" x14ac:dyDescent="0.25">
      <c r="A14" s="270"/>
      <c r="B14" s="270"/>
      <c r="C14" s="270"/>
      <c r="D14" s="270"/>
      <c r="E14" s="6" t="s">
        <v>6</v>
      </c>
      <c r="F14" s="6" t="s">
        <v>7</v>
      </c>
    </row>
    <row r="15" spans="1:6" ht="23.25" customHeight="1" x14ac:dyDescent="0.25">
      <c r="A15" s="273" t="s">
        <v>54</v>
      </c>
      <c r="B15" s="273"/>
      <c r="C15" s="273"/>
      <c r="D15" s="273"/>
      <c r="E15" s="8"/>
      <c r="F15" s="8"/>
    </row>
    <row r="16" spans="1:6" ht="23.25" customHeight="1" x14ac:dyDescent="0.25">
      <c r="A16" s="273" t="s">
        <v>55</v>
      </c>
      <c r="B16" s="273"/>
      <c r="C16" s="273"/>
      <c r="D16" s="273"/>
      <c r="E16" s="8"/>
      <c r="F16" s="8"/>
    </row>
    <row r="17" spans="1:6" ht="23.25" customHeight="1" x14ac:dyDescent="0.25">
      <c r="A17" s="273" t="s">
        <v>56</v>
      </c>
      <c r="B17" s="273"/>
      <c r="C17" s="273"/>
      <c r="D17" s="273"/>
      <c r="E17" s="8"/>
      <c r="F17" s="8"/>
    </row>
    <row r="18" spans="1:6" ht="24" customHeight="1" x14ac:dyDescent="0.25">
      <c r="A18" s="273" t="s">
        <v>57</v>
      </c>
      <c r="B18" s="273"/>
      <c r="C18" s="273"/>
      <c r="D18" s="273"/>
      <c r="E18" s="8"/>
      <c r="F18" s="8"/>
    </row>
    <row r="19" spans="1:6" ht="24" customHeight="1" x14ac:dyDescent="0.25">
      <c r="A19" s="277" t="s">
        <v>58</v>
      </c>
      <c r="B19" s="277"/>
      <c r="C19" s="277"/>
      <c r="D19" s="277"/>
      <c r="E19" s="13">
        <f>SUM(E15:E18)</f>
        <v>0</v>
      </c>
      <c r="F19" s="13">
        <f>SUM(F15:F18)</f>
        <v>0</v>
      </c>
    </row>
    <row r="20" spans="1:6" x14ac:dyDescent="0.25">
      <c r="A20" s="272"/>
      <c r="B20" s="272"/>
      <c r="C20" s="272"/>
      <c r="D20" s="272"/>
      <c r="E20" s="8"/>
      <c r="F20" s="8"/>
    </row>
    <row r="21" spans="1:6" x14ac:dyDescent="0.25">
      <c r="A21" s="274"/>
      <c r="B21" s="274"/>
      <c r="C21" s="274"/>
      <c r="D21" s="274"/>
      <c r="E21" s="8"/>
      <c r="F21" s="8"/>
    </row>
    <row r="22" spans="1:6" x14ac:dyDescent="0.25">
      <c r="A22" s="272" t="s">
        <v>60</v>
      </c>
      <c r="B22" s="272"/>
      <c r="C22" s="272"/>
      <c r="D22" s="272"/>
      <c r="E22" s="8"/>
      <c r="F22" s="8"/>
    </row>
    <row r="23" spans="1:6" ht="12.75" customHeight="1" x14ac:dyDescent="0.25">
      <c r="A23" s="273" t="s">
        <v>61</v>
      </c>
      <c r="B23" s="273"/>
      <c r="C23" s="273"/>
      <c r="D23" s="273"/>
      <c r="E23" s="8"/>
      <c r="F23" s="8"/>
    </row>
    <row r="24" spans="1:6" ht="12.75" customHeight="1" x14ac:dyDescent="0.25">
      <c r="A24" s="272" t="s">
        <v>62</v>
      </c>
      <c r="B24" s="272"/>
      <c r="C24" s="272"/>
      <c r="D24" s="272"/>
      <c r="E24" s="8"/>
      <c r="F24" s="8"/>
    </row>
    <row r="25" spans="1:6" ht="12.75" customHeight="1" x14ac:dyDescent="0.25">
      <c r="A25" s="272" t="s">
        <v>63</v>
      </c>
      <c r="B25" s="272"/>
      <c r="C25" s="272"/>
      <c r="D25" s="272"/>
      <c r="E25" s="8"/>
      <c r="F25" s="8"/>
    </row>
    <row r="26" spans="1:6" ht="12.75" customHeight="1" x14ac:dyDescent="0.25">
      <c r="A26" s="272" t="s">
        <v>154</v>
      </c>
      <c r="B26" s="272"/>
      <c r="C26" s="272"/>
      <c r="D26" s="272"/>
      <c r="E26" s="8">
        <v>1320000</v>
      </c>
      <c r="F26" s="8">
        <v>1271510</v>
      </c>
    </row>
    <row r="27" spans="1:6" ht="12.75" customHeight="1" x14ac:dyDescent="0.25">
      <c r="A27" s="272" t="s">
        <v>65</v>
      </c>
      <c r="B27" s="272"/>
      <c r="C27" s="272"/>
      <c r="D27" s="272"/>
      <c r="E27" s="8">
        <v>86400</v>
      </c>
      <c r="F27" s="8">
        <v>112400</v>
      </c>
    </row>
    <row r="28" spans="1:6" ht="12.75" customHeight="1" x14ac:dyDescent="0.25">
      <c r="A28" s="272" t="s">
        <v>66</v>
      </c>
      <c r="B28" s="272"/>
      <c r="C28" s="272"/>
      <c r="D28" s="272"/>
      <c r="E28" s="8"/>
      <c r="F28" s="8"/>
    </row>
    <row r="29" spans="1:6" ht="12.75" customHeight="1" x14ac:dyDescent="0.25">
      <c r="A29" s="272" t="s">
        <v>67</v>
      </c>
      <c r="B29" s="272"/>
      <c r="C29" s="272"/>
      <c r="D29" s="272"/>
      <c r="E29" s="8"/>
      <c r="F29" s="8"/>
    </row>
    <row r="30" spans="1:6" x14ac:dyDescent="0.25">
      <c r="A30" s="272" t="s">
        <v>68</v>
      </c>
      <c r="B30" s="272"/>
      <c r="C30" s="272"/>
      <c r="D30" s="272"/>
      <c r="E30" s="8"/>
      <c r="F30" s="8"/>
    </row>
    <row r="31" spans="1:6" x14ac:dyDescent="0.25">
      <c r="A31" s="272" t="s">
        <v>147</v>
      </c>
      <c r="B31" s="272"/>
      <c r="C31" s="272"/>
      <c r="D31" s="272"/>
      <c r="E31" s="8"/>
      <c r="F31" s="8">
        <v>4000</v>
      </c>
    </row>
    <row r="32" spans="1:6" x14ac:dyDescent="0.25">
      <c r="A32" s="274" t="s">
        <v>71</v>
      </c>
      <c r="B32" s="274"/>
      <c r="C32" s="274"/>
      <c r="D32" s="274"/>
      <c r="E32" s="13">
        <f>SUM(E22:E31)</f>
        <v>1406400</v>
      </c>
      <c r="F32" s="13">
        <f>SUM(F22:F31)</f>
        <v>1387910</v>
      </c>
    </row>
    <row r="33" spans="1:6" x14ac:dyDescent="0.25">
      <c r="A33" s="341"/>
      <c r="B33" s="341"/>
      <c r="C33" s="341"/>
      <c r="D33" s="341"/>
      <c r="E33" s="8"/>
      <c r="F33" s="8"/>
    </row>
    <row r="34" spans="1:6" ht="23.25" customHeight="1" x14ac:dyDescent="0.25">
      <c r="A34" s="273" t="s">
        <v>72</v>
      </c>
      <c r="B34" s="273"/>
      <c r="C34" s="273"/>
      <c r="D34" s="273"/>
      <c r="E34" s="8"/>
      <c r="F34" s="8"/>
    </row>
    <row r="35" spans="1:6" ht="23.25" customHeight="1" x14ac:dyDescent="0.25">
      <c r="A35" s="273" t="s">
        <v>148</v>
      </c>
      <c r="B35" s="273"/>
      <c r="C35" s="273"/>
      <c r="D35" s="273"/>
      <c r="E35" s="8"/>
      <c r="F35" s="8"/>
    </row>
    <row r="36" spans="1:6" ht="12.75" customHeight="1" x14ac:dyDescent="0.25">
      <c r="A36" s="272" t="s">
        <v>149</v>
      </c>
      <c r="B36" s="272"/>
      <c r="C36" s="272"/>
      <c r="D36" s="272"/>
      <c r="E36" s="8"/>
      <c r="F36" s="8"/>
    </row>
    <row r="37" spans="1:6" ht="12.75" customHeight="1" x14ac:dyDescent="0.25">
      <c r="A37" s="274" t="s">
        <v>75</v>
      </c>
      <c r="B37" s="274"/>
      <c r="C37" s="274"/>
      <c r="D37" s="274"/>
      <c r="E37" s="8">
        <f>SUM(E34:E36)</f>
        <v>0</v>
      </c>
      <c r="F37" s="8"/>
    </row>
    <row r="38" spans="1:6" ht="12.75" customHeight="1" x14ac:dyDescent="0.25">
      <c r="A38" s="272"/>
      <c r="B38" s="272"/>
      <c r="C38" s="272"/>
      <c r="D38" s="272"/>
      <c r="E38" s="8"/>
      <c r="F38" s="8"/>
    </row>
    <row r="39" spans="1:6" ht="12.75" customHeight="1" x14ac:dyDescent="0.25">
      <c r="A39" s="274" t="s">
        <v>150</v>
      </c>
      <c r="B39" s="274"/>
      <c r="C39" s="274"/>
      <c r="D39" s="274"/>
      <c r="E39" s="13">
        <f>E37+E32+E19</f>
        <v>1406400</v>
      </c>
      <c r="F39" s="13">
        <f>F37+F32+F19</f>
        <v>1387910</v>
      </c>
    </row>
    <row r="40" spans="1:6" ht="12.75" customHeight="1" x14ac:dyDescent="0.25">
      <c r="A40" s="272"/>
      <c r="B40" s="272"/>
      <c r="C40" s="272"/>
      <c r="D40" s="272"/>
      <c r="E40" s="8"/>
      <c r="F40" s="8"/>
    </row>
    <row r="41" spans="1:6" ht="12.75" customHeight="1" x14ac:dyDescent="0.25">
      <c r="A41" s="272" t="s">
        <v>77</v>
      </c>
      <c r="B41" s="272"/>
      <c r="C41" s="272"/>
      <c r="D41" s="272"/>
      <c r="E41" s="8"/>
      <c r="F41" s="8"/>
    </row>
    <row r="42" spans="1:6" x14ac:dyDescent="0.25">
      <c r="A42" s="272" t="s">
        <v>78</v>
      </c>
      <c r="B42" s="272"/>
      <c r="C42" s="272"/>
      <c r="D42" s="272"/>
      <c r="E42" s="8"/>
      <c r="F42" s="8"/>
    </row>
    <row r="43" spans="1:6" x14ac:dyDescent="0.25">
      <c r="A43" s="272" t="s">
        <v>79</v>
      </c>
      <c r="B43" s="272"/>
      <c r="C43" s="272"/>
      <c r="D43" s="272"/>
      <c r="E43" s="8"/>
      <c r="F43" s="8">
        <v>312197</v>
      </c>
    </row>
    <row r="44" spans="1:6" x14ac:dyDescent="0.25">
      <c r="A44" s="272" t="s">
        <v>80</v>
      </c>
      <c r="B44" s="272"/>
      <c r="C44" s="272"/>
      <c r="D44" s="272"/>
      <c r="E44" s="8">
        <v>150001510</v>
      </c>
      <c r="F44" s="8">
        <v>150001510</v>
      </c>
    </row>
    <row r="45" spans="1:6" x14ac:dyDescent="0.25">
      <c r="A45" s="272" t="s">
        <v>81</v>
      </c>
      <c r="B45" s="272"/>
      <c r="C45" s="272"/>
      <c r="D45" s="272"/>
      <c r="E45" s="8"/>
      <c r="F45" s="8"/>
    </row>
    <row r="46" spans="1:6" x14ac:dyDescent="0.25">
      <c r="A46" s="272" t="s">
        <v>82</v>
      </c>
      <c r="B46" s="272"/>
      <c r="C46" s="272"/>
      <c r="D46" s="272"/>
      <c r="E46" s="8"/>
      <c r="F46" s="8"/>
    </row>
    <row r="47" spans="1:6" x14ac:dyDescent="0.25">
      <c r="A47" s="272" t="s">
        <v>83</v>
      </c>
      <c r="B47" s="272"/>
      <c r="C47" s="272"/>
      <c r="D47" s="272"/>
      <c r="E47" s="8"/>
      <c r="F47" s="8"/>
    </row>
    <row r="48" spans="1:6" x14ac:dyDescent="0.25">
      <c r="A48" s="274" t="s">
        <v>84</v>
      </c>
      <c r="B48" s="274"/>
      <c r="C48" s="274"/>
      <c r="D48" s="274"/>
      <c r="E48" s="13">
        <f>SUM(E41:E47)</f>
        <v>150001510</v>
      </c>
      <c r="F48" s="13">
        <f>SUM(F41:F47)</f>
        <v>150313707</v>
      </c>
    </row>
    <row r="49" spans="1:6" x14ac:dyDescent="0.25">
      <c r="A49" s="272"/>
      <c r="B49" s="272"/>
      <c r="C49" s="272"/>
      <c r="D49" s="272"/>
      <c r="E49" s="13"/>
      <c r="F49" s="13"/>
    </row>
    <row r="50" spans="1:6" x14ac:dyDescent="0.25">
      <c r="A50" s="274" t="s">
        <v>85</v>
      </c>
      <c r="B50" s="274"/>
      <c r="C50" s="274"/>
      <c r="D50" s="274"/>
      <c r="E50" s="13">
        <f>E48+E39</f>
        <v>151407910</v>
      </c>
      <c r="F50" s="13">
        <f>F48+F39</f>
        <v>151701617</v>
      </c>
    </row>
  </sheetData>
  <sheetProtection selectLockedCells="1" selectUnlockedCells="1"/>
  <mergeCells count="43">
    <mergeCell ref="A45:D45"/>
    <mergeCell ref="A46:D46"/>
    <mergeCell ref="A47:D47"/>
    <mergeCell ref="A48:D48"/>
    <mergeCell ref="A49:D49"/>
    <mergeCell ref="A50:D50"/>
    <mergeCell ref="A39:D39"/>
    <mergeCell ref="A40:D40"/>
    <mergeCell ref="A41:D41"/>
    <mergeCell ref="A42:D42"/>
    <mergeCell ref="A43:D43"/>
    <mergeCell ref="A44:D44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12:D14"/>
    <mergeCell ref="A15:D15"/>
    <mergeCell ref="A16:D16"/>
    <mergeCell ref="A18:D18"/>
    <mergeCell ref="A19:D19"/>
    <mergeCell ref="A20:D20"/>
    <mergeCell ref="A17:D17"/>
    <mergeCell ref="A4:F4"/>
    <mergeCell ref="A5:F5"/>
    <mergeCell ref="A7:F7"/>
    <mergeCell ref="A9:D9"/>
    <mergeCell ref="E9:F9"/>
    <mergeCell ref="A11:F11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view="pageBreakPreview" topLeftCell="A25" zoomScale="91" zoomScaleNormal="100" zoomScaleSheetLayoutView="91" workbookViewId="0">
      <selection activeCell="L41" sqref="L41"/>
    </sheetView>
  </sheetViews>
  <sheetFormatPr defaultColWidth="9.109375" defaultRowHeight="13.2" x14ac:dyDescent="0.25"/>
  <cols>
    <col min="1" max="3" width="9.109375" style="1"/>
    <col min="4" max="4" width="25.109375" style="1" customWidth="1"/>
    <col min="5" max="5" width="12.33203125" style="1" customWidth="1"/>
    <col min="6" max="6" width="16.109375" style="1" customWidth="1"/>
    <col min="7" max="16384" width="9.109375" style="1"/>
  </cols>
  <sheetData>
    <row r="1" spans="1:6" x14ac:dyDescent="0.25">
      <c r="A1" s="325" t="s">
        <v>155</v>
      </c>
      <c r="B1" s="325"/>
      <c r="C1" s="325"/>
      <c r="D1" s="325"/>
      <c r="E1" s="325"/>
      <c r="F1" s="325"/>
    </row>
    <row r="2" spans="1:6" x14ac:dyDescent="0.25">
      <c r="A2" s="15"/>
      <c r="B2" s="15"/>
      <c r="C2" s="15"/>
      <c r="D2" s="15"/>
      <c r="E2" s="15"/>
      <c r="F2" s="15"/>
    </row>
    <row r="3" spans="1:6" x14ac:dyDescent="0.25">
      <c r="A3" s="338" t="s">
        <v>336</v>
      </c>
      <c r="B3" s="338"/>
      <c r="C3" s="338"/>
      <c r="D3" s="338"/>
      <c r="E3" s="338"/>
      <c r="F3" s="338"/>
    </row>
    <row r="4" spans="1:6" x14ac:dyDescent="0.25">
      <c r="A4" s="325"/>
      <c r="B4" s="325"/>
      <c r="C4" s="325"/>
      <c r="D4" s="325"/>
      <c r="E4" s="325"/>
      <c r="F4" s="325"/>
    </row>
    <row r="5" spans="1:6" x14ac:dyDescent="0.25">
      <c r="A5" s="339" t="s">
        <v>144</v>
      </c>
      <c r="B5" s="339"/>
      <c r="C5" s="339"/>
      <c r="D5" s="339"/>
      <c r="E5" s="276" t="s">
        <v>156</v>
      </c>
      <c r="F5" s="276"/>
    </row>
    <row r="6" spans="1:6" ht="13.5" customHeight="1" x14ac:dyDescent="0.25">
      <c r="A6" s="131"/>
      <c r="B6" s="131"/>
      <c r="C6" s="131"/>
      <c r="D6" s="131"/>
      <c r="E6" s="152"/>
      <c r="F6" s="152"/>
    </row>
    <row r="7" spans="1:6" x14ac:dyDescent="0.25">
      <c r="A7" s="324" t="s">
        <v>42</v>
      </c>
      <c r="B7" s="324"/>
      <c r="C7" s="324"/>
      <c r="D7" s="324"/>
      <c r="E7" s="324"/>
      <c r="F7" s="324"/>
    </row>
    <row r="8" spans="1:6" ht="12.75" customHeight="1" x14ac:dyDescent="0.25">
      <c r="A8" s="270" t="s">
        <v>43</v>
      </c>
      <c r="B8" s="270"/>
      <c r="C8" s="270"/>
      <c r="D8" s="270"/>
      <c r="E8" s="278" t="s">
        <v>153</v>
      </c>
      <c r="F8" s="278"/>
    </row>
    <row r="9" spans="1:6" ht="12.75" customHeight="1" x14ac:dyDescent="0.25">
      <c r="A9" s="270"/>
      <c r="B9" s="270"/>
      <c r="C9" s="270"/>
      <c r="D9" s="270"/>
      <c r="E9" s="270" t="s">
        <v>5</v>
      </c>
      <c r="F9" s="270"/>
    </row>
    <row r="10" spans="1:6" x14ac:dyDescent="0.25">
      <c r="A10" s="270"/>
      <c r="B10" s="270"/>
      <c r="C10" s="270"/>
      <c r="D10" s="270"/>
      <c r="E10" s="6" t="s">
        <v>6</v>
      </c>
      <c r="F10" s="6" t="s">
        <v>7</v>
      </c>
    </row>
    <row r="11" spans="1:6" ht="23.25" customHeight="1" x14ac:dyDescent="0.25">
      <c r="A11" s="273" t="s">
        <v>54</v>
      </c>
      <c r="B11" s="273"/>
      <c r="C11" s="273"/>
      <c r="D11" s="273"/>
      <c r="E11" s="8"/>
      <c r="F11" s="8"/>
    </row>
    <row r="12" spans="1:6" ht="23.25" customHeight="1" x14ac:dyDescent="0.25">
      <c r="A12" s="273" t="s">
        <v>55</v>
      </c>
      <c r="B12" s="273"/>
      <c r="C12" s="273"/>
      <c r="D12" s="273"/>
      <c r="E12" s="8"/>
      <c r="F12" s="8"/>
    </row>
    <row r="13" spans="1:6" ht="23.25" customHeight="1" x14ac:dyDescent="0.25">
      <c r="A13" s="273" t="s">
        <v>56</v>
      </c>
      <c r="B13" s="273"/>
      <c r="C13" s="273"/>
      <c r="D13" s="273"/>
      <c r="E13" s="8"/>
      <c r="F13" s="8"/>
    </row>
    <row r="14" spans="1:6" ht="12.75" customHeight="1" x14ac:dyDescent="0.25">
      <c r="A14" s="273" t="s">
        <v>57</v>
      </c>
      <c r="B14" s="273"/>
      <c r="C14" s="273"/>
      <c r="D14" s="273"/>
      <c r="E14" s="8"/>
      <c r="F14" s="8">
        <v>4776965</v>
      </c>
    </row>
    <row r="15" spans="1:6" ht="12.75" customHeight="1" x14ac:dyDescent="0.25">
      <c r="A15" s="277" t="s">
        <v>58</v>
      </c>
      <c r="B15" s="277"/>
      <c r="C15" s="277"/>
      <c r="D15" s="277"/>
      <c r="E15" s="13">
        <f>SUM(E11:E14)</f>
        <v>0</v>
      </c>
      <c r="F15" s="13">
        <f>SUM(F11:F14)</f>
        <v>4776965</v>
      </c>
    </row>
    <row r="16" spans="1:6" x14ac:dyDescent="0.25">
      <c r="A16" s="272"/>
      <c r="B16" s="272"/>
      <c r="C16" s="272"/>
      <c r="D16" s="272"/>
      <c r="E16" s="8"/>
      <c r="F16" s="8"/>
    </row>
    <row r="17" spans="1:6" x14ac:dyDescent="0.25">
      <c r="A17" s="274"/>
      <c r="B17" s="274"/>
      <c r="C17" s="274"/>
      <c r="D17" s="274"/>
      <c r="E17" s="8"/>
      <c r="F17" s="8"/>
    </row>
    <row r="18" spans="1:6" x14ac:dyDescent="0.25">
      <c r="A18" s="272" t="s">
        <v>60</v>
      </c>
      <c r="B18" s="272"/>
      <c r="C18" s="272"/>
      <c r="D18" s="272"/>
      <c r="E18" s="8"/>
      <c r="F18" s="8">
        <v>30000</v>
      </c>
    </row>
    <row r="19" spans="1:6" ht="12.75" customHeight="1" x14ac:dyDescent="0.25">
      <c r="A19" s="273" t="s">
        <v>61</v>
      </c>
      <c r="B19" s="273"/>
      <c r="C19" s="273"/>
      <c r="D19" s="273"/>
      <c r="E19" s="8">
        <v>10000000</v>
      </c>
      <c r="F19" s="8">
        <v>4568211</v>
      </c>
    </row>
    <row r="20" spans="1:6" x14ac:dyDescent="0.25">
      <c r="A20" s="272" t="s">
        <v>62</v>
      </c>
      <c r="B20" s="272"/>
      <c r="C20" s="272"/>
      <c r="D20" s="272"/>
      <c r="E20" s="8"/>
      <c r="F20" s="8"/>
    </row>
    <row r="21" spans="1:6" x14ac:dyDescent="0.25">
      <c r="A21" s="272" t="s">
        <v>63</v>
      </c>
      <c r="B21" s="272"/>
      <c r="C21" s="272"/>
      <c r="D21" s="272"/>
      <c r="E21" s="8"/>
      <c r="F21" s="8"/>
    </row>
    <row r="22" spans="1:6" x14ac:dyDescent="0.25">
      <c r="A22" s="272" t="s">
        <v>154</v>
      </c>
      <c r="B22" s="272"/>
      <c r="C22" s="272"/>
      <c r="D22" s="272"/>
      <c r="E22" s="8"/>
      <c r="F22" s="8"/>
    </row>
    <row r="23" spans="1:6" x14ac:dyDescent="0.25">
      <c r="A23" s="272" t="s">
        <v>65</v>
      </c>
      <c r="B23" s="272"/>
      <c r="C23" s="272"/>
      <c r="D23" s="272"/>
      <c r="E23" s="8"/>
      <c r="F23" s="8"/>
    </row>
    <row r="24" spans="1:6" ht="12.75" customHeight="1" x14ac:dyDescent="0.25">
      <c r="A24" s="272" t="s">
        <v>66</v>
      </c>
      <c r="B24" s="272"/>
      <c r="C24" s="272"/>
      <c r="D24" s="272"/>
      <c r="E24" s="8"/>
      <c r="F24" s="8"/>
    </row>
    <row r="25" spans="1:6" ht="12.75" customHeight="1" x14ac:dyDescent="0.25">
      <c r="A25" s="272" t="s">
        <v>67</v>
      </c>
      <c r="B25" s="272"/>
      <c r="C25" s="272"/>
      <c r="D25" s="272"/>
      <c r="E25" s="8"/>
      <c r="F25" s="8">
        <v>1</v>
      </c>
    </row>
    <row r="26" spans="1:6" ht="12.75" customHeight="1" x14ac:dyDescent="0.25">
      <c r="A26" s="272" t="s">
        <v>68</v>
      </c>
      <c r="B26" s="272"/>
      <c r="C26" s="272"/>
      <c r="D26" s="272"/>
      <c r="E26" s="8"/>
      <c r="F26" s="8"/>
    </row>
    <row r="27" spans="1:6" ht="12.75" customHeight="1" x14ac:dyDescent="0.25">
      <c r="A27" s="272" t="s">
        <v>147</v>
      </c>
      <c r="B27" s="272"/>
      <c r="C27" s="272"/>
      <c r="D27" s="272"/>
      <c r="E27" s="8"/>
      <c r="F27" s="8">
        <v>4477</v>
      </c>
    </row>
    <row r="28" spans="1:6" ht="12.75" customHeight="1" x14ac:dyDescent="0.25">
      <c r="A28" s="274" t="s">
        <v>71</v>
      </c>
      <c r="B28" s="274"/>
      <c r="C28" s="274"/>
      <c r="D28" s="274"/>
      <c r="E28" s="13">
        <f>SUM(E18:E27)</f>
        <v>10000000</v>
      </c>
      <c r="F28" s="13">
        <f>SUM(F18:F27)</f>
        <v>4602689</v>
      </c>
    </row>
    <row r="29" spans="1:6" ht="12.75" customHeight="1" x14ac:dyDescent="0.25">
      <c r="A29" s="341"/>
      <c r="B29" s="341"/>
      <c r="C29" s="341"/>
      <c r="D29" s="341"/>
      <c r="E29" s="8"/>
      <c r="F29" s="8"/>
    </row>
    <row r="30" spans="1:6" ht="23.25" customHeight="1" x14ac:dyDescent="0.25">
      <c r="A30" s="273" t="s">
        <v>72</v>
      </c>
      <c r="B30" s="273"/>
      <c r="C30" s="273"/>
      <c r="D30" s="273"/>
      <c r="E30" s="8"/>
      <c r="F30" s="8"/>
    </row>
    <row r="31" spans="1:6" ht="23.25" customHeight="1" x14ac:dyDescent="0.25">
      <c r="A31" s="273" t="s">
        <v>148</v>
      </c>
      <c r="B31" s="273"/>
      <c r="C31" s="273"/>
      <c r="D31" s="273"/>
      <c r="E31" s="8"/>
      <c r="F31" s="8"/>
    </row>
    <row r="32" spans="1:6" x14ac:dyDescent="0.25">
      <c r="A32" s="272" t="s">
        <v>149</v>
      </c>
      <c r="B32" s="272"/>
      <c r="C32" s="272"/>
      <c r="D32" s="272"/>
      <c r="E32" s="8"/>
      <c r="F32" s="8"/>
    </row>
    <row r="33" spans="1:6" x14ac:dyDescent="0.25">
      <c r="A33" s="274" t="s">
        <v>75</v>
      </c>
      <c r="B33" s="274"/>
      <c r="C33" s="274"/>
      <c r="D33" s="274"/>
      <c r="E33" s="8">
        <f>SUM(E30:E32)</f>
        <v>0</v>
      </c>
      <c r="F33" s="8"/>
    </row>
    <row r="34" spans="1:6" ht="12.75" customHeight="1" x14ac:dyDescent="0.25">
      <c r="A34" s="272"/>
      <c r="B34" s="272"/>
      <c r="C34" s="272"/>
      <c r="D34" s="272"/>
      <c r="E34" s="8"/>
      <c r="F34" s="8"/>
    </row>
    <row r="35" spans="1:6" ht="12.75" customHeight="1" x14ac:dyDescent="0.25">
      <c r="A35" s="274" t="s">
        <v>150</v>
      </c>
      <c r="B35" s="274"/>
      <c r="C35" s="274"/>
      <c r="D35" s="274"/>
      <c r="E35" s="13">
        <f>E33+E28+E15</f>
        <v>10000000</v>
      </c>
      <c r="F35" s="13">
        <f>F33+F28+F15</f>
        <v>9379654</v>
      </c>
    </row>
    <row r="36" spans="1:6" ht="12.75" customHeight="1" x14ac:dyDescent="0.25">
      <c r="A36" s="272"/>
      <c r="B36" s="272"/>
      <c r="C36" s="272"/>
      <c r="D36" s="272"/>
      <c r="E36" s="8"/>
      <c r="F36" s="8"/>
    </row>
    <row r="37" spans="1:6" ht="12.75" customHeight="1" x14ac:dyDescent="0.25">
      <c r="A37" s="272" t="s">
        <v>77</v>
      </c>
      <c r="B37" s="272"/>
      <c r="C37" s="272"/>
      <c r="D37" s="272"/>
      <c r="E37" s="8"/>
      <c r="F37" s="8"/>
    </row>
    <row r="38" spans="1:6" ht="12.75" customHeight="1" x14ac:dyDescent="0.25">
      <c r="A38" s="272" t="s">
        <v>78</v>
      </c>
      <c r="B38" s="272"/>
      <c r="C38" s="272"/>
      <c r="D38" s="272"/>
      <c r="E38" s="8"/>
      <c r="F38" s="8"/>
    </row>
    <row r="39" spans="1:6" ht="12.75" customHeight="1" x14ac:dyDescent="0.25">
      <c r="A39" s="272" t="s">
        <v>79</v>
      </c>
      <c r="B39" s="272"/>
      <c r="C39" s="272"/>
      <c r="D39" s="272"/>
      <c r="E39" s="8"/>
      <c r="F39" s="8">
        <v>16786058</v>
      </c>
    </row>
    <row r="40" spans="1:6" ht="12.75" customHeight="1" x14ac:dyDescent="0.25">
      <c r="A40" s="272" t="s">
        <v>80</v>
      </c>
      <c r="B40" s="272"/>
      <c r="C40" s="272"/>
      <c r="D40" s="272"/>
      <c r="E40" s="8"/>
      <c r="F40" s="8"/>
    </row>
    <row r="41" spans="1:6" ht="12.75" customHeight="1" x14ac:dyDescent="0.25">
      <c r="A41" s="272" t="s">
        <v>81</v>
      </c>
      <c r="B41" s="272"/>
      <c r="C41" s="272"/>
      <c r="D41" s="272"/>
      <c r="E41" s="8">
        <v>73165320</v>
      </c>
      <c r="F41" s="8">
        <v>30827491</v>
      </c>
    </row>
    <row r="42" spans="1:6" x14ac:dyDescent="0.25">
      <c r="A42" s="272" t="s">
        <v>82</v>
      </c>
      <c r="B42" s="272"/>
      <c r="C42" s="272"/>
      <c r="D42" s="272"/>
      <c r="E42" s="8"/>
      <c r="F42" s="8"/>
    </row>
    <row r="43" spans="1:6" x14ac:dyDescent="0.25">
      <c r="A43" s="272" t="s">
        <v>83</v>
      </c>
      <c r="B43" s="272"/>
      <c r="C43" s="272"/>
      <c r="D43" s="272"/>
      <c r="E43" s="8"/>
      <c r="F43" s="8"/>
    </row>
    <row r="44" spans="1:6" x14ac:dyDescent="0.25">
      <c r="A44" s="274" t="s">
        <v>84</v>
      </c>
      <c r="B44" s="274"/>
      <c r="C44" s="274"/>
      <c r="D44" s="274"/>
      <c r="E44" s="13">
        <f>SUM(E37:E43)</f>
        <v>73165320</v>
      </c>
      <c r="F44" s="13">
        <f>SUM(F37:F43)</f>
        <v>47613549</v>
      </c>
    </row>
    <row r="45" spans="1:6" x14ac:dyDescent="0.25">
      <c r="A45" s="272"/>
      <c r="B45" s="272"/>
      <c r="C45" s="272"/>
      <c r="D45" s="272"/>
      <c r="E45" s="13"/>
      <c r="F45" s="13"/>
    </row>
    <row r="46" spans="1:6" x14ac:dyDescent="0.25">
      <c r="A46" s="274" t="s">
        <v>85</v>
      </c>
      <c r="B46" s="274"/>
      <c r="C46" s="274"/>
      <c r="D46" s="274"/>
      <c r="E46" s="13">
        <f>E44+E35</f>
        <v>83165320</v>
      </c>
      <c r="F46" s="13">
        <f>F44+F35</f>
        <v>56993203</v>
      </c>
    </row>
  </sheetData>
  <sheetProtection selectLockedCells="1" selectUnlockedCells="1"/>
  <mergeCells count="45">
    <mergeCell ref="A44:D44"/>
    <mergeCell ref="A45:D45"/>
    <mergeCell ref="A46:D46"/>
    <mergeCell ref="A38:D38"/>
    <mergeCell ref="A39:D39"/>
    <mergeCell ref="A40:D40"/>
    <mergeCell ref="A41:D41"/>
    <mergeCell ref="A42:D42"/>
    <mergeCell ref="A43:D43"/>
    <mergeCell ref="A32:D32"/>
    <mergeCell ref="A33:D33"/>
    <mergeCell ref="A34:D34"/>
    <mergeCell ref="A35:D35"/>
    <mergeCell ref="A36:D36"/>
    <mergeCell ref="A37:D37"/>
    <mergeCell ref="A26:D26"/>
    <mergeCell ref="A27:D27"/>
    <mergeCell ref="A28:D28"/>
    <mergeCell ref="A29:D29"/>
    <mergeCell ref="A30:D30"/>
    <mergeCell ref="A31:D31"/>
    <mergeCell ref="A20:D20"/>
    <mergeCell ref="A21:D21"/>
    <mergeCell ref="A22:D22"/>
    <mergeCell ref="A23:D23"/>
    <mergeCell ref="A24:D24"/>
    <mergeCell ref="A25:D25"/>
    <mergeCell ref="A14:D14"/>
    <mergeCell ref="A15:D15"/>
    <mergeCell ref="A16:D16"/>
    <mergeCell ref="A17:D17"/>
    <mergeCell ref="A18:D18"/>
    <mergeCell ref="A19:D19"/>
    <mergeCell ref="A8:D10"/>
    <mergeCell ref="E8:F8"/>
    <mergeCell ref="E9:F9"/>
    <mergeCell ref="A11:D11"/>
    <mergeCell ref="A12:D12"/>
    <mergeCell ref="A13:D13"/>
    <mergeCell ref="A1:F1"/>
    <mergeCell ref="A3:F3"/>
    <mergeCell ref="A4:F4"/>
    <mergeCell ref="A5:D5"/>
    <mergeCell ref="E5:F5"/>
    <mergeCell ref="A7:F7"/>
  </mergeCells>
  <printOptions horizontalCentered="1"/>
  <pageMargins left="0.2361111111111111" right="0.19652777777777777" top="0.82708333333333328" bottom="1.3777777777777778" header="0.51180555555555551" footer="0.51180555555555551"/>
  <pageSetup paperSize="9" scale="85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10</vt:i4>
      </vt:variant>
    </vt:vector>
  </HeadingPairs>
  <TitlesOfParts>
    <vt:vector size="29" baseType="lpstr">
      <vt:lpstr>1. Mérleg</vt:lpstr>
      <vt:lpstr>2. Működ. bev.mindössz. </vt:lpstr>
      <vt:lpstr>2.1.-2.2.</vt:lpstr>
      <vt:lpstr>2.3.</vt:lpstr>
      <vt:lpstr>3. Felhalm.bev.mindössz.</vt:lpstr>
      <vt:lpstr>3.1. </vt:lpstr>
      <vt:lpstr>4. PH. műk. bev.</vt:lpstr>
      <vt:lpstr>5.1.Kv-i szerv.műk.bev.</vt:lpstr>
      <vt:lpstr>5.2. Kv-i szerv műk. bev.</vt:lpstr>
      <vt:lpstr>6. Kiad. mindössz.</vt:lpstr>
      <vt:lpstr>6.1.-6.3. mell.</vt:lpstr>
      <vt:lpstr>7. Kiad. mindössz. köt.-önként</vt:lpstr>
      <vt:lpstr>8. PH. kiad. össz. </vt:lpstr>
      <vt:lpstr>9.1.mell.</vt:lpstr>
      <vt:lpstr>9.2.mell.</vt:lpstr>
      <vt:lpstr>10.-11. mell.</vt:lpstr>
      <vt:lpstr>12-13. mell.</vt:lpstr>
      <vt:lpstr>19.melléklet</vt:lpstr>
      <vt:lpstr>Munka1</vt:lpstr>
      <vt:lpstr>'10.-11. mell.'!Nyomtatási_terület</vt:lpstr>
      <vt:lpstr>'19.melléklet'!Nyomtatási_terület</vt:lpstr>
      <vt:lpstr>'2. Működ. bev.mindössz. '!Nyomtatási_terület</vt:lpstr>
      <vt:lpstr>'2.1.-2.2.'!Nyomtatási_terület</vt:lpstr>
      <vt:lpstr>'2.3.'!Nyomtatási_terület</vt:lpstr>
      <vt:lpstr>'3.1. '!Nyomtatási_terület</vt:lpstr>
      <vt:lpstr>'6. Kiad. mindössz.'!Nyomtatási_terület</vt:lpstr>
      <vt:lpstr>'7. Kiad. mindössz. köt.-önként'!Nyomtatási_terület</vt:lpstr>
      <vt:lpstr>'8. PH. kiad. össz. '!Nyomtatási_terület</vt:lpstr>
      <vt:lpstr>'9.2.mell.'!Nyomtatási_terület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W7-09</dc:creator>
  <cp:lastModifiedBy>Dr. Szepesy Márk</cp:lastModifiedBy>
  <cp:lastPrinted>2020-06-18T12:12:52Z</cp:lastPrinted>
  <dcterms:created xsi:type="dcterms:W3CDTF">2018-05-09T11:10:52Z</dcterms:created>
  <dcterms:modified xsi:type="dcterms:W3CDTF">2021-06-02T10:18:18Z</dcterms:modified>
</cp:coreProperties>
</file>