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9360" windowHeight="4395" tabRatio="602"/>
  </bookViews>
  <sheets>
    <sheet name="Mérleg 1" sheetId="1" r:id="rId1"/>
    <sheet name="Bevételek 2" sheetId="22" r:id="rId2"/>
    <sheet name="Kiadások 3" sheetId="65" r:id="rId3"/>
    <sheet name="Felhalmozási 4" sheetId="58" r:id="rId4"/>
    <sheet name="adósság 5" sheetId="59" r:id="rId5"/>
    <sheet name="vagyon eszköz 6" sheetId="60" r:id="rId6"/>
    <sheet name="vagyon forrás 6" sheetId="61" r:id="rId7"/>
    <sheet name="pénzeszköz vált 7" sheetId="62" r:id="rId8"/>
    <sheet name="adósságot keletk 8" sheetId="63" r:id="rId9"/>
    <sheet name="egyéb műk kiad 9" sheetId="64" r:id="rId10"/>
  </sheets>
  <calcPr calcId="125725"/>
</workbook>
</file>

<file path=xl/calcChain.xml><?xml version="1.0" encoding="utf-8"?>
<calcChain xmlns="http://schemas.openxmlformats.org/spreadsheetml/2006/main">
  <c r="K47" i="65"/>
  <c r="F47"/>
  <c r="G33" i="22"/>
  <c r="F33"/>
  <c r="E33"/>
  <c r="E27"/>
  <c r="F25" i="1"/>
  <c r="N45" i="65"/>
  <c r="E45"/>
  <c r="D45"/>
  <c r="K45"/>
  <c r="D43"/>
  <c r="H45"/>
  <c r="M45"/>
  <c r="L45"/>
  <c r="J45"/>
  <c r="I45"/>
  <c r="G45"/>
  <c r="O33"/>
  <c r="O39"/>
  <c r="O29"/>
  <c r="O23"/>
  <c r="O17"/>
  <c r="O11"/>
  <c r="O5"/>
  <c r="J47"/>
  <c r="O41"/>
  <c r="O35"/>
  <c r="O31"/>
  <c r="O25"/>
  <c r="O19"/>
  <c r="O13"/>
  <c r="O7"/>
  <c r="N47"/>
  <c r="M47"/>
  <c r="M43"/>
  <c r="G47"/>
  <c r="G43"/>
  <c r="E47"/>
  <c r="D47"/>
  <c r="G47" i="22"/>
  <c r="F47"/>
  <c r="F27"/>
  <c r="K21" i="1"/>
  <c r="J21"/>
  <c r="I21"/>
  <c r="F21"/>
  <c r="E21"/>
  <c r="K15"/>
  <c r="J15"/>
  <c r="J23"/>
  <c r="J29"/>
  <c r="I15"/>
  <c r="I23"/>
  <c r="I29"/>
  <c r="F15"/>
  <c r="F23"/>
  <c r="E15"/>
  <c r="E23"/>
  <c r="E29"/>
  <c r="D15"/>
  <c r="D23"/>
  <c r="D29"/>
  <c r="C12" i="64"/>
  <c r="B12"/>
  <c r="D12"/>
  <c r="C29" i="60"/>
  <c r="O3" i="65"/>
  <c r="O9"/>
  <c r="O15"/>
  <c r="O21"/>
  <c r="O27"/>
  <c r="G27" i="22"/>
  <c r="E40"/>
  <c r="G40"/>
  <c r="F40"/>
  <c r="D17" i="63"/>
  <c r="C17"/>
  <c r="C18" i="61"/>
  <c r="C14"/>
  <c r="C33" i="60"/>
  <c r="C24"/>
  <c r="G20" i="59"/>
  <c r="F20"/>
  <c r="E20"/>
  <c r="D20"/>
  <c r="C20"/>
  <c r="H19"/>
  <c r="I19"/>
  <c r="I20"/>
  <c r="H18"/>
  <c r="G16"/>
  <c r="G21"/>
  <c r="F16"/>
  <c r="F21"/>
  <c r="E16"/>
  <c r="E21"/>
  <c r="D16"/>
  <c r="D21"/>
  <c r="C16"/>
  <c r="C21"/>
  <c r="H15"/>
  <c r="I15"/>
  <c r="H14"/>
  <c r="I14"/>
  <c r="H13"/>
  <c r="I13"/>
  <c r="H12"/>
  <c r="I12"/>
  <c r="H11"/>
  <c r="I11"/>
  <c r="H10"/>
  <c r="H9"/>
  <c r="I9"/>
  <c r="F21" i="58"/>
  <c r="E21"/>
  <c r="D21"/>
  <c r="B21"/>
  <c r="G20"/>
  <c r="G19"/>
  <c r="G18"/>
  <c r="G17"/>
  <c r="G16"/>
  <c r="G15"/>
  <c r="G14"/>
  <c r="G13"/>
  <c r="G12"/>
  <c r="G11"/>
  <c r="G10"/>
  <c r="G9"/>
  <c r="G8"/>
  <c r="G7"/>
  <c r="G6"/>
  <c r="G21"/>
  <c r="G5"/>
  <c r="I18" i="59"/>
  <c r="I16"/>
  <c r="I21"/>
  <c r="H16"/>
  <c r="H20"/>
  <c r="H21"/>
  <c r="C21" i="61"/>
  <c r="C36" i="60"/>
  <c r="O45" i="65"/>
  <c r="O47"/>
  <c r="O43"/>
  <c r="G43" i="22"/>
  <c r="G49"/>
  <c r="F43"/>
  <c r="F49"/>
  <c r="E43"/>
  <c r="E49"/>
  <c r="F29" i="1"/>
  <c r="K23"/>
  <c r="K29"/>
</calcChain>
</file>

<file path=xl/sharedStrings.xml><?xml version="1.0" encoding="utf-8"?>
<sst xmlns="http://schemas.openxmlformats.org/spreadsheetml/2006/main" count="368" uniqueCount="285">
  <si>
    <t xml:space="preserve">  BEVÉTELEK JOGCÍMEI</t>
  </si>
  <si>
    <t>Összesen</t>
  </si>
  <si>
    <t xml:space="preserve">Megnevezés </t>
  </si>
  <si>
    <t>Előirányzat</t>
  </si>
  <si>
    <t xml:space="preserve">Bevétel </t>
  </si>
  <si>
    <t>Kiadás</t>
  </si>
  <si>
    <t xml:space="preserve">Kötelező feladatok </t>
  </si>
  <si>
    <t xml:space="preserve">Önként vállalt feladatok </t>
  </si>
  <si>
    <t xml:space="preserve">ÖNKORMÁNYZAT </t>
  </si>
  <si>
    <t>B113. Települési önk. szociális, gyermekjóléti és gyermekétkeztetési feladatainak támogatása</t>
  </si>
  <si>
    <t xml:space="preserve">B16. Egyéb működési célú támogatások bevételei államháztartáson belülről </t>
  </si>
  <si>
    <t>B3. Közhatalmi bevételek összesen</t>
  </si>
  <si>
    <t xml:space="preserve">B407. Általános forgalmi adó visszatérülése </t>
  </si>
  <si>
    <t xml:space="preserve">B408. Kamatbevételek </t>
  </si>
  <si>
    <t xml:space="preserve">B410. Egyéb működési bevételek </t>
  </si>
  <si>
    <t xml:space="preserve">B4. Működési bevételek összesen </t>
  </si>
  <si>
    <t xml:space="preserve">MŰKÖDÉSI KÖLTSÉGVETÉSI BEVÉTELEK ÖSSZESEN (B1.+B3.+B4.+B.6.) </t>
  </si>
  <si>
    <t>B8. Finanszírozási bevételek összesen (B811. … +B817.)</t>
  </si>
  <si>
    <t xml:space="preserve">MŰKÖDÉSI BEVÉTELEK MINDÖSSZESEN </t>
  </si>
  <si>
    <r>
      <t xml:space="preserve">B34 Vagyoni típusú adók </t>
    </r>
    <r>
      <rPr>
        <sz val="8"/>
        <rFont val="Times New Roman"/>
        <family val="1"/>
        <charset val="238"/>
      </rPr>
      <t>(msz.komm.adó)</t>
    </r>
  </si>
  <si>
    <r>
      <t xml:space="preserve">B351 Értékesítési és forgalmi adó </t>
    </r>
    <r>
      <rPr>
        <sz val="8"/>
        <rFont val="Times New Roman"/>
        <family val="1"/>
        <charset val="238"/>
      </rPr>
      <t xml:space="preserve"> (iparűzési adó)</t>
    </r>
  </si>
  <si>
    <t>B354 Gépjárműadó</t>
  </si>
  <si>
    <t xml:space="preserve">      Ebből: Általános tartalék </t>
  </si>
  <si>
    <t xml:space="preserve">                 Céltartalék </t>
  </si>
  <si>
    <t>Dologi kiadások</t>
  </si>
  <si>
    <t>Ellátottak pénzbeli juttatásai</t>
  </si>
  <si>
    <t>041232      Start-munka program - téli közfoglalk.</t>
  </si>
  <si>
    <t>063020 Víztermelés, -kezelés, -ellátás</t>
  </si>
  <si>
    <t>064010 Közvilá-gítás</t>
  </si>
  <si>
    <t>107060 Egyéb szociális pénzbeli és természetbeni ellátások, támogatások</t>
  </si>
  <si>
    <t>1. Önkormányzati hivatal működésének támogatása</t>
  </si>
  <si>
    <t>3. Egyéb önkormányzati feladatok támogatása</t>
  </si>
  <si>
    <t>2.1. A zöldterület-gazdálkodással kapcsolódó feladatellát.tám.</t>
  </si>
  <si>
    <t>2.2. Közvilágítás fenntartásának támogatása</t>
  </si>
  <si>
    <t>2.3. Köztemető fenntartásank támgoatása</t>
  </si>
  <si>
    <t>2.4. Közutak fenntartásának támogatása</t>
  </si>
  <si>
    <t>B813. Maradvány igénybevétele (önkormányzat)</t>
  </si>
  <si>
    <t>1. Közfoglalkoztatás</t>
  </si>
  <si>
    <t>B115. Helyi önkormányzatok kiegészítő támogatásai</t>
  </si>
  <si>
    <t xml:space="preserve">B402. Szolgáltatások ellenértéke </t>
  </si>
  <si>
    <t>Ft-ban</t>
  </si>
  <si>
    <t>Módosított</t>
  </si>
  <si>
    <t>Eredeti</t>
  </si>
  <si>
    <t>B111. Helyi önkormányzatok működésének általános t.</t>
  </si>
  <si>
    <t>B114. Települési önkormányzatok kulturális feladatainak tám.</t>
  </si>
  <si>
    <t>Eredeti előir</t>
  </si>
  <si>
    <t>Módosított el</t>
  </si>
  <si>
    <t>ÖSSZESEN: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</si>
  <si>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</si>
  <si>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</si>
  <si>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</si>
  <si>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</si>
  <si>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A</t>
  </si>
  <si>
    <t>B</t>
  </si>
  <si>
    <t>C</t>
  </si>
  <si>
    <t>D</t>
  </si>
  <si>
    <t>E</t>
  </si>
  <si>
    <t>F</t>
  </si>
  <si>
    <t>G=(D+F)</t>
  </si>
  <si>
    <t xml:space="preserve">Adósság állomány alakulása lejárat, eszközök, bel- és külföldi hitelezők szerinti bontásban </t>
  </si>
  <si>
    <t>Sor-szám</t>
  </si>
  <si>
    <t xml:space="preserve">Adósságállomány 
eszközök szerint </t>
  </si>
  <si>
    <t>Nem lejárt</t>
  </si>
  <si>
    <t>Lejárt</t>
  </si>
  <si>
    <t>Nem lejárt, lejárt összes tartozás</t>
  </si>
  <si>
    <t>1-90 nap közötti</t>
  </si>
  <si>
    <t>91-180 nap közötti</t>
  </si>
  <si>
    <t>181-360 nap közötti</t>
  </si>
  <si>
    <t>360 napon 
túli</t>
  </si>
  <si>
    <t>Összes lejárt tartozás</t>
  </si>
  <si>
    <t>G</t>
  </si>
  <si>
    <t>H=(D+…+G)</t>
  </si>
  <si>
    <t>I=(C+H)</t>
  </si>
  <si>
    <t>I. Belföldi hitelezők</t>
  </si>
  <si>
    <t>1.</t>
  </si>
  <si>
    <t>Adóhatósággal szembeni tartozások</t>
  </si>
  <si>
    <t>2.</t>
  </si>
  <si>
    <t>Központi költségvetéssel szemben fennálló tartozás</t>
  </si>
  <si>
    <t>3.</t>
  </si>
  <si>
    <t>Elkülönített állami pénzalapokkal szembeni tartozás</t>
  </si>
  <si>
    <t>4.</t>
  </si>
  <si>
    <t>TB alapokkal szembeni tartozás</t>
  </si>
  <si>
    <t>5.</t>
  </si>
  <si>
    <t>Tartozásállomány önkormányzatok és intézmények felé</t>
  </si>
  <si>
    <t>6.</t>
  </si>
  <si>
    <t>Szállítói tartozás</t>
  </si>
  <si>
    <t>7.</t>
  </si>
  <si>
    <t>Egyéb adósság</t>
  </si>
  <si>
    <t>Belföldi összesen:</t>
  </si>
  <si>
    <t>II. Külföldi hitelezők</t>
  </si>
  <si>
    <t>Külföldi szállítók</t>
  </si>
  <si>
    <t>Külföldi összesen:</t>
  </si>
  <si>
    <t>Adósságállomány mindösszesen:</t>
  </si>
  <si>
    <t xml:space="preserve">VAGYONKIMUTATÁS </t>
  </si>
  <si>
    <t>a könyvviteli mérlegben értékkel szereplő eszközökről</t>
  </si>
  <si>
    <t>ESZKÖZÖK</t>
  </si>
  <si>
    <t>Sorszám</t>
  </si>
  <si>
    <t>állományi érték</t>
  </si>
  <si>
    <t xml:space="preserve">A </t>
  </si>
  <si>
    <t xml:space="preserve"> I. Immateriális javak </t>
  </si>
  <si>
    <t xml:space="preserve">II. Tárgyi eszközök </t>
  </si>
  <si>
    <t xml:space="preserve">II/1. Ingatlanok és kapcsolódó vagyoni értékű jogok  </t>
  </si>
  <si>
    <t xml:space="preserve">II/2. Gépek, berendezések, felszerelések, járművek </t>
  </si>
  <si>
    <t>II/3. Tenyészállatok</t>
  </si>
  <si>
    <t xml:space="preserve">II/4. Beruházások, felújítások </t>
  </si>
  <si>
    <t xml:space="preserve">II/5. Tárgyi eszközök értékhelyesbítése </t>
  </si>
  <si>
    <t xml:space="preserve">III. Befektetett pénzügyi eszközök </t>
  </si>
  <si>
    <t>8.</t>
  </si>
  <si>
    <t xml:space="preserve">III/1. Tartós részesedések </t>
  </si>
  <si>
    <t>9.</t>
  </si>
  <si>
    <t>III/2. Tartós hitelviszonyt megtestesítő értékpapírok</t>
  </si>
  <si>
    <t>10.</t>
  </si>
  <si>
    <t xml:space="preserve">III/3. Befektetett pénzügyi eszközök értékhelyesbítése </t>
  </si>
  <si>
    <t>11.</t>
  </si>
  <si>
    <t>IV. Koncesszióba, vagyonkezelésbe adott eszközök</t>
  </si>
  <si>
    <t>12.</t>
  </si>
  <si>
    <t>A) NEMZETI VAGYONBA TARTOZÓ BEFEKTETETT ESZKÖZÖK (1+2+8+12)</t>
  </si>
  <si>
    <t>13.</t>
  </si>
  <si>
    <t>I. Készletek</t>
  </si>
  <si>
    <t>14.</t>
  </si>
  <si>
    <t>II. Értékpapírok</t>
  </si>
  <si>
    <t>15.</t>
  </si>
  <si>
    <t>B) NEMZETI VAGYONBA TARTOZÓ FORGÓESZKÖZÖK (14+15)</t>
  </si>
  <si>
    <t>16.</t>
  </si>
  <si>
    <t>I. Lekötött bankbetétek</t>
  </si>
  <si>
    <t>17.</t>
  </si>
  <si>
    <t>II. Pénztárak, csekkek, betétkönyvek</t>
  </si>
  <si>
    <t>18.</t>
  </si>
  <si>
    <t>III. Forintszámlák</t>
  </si>
  <si>
    <t>19.</t>
  </si>
  <si>
    <t>IV. Devizaszámlák</t>
  </si>
  <si>
    <t>20.</t>
  </si>
  <si>
    <t>C) PÉNZESZKÖZÖK (17+18+19+20)</t>
  </si>
  <si>
    <t>21.</t>
  </si>
  <si>
    <t>I. Költségvetési évben esedékes követelések</t>
  </si>
  <si>
    <t>22.</t>
  </si>
  <si>
    <t>II. Költségvetési évet követően esedékes követelések</t>
  </si>
  <si>
    <t>23.</t>
  </si>
  <si>
    <t>III. Követelés jellegű sajátos elszámolások</t>
  </si>
  <si>
    <t>24.</t>
  </si>
  <si>
    <t>D) KÖVETELÉSEK (22+23+24)</t>
  </si>
  <si>
    <t>25.</t>
  </si>
  <si>
    <t xml:space="preserve">E) EGYÉB SAJÁTOS ESZKÖZOLDALI ELSZÁMOLÁSOK </t>
  </si>
  <si>
    <t>26.</t>
  </si>
  <si>
    <t>F) AKTÍV IDŐBELI ELHATÁROLÁSOK</t>
  </si>
  <si>
    <t>27.</t>
  </si>
  <si>
    <t>ESZKÖZÖK ÖSSZESEN (13+16+21+25+26+27)</t>
  </si>
  <si>
    <t>28.</t>
  </si>
  <si>
    <t>FORRÁSOK</t>
  </si>
  <si>
    <t>állományi 
érték</t>
  </si>
  <si>
    <t>I. Nemzeti vagyon induláskori értéke</t>
  </si>
  <si>
    <t>01.</t>
  </si>
  <si>
    <t>II. Nemzeti vagyon változásai</t>
  </si>
  <si>
    <t>02.</t>
  </si>
  <si>
    <t>III. Egyéb eszközök induláskori értéke és változásai</t>
  </si>
  <si>
    <t>03.</t>
  </si>
  <si>
    <t>IV. Felhalmozott eredmény</t>
  </si>
  <si>
    <t>04.</t>
  </si>
  <si>
    <t>V. Eszközök értékhelyesbítésének forrása</t>
  </si>
  <si>
    <t>05.</t>
  </si>
  <si>
    <t>VI. Mérleg szerinti eredmény</t>
  </si>
  <si>
    <t>06.</t>
  </si>
  <si>
    <t>G) SAJÁT TŐKE (01+….+06)</t>
  </si>
  <si>
    <t>07.</t>
  </si>
  <si>
    <t>I. Költségvetési évben esedékes kötelezettségek</t>
  </si>
  <si>
    <t>08.</t>
  </si>
  <si>
    <t>II. Költségvetési évet követően esedékes kötelezettségek</t>
  </si>
  <si>
    <t>09.</t>
  </si>
  <si>
    <t>III. Kötelezettség jellegű sajátos elszámolások</t>
  </si>
  <si>
    <t>H) KÖTELEZETTSÉGEK (08+09+10)</t>
  </si>
  <si>
    <t>I) KINCSTÁRI SZÁMLAVEZETÉSSEL KAPCSOLATOS ELSZÁMOLÁSOK</t>
  </si>
  <si>
    <t>J) PASSZÍV IDŐBELI ELHATÁROLÁSOK</t>
  </si>
  <si>
    <t>FORRÁSOK ÖSSZESEN  (07+11+12+13)</t>
  </si>
  <si>
    <t>PÉNZESZKÖZÖK VÁLTOZÁSÁNAK LEVEZETÉSE</t>
  </si>
  <si>
    <t>Megnevezés</t>
  </si>
  <si>
    <r>
      <t xml:space="preserve"> </t>
    </r>
    <r>
      <rPr>
        <sz val="10"/>
        <rFont val="Times New Roman CE"/>
        <family val="1"/>
        <charset val="238"/>
      </rPr>
      <t>Bankszámlák egyenlege</t>
    </r>
  </si>
  <si>
    <r>
      <t xml:space="preserve"> </t>
    </r>
    <r>
      <rPr>
        <sz val="10"/>
        <rFont val="Times New Roman CE"/>
        <family val="1"/>
        <charset val="238"/>
      </rPr>
      <t>Pénztárak és betétkönyvek egyenlege</t>
    </r>
  </si>
  <si>
    <t>Bevételek   ( + )</t>
  </si>
  <si>
    <t>Kiadások    ( - )</t>
  </si>
  <si>
    <t>KIMUTATÁS</t>
  </si>
  <si>
    <t>Az adósságot keletkeztető ügyletekből eredő fizetési kötelezettségek összegéről</t>
  </si>
  <si>
    <t>Adósságot keletkeztető ügylet megnevezése **</t>
  </si>
  <si>
    <t>Teljesítés</t>
  </si>
  <si>
    <t>Hitel felvételéből eredő aktuális tőketartozás</t>
  </si>
  <si>
    <t>Kölcsön felvételéből eredő aktuális tőketartozás</t>
  </si>
  <si>
    <t>Hitel átvállalásából eredő aktuális tőketartozás</t>
  </si>
  <si>
    <t>Kölcsön átvállalásából eredő aktuális tőketartozás</t>
  </si>
  <si>
    <t>A számviteli törvény (Szt) szerinti hitelviszonyt megtestesítő értékpapír forgalomba hozatal napjától a beváltás napjáig, kamatozó értékpapír esetén annak névértéke</t>
  </si>
  <si>
    <t>Egyéb értékpapír vételára</t>
  </si>
  <si>
    <t>Váltó kibocsátása a kibocsátás napjától a beváltás napjáig és a váltóval kiváltott kötelezettséggel megegyező, kamatot nem tartalmazó értéke</t>
  </si>
  <si>
    <t>A Szt. szerinti pénzügyi lízing lízingbevevői félként történő megkötése a lízing futamideje alatt és a lízingszerződésben kikötött tőkerész hátralévő összege</t>
  </si>
  <si>
    <t>A visszavásárlási kötelezettség kikötésével megkötött adásvételi szerződés eladói félként történő megkötése – ideértve a Szt. szerinti valódi penziós és óvadéki repó ügyleteket is – a visszavásárlásáig, és a kikötött visszavásárlási ár</t>
  </si>
  <si>
    <t>Szerződésben kapott, legalább 365 nap időtartamú halasztott fizetés, részletfizetés, és a még ki nem fizetett ellenérték</t>
  </si>
  <si>
    <t>Külföldi hitelintézetek által, származékos műveletek különbözeteként az Államadósság Kezelő Központ Zrt.-nél elhelyezett fedezeti betétek, és azok összege</t>
  </si>
  <si>
    <t>Adósságot keletkeztető ügyletekből eredő fizetési kötelezettség összesen</t>
  </si>
  <si>
    <t>Államháztartáson belüli megelőlegezések</t>
  </si>
  <si>
    <t>B814. Államháztartáson belüli megelőlegezések</t>
  </si>
  <si>
    <t>teljesítés</t>
  </si>
  <si>
    <t>1. melléklet</t>
  </si>
  <si>
    <t xml:space="preserve">2. melléklet </t>
  </si>
  <si>
    <t>7. melléklet</t>
  </si>
  <si>
    <t>Összeg  ( Ft )</t>
  </si>
  <si>
    <t>9. melléklet</t>
  </si>
  <si>
    <t>2. központi kezelésű előir.</t>
  </si>
  <si>
    <t>B36 Egyéb közhatalmi bevételek</t>
  </si>
  <si>
    <t>2. Település-üzemeltetéshez kapcs.feladatellátás tám. ö.</t>
  </si>
  <si>
    <t>B1 Működési célú támogatások áht-n belülről</t>
  </si>
  <si>
    <t>Állami feladatok</t>
  </si>
  <si>
    <t>mód. előir</t>
  </si>
  <si>
    <t>eredeti előir</t>
  </si>
  <si>
    <t>Beruházás</t>
  </si>
  <si>
    <t>Finanszírozási kiadás</t>
  </si>
  <si>
    <t>Egyéb működési célú kiadás</t>
  </si>
  <si>
    <t>Járulékok</t>
  </si>
  <si>
    <t>Személyi juttatások</t>
  </si>
  <si>
    <t xml:space="preserve">107055 Falugondnoki, tanyagondnoki szolgáltatás </t>
  </si>
  <si>
    <t>104037 Intézményen kívüli gyermek-étkeztetés</t>
  </si>
  <si>
    <t>066020  Város, község-gazdálkodási egyéb szolgált.</t>
  </si>
  <si>
    <t>082044 Könyvtári szolgáltatások</t>
  </si>
  <si>
    <t>018010 Önk. elszámolásai a központi költség-vetéssel</t>
  </si>
  <si>
    <t>011130 Önk.és önk.hiv. jogalkotó és általános igazg. tev.</t>
  </si>
  <si>
    <t>Kötelező feladatok  kiadásai</t>
  </si>
  <si>
    <t>HERNÁDPETRI ÖNKORMÁNYZAT KÖLTSÉGVETÉSI MÉRLEGE</t>
  </si>
  <si>
    <t>eredeti előirányzat</t>
  </si>
  <si>
    <t>módosított előirányzat</t>
  </si>
  <si>
    <t>Előző évi normatíva elszámolás</t>
  </si>
  <si>
    <t>Települési támogatások</t>
  </si>
  <si>
    <t>* * Magyarország gazdasági stabilitásáról szóló 2011. évi CXCIV. törvény 3. § (1) bekezdése alapján</t>
  </si>
  <si>
    <t xml:space="preserve">MŰKÖDÉSI KÖLTSÉGVETÉSI KIADÁSOK ÖSSZESEN </t>
  </si>
  <si>
    <t>KIADÁSOK MINDÖSSZESEN</t>
  </si>
  <si>
    <t>forintban</t>
  </si>
  <si>
    <t xml:space="preserve"> forintban</t>
  </si>
  <si>
    <t xml:space="preserve"> forintban </t>
  </si>
  <si>
    <t xml:space="preserve">Közhatalmi bevételek </t>
  </si>
  <si>
    <t xml:space="preserve">Felhalmozási célú támogatások államháztartáson belülről </t>
  </si>
  <si>
    <t xml:space="preserve">Felhalmozási bevételek </t>
  </si>
  <si>
    <t xml:space="preserve">Felhalmozási célú átvett pénzeszközök </t>
  </si>
  <si>
    <t xml:space="preserve">FINANSZÍROZÁSI BEVÉTELEK ÖSSZESEN </t>
  </si>
  <si>
    <t>MŰKÖDÉSI KÖLTSÉGVETÉSI BEVÉTELEK MINDÖSSZESEN</t>
  </si>
  <si>
    <t>KÖLTSÉGVETÉSI BEVÉTELEK ÖSSZESEN</t>
  </si>
  <si>
    <t xml:space="preserve">KÖLTSÉGVETÉSI KIADÁSOK MINDÖSSZESEN </t>
  </si>
  <si>
    <t xml:space="preserve">Működési bevételek </t>
  </si>
  <si>
    <t xml:space="preserve">Ebből: Maradvány igénybevétele </t>
  </si>
  <si>
    <t xml:space="preserve">BEVÉTELEK MINDÖSSZESEN </t>
  </si>
  <si>
    <t xml:space="preserve">FINANSZÍROZÁSI KIADÁSOK ÖSSZESEN </t>
  </si>
  <si>
    <t>FELHALMOZÁSI BEVÉTELEK ÖSSZESEN</t>
  </si>
  <si>
    <t>FELHALMOZÁSI KIADÁSOK ÖSSZESEN</t>
  </si>
  <si>
    <t>Egyéb működési kiadások és támogatások</t>
  </si>
  <si>
    <t>Egyéb működési kiadások összesen:</t>
  </si>
  <si>
    <t>Hernádpetri Önkormányzat</t>
  </si>
  <si>
    <t>Hernádpetri Önkormányzata</t>
  </si>
  <si>
    <t>Kiadás/támogatás megnevezése</t>
  </si>
  <si>
    <t>Személyi juttatás</t>
  </si>
  <si>
    <t xml:space="preserve">Dologi kiadások </t>
  </si>
  <si>
    <t xml:space="preserve">Egyéb működési célú kiadások </t>
  </si>
  <si>
    <t xml:space="preserve">Beruházások </t>
  </si>
  <si>
    <t xml:space="preserve">Felújítások </t>
  </si>
  <si>
    <t xml:space="preserve">Egyéb felhalmozási célú kiadások </t>
  </si>
  <si>
    <t>Felhalmozási bevétel</t>
  </si>
  <si>
    <t>Egyéb műk.célú támogatások államházt.b.</t>
  </si>
  <si>
    <t>4. Polgármesteri illetmény támogatása</t>
  </si>
  <si>
    <t>B2 Felhalmozási célú támogatás áht-n belülről</t>
  </si>
  <si>
    <t>B14 Egyéb műk.célú tám. visszatérülése áht-n belül</t>
  </si>
  <si>
    <t>3. fejezeti kezelésű előir. EU-s program</t>
  </si>
  <si>
    <t xml:space="preserve">Munkaadót terh járulékok és szoc hozzájárulási adó </t>
  </si>
  <si>
    <t xml:space="preserve">Működési célú támogatások áht-n belülről </t>
  </si>
  <si>
    <t>5. Kiegészítő támogatás</t>
  </si>
  <si>
    <t>4. helyi önk és kvi szerveik</t>
  </si>
  <si>
    <t xml:space="preserve">  </t>
  </si>
  <si>
    <t>Egyéb természetbeni támogatás</t>
  </si>
  <si>
    <t>Ingatlanok beszerzése                EFOP-2.4.1</t>
  </si>
  <si>
    <t>2020. év</t>
  </si>
  <si>
    <t>Működési célú tám. és kieg tám.</t>
  </si>
  <si>
    <t xml:space="preserve">     HERNÁDPETRI 2020. évi MŰKÖDÉSI KÖLTSÉGVETÉS bevételi előirányzatai feladatonként</t>
  </si>
  <si>
    <t>B404. Tulajdonosi bevételek</t>
  </si>
  <si>
    <t>041233 Hosszabb időtartamú közfoglalkoztatás</t>
  </si>
  <si>
    <t>HERNÁDPETRI KÖZSÉG ÖNKORMÁNYZATA 2020. ÉVI KIADÁSA</t>
  </si>
  <si>
    <t>VAGYONKIMUTATÁS - 2020
a könyvviteli mérlegben értékkel szereplő forrásokról</t>
  </si>
  <si>
    <t>Pénzkészlet 2020. január 1-jén</t>
  </si>
  <si>
    <t>előző év költségvetési maradv igénybev (-)</t>
  </si>
  <si>
    <t>adott előlegek tárgyidőszaki forgalma (+)</t>
  </si>
  <si>
    <t>2019-2021</t>
  </si>
  <si>
    <t>Záró pénzkészlet 2020. december 31-én</t>
  </si>
  <si>
    <t>2020. év után fennálló tartozás</t>
  </si>
  <si>
    <t>Közmunkaprogramokhoz kapcsolódó felhalmozási kiadások</t>
  </si>
</sst>
</file>

<file path=xl/styles.xml><?xml version="1.0" encoding="utf-8"?>
<styleSheet xmlns="http://schemas.openxmlformats.org/spreadsheetml/2006/main">
  <numFmts count="8">
    <numFmt numFmtId="43" formatCode="_-* #,##0.00\ _F_t_-;\-* #,##0.00\ _F_t_-;_-* &quot;-&quot;??\ _F_t_-;_-@_-"/>
    <numFmt numFmtId="167" formatCode="_-* #,##0\ _F_t_-;\-* #,##0\ _F_t_-;_-* &quot;-&quot;??\ _F_t_-;_-@_-"/>
    <numFmt numFmtId="189" formatCode="#,###"/>
    <numFmt numFmtId="190" formatCode="00"/>
    <numFmt numFmtId="191" formatCode="#,###__;\-#,###__"/>
    <numFmt numFmtId="192" formatCode="#,###\ _F_t;\-#,###\ _F_t"/>
    <numFmt numFmtId="193" formatCode="#,###__"/>
    <numFmt numFmtId="195" formatCode="#,##0\ _F_t"/>
  </numFmts>
  <fonts count="50">
    <font>
      <sz val="1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Arial CE"/>
      <charset val="238"/>
    </font>
    <font>
      <b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sz val="10"/>
      <name val="Times New Roman"/>
      <family val="1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8"/>
      <name val="Arial CE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12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8"/>
      <name val="Times New Roman CE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2"/>
      <color indexed="10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 CE"/>
      <charset val="238"/>
    </font>
    <font>
      <b/>
      <i/>
      <sz val="9"/>
      <name val="Times New Roman CE"/>
      <family val="1"/>
      <charset val="238"/>
    </font>
    <font>
      <b/>
      <i/>
      <sz val="8"/>
      <name val="Times New Roman"/>
      <family val="1"/>
      <charset val="238"/>
    </font>
    <font>
      <b/>
      <sz val="8"/>
      <name val="Times New Roman"/>
      <family val="1"/>
    </font>
    <font>
      <sz val="9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8"/>
      <name val="Times New Roman CE"/>
      <family val="1"/>
      <charset val="238"/>
    </font>
    <font>
      <sz val="10"/>
      <name val="Wingdings"/>
      <charset val="2"/>
    </font>
    <font>
      <sz val="10"/>
      <name val="Times New Roman CE"/>
      <family val="1"/>
      <charset val="238"/>
    </font>
    <font>
      <sz val="9"/>
      <name val="Times New Roman CE"/>
      <charset val="238"/>
    </font>
    <font>
      <sz val="10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sz val="12"/>
      <name val="Arial CE"/>
      <charset val="238"/>
    </font>
    <font>
      <b/>
      <sz val="16"/>
      <name val="Arial CE"/>
      <charset val="238"/>
    </font>
  </fonts>
  <fills count="5">
    <fill>
      <patternFill patternType="none"/>
    </fill>
    <fill>
      <patternFill patternType="gray125"/>
    </fill>
    <fill>
      <patternFill patternType="lightHorizontal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3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19">
    <xf numFmtId="0" fontId="0" fillId="0" borderId="0" xfId="0"/>
    <xf numFmtId="0" fontId="0" fillId="0" borderId="0" xfId="0" applyBorder="1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Border="1"/>
    <xf numFmtId="0" fontId="5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2" fillId="0" borderId="0" xfId="0" applyFont="1"/>
    <xf numFmtId="0" fontId="13" fillId="0" borderId="2" xfId="0" applyFont="1" applyBorder="1" applyAlignment="1">
      <alignment horizontal="center" vertical="center" wrapText="1"/>
    </xf>
    <xf numFmtId="167" fontId="13" fillId="0" borderId="1" xfId="1" applyNumberFormat="1" applyFont="1" applyFill="1" applyBorder="1" applyAlignment="1"/>
    <xf numFmtId="167" fontId="12" fillId="0" borderId="1" xfId="1" applyNumberFormat="1" applyFont="1" applyFill="1" applyBorder="1" applyAlignment="1"/>
    <xf numFmtId="167" fontId="14" fillId="0" borderId="1" xfId="1" applyNumberFormat="1" applyFont="1" applyFill="1" applyBorder="1" applyAlignment="1"/>
    <xf numFmtId="0" fontId="12" fillId="0" borderId="0" xfId="0" applyFont="1" applyAlignment="1"/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12" fillId="0" borderId="0" xfId="0" applyFont="1" applyBorder="1"/>
    <xf numFmtId="167" fontId="13" fillId="0" borderId="1" xfId="1" applyNumberFormat="1" applyFont="1" applyFill="1" applyBorder="1"/>
    <xf numFmtId="167" fontId="12" fillId="0" borderId="0" xfId="1" applyNumberFormat="1" applyFont="1" applyFill="1" applyBorder="1" applyAlignment="1"/>
    <xf numFmtId="167" fontId="16" fillId="0" borderId="1" xfId="1" applyNumberFormat="1" applyFont="1" applyBorder="1"/>
    <xf numFmtId="167" fontId="17" fillId="0" borderId="1" xfId="1" applyNumberFormat="1" applyFont="1" applyBorder="1"/>
    <xf numFmtId="167" fontId="0" fillId="0" borderId="0" xfId="0" applyNumberFormat="1"/>
    <xf numFmtId="0" fontId="5" fillId="0" borderId="0" xfId="0" applyFont="1" applyBorder="1" applyAlignment="1">
      <alignment horizontal="right"/>
    </xf>
    <xf numFmtId="167" fontId="5" fillId="0" borderId="0" xfId="1" applyNumberFormat="1" applyFont="1" applyBorder="1" applyAlignment="1">
      <alignment horizontal="center"/>
    </xf>
    <xf numFmtId="167" fontId="9" fillId="0" borderId="0" xfId="1" applyNumberFormat="1" applyFont="1" applyBorder="1" applyAlignment="1">
      <alignment horizontal="center"/>
    </xf>
    <xf numFmtId="0" fontId="2" fillId="0" borderId="0" xfId="0" applyFont="1" applyBorder="1"/>
    <xf numFmtId="167" fontId="5" fillId="0" borderId="0" xfId="1" applyNumberFormat="1" applyFont="1" applyFill="1" applyBorder="1" applyAlignment="1">
      <alignment horizontal="center"/>
    </xf>
    <xf numFmtId="0" fontId="6" fillId="0" borderId="0" xfId="0" applyFont="1" applyBorder="1"/>
    <xf numFmtId="167" fontId="8" fillId="0" borderId="0" xfId="1" applyNumberFormat="1" applyFont="1" applyBorder="1" applyAlignment="1">
      <alignment horizontal="center"/>
    </xf>
    <xf numFmtId="167" fontId="10" fillId="0" borderId="0" xfId="1" applyNumberFormat="1" applyFont="1" applyBorder="1" applyAlignment="1">
      <alignment horizontal="center"/>
    </xf>
    <xf numFmtId="167" fontId="4" fillId="0" borderId="0" xfId="1" applyNumberFormat="1" applyFont="1" applyBorder="1" applyAlignment="1">
      <alignment horizontal="center"/>
    </xf>
    <xf numFmtId="167" fontId="11" fillId="0" borderId="0" xfId="1" applyNumberFormat="1" applyFont="1" applyFill="1" applyBorder="1" applyAlignment="1">
      <alignment horizontal="center"/>
    </xf>
    <xf numFmtId="167" fontId="12" fillId="0" borderId="1" xfId="1" applyNumberFormat="1" applyFont="1" applyFill="1" applyBorder="1"/>
    <xf numFmtId="167" fontId="16" fillId="0" borderId="3" xfId="1" applyNumberFormat="1" applyFont="1" applyBorder="1"/>
    <xf numFmtId="167" fontId="17" fillId="0" borderId="3" xfId="1" applyNumberFormat="1" applyFont="1" applyBorder="1"/>
    <xf numFmtId="189" fontId="0" fillId="0" borderId="0" xfId="0" applyNumberFormat="1" applyFill="1" applyAlignment="1" applyProtection="1">
      <alignment horizontal="center" vertical="center" wrapText="1"/>
    </xf>
    <xf numFmtId="189" fontId="0" fillId="0" borderId="0" xfId="0" applyNumberFormat="1" applyFill="1" applyAlignment="1" applyProtection="1">
      <alignment vertical="center" wrapText="1"/>
    </xf>
    <xf numFmtId="189" fontId="21" fillId="0" borderId="4" xfId="0" applyNumberFormat="1" applyFont="1" applyFill="1" applyBorder="1" applyAlignment="1" applyProtection="1">
      <alignment horizontal="center" vertical="center" wrapText="1"/>
    </xf>
    <xf numFmtId="189" fontId="21" fillId="0" borderId="5" xfId="0" applyNumberFormat="1" applyFont="1" applyFill="1" applyBorder="1" applyAlignment="1" applyProtection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189" fontId="21" fillId="0" borderId="6" xfId="0" applyNumberFormat="1" applyFont="1" applyFill="1" applyBorder="1" applyAlignment="1" applyProtection="1">
      <alignment horizontal="center" vertical="center" wrapText="1"/>
    </xf>
    <xf numFmtId="189" fontId="22" fillId="0" borderId="7" xfId="0" applyNumberFormat="1" applyFont="1" applyFill="1" applyBorder="1" applyAlignment="1" applyProtection="1">
      <alignment horizontal="center" vertical="center" wrapText="1"/>
    </xf>
    <xf numFmtId="189" fontId="22" fillId="0" borderId="8" xfId="0" applyNumberFormat="1" applyFont="1" applyFill="1" applyBorder="1" applyAlignment="1" applyProtection="1">
      <alignment horizontal="center" vertical="center" wrapText="1"/>
    </xf>
    <xf numFmtId="189" fontId="22" fillId="0" borderId="9" xfId="0" applyNumberFormat="1" applyFont="1" applyFill="1" applyBorder="1" applyAlignment="1" applyProtection="1">
      <alignment horizontal="center" vertical="center" wrapText="1"/>
    </xf>
    <xf numFmtId="189" fontId="23" fillId="0" borderId="1" xfId="0" applyNumberFormat="1" applyFont="1" applyFill="1" applyBorder="1" applyAlignment="1" applyProtection="1">
      <alignment vertical="center" wrapText="1"/>
      <protection locked="0"/>
    </xf>
    <xf numFmtId="1" fontId="23" fillId="0" borderId="1" xfId="0" applyNumberFormat="1" applyFont="1" applyFill="1" applyBorder="1" applyAlignment="1" applyProtection="1">
      <alignment vertical="center" wrapText="1"/>
      <protection locked="0"/>
    </xf>
    <xf numFmtId="189" fontId="23" fillId="0" borderId="3" xfId="0" applyNumberFormat="1" applyFont="1" applyFill="1" applyBorder="1" applyAlignment="1" applyProtection="1">
      <alignment vertical="center" wrapText="1"/>
      <protection locked="0"/>
    </xf>
    <xf numFmtId="189" fontId="24" fillId="0" borderId="10" xfId="0" applyNumberFormat="1" applyFont="1" applyFill="1" applyBorder="1" applyAlignment="1" applyProtection="1">
      <alignment vertical="center" wrapText="1"/>
    </xf>
    <xf numFmtId="189" fontId="23" fillId="0" borderId="11" xfId="0" applyNumberFormat="1" applyFont="1" applyFill="1" applyBorder="1" applyAlignment="1" applyProtection="1">
      <alignment horizontal="left" vertical="center" wrapText="1" indent="1"/>
      <protection locked="0"/>
    </xf>
    <xf numFmtId="1" fontId="23" fillId="0" borderId="1" xfId="0" applyNumberFormat="1" applyFont="1" applyFill="1" applyBorder="1" applyAlignment="1" applyProtection="1">
      <alignment horizontal="right" vertical="center" wrapText="1"/>
      <protection locked="0"/>
    </xf>
    <xf numFmtId="189" fontId="23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89" fontId="23" fillId="0" borderId="2" xfId="0" applyNumberFormat="1" applyFont="1" applyFill="1" applyBorder="1" applyAlignment="1" applyProtection="1">
      <alignment vertical="center" wrapText="1"/>
      <protection locked="0"/>
    </xf>
    <xf numFmtId="1" fontId="23" fillId="0" borderId="2" xfId="0" applyNumberFormat="1" applyFont="1" applyFill="1" applyBorder="1" applyAlignment="1" applyProtection="1">
      <alignment vertical="center" wrapText="1"/>
      <protection locked="0"/>
    </xf>
    <xf numFmtId="189" fontId="23" fillId="0" borderId="13" xfId="0" applyNumberFormat="1" applyFont="1" applyFill="1" applyBorder="1" applyAlignment="1" applyProtection="1">
      <alignment vertical="center" wrapText="1"/>
      <protection locked="0"/>
    </xf>
    <xf numFmtId="189" fontId="21" fillId="0" borderId="4" xfId="0" applyNumberFormat="1" applyFont="1" applyFill="1" applyBorder="1" applyAlignment="1" applyProtection="1">
      <alignment horizontal="left" vertical="center" wrapText="1"/>
    </xf>
    <xf numFmtId="189" fontId="22" fillId="0" borderId="5" xfId="0" applyNumberFormat="1" applyFont="1" applyFill="1" applyBorder="1" applyAlignment="1" applyProtection="1">
      <alignment vertical="center" wrapText="1"/>
    </xf>
    <xf numFmtId="189" fontId="22" fillId="2" borderId="5" xfId="0" applyNumberFormat="1" applyFont="1" applyFill="1" applyBorder="1" applyAlignment="1" applyProtection="1">
      <alignment vertical="center" wrapText="1"/>
    </xf>
    <xf numFmtId="189" fontId="22" fillId="0" borderId="14" xfId="0" applyNumberFormat="1" applyFont="1" applyFill="1" applyBorder="1" applyAlignment="1" applyProtection="1">
      <alignment vertical="center" wrapText="1"/>
    </xf>
    <xf numFmtId="189" fontId="0" fillId="0" borderId="0" xfId="0" applyNumberFormat="1" applyFill="1" applyAlignment="1">
      <alignment horizontal="center" vertical="center" wrapText="1"/>
    </xf>
    <xf numFmtId="189" fontId="0" fillId="0" borderId="0" xfId="0" applyNumberFormat="1" applyFill="1" applyAlignment="1">
      <alignment vertical="center" wrapText="1"/>
    </xf>
    <xf numFmtId="189" fontId="25" fillId="0" borderId="0" xfId="0" applyNumberFormat="1" applyFont="1" applyFill="1" applyAlignment="1">
      <alignment vertical="center" wrapText="1"/>
    </xf>
    <xf numFmtId="0" fontId="5" fillId="0" borderId="1" xfId="0" applyFont="1" applyBorder="1"/>
    <xf numFmtId="189" fontId="22" fillId="0" borderId="15" xfId="0" applyNumberFormat="1" applyFont="1" applyFill="1" applyBorder="1" applyAlignment="1" applyProtection="1">
      <alignment horizontal="center" vertical="center" wrapText="1"/>
    </xf>
    <xf numFmtId="189" fontId="21" fillId="0" borderId="16" xfId="0" applyNumberFormat="1" applyFont="1" applyFill="1" applyBorder="1" applyAlignment="1" applyProtection="1">
      <alignment horizontal="center" vertical="center" wrapText="1"/>
    </xf>
    <xf numFmtId="189" fontId="22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1" fillId="0" borderId="5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vertical="center" wrapText="1"/>
    </xf>
    <xf numFmtId="189" fontId="28" fillId="0" borderId="1" xfId="0" applyNumberFormat="1" applyFont="1" applyFill="1" applyBorder="1" applyAlignment="1" applyProtection="1">
      <alignment vertical="center"/>
      <protection locked="0"/>
    </xf>
    <xf numFmtId="189" fontId="28" fillId="0" borderId="3" xfId="0" applyNumberFormat="1" applyFont="1" applyFill="1" applyBorder="1" applyAlignment="1" applyProtection="1">
      <alignment vertical="center"/>
      <protection locked="0"/>
    </xf>
    <xf numFmtId="189" fontId="24" fillId="0" borderId="3" xfId="0" applyNumberFormat="1" applyFont="1" applyFill="1" applyBorder="1" applyAlignment="1" applyProtection="1">
      <alignment vertical="center"/>
    </xf>
    <xf numFmtId="189" fontId="24" fillId="0" borderId="10" xfId="0" applyNumberFormat="1" applyFont="1" applyFill="1" applyBorder="1" applyAlignment="1" applyProtection="1">
      <alignment vertical="center"/>
    </xf>
    <xf numFmtId="0" fontId="28" fillId="0" borderId="12" xfId="0" applyFont="1" applyFill="1" applyBorder="1" applyAlignment="1" applyProtection="1">
      <alignment horizontal="center" vertical="center"/>
    </xf>
    <xf numFmtId="0" fontId="28" fillId="0" borderId="2" xfId="0" applyFont="1" applyFill="1" applyBorder="1" applyAlignment="1" applyProtection="1">
      <alignment vertical="center" wrapText="1"/>
    </xf>
    <xf numFmtId="189" fontId="28" fillId="0" borderId="2" xfId="0" applyNumberFormat="1" applyFont="1" applyFill="1" applyBorder="1" applyAlignment="1" applyProtection="1">
      <alignment vertical="center"/>
      <protection locked="0"/>
    </xf>
    <xf numFmtId="189" fontId="28" fillId="0" borderId="13" xfId="0" applyNumberFormat="1" applyFont="1" applyFill="1" applyBorder="1" applyAlignment="1" applyProtection="1">
      <alignment vertical="center"/>
      <protection locked="0"/>
    </xf>
    <xf numFmtId="0" fontId="28" fillId="0" borderId="18" xfId="0" applyFont="1" applyFill="1" applyBorder="1" applyAlignment="1" applyProtection="1">
      <alignment horizontal="center" vertical="center"/>
    </xf>
    <xf numFmtId="0" fontId="28" fillId="0" borderId="19" xfId="0" applyFont="1" applyFill="1" applyBorder="1" applyAlignment="1" applyProtection="1">
      <alignment vertical="center" wrapText="1"/>
    </xf>
    <xf numFmtId="189" fontId="28" fillId="0" borderId="19" xfId="0" applyNumberFormat="1" applyFont="1" applyFill="1" applyBorder="1" applyAlignment="1" applyProtection="1">
      <alignment vertical="center"/>
      <protection locked="0"/>
    </xf>
    <xf numFmtId="189" fontId="28" fillId="0" borderId="20" xfId="0" applyNumberFormat="1" applyFont="1" applyFill="1" applyBorder="1" applyAlignment="1" applyProtection="1">
      <alignment vertical="center"/>
      <protection locked="0"/>
    </xf>
    <xf numFmtId="189" fontId="24" fillId="0" borderId="5" xfId="0" applyNumberFormat="1" applyFont="1" applyFill="1" applyBorder="1" applyAlignment="1" applyProtection="1">
      <alignment vertical="center"/>
    </xf>
    <xf numFmtId="189" fontId="24" fillId="0" borderId="17" xfId="0" applyNumberFormat="1" applyFont="1" applyFill="1" applyBorder="1" applyAlignment="1" applyProtection="1">
      <alignment vertical="center"/>
    </xf>
    <xf numFmtId="189" fontId="24" fillId="0" borderId="14" xfId="0" applyNumberFormat="1" applyFont="1" applyFill="1" applyBorder="1" applyAlignment="1" applyProtection="1">
      <alignment vertical="center"/>
    </xf>
    <xf numFmtId="189" fontId="24" fillId="0" borderId="21" xfId="0" applyNumberFormat="1" applyFont="1" applyFill="1" applyBorder="1" applyAlignment="1" applyProtection="1">
      <alignment vertical="center"/>
    </xf>
    <xf numFmtId="189" fontId="27" fillId="0" borderId="5" xfId="0" applyNumberFormat="1" applyFont="1" applyFill="1" applyBorder="1" applyAlignment="1" applyProtection="1">
      <alignment vertical="center"/>
    </xf>
    <xf numFmtId="0" fontId="4" fillId="0" borderId="0" xfId="5" applyFill="1" applyProtection="1"/>
    <xf numFmtId="0" fontId="30" fillId="0" borderId="0" xfId="5" applyFont="1" applyFill="1" applyProtection="1"/>
    <xf numFmtId="0" fontId="31" fillId="0" borderId="0" xfId="5" applyFont="1" applyFill="1" applyBorder="1" applyAlignment="1" applyProtection="1">
      <alignment horizontal="right"/>
    </xf>
    <xf numFmtId="0" fontId="35" fillId="0" borderId="18" xfId="5" applyFont="1" applyFill="1" applyBorder="1" applyAlignment="1" applyProtection="1">
      <alignment horizontal="center" vertical="center" wrapText="1"/>
    </xf>
    <xf numFmtId="0" fontId="35" fillId="0" borderId="19" xfId="5" applyFont="1" applyFill="1" applyBorder="1" applyAlignment="1" applyProtection="1">
      <alignment horizontal="center" vertical="center" wrapText="1"/>
    </xf>
    <xf numFmtId="0" fontId="17" fillId="0" borderId="22" xfId="5" applyFont="1" applyFill="1" applyBorder="1" applyAlignment="1" applyProtection="1">
      <alignment vertical="center" wrapText="1"/>
    </xf>
    <xf numFmtId="190" fontId="23" fillId="0" borderId="23" xfId="4" applyNumberFormat="1" applyFont="1" applyFill="1" applyBorder="1" applyAlignment="1" applyProtection="1">
      <alignment horizontal="center" vertical="center"/>
    </xf>
    <xf numFmtId="191" fontId="36" fillId="0" borderId="23" xfId="5" applyNumberFormat="1" applyFont="1" applyFill="1" applyBorder="1" applyAlignment="1" applyProtection="1">
      <alignment horizontal="right" vertical="center" wrapText="1"/>
      <protection locked="0"/>
    </xf>
    <xf numFmtId="0" fontId="17" fillId="0" borderId="11" xfId="5" applyFont="1" applyFill="1" applyBorder="1" applyAlignment="1" applyProtection="1">
      <alignment vertical="center" wrapText="1"/>
    </xf>
    <xf numFmtId="191" fontId="16" fillId="0" borderId="1" xfId="5" applyNumberFormat="1" applyFont="1" applyFill="1" applyBorder="1" applyAlignment="1" applyProtection="1">
      <alignment horizontal="right" vertical="center" wrapText="1"/>
    </xf>
    <xf numFmtId="191" fontId="16" fillId="0" borderId="1" xfId="5" applyNumberFormat="1" applyFont="1" applyFill="1" applyBorder="1" applyAlignment="1" applyProtection="1">
      <alignment horizontal="right" vertical="center" wrapText="1"/>
      <protection locked="0"/>
    </xf>
    <xf numFmtId="191" fontId="17" fillId="0" borderId="1" xfId="5" applyNumberFormat="1" applyFont="1" applyFill="1" applyBorder="1" applyAlignment="1" applyProtection="1">
      <alignment horizontal="right" vertical="center" wrapText="1"/>
    </xf>
    <xf numFmtId="0" fontId="17" fillId="0" borderId="18" xfId="5" applyFont="1" applyFill="1" applyBorder="1" applyAlignment="1" applyProtection="1">
      <alignment vertical="center" wrapText="1"/>
    </xf>
    <xf numFmtId="191" fontId="36" fillId="0" borderId="19" xfId="5" applyNumberFormat="1" applyFont="1" applyFill="1" applyBorder="1" applyAlignment="1" applyProtection="1">
      <alignment horizontal="right" vertical="center" wrapText="1"/>
    </xf>
    <xf numFmtId="0" fontId="16" fillId="0" borderId="0" xfId="5" applyFont="1" applyFill="1" applyProtection="1"/>
    <xf numFmtId="3" fontId="4" fillId="0" borderId="0" xfId="5" applyNumberFormat="1" applyFont="1" applyFill="1" applyProtection="1"/>
    <xf numFmtId="0" fontId="4" fillId="0" borderId="0" xfId="5" applyFont="1" applyFill="1" applyProtection="1"/>
    <xf numFmtId="0" fontId="33" fillId="0" borderId="0" xfId="4" applyFill="1" applyAlignment="1" applyProtection="1">
      <alignment vertical="center" wrapText="1"/>
    </xf>
    <xf numFmtId="0" fontId="37" fillId="0" borderId="0" xfId="4" applyFont="1" applyFill="1" applyAlignment="1" applyProtection="1">
      <alignment horizontal="center" vertical="center"/>
    </xf>
    <xf numFmtId="0" fontId="33" fillId="0" borderId="0" xfId="4" applyFill="1" applyAlignment="1" applyProtection="1">
      <alignment vertical="center"/>
    </xf>
    <xf numFmtId="49" fontId="22" fillId="0" borderId="18" xfId="4" applyNumberFormat="1" applyFont="1" applyFill="1" applyBorder="1" applyAlignment="1" applyProtection="1">
      <alignment horizontal="center" vertical="center" wrapText="1"/>
    </xf>
    <xf numFmtId="49" fontId="22" fillId="0" borderId="19" xfId="4" applyNumberFormat="1" applyFont="1" applyFill="1" applyBorder="1" applyAlignment="1" applyProtection="1">
      <alignment horizontal="center" vertical="center"/>
    </xf>
    <xf numFmtId="49" fontId="22" fillId="0" borderId="21" xfId="4" applyNumberFormat="1" applyFont="1" applyFill="1" applyBorder="1" applyAlignment="1" applyProtection="1">
      <alignment horizontal="center" vertical="center"/>
    </xf>
    <xf numFmtId="190" fontId="23" fillId="0" borderId="24" xfId="4" applyNumberFormat="1" applyFont="1" applyFill="1" applyBorder="1" applyAlignment="1" applyProtection="1">
      <alignment horizontal="center" vertical="center"/>
    </xf>
    <xf numFmtId="192" fontId="23" fillId="0" borderId="25" xfId="4" applyNumberFormat="1" applyFont="1" applyFill="1" applyBorder="1" applyAlignment="1" applyProtection="1">
      <alignment vertical="center"/>
      <protection locked="0"/>
    </xf>
    <xf numFmtId="190" fontId="23" fillId="0" borderId="1" xfId="4" applyNumberFormat="1" applyFont="1" applyFill="1" applyBorder="1" applyAlignment="1" applyProtection="1">
      <alignment horizontal="center" vertical="center"/>
    </xf>
    <xf numFmtId="192" fontId="23" fillId="0" borderId="10" xfId="4" applyNumberFormat="1" applyFont="1" applyFill="1" applyBorder="1" applyAlignment="1" applyProtection="1">
      <alignment vertical="center"/>
      <protection locked="0"/>
    </xf>
    <xf numFmtId="192" fontId="22" fillId="0" borderId="10" xfId="4" applyNumberFormat="1" applyFont="1" applyFill="1" applyBorder="1" applyAlignment="1" applyProtection="1">
      <alignment vertical="center"/>
    </xf>
    <xf numFmtId="192" fontId="28" fillId="0" borderId="10" xfId="4" applyNumberFormat="1" applyFont="1" applyFill="1" applyBorder="1" applyAlignment="1" applyProtection="1">
      <alignment vertical="center"/>
      <protection locked="0"/>
    </xf>
    <xf numFmtId="0" fontId="22" fillId="0" borderId="18" xfId="4" applyFont="1" applyFill="1" applyBorder="1" applyAlignment="1" applyProtection="1">
      <alignment horizontal="left" vertical="center" wrapText="1"/>
    </xf>
    <xf numFmtId="190" fontId="23" fillId="0" borderId="19" xfId="4" applyNumberFormat="1" applyFont="1" applyFill="1" applyBorder="1" applyAlignment="1" applyProtection="1">
      <alignment horizontal="center" vertical="center"/>
    </xf>
    <xf numFmtId="192" fontId="22" fillId="0" borderId="21" xfId="4" applyNumberFormat="1" applyFont="1" applyFill="1" applyBorder="1" applyAlignment="1" applyProtection="1">
      <alignment vertical="center"/>
    </xf>
    <xf numFmtId="0" fontId="39" fillId="0" borderId="0" xfId="0" applyFont="1" applyFill="1" applyAlignment="1">
      <alignment horizontal="right"/>
    </xf>
    <xf numFmtId="0" fontId="40" fillId="0" borderId="0" xfId="0" applyFont="1" applyFill="1" applyAlignment="1">
      <alignment horizontal="center"/>
    </xf>
    <xf numFmtId="0" fontId="41" fillId="0" borderId="0" xfId="0" applyFont="1" applyFill="1" applyAlignment="1">
      <alignment horizontal="right"/>
    </xf>
    <xf numFmtId="0" fontId="25" fillId="0" borderId="4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24" xfId="0" applyFill="1" applyBorder="1" applyAlignment="1" applyProtection="1">
      <alignment horizontal="left" vertical="center" wrapText="1" indent="1"/>
      <protection locked="0"/>
    </xf>
    <xf numFmtId="0" fontId="0" fillId="0" borderId="11" xfId="0" applyFill="1" applyBorder="1" applyAlignment="1">
      <alignment horizontal="center" vertical="center"/>
    </xf>
    <xf numFmtId="0" fontId="42" fillId="0" borderId="1" xfId="0" applyFont="1" applyFill="1" applyBorder="1" applyAlignment="1">
      <alignment horizontal="left" vertical="center" indent="5"/>
    </xf>
    <xf numFmtId="0" fontId="33" fillId="0" borderId="2" xfId="0" applyFont="1" applyFill="1" applyBorder="1" applyAlignment="1">
      <alignment horizontal="left" vertical="center" indent="1"/>
    </xf>
    <xf numFmtId="0" fontId="8" fillId="0" borderId="27" xfId="0" applyFont="1" applyBorder="1" applyAlignment="1">
      <alignment vertical="top" wrapText="1"/>
    </xf>
    <xf numFmtId="0" fontId="8" fillId="0" borderId="6" xfId="0" applyFont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 wrapText="1"/>
    </xf>
    <xf numFmtId="0" fontId="5" fillId="0" borderId="28" xfId="0" applyFont="1" applyBorder="1" applyAlignment="1">
      <alignment vertical="top" wrapText="1"/>
    </xf>
    <xf numFmtId="167" fontId="5" fillId="0" borderId="29" xfId="1" applyNumberFormat="1" applyFont="1" applyBorder="1" applyAlignment="1">
      <alignment horizontal="right" vertical="top" wrapText="1"/>
    </xf>
    <xf numFmtId="167" fontId="5" fillId="0" borderId="28" xfId="1" applyNumberFormat="1" applyFont="1" applyBorder="1" applyAlignment="1">
      <alignment horizontal="right" vertical="top" wrapText="1"/>
    </xf>
    <xf numFmtId="0" fontId="5" fillId="0" borderId="27" xfId="0" applyFont="1" applyBorder="1" applyAlignment="1">
      <alignment horizontal="right" vertical="top" wrapText="1"/>
    </xf>
    <xf numFmtId="0" fontId="5" fillId="0" borderId="29" xfId="0" applyFont="1" applyBorder="1" applyAlignment="1">
      <alignment horizontal="right" vertical="top" wrapText="1"/>
    </xf>
    <xf numFmtId="0" fontId="5" fillId="0" borderId="28" xfId="0" applyFont="1" applyBorder="1" applyAlignment="1">
      <alignment horizontal="right" vertical="top" wrapText="1"/>
    </xf>
    <xf numFmtId="0" fontId="8" fillId="0" borderId="28" xfId="0" applyFont="1" applyBorder="1" applyAlignment="1">
      <alignment vertical="top" wrapText="1"/>
    </xf>
    <xf numFmtId="167" fontId="8" fillId="0" borderId="29" xfId="0" applyNumberFormat="1" applyFont="1" applyBorder="1" applyAlignment="1">
      <alignment horizontal="right" vertical="top" wrapText="1"/>
    </xf>
    <xf numFmtId="0" fontId="8" fillId="0" borderId="27" xfId="0" applyFont="1" applyBorder="1" applyAlignment="1">
      <alignment horizontal="right" vertical="top" wrapText="1"/>
    </xf>
    <xf numFmtId="0" fontId="16" fillId="0" borderId="0" xfId="0" applyFont="1"/>
    <xf numFmtId="0" fontId="5" fillId="0" borderId="30" xfId="0" applyFont="1" applyFill="1" applyBorder="1" applyAlignment="1">
      <alignment horizontal="right" vertical="top" wrapText="1"/>
    </xf>
    <xf numFmtId="0" fontId="16" fillId="0" borderId="1" xfId="1" applyNumberFormat="1" applyFont="1" applyBorder="1"/>
    <xf numFmtId="0" fontId="17" fillId="0" borderId="1" xfId="1" applyNumberFormat="1" applyFont="1" applyBorder="1"/>
    <xf numFmtId="167" fontId="14" fillId="0" borderId="1" xfId="1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center"/>
    </xf>
    <xf numFmtId="189" fontId="43" fillId="0" borderId="11" xfId="0" applyNumberFormat="1" applyFont="1" applyFill="1" applyBorder="1" applyAlignment="1" applyProtection="1">
      <alignment horizontal="left" vertical="center" wrapText="1" indent="1"/>
      <protection locked="0"/>
    </xf>
    <xf numFmtId="0" fontId="16" fillId="0" borderId="1" xfId="0" applyFont="1" applyFill="1" applyBorder="1" applyAlignment="1">
      <alignment horizontal="left"/>
    </xf>
    <xf numFmtId="167" fontId="2" fillId="0" borderId="0" xfId="1" applyNumberFormat="1" applyFont="1"/>
    <xf numFmtId="0" fontId="46" fillId="0" borderId="0" xfId="0" applyFont="1"/>
    <xf numFmtId="0" fontId="1" fillId="0" borderId="0" xfId="0" applyFont="1"/>
    <xf numFmtId="0" fontId="46" fillId="0" borderId="0" xfId="0" applyFont="1" applyAlignment="1">
      <alignment horizontal="right"/>
    </xf>
    <xf numFmtId="195" fontId="17" fillId="0" borderId="1" xfId="1" applyNumberFormat="1" applyFont="1" applyBorder="1" applyAlignment="1">
      <alignment horizontal="center"/>
    </xf>
    <xf numFmtId="195" fontId="16" fillId="0" borderId="1" xfId="1" applyNumberFormat="1" applyFont="1" applyBorder="1"/>
    <xf numFmtId="167" fontId="17" fillId="0" borderId="1" xfId="1" applyNumberFormat="1" applyFont="1" applyBorder="1" applyAlignment="1">
      <alignment horizontal="center"/>
    </xf>
    <xf numFmtId="195" fontId="17" fillId="0" borderId="3" xfId="1" applyNumberFormat="1" applyFont="1" applyBorder="1"/>
    <xf numFmtId="195" fontId="12" fillId="0" borderId="1" xfId="1" applyNumberFormat="1" applyFont="1" applyFill="1" applyBorder="1" applyAlignment="1"/>
    <xf numFmtId="195" fontId="12" fillId="0" borderId="1" xfId="1" applyNumberFormat="1" applyFont="1" applyFill="1" applyBorder="1" applyAlignment="1">
      <alignment horizontal="center"/>
    </xf>
    <xf numFmtId="195" fontId="13" fillId="0" borderId="1" xfId="1" applyNumberFormat="1" applyFont="1" applyFill="1" applyBorder="1" applyAlignment="1"/>
    <xf numFmtId="195" fontId="13" fillId="0" borderId="1" xfId="1" applyNumberFormat="1" applyFont="1" applyFill="1" applyBorder="1" applyAlignment="1">
      <alignment horizontal="center"/>
    </xf>
    <xf numFmtId="0" fontId="12" fillId="0" borderId="0" xfId="0" applyFont="1" applyFill="1"/>
    <xf numFmtId="0" fontId="16" fillId="0" borderId="31" xfId="0" applyFont="1" applyFill="1" applyBorder="1" applyAlignment="1">
      <alignment horizontal="left"/>
    </xf>
    <xf numFmtId="0" fontId="16" fillId="0" borderId="32" xfId="0" applyFont="1" applyFill="1" applyBorder="1" applyAlignment="1">
      <alignment horizontal="left"/>
    </xf>
    <xf numFmtId="167" fontId="13" fillId="0" borderId="1" xfId="1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49" fontId="17" fillId="0" borderId="3" xfId="0" applyNumberFormat="1" applyFont="1" applyFill="1" applyBorder="1" applyAlignment="1">
      <alignment horizontal="left" vertical="center"/>
    </xf>
    <xf numFmtId="49" fontId="17" fillId="0" borderId="31" xfId="0" applyNumberFormat="1" applyFont="1" applyFill="1" applyBorder="1" applyAlignment="1">
      <alignment horizontal="left" vertical="center"/>
    </xf>
    <xf numFmtId="49" fontId="17" fillId="0" borderId="32" xfId="0" applyNumberFormat="1" applyFont="1" applyFill="1" applyBorder="1" applyAlignment="1">
      <alignment horizontal="left" vertical="center"/>
    </xf>
    <xf numFmtId="167" fontId="12" fillId="0" borderId="0" xfId="0" applyNumberFormat="1" applyFont="1" applyFill="1"/>
    <xf numFmtId="0" fontId="48" fillId="0" borderId="0" xfId="0" applyFont="1" applyBorder="1"/>
    <xf numFmtId="167" fontId="6" fillId="0" borderId="0" xfId="1" applyNumberFormat="1" applyFont="1" applyBorder="1"/>
    <xf numFmtId="0" fontId="6" fillId="0" borderId="0" xfId="0" applyFont="1" applyBorder="1" applyAlignment="1"/>
    <xf numFmtId="0" fontId="6" fillId="0" borderId="0" xfId="0" applyFont="1" applyAlignment="1">
      <alignment horizontal="center" vertical="center" wrapText="1"/>
    </xf>
    <xf numFmtId="195" fontId="5" fillId="0" borderId="1" xfId="0" applyNumberFormat="1" applyFont="1" applyBorder="1"/>
    <xf numFmtId="0" fontId="0" fillId="0" borderId="1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5" fontId="17" fillId="0" borderId="1" xfId="1" applyNumberFormat="1" applyFont="1" applyBorder="1"/>
    <xf numFmtId="0" fontId="6" fillId="0" borderId="1" xfId="0" applyFont="1" applyBorder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42" fillId="0" borderId="19" xfId="0" applyFont="1" applyFill="1" applyBorder="1" applyAlignment="1">
      <alignment horizontal="left" vertical="center" wrapText="1" indent="5"/>
    </xf>
    <xf numFmtId="0" fontId="46" fillId="0" borderId="1" xfId="0" applyFont="1" applyBorder="1"/>
    <xf numFmtId="0" fontId="6" fillId="0" borderId="1" xfId="0" applyFont="1" applyBorder="1" applyAlignment="1">
      <alignment horizontal="center" wrapText="1"/>
    </xf>
    <xf numFmtId="0" fontId="46" fillId="0" borderId="1" xfId="0" applyFont="1" applyBorder="1" applyAlignment="1">
      <alignment horizontal="center"/>
    </xf>
    <xf numFmtId="0" fontId="46" fillId="0" borderId="1" xfId="0" applyFont="1" applyBorder="1" applyAlignment="1">
      <alignment horizontal="right"/>
    </xf>
    <xf numFmtId="167" fontId="47" fillId="0" borderId="1" xfId="1" applyNumberFormat="1" applyFont="1" applyBorder="1"/>
    <xf numFmtId="0" fontId="45" fillId="0" borderId="1" xfId="0" applyFont="1" applyBorder="1"/>
    <xf numFmtId="0" fontId="8" fillId="0" borderId="1" xfId="0" applyFont="1" applyBorder="1"/>
    <xf numFmtId="167" fontId="47" fillId="0" borderId="1" xfId="2" applyNumberFormat="1" applyFont="1" applyBorder="1"/>
    <xf numFmtId="167" fontId="47" fillId="0" borderId="1" xfId="2" applyNumberFormat="1" applyFont="1" applyBorder="1" applyAlignment="1">
      <alignment horizontal="center"/>
    </xf>
    <xf numFmtId="195" fontId="45" fillId="0" borderId="1" xfId="1" applyNumberFormat="1" applyFont="1" applyBorder="1"/>
    <xf numFmtId="167" fontId="45" fillId="0" borderId="1" xfId="1" applyNumberFormat="1" applyFont="1" applyBorder="1" applyAlignment="1">
      <alignment horizontal="right"/>
    </xf>
    <xf numFmtId="0" fontId="0" fillId="0" borderId="1" xfId="0" applyBorder="1"/>
    <xf numFmtId="0" fontId="6" fillId="0" borderId="1" xfId="0" applyFont="1" applyBorder="1" applyAlignment="1">
      <alignment wrapText="1"/>
    </xf>
    <xf numFmtId="167" fontId="17" fillId="0" borderId="1" xfId="1" applyNumberFormat="1" applyFont="1" applyBorder="1" applyAlignment="1">
      <alignment vertical="center"/>
    </xf>
    <xf numFmtId="195" fontId="17" fillId="0" borderId="1" xfId="1" applyNumberFormat="1" applyFont="1" applyBorder="1" applyAlignment="1">
      <alignment vertical="center"/>
    </xf>
    <xf numFmtId="0" fontId="17" fillId="0" borderId="3" xfId="0" applyFont="1" applyFill="1" applyBorder="1" applyAlignment="1">
      <alignment horizontal="left" vertical="center" wrapText="1"/>
    </xf>
    <xf numFmtId="0" fontId="17" fillId="0" borderId="31" xfId="0" applyFont="1" applyFill="1" applyBorder="1" applyAlignment="1">
      <alignment horizontal="left" vertical="center" wrapText="1"/>
    </xf>
    <xf numFmtId="0" fontId="17" fillId="0" borderId="32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left"/>
    </xf>
    <xf numFmtId="0" fontId="17" fillId="0" borderId="31" xfId="0" applyFont="1" applyFill="1" applyBorder="1" applyAlignment="1">
      <alignment horizontal="left"/>
    </xf>
    <xf numFmtId="0" fontId="17" fillId="0" borderId="32" xfId="0" applyFont="1" applyFill="1" applyBorder="1" applyAlignment="1">
      <alignment horizontal="left"/>
    </xf>
    <xf numFmtId="0" fontId="5" fillId="0" borderId="0" xfId="0" applyFont="1" applyFill="1"/>
    <xf numFmtId="0" fontId="12" fillId="0" borderId="0" xfId="0" applyFont="1" applyFill="1" applyAlignment="1"/>
    <xf numFmtId="0" fontId="0" fillId="0" borderId="0" xfId="0" applyFill="1" applyBorder="1"/>
    <xf numFmtId="195" fontId="13" fillId="0" borderId="1" xfId="1" applyNumberFormat="1" applyFont="1" applyFill="1" applyBorder="1" applyAlignment="1">
      <alignment horizontal="right"/>
    </xf>
    <xf numFmtId="195" fontId="12" fillId="0" borderId="1" xfId="1" applyNumberFormat="1" applyFont="1" applyFill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2" xfId="0" applyFont="1" applyFill="1" applyBorder="1" applyAlignment="1">
      <alignment horizontal="left" vertical="center"/>
    </xf>
    <xf numFmtId="0" fontId="3" fillId="0" borderId="23" xfId="0" applyFont="1" applyFill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 wrapText="1"/>
    </xf>
    <xf numFmtId="0" fontId="8" fillId="0" borderId="34" xfId="0" applyFont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top" wrapText="1"/>
    </xf>
    <xf numFmtId="3" fontId="5" fillId="0" borderId="1" xfId="0" applyNumberFormat="1" applyFont="1" applyBorder="1" applyAlignment="1">
      <alignment vertical="center"/>
    </xf>
    <xf numFmtId="3" fontId="5" fillId="0" borderId="1" xfId="0" applyNumberFormat="1" applyFont="1" applyBorder="1"/>
    <xf numFmtId="193" fontId="27" fillId="4" borderId="25" xfId="0" applyNumberFormat="1" applyFont="1" applyFill="1" applyBorder="1" applyAlignment="1" applyProtection="1">
      <alignment horizontal="right" vertical="center"/>
    </xf>
    <xf numFmtId="193" fontId="44" fillId="4" borderId="10" xfId="0" applyNumberFormat="1" applyFont="1" applyFill="1" applyBorder="1" applyAlignment="1" applyProtection="1">
      <alignment horizontal="right" vertical="center"/>
      <protection locked="0"/>
    </xf>
    <xf numFmtId="193" fontId="27" fillId="4" borderId="10" xfId="0" applyNumberFormat="1" applyFont="1" applyFill="1" applyBorder="1" applyAlignment="1" applyProtection="1">
      <alignment horizontal="right" vertical="center"/>
      <protection locked="0"/>
    </xf>
    <xf numFmtId="193" fontId="27" fillId="4" borderId="52" xfId="0" applyNumberFormat="1" applyFont="1" applyFill="1" applyBorder="1" applyAlignment="1" applyProtection="1">
      <alignment horizontal="right" vertical="center"/>
      <protection locked="0"/>
    </xf>
    <xf numFmtId="193" fontId="27" fillId="4" borderId="51" xfId="0" applyNumberFormat="1" applyFont="1" applyFill="1" applyBorder="1" applyAlignment="1" applyProtection="1">
      <alignment horizontal="right" vertical="center"/>
    </xf>
    <xf numFmtId="193" fontId="44" fillId="4" borderId="21" xfId="0" applyNumberFormat="1" applyFont="1" applyFill="1" applyBorder="1" applyAlignment="1" applyProtection="1">
      <alignment horizontal="right" vertical="center"/>
      <protection locked="0"/>
    </xf>
    <xf numFmtId="167" fontId="45" fillId="4" borderId="1" xfId="1" applyNumberFormat="1" applyFont="1" applyFill="1" applyBorder="1"/>
    <xf numFmtId="195" fontId="45" fillId="4" borderId="1" xfId="6" applyNumberFormat="1" applyFont="1" applyFill="1" applyBorder="1"/>
    <xf numFmtId="195" fontId="45" fillId="4" borderId="1" xfId="1" applyNumberFormat="1" applyFont="1" applyFill="1" applyBorder="1" applyAlignment="1">
      <alignment horizontal="right"/>
    </xf>
    <xf numFmtId="167" fontId="45" fillId="4" borderId="1" xfId="2" applyNumberFormat="1" applyFont="1" applyFill="1" applyBorder="1"/>
    <xf numFmtId="195" fontId="45" fillId="4" borderId="1" xfId="0" applyNumberFormat="1" applyFont="1" applyFill="1" applyBorder="1"/>
    <xf numFmtId="167" fontId="8" fillId="4" borderId="1" xfId="2" applyNumberFormat="1" applyFont="1" applyFill="1" applyBorder="1" applyAlignment="1">
      <alignment horizontal="center"/>
    </xf>
    <xf numFmtId="195" fontId="47" fillId="4" borderId="1" xfId="0" applyNumberFormat="1" applyFont="1" applyFill="1" applyBorder="1"/>
    <xf numFmtId="195" fontId="8" fillId="4" borderId="1" xfId="0" applyNumberFormat="1" applyFont="1" applyFill="1" applyBorder="1" applyAlignment="1">
      <alignment horizontal="right"/>
    </xf>
    <xf numFmtId="195" fontId="5" fillId="4" borderId="1" xfId="0" applyNumberFormat="1" applyFont="1" applyFill="1" applyBorder="1" applyAlignment="1">
      <alignment horizontal="right"/>
    </xf>
    <xf numFmtId="167" fontId="8" fillId="4" borderId="1" xfId="1" applyNumberFormat="1" applyFont="1" applyFill="1" applyBorder="1"/>
    <xf numFmtId="195" fontId="8" fillId="4" borderId="1" xfId="1" applyNumberFormat="1" applyFont="1" applyFill="1" applyBorder="1" applyAlignment="1">
      <alignment horizontal="right"/>
    </xf>
    <xf numFmtId="167" fontId="47" fillId="4" borderId="1" xfId="2" applyNumberFormat="1" applyFont="1" applyFill="1" applyBorder="1"/>
    <xf numFmtId="0" fontId="45" fillId="4" borderId="1" xfId="0" applyFont="1" applyFill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17" fillId="0" borderId="3" xfId="0" applyFont="1" applyBorder="1" applyAlignment="1">
      <alignment horizontal="left" vertical="center" wrapText="1"/>
    </xf>
    <xf numFmtId="0" fontId="17" fillId="0" borderId="3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31" xfId="0" applyFont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/>
    </xf>
    <xf numFmtId="0" fontId="17" fillId="0" borderId="31" xfId="0" applyFont="1" applyBorder="1" applyAlignment="1">
      <alignment horizontal="left"/>
    </xf>
    <xf numFmtId="0" fontId="17" fillId="0" borderId="32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32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7" fillId="0" borderId="3" xfId="0" applyFont="1" applyBorder="1" applyAlignment="1">
      <alignment horizontal="center" wrapText="1"/>
    </xf>
    <xf numFmtId="0" fontId="17" fillId="0" borderId="32" xfId="0" applyFont="1" applyBorder="1" applyAlignment="1">
      <alignment horizont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wrapText="1"/>
    </xf>
    <xf numFmtId="0" fontId="17" fillId="0" borderId="32" xfId="0" applyFont="1" applyBorder="1" applyAlignment="1">
      <alignment horizontal="left" wrapText="1"/>
    </xf>
    <xf numFmtId="0" fontId="17" fillId="0" borderId="3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0" fontId="17" fillId="0" borderId="32" xfId="0" applyFont="1" applyBorder="1" applyAlignment="1">
      <alignment horizontal="center"/>
    </xf>
    <xf numFmtId="0" fontId="16" fillId="0" borderId="31" xfId="0" applyFont="1" applyBorder="1" applyAlignment="1">
      <alignment horizontal="left"/>
    </xf>
    <xf numFmtId="0" fontId="16" fillId="0" borderId="1" xfId="0" applyFont="1" applyBorder="1" applyAlignment="1">
      <alignment horizontal="left" vertical="center"/>
    </xf>
    <xf numFmtId="0" fontId="16" fillId="0" borderId="3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17" fillId="3" borderId="1" xfId="0" applyFont="1" applyFill="1" applyBorder="1" applyAlignment="1">
      <alignment horizontal="left"/>
    </xf>
    <xf numFmtId="0" fontId="9" fillId="0" borderId="0" xfId="0" applyFont="1" applyAlignment="1">
      <alignment horizontal="center"/>
    </xf>
    <xf numFmtId="0" fontId="5" fillId="0" borderId="35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2" xfId="0" applyFont="1" applyBorder="1" applyAlignment="1">
      <alignment horizontal="left"/>
    </xf>
    <xf numFmtId="0" fontId="17" fillId="0" borderId="31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left"/>
    </xf>
    <xf numFmtId="0" fontId="5" fillId="0" borderId="32" xfId="0" applyFont="1" applyBorder="1" applyAlignment="1">
      <alignment horizontal="left"/>
    </xf>
    <xf numFmtId="0" fontId="16" fillId="0" borderId="32" xfId="0" applyFont="1" applyBorder="1" applyAlignment="1">
      <alignment horizontal="left" wrapText="1"/>
    </xf>
    <xf numFmtId="0" fontId="17" fillId="0" borderId="31" xfId="0" applyFont="1" applyBorder="1" applyAlignment="1">
      <alignment horizontal="left" wrapText="1"/>
    </xf>
    <xf numFmtId="0" fontId="18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 wrapText="1"/>
    </xf>
    <xf numFmtId="0" fontId="12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6" fillId="0" borderId="3" xfId="0" applyFont="1" applyFill="1" applyBorder="1" applyAlignment="1">
      <alignment horizontal="left" vertical="center" wrapText="1"/>
    </xf>
    <xf numFmtId="0" fontId="0" fillId="0" borderId="31" xfId="0" applyFill="1" applyBorder="1" applyAlignment="1">
      <alignment horizontal="left" vertical="center" wrapText="1"/>
    </xf>
    <xf numFmtId="0" fontId="0" fillId="0" borderId="32" xfId="0" applyFill="1" applyBorder="1" applyAlignment="1">
      <alignment horizontal="left" vertical="center" wrapText="1"/>
    </xf>
    <xf numFmtId="0" fontId="12" fillId="0" borderId="35" xfId="0" applyFont="1" applyBorder="1" applyAlignment="1">
      <alignment horizontal="right"/>
    </xf>
    <xf numFmtId="0" fontId="17" fillId="0" borderId="3" xfId="0" applyFont="1" applyFill="1" applyBorder="1" applyAlignment="1">
      <alignment horizontal="left" vertical="center" wrapText="1"/>
    </xf>
    <xf numFmtId="0" fontId="17" fillId="0" borderId="31" xfId="0" applyFont="1" applyFill="1" applyBorder="1" applyAlignment="1">
      <alignment horizontal="left" vertical="center" wrapText="1"/>
    </xf>
    <xf numFmtId="0" fontId="17" fillId="0" borderId="32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left"/>
    </xf>
    <xf numFmtId="0" fontId="17" fillId="0" borderId="31" xfId="0" applyFont="1" applyFill="1" applyBorder="1" applyAlignment="1">
      <alignment horizontal="left"/>
    </xf>
    <xf numFmtId="0" fontId="17" fillId="0" borderId="32" xfId="0" applyFont="1" applyFill="1" applyBorder="1" applyAlignment="1">
      <alignment horizontal="left"/>
    </xf>
    <xf numFmtId="0" fontId="13" fillId="0" borderId="3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left"/>
    </xf>
    <xf numFmtId="0" fontId="18" fillId="0" borderId="31" xfId="0" applyFont="1" applyFill="1" applyBorder="1" applyAlignment="1">
      <alignment horizontal="left"/>
    </xf>
    <xf numFmtId="0" fontId="18" fillId="0" borderId="32" xfId="0" applyFont="1" applyFill="1" applyBorder="1" applyAlignment="1">
      <alignment horizontal="left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6" fillId="0" borderId="31" xfId="0" applyFont="1" applyFill="1" applyBorder="1" applyAlignment="1">
      <alignment horizontal="left"/>
    </xf>
    <xf numFmtId="0" fontId="16" fillId="0" borderId="32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/>
    </xf>
    <xf numFmtId="0" fontId="16" fillId="0" borderId="31" xfId="0" applyFont="1" applyFill="1" applyBorder="1" applyAlignment="1">
      <alignment horizontal="left" vertical="center" wrapText="1"/>
    </xf>
    <xf numFmtId="0" fontId="16" fillId="0" borderId="3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left" wrapText="1"/>
    </xf>
    <xf numFmtId="0" fontId="13" fillId="0" borderId="31" xfId="0" applyFont="1" applyFill="1" applyBorder="1" applyAlignment="1">
      <alignment horizontal="left" wrapText="1"/>
    </xf>
    <xf numFmtId="0" fontId="13" fillId="0" borderId="32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13" fillId="0" borderId="3" xfId="0" applyFont="1" applyFill="1" applyBorder="1" applyAlignment="1">
      <alignment wrapText="1"/>
    </xf>
    <xf numFmtId="0" fontId="1" fillId="0" borderId="31" xfId="0" applyFont="1" applyFill="1" applyBorder="1" applyAlignment="1">
      <alignment wrapText="1"/>
    </xf>
    <xf numFmtId="0" fontId="1" fillId="0" borderId="32" xfId="0" applyFont="1" applyFill="1" applyBorder="1" applyAlignment="1">
      <alignment wrapText="1"/>
    </xf>
    <xf numFmtId="0" fontId="16" fillId="0" borderId="1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/>
    </xf>
    <xf numFmtId="49" fontId="17" fillId="0" borderId="3" xfId="0" applyNumberFormat="1" applyFont="1" applyFill="1" applyBorder="1" applyAlignment="1">
      <alignment horizontal="left" vertical="center"/>
    </xf>
    <xf numFmtId="49" fontId="17" fillId="0" borderId="31" xfId="0" applyNumberFormat="1" applyFont="1" applyFill="1" applyBorder="1" applyAlignment="1">
      <alignment horizontal="left" vertical="center"/>
    </xf>
    <xf numFmtId="49" fontId="17" fillId="0" borderId="32" xfId="0" applyNumberFormat="1" applyFont="1" applyFill="1" applyBorder="1" applyAlignment="1">
      <alignment horizontal="left" vertical="center"/>
    </xf>
    <xf numFmtId="195" fontId="6" fillId="0" borderId="1" xfId="1" applyNumberFormat="1" applyFont="1" applyBorder="1" applyAlignment="1">
      <alignment horizontal="right" vertical="center"/>
    </xf>
    <xf numFmtId="0" fontId="17" fillId="0" borderId="38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195" fontId="4" fillId="0" borderId="1" xfId="1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195" fontId="4" fillId="0" borderId="1" xfId="1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3" fontId="4" fillId="0" borderId="1" xfId="1" applyNumberFormat="1" applyFont="1" applyBorder="1" applyAlignment="1">
      <alignment horizontal="right" vertical="center"/>
    </xf>
    <xf numFmtId="195" fontId="4" fillId="0" borderId="2" xfId="1" applyNumberFormat="1" applyFont="1" applyBorder="1" applyAlignment="1">
      <alignment horizontal="right" vertical="center"/>
    </xf>
    <xf numFmtId="195" fontId="4" fillId="0" borderId="24" xfId="1" applyNumberFormat="1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26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2" xfId="0" applyFont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6" xfId="0" applyFont="1" applyBorder="1" applyAlignment="1">
      <alignment horizontal="center" vertical="center" wrapText="1"/>
    </xf>
    <xf numFmtId="189" fontId="19" fillId="0" borderId="0" xfId="0" applyNumberFormat="1" applyFont="1" applyFill="1" applyAlignment="1">
      <alignment horizontal="center" vertical="center" wrapText="1"/>
    </xf>
    <xf numFmtId="189" fontId="20" fillId="0" borderId="42" xfId="0" applyNumberFormat="1" applyFont="1" applyFill="1" applyBorder="1" applyAlignment="1" applyProtection="1">
      <alignment horizontal="right" wrapText="1"/>
    </xf>
    <xf numFmtId="0" fontId="0" fillId="0" borderId="42" xfId="0" applyBorder="1" applyAlignment="1">
      <alignment horizontal="center"/>
    </xf>
    <xf numFmtId="0" fontId="29" fillId="0" borderId="46" xfId="0" applyFont="1" applyFill="1" applyBorder="1" applyAlignment="1" applyProtection="1">
      <alignment horizontal="left" vertical="center"/>
    </xf>
    <xf numFmtId="0" fontId="29" fillId="0" borderId="47" xfId="0" applyFont="1" applyFill="1" applyBorder="1" applyAlignment="1" applyProtection="1">
      <alignment horizontal="left" vertical="center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6" fillId="0" borderId="42" xfId="0" applyFont="1" applyFill="1" applyBorder="1" applyAlignment="1">
      <alignment horizontal="right"/>
    </xf>
    <xf numFmtId="0" fontId="21" fillId="0" borderId="44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30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/>
    </xf>
    <xf numFmtId="0" fontId="27" fillId="0" borderId="43" xfId="0" applyFont="1" applyFill="1" applyBorder="1" applyAlignment="1">
      <alignment horizontal="center"/>
    </xf>
    <xf numFmtId="0" fontId="21" fillId="0" borderId="34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1" fillId="0" borderId="44" xfId="0" applyFont="1" applyFill="1" applyBorder="1" applyAlignment="1">
      <alignment horizontal="left" vertical="center" wrapText="1"/>
    </xf>
    <xf numFmtId="0" fontId="21" fillId="0" borderId="30" xfId="0" applyFont="1" applyFill="1" applyBorder="1" applyAlignment="1">
      <alignment horizontal="left" vertical="center" wrapText="1"/>
    </xf>
    <xf numFmtId="0" fontId="21" fillId="0" borderId="45" xfId="0" applyFont="1" applyFill="1" applyBorder="1" applyAlignment="1">
      <alignment horizontal="left" vertical="center" wrapText="1"/>
    </xf>
    <xf numFmtId="0" fontId="24" fillId="0" borderId="46" xfId="0" applyFont="1" applyFill="1" applyBorder="1" applyAlignment="1" applyProtection="1">
      <alignment horizontal="left" vertical="center"/>
    </xf>
    <xf numFmtId="0" fontId="24" fillId="0" borderId="47" xfId="0" applyFont="1" applyFill="1" applyBorder="1" applyAlignment="1" applyProtection="1">
      <alignment horizontal="left" vertical="center"/>
    </xf>
    <xf numFmtId="0" fontId="21" fillId="0" borderId="44" xfId="0" applyFont="1" applyFill="1" applyBorder="1" applyAlignment="1" applyProtection="1">
      <alignment horizontal="left" vertical="center" wrapText="1"/>
    </xf>
    <xf numFmtId="0" fontId="21" fillId="0" borderId="30" xfId="0" applyFont="1" applyFill="1" applyBorder="1" applyAlignment="1" applyProtection="1">
      <alignment horizontal="left" vertical="center" wrapText="1"/>
    </xf>
    <xf numFmtId="0" fontId="21" fillId="0" borderId="45" xfId="0" applyFont="1" applyFill="1" applyBorder="1" applyAlignment="1" applyProtection="1">
      <alignment horizontal="left" vertical="center" wrapText="1"/>
    </xf>
    <xf numFmtId="0" fontId="4" fillId="0" borderId="0" xfId="5" applyFont="1" applyFill="1" applyAlignment="1" applyProtection="1">
      <alignment horizontal="left"/>
    </xf>
    <xf numFmtId="0" fontId="6" fillId="0" borderId="0" xfId="5" applyFont="1" applyFill="1" applyAlignment="1" applyProtection="1">
      <alignment horizontal="center" vertical="center" wrapText="1"/>
    </xf>
    <xf numFmtId="0" fontId="32" fillId="0" borderId="49" xfId="5" applyFont="1" applyFill="1" applyBorder="1" applyAlignment="1" applyProtection="1">
      <alignment horizontal="center" vertical="center" wrapText="1"/>
    </xf>
    <xf numFmtId="0" fontId="32" fillId="0" borderId="15" xfId="5" applyFont="1" applyFill="1" applyBorder="1" applyAlignment="1" applyProtection="1">
      <alignment horizontal="center" vertical="center" wrapText="1"/>
    </xf>
    <xf numFmtId="0" fontId="32" fillId="0" borderId="26" xfId="5" applyFont="1" applyFill="1" applyBorder="1" applyAlignment="1" applyProtection="1">
      <alignment horizontal="center" vertical="center" wrapText="1"/>
    </xf>
    <xf numFmtId="0" fontId="34" fillId="0" borderId="16" xfId="4" applyFont="1" applyFill="1" applyBorder="1" applyAlignment="1" applyProtection="1">
      <alignment horizontal="center" vertical="center" textRotation="90"/>
    </xf>
    <xf numFmtId="0" fontId="34" fillId="0" borderId="50" xfId="4" applyFont="1" applyFill="1" applyBorder="1" applyAlignment="1" applyProtection="1">
      <alignment horizontal="center" vertical="center" textRotation="90"/>
    </xf>
    <xf numFmtId="0" fontId="34" fillId="0" borderId="24" xfId="4" applyFont="1" applyFill="1" applyBorder="1" applyAlignment="1" applyProtection="1">
      <alignment horizontal="center" vertical="center" textRotation="90"/>
    </xf>
    <xf numFmtId="0" fontId="31" fillId="0" borderId="16" xfId="5" applyFont="1" applyFill="1" applyBorder="1" applyAlignment="1" applyProtection="1">
      <alignment horizontal="center" vertical="center" wrapText="1"/>
    </xf>
    <xf numFmtId="0" fontId="31" fillId="0" borderId="50" xfId="5" applyFont="1" applyFill="1" applyBorder="1" applyAlignment="1" applyProtection="1">
      <alignment horizontal="center" vertical="center" wrapText="1"/>
    </xf>
    <xf numFmtId="0" fontId="31" fillId="0" borderId="24" xfId="5" applyFont="1" applyFill="1" applyBorder="1" applyAlignment="1" applyProtection="1">
      <alignment horizontal="center" vertical="center" wrapText="1"/>
    </xf>
    <xf numFmtId="0" fontId="19" fillId="0" borderId="0" xfId="4" applyFont="1" applyFill="1" applyAlignment="1" applyProtection="1">
      <alignment horizontal="center" vertical="center" wrapText="1"/>
    </xf>
    <xf numFmtId="0" fontId="38" fillId="0" borderId="0" xfId="4" applyFont="1" applyFill="1" applyBorder="1" applyAlignment="1" applyProtection="1">
      <alignment horizontal="right" vertical="center"/>
    </xf>
    <xf numFmtId="0" fontId="19" fillId="0" borderId="22" xfId="4" applyFont="1" applyFill="1" applyBorder="1" applyAlignment="1" applyProtection="1">
      <alignment horizontal="center" vertical="center" wrapText="1"/>
    </xf>
    <xf numFmtId="0" fontId="19" fillId="0" borderId="11" xfId="4" applyFont="1" applyFill="1" applyBorder="1" applyAlignment="1" applyProtection="1">
      <alignment horizontal="center" vertical="center" wrapText="1"/>
    </xf>
    <xf numFmtId="0" fontId="34" fillId="0" borderId="23" xfId="4" applyFont="1" applyFill="1" applyBorder="1" applyAlignment="1" applyProtection="1">
      <alignment horizontal="center" vertical="center" textRotation="90"/>
    </xf>
    <xf numFmtId="0" fontId="34" fillId="0" borderId="1" xfId="4" applyFont="1" applyFill="1" applyBorder="1" applyAlignment="1" applyProtection="1">
      <alignment horizontal="center" vertical="center" textRotation="90"/>
    </xf>
    <xf numFmtId="0" fontId="20" fillId="0" borderId="51" xfId="4" applyFont="1" applyFill="1" applyBorder="1" applyAlignment="1" applyProtection="1">
      <alignment horizontal="center" vertical="center" wrapText="1"/>
    </xf>
    <xf numFmtId="0" fontId="20" fillId="0" borderId="10" xfId="4" applyFont="1" applyFill="1" applyBorder="1" applyAlignment="1" applyProtection="1">
      <alignment horizontal="center" vertical="center"/>
    </xf>
    <xf numFmtId="0" fontId="40" fillId="0" borderId="0" xfId="0" applyFont="1" applyFill="1" applyAlignment="1" applyProtection="1">
      <alignment horizontal="center" vertical="top" wrapText="1"/>
      <protection locked="0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6" fillId="0" borderId="42" xfId="0" applyFont="1" applyBorder="1" applyAlignment="1">
      <alignment horizontal="center"/>
    </xf>
    <xf numFmtId="0" fontId="49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8">
    <cellStyle name="Ezres" xfId="1" builtinId="3"/>
    <cellStyle name="Ezres 2" xfId="2"/>
    <cellStyle name="Normál" xfId="0" builtinId="0"/>
    <cellStyle name="Normál 4" xfId="3"/>
    <cellStyle name="Normál_VAGYONK" xfId="4"/>
    <cellStyle name="Normál_VAGYONKIM" xfId="5"/>
    <cellStyle name="Százalék" xfId="6" builtinId="5"/>
    <cellStyle name="Százalék 2" xfId="7"/>
  </cellStyles>
  <dxfs count="1">
    <dxf>
      <font>
        <b/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2"/>
  <sheetViews>
    <sheetView tabSelected="1" workbookViewId="0">
      <selection activeCell="F23" sqref="F23"/>
    </sheetView>
  </sheetViews>
  <sheetFormatPr defaultRowHeight="12.75"/>
  <cols>
    <col min="1" max="2" width="9.140625" style="3"/>
    <col min="3" max="3" width="11.28515625" style="3" customWidth="1"/>
    <col min="4" max="4" width="11.85546875" style="3" customWidth="1"/>
    <col min="5" max="5" width="12.85546875" style="3" customWidth="1"/>
    <col min="6" max="6" width="12.28515625" style="3" customWidth="1"/>
    <col min="7" max="7" width="6.5703125" style="3" customWidth="1"/>
    <col min="8" max="8" width="18.5703125" style="3" customWidth="1"/>
    <col min="9" max="9" width="11.5703125" style="3" customWidth="1"/>
    <col min="10" max="10" width="12.7109375" style="3" customWidth="1"/>
    <col min="11" max="11" width="12.5703125" style="3" bestFit="1" customWidth="1"/>
  </cols>
  <sheetData>
    <row r="1" spans="1:11" ht="12" customHeight="1">
      <c r="K1" s="4" t="s">
        <v>198</v>
      </c>
    </row>
    <row r="2" spans="1:11" ht="13.5">
      <c r="A2" s="279" t="s">
        <v>222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</row>
    <row r="3" spans="1:11" ht="13.5">
      <c r="A3" s="279" t="s">
        <v>271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</row>
    <row r="4" spans="1:11" ht="12" customHeight="1">
      <c r="A4" s="280"/>
      <c r="B4" s="280"/>
      <c r="C4" s="280"/>
      <c r="G4" s="280"/>
      <c r="H4" s="280"/>
      <c r="I4" s="15"/>
      <c r="J4" s="15"/>
      <c r="K4" s="4" t="s">
        <v>230</v>
      </c>
    </row>
    <row r="5" spans="1:11" ht="14.25" customHeight="1">
      <c r="A5" s="275" t="s">
        <v>4</v>
      </c>
      <c r="B5" s="276"/>
      <c r="C5" s="276"/>
      <c r="D5" s="276"/>
      <c r="E5" s="276"/>
      <c r="F5" s="277"/>
      <c r="G5" s="274" t="s">
        <v>5</v>
      </c>
      <c r="H5" s="274"/>
      <c r="I5" s="274"/>
      <c r="J5" s="274"/>
      <c r="K5" s="274"/>
    </row>
    <row r="6" spans="1:11" ht="14.25" customHeight="1">
      <c r="A6" s="275"/>
      <c r="B6" s="276"/>
      <c r="C6" s="277"/>
      <c r="D6" s="275" t="s">
        <v>3</v>
      </c>
      <c r="E6" s="276"/>
      <c r="F6" s="277"/>
      <c r="G6" s="275"/>
      <c r="H6" s="277"/>
      <c r="I6" s="275" t="s">
        <v>3</v>
      </c>
      <c r="J6" s="276"/>
      <c r="K6" s="277"/>
    </row>
    <row r="7" spans="1:11" ht="12.75" customHeight="1">
      <c r="A7" s="273" t="s">
        <v>2</v>
      </c>
      <c r="B7" s="273"/>
      <c r="C7" s="273"/>
      <c r="D7" s="7" t="s">
        <v>42</v>
      </c>
      <c r="E7" s="7" t="s">
        <v>41</v>
      </c>
      <c r="F7" s="7" t="s">
        <v>182</v>
      </c>
      <c r="G7" s="273" t="s">
        <v>2</v>
      </c>
      <c r="H7" s="273"/>
      <c r="I7" s="7" t="s">
        <v>42</v>
      </c>
      <c r="J7" s="7" t="s">
        <v>41</v>
      </c>
      <c r="K7" s="7" t="s">
        <v>182</v>
      </c>
    </row>
    <row r="8" spans="1:11" ht="12" customHeight="1">
      <c r="A8" s="259" t="s">
        <v>265</v>
      </c>
      <c r="B8" s="259"/>
      <c r="C8" s="259"/>
      <c r="D8" s="19">
        <v>30922349</v>
      </c>
      <c r="E8" s="19">
        <v>32009968</v>
      </c>
      <c r="F8" s="19">
        <v>32009968</v>
      </c>
      <c r="G8" s="259" t="s">
        <v>252</v>
      </c>
      <c r="H8" s="259"/>
      <c r="I8" s="19">
        <v>20361720</v>
      </c>
      <c r="J8" s="19">
        <v>93861790</v>
      </c>
      <c r="K8" s="19">
        <v>51552296</v>
      </c>
    </row>
    <row r="9" spans="1:11" ht="12" customHeight="1">
      <c r="A9" s="257" t="s">
        <v>259</v>
      </c>
      <c r="B9" s="268"/>
      <c r="C9" s="258"/>
      <c r="D9" s="19">
        <v>13298178</v>
      </c>
      <c r="E9" s="19">
        <v>80083985</v>
      </c>
      <c r="F9" s="19">
        <v>47344986</v>
      </c>
      <c r="G9" s="269" t="s">
        <v>264</v>
      </c>
      <c r="H9" s="269"/>
      <c r="I9" s="19">
        <v>2747977</v>
      </c>
      <c r="J9" s="19">
        <v>8848627</v>
      </c>
      <c r="K9" s="19">
        <v>5662999</v>
      </c>
    </row>
    <row r="10" spans="1:11" ht="12" customHeight="1">
      <c r="A10" s="251" t="s">
        <v>233</v>
      </c>
      <c r="B10" s="252"/>
      <c r="C10" s="253"/>
      <c r="D10" s="19">
        <v>695000</v>
      </c>
      <c r="E10" s="19">
        <v>695000</v>
      </c>
      <c r="F10" s="19">
        <v>520020</v>
      </c>
      <c r="G10" s="259" t="s">
        <v>253</v>
      </c>
      <c r="H10" s="259"/>
      <c r="I10" s="19">
        <v>13250400</v>
      </c>
      <c r="J10" s="19">
        <v>41272934</v>
      </c>
      <c r="K10" s="19">
        <v>32661929</v>
      </c>
    </row>
    <row r="11" spans="1:11" ht="12" customHeight="1">
      <c r="A11" s="257" t="s">
        <v>241</v>
      </c>
      <c r="B11" s="268"/>
      <c r="C11" s="258"/>
      <c r="D11" s="19">
        <v>125000</v>
      </c>
      <c r="E11" s="19">
        <v>125000</v>
      </c>
      <c r="F11" s="19">
        <v>1806965</v>
      </c>
      <c r="G11" s="259" t="s">
        <v>25</v>
      </c>
      <c r="H11" s="259"/>
      <c r="I11" s="19">
        <v>11679500</v>
      </c>
      <c r="J11" s="19">
        <v>11679500</v>
      </c>
      <c r="K11" s="19">
        <v>4549970</v>
      </c>
    </row>
    <row r="12" spans="1:11" ht="12" customHeight="1">
      <c r="A12" s="257" t="s">
        <v>272</v>
      </c>
      <c r="B12" s="268"/>
      <c r="C12" s="258"/>
      <c r="D12" s="19">
        <v>2999070</v>
      </c>
      <c r="E12" s="19">
        <v>4188030</v>
      </c>
      <c r="F12" s="19">
        <v>4188030</v>
      </c>
      <c r="G12" s="259" t="s">
        <v>254</v>
      </c>
      <c r="H12" s="259"/>
      <c r="I12" s="19"/>
      <c r="J12" s="19">
        <v>487411</v>
      </c>
      <c r="K12" s="19">
        <v>487411</v>
      </c>
    </row>
    <row r="13" spans="1:11" ht="12" customHeight="1">
      <c r="D13" s="19"/>
      <c r="E13" s="33"/>
      <c r="F13" s="33"/>
      <c r="G13" s="281" t="s">
        <v>22</v>
      </c>
      <c r="H13" s="282"/>
      <c r="I13" s="19"/>
      <c r="J13" s="19"/>
      <c r="K13" s="19"/>
    </row>
    <row r="14" spans="1:11" ht="12" customHeight="1">
      <c r="A14" s="265"/>
      <c r="B14" s="266"/>
      <c r="C14" s="267"/>
      <c r="D14" s="19"/>
      <c r="E14" s="33"/>
      <c r="F14" s="33"/>
      <c r="G14" s="257" t="s">
        <v>23</v>
      </c>
      <c r="H14" s="258"/>
      <c r="I14" s="19"/>
      <c r="J14" s="19"/>
      <c r="K14" s="19"/>
    </row>
    <row r="15" spans="1:11" ht="30" customHeight="1">
      <c r="A15" s="262" t="s">
        <v>238</v>
      </c>
      <c r="B15" s="262"/>
      <c r="C15" s="262"/>
      <c r="D15" s="20">
        <f>SUM(D8:D13)</f>
        <v>48039597</v>
      </c>
      <c r="E15" s="34">
        <f>SUM(E8:E13)</f>
        <v>117101983</v>
      </c>
      <c r="F15" s="160">
        <f>SUM(F8:F13)</f>
        <v>85869969</v>
      </c>
      <c r="G15" s="249" t="s">
        <v>228</v>
      </c>
      <c r="H15" s="250"/>
      <c r="I15" s="20">
        <f>SUM(I8:I14)</f>
        <v>48039597</v>
      </c>
      <c r="J15" s="157">
        <f>SUM(J8:J14)</f>
        <v>156150262</v>
      </c>
      <c r="K15" s="20">
        <f>SUM(K8:K14)</f>
        <v>94914605</v>
      </c>
    </row>
    <row r="16" spans="1:11" ht="12" customHeight="1">
      <c r="A16" s="270"/>
      <c r="B16" s="271"/>
      <c r="C16" s="272"/>
      <c r="D16" s="19"/>
      <c r="E16" s="33"/>
      <c r="F16" s="33"/>
      <c r="G16" s="270"/>
      <c r="H16" s="272"/>
      <c r="I16" s="19"/>
      <c r="J16" s="19"/>
      <c r="K16" s="19"/>
    </row>
    <row r="17" spans="1:11" ht="26.25" customHeight="1">
      <c r="A17" s="251" t="s">
        <v>234</v>
      </c>
      <c r="B17" s="252"/>
      <c r="C17" s="253"/>
      <c r="D17" s="147"/>
      <c r="E17" s="33"/>
      <c r="F17" s="33">
        <v>2840848</v>
      </c>
      <c r="G17" s="257" t="s">
        <v>255</v>
      </c>
      <c r="H17" s="258"/>
      <c r="I17" s="19"/>
      <c r="J17" s="19">
        <v>1400000</v>
      </c>
      <c r="K17" s="19">
        <v>1378940</v>
      </c>
    </row>
    <row r="18" spans="1:11" ht="12" customHeight="1">
      <c r="A18" s="251" t="s">
        <v>235</v>
      </c>
      <c r="B18" s="252"/>
      <c r="C18" s="253"/>
      <c r="D18" s="147"/>
      <c r="E18" s="33"/>
      <c r="F18" s="33"/>
      <c r="G18" s="257" t="s">
        <v>256</v>
      </c>
      <c r="H18" s="258"/>
      <c r="I18" s="19"/>
      <c r="J18" s="19">
        <v>64600000</v>
      </c>
      <c r="K18" s="19">
        <v>60100201</v>
      </c>
    </row>
    <row r="19" spans="1:11" ht="12" customHeight="1">
      <c r="A19" s="259" t="s">
        <v>236</v>
      </c>
      <c r="B19" s="259"/>
      <c r="C19" s="259"/>
      <c r="D19" s="147"/>
      <c r="E19" s="33"/>
      <c r="F19" s="33"/>
      <c r="G19" s="257" t="s">
        <v>257</v>
      </c>
      <c r="H19" s="258"/>
      <c r="I19" s="19"/>
      <c r="J19" s="19"/>
      <c r="K19" s="19"/>
    </row>
    <row r="20" spans="1:11" ht="30.75" customHeight="1">
      <c r="A20" s="284" t="s">
        <v>258</v>
      </c>
      <c r="B20" s="284"/>
      <c r="C20" s="285"/>
      <c r="D20" s="148"/>
      <c r="E20" s="33"/>
      <c r="F20" s="33"/>
      <c r="I20" s="20"/>
      <c r="J20" s="20"/>
      <c r="K20" s="20"/>
    </row>
    <row r="21" spans="1:11" ht="21.75" customHeight="1">
      <c r="A21" s="262" t="s">
        <v>245</v>
      </c>
      <c r="B21" s="262"/>
      <c r="C21" s="262"/>
      <c r="D21" s="19"/>
      <c r="E21" s="34">
        <f>SUM(E17:E20)</f>
        <v>0</v>
      </c>
      <c r="F21" s="34">
        <f>SUM(F17:F20)</f>
        <v>2840848</v>
      </c>
      <c r="G21" s="249" t="s">
        <v>246</v>
      </c>
      <c r="H21" s="250"/>
      <c r="I21" s="201">
        <f>SUM(I17:I20)</f>
        <v>0</v>
      </c>
      <c r="J21" s="202">
        <f>SUM(J17:J20)</f>
        <v>66000000</v>
      </c>
      <c r="K21" s="201">
        <f>SUM(K17:K20)</f>
        <v>61479141</v>
      </c>
    </row>
    <row r="22" spans="1:11" ht="12" customHeight="1">
      <c r="A22" s="254"/>
      <c r="B22" s="255"/>
      <c r="C22" s="256"/>
      <c r="D22" s="20"/>
      <c r="E22" s="34"/>
      <c r="F22" s="34"/>
      <c r="G22" s="254"/>
      <c r="H22" s="256"/>
      <c r="I22" s="19"/>
      <c r="J22" s="158"/>
      <c r="K22" s="19"/>
    </row>
    <row r="23" spans="1:11" ht="31.5" customHeight="1">
      <c r="A23" s="249" t="s">
        <v>239</v>
      </c>
      <c r="B23" s="283"/>
      <c r="C23" s="250"/>
      <c r="D23" s="20">
        <f>SUM(D15:D22)</f>
        <v>48039597</v>
      </c>
      <c r="E23" s="34">
        <f>E15+E21</f>
        <v>117101983</v>
      </c>
      <c r="F23" s="34">
        <f>F15+F21</f>
        <v>88710817</v>
      </c>
      <c r="G23" s="263" t="s">
        <v>240</v>
      </c>
      <c r="H23" s="264"/>
      <c r="I23" s="20">
        <f>I15+I21</f>
        <v>48039597</v>
      </c>
      <c r="J23" s="183">
        <f>J15+J21</f>
        <v>222150262</v>
      </c>
      <c r="K23" s="20">
        <f>K15+K21</f>
        <v>156393746</v>
      </c>
    </row>
    <row r="24" spans="1:11" ht="15.75" customHeight="1">
      <c r="A24" s="244"/>
      <c r="B24" s="245"/>
      <c r="C24" s="246"/>
      <c r="D24" s="20"/>
      <c r="E24" s="34"/>
      <c r="F24" s="34"/>
      <c r="G24" s="260"/>
      <c r="H24" s="261"/>
      <c r="I24" s="20"/>
      <c r="J24" s="183"/>
      <c r="K24" s="20"/>
    </row>
    <row r="25" spans="1:11" ht="21.75" customHeight="1">
      <c r="A25" s="263" t="s">
        <v>237</v>
      </c>
      <c r="B25" s="287"/>
      <c r="C25" s="264"/>
      <c r="D25" s="147"/>
      <c r="E25" s="34">
        <v>106285173</v>
      </c>
      <c r="F25" s="34">
        <f>F26+F27</f>
        <v>109592481</v>
      </c>
      <c r="G25" s="263" t="s">
        <v>244</v>
      </c>
      <c r="H25" s="286"/>
      <c r="I25" s="19"/>
      <c r="J25" s="20">
        <v>1236894</v>
      </c>
      <c r="K25" s="20">
        <v>1236894</v>
      </c>
    </row>
    <row r="26" spans="1:11">
      <c r="A26" s="288" t="s">
        <v>242</v>
      </c>
      <c r="B26" s="259"/>
      <c r="C26" s="259"/>
      <c r="D26" s="147"/>
      <c r="E26" s="33">
        <v>106285173</v>
      </c>
      <c r="F26" s="33">
        <v>108155559</v>
      </c>
      <c r="G26" s="265"/>
      <c r="H26" s="267"/>
      <c r="I26" s="19"/>
      <c r="J26" s="19"/>
      <c r="K26" s="19"/>
    </row>
    <row r="27" spans="1:11">
      <c r="A27" s="259" t="s">
        <v>195</v>
      </c>
      <c r="B27" s="259"/>
      <c r="C27" s="259"/>
      <c r="D27" s="19"/>
      <c r="E27" s="33"/>
      <c r="F27" s="33">
        <v>1436922</v>
      </c>
      <c r="G27" s="247"/>
      <c r="H27" s="248"/>
      <c r="I27" s="19"/>
      <c r="J27" s="61"/>
      <c r="K27" s="61"/>
    </row>
    <row r="28" spans="1:11" ht="12" customHeight="1">
      <c r="A28" s="289"/>
      <c r="B28" s="289"/>
      <c r="C28" s="289"/>
      <c r="D28" s="19"/>
      <c r="E28" s="33"/>
      <c r="F28" s="33"/>
      <c r="G28" s="270"/>
      <c r="H28" s="272"/>
      <c r="I28" s="19"/>
      <c r="J28" s="20"/>
      <c r="K28" s="20"/>
    </row>
    <row r="29" spans="1:11" ht="18" customHeight="1">
      <c r="A29" s="278" t="s">
        <v>243</v>
      </c>
      <c r="B29" s="278"/>
      <c r="C29" s="278"/>
      <c r="D29" s="20">
        <f>SUM(D23:D28)</f>
        <v>48039597</v>
      </c>
      <c r="E29" s="20">
        <f>E23+E25</f>
        <v>223387156</v>
      </c>
      <c r="F29" s="20">
        <f>F23+F25</f>
        <v>198303298</v>
      </c>
      <c r="G29" s="278" t="s">
        <v>229</v>
      </c>
      <c r="H29" s="278"/>
      <c r="I29" s="20">
        <f>SUM(I23:I28)</f>
        <v>48039597</v>
      </c>
      <c r="J29" s="159">
        <f>SUM(J23:J28)</f>
        <v>223387156</v>
      </c>
      <c r="K29" s="159">
        <f>SUM(K23:K28)</f>
        <v>157630640</v>
      </c>
    </row>
    <row r="32" spans="1:11">
      <c r="B32" s="209"/>
      <c r="C32" s="209"/>
      <c r="D32" s="209"/>
      <c r="E32" s="209"/>
      <c r="F32" s="209"/>
      <c r="G32" s="209"/>
      <c r="H32" s="209"/>
      <c r="I32" s="209"/>
      <c r="J32" s="209"/>
      <c r="K32" s="209"/>
    </row>
  </sheetData>
  <mergeCells count="54">
    <mergeCell ref="G28:H28"/>
    <mergeCell ref="G13:H13"/>
    <mergeCell ref="G18:H18"/>
    <mergeCell ref="A23:C23"/>
    <mergeCell ref="A20:C20"/>
    <mergeCell ref="G25:H25"/>
    <mergeCell ref="G26:H26"/>
    <mergeCell ref="A25:C25"/>
    <mergeCell ref="A26:C26"/>
    <mergeCell ref="A28:C28"/>
    <mergeCell ref="D6:F6"/>
    <mergeCell ref="I6:K6"/>
    <mergeCell ref="A6:C6"/>
    <mergeCell ref="G6:H6"/>
    <mergeCell ref="A2:K2"/>
    <mergeCell ref="A3:K3"/>
    <mergeCell ref="A4:C4"/>
    <mergeCell ref="G4:H4"/>
    <mergeCell ref="A7:C7"/>
    <mergeCell ref="G7:H7"/>
    <mergeCell ref="G5:K5"/>
    <mergeCell ref="G19:H19"/>
    <mergeCell ref="A5:F5"/>
    <mergeCell ref="G29:H29"/>
    <mergeCell ref="A17:C17"/>
    <mergeCell ref="A29:C29"/>
    <mergeCell ref="A11:C11"/>
    <mergeCell ref="G14:H14"/>
    <mergeCell ref="G10:H10"/>
    <mergeCell ref="G9:H9"/>
    <mergeCell ref="A10:C10"/>
    <mergeCell ref="A21:C21"/>
    <mergeCell ref="A12:C12"/>
    <mergeCell ref="A16:C16"/>
    <mergeCell ref="G16:H16"/>
    <mergeCell ref="G8:H8"/>
    <mergeCell ref="A15:C15"/>
    <mergeCell ref="G23:H23"/>
    <mergeCell ref="A27:C27"/>
    <mergeCell ref="A8:C8"/>
    <mergeCell ref="G11:H11"/>
    <mergeCell ref="A14:C14"/>
    <mergeCell ref="G12:H12"/>
    <mergeCell ref="A9:C9"/>
    <mergeCell ref="G15:H15"/>
    <mergeCell ref="A24:C24"/>
    <mergeCell ref="G27:H27"/>
    <mergeCell ref="G21:H21"/>
    <mergeCell ref="A18:C18"/>
    <mergeCell ref="A22:C22"/>
    <mergeCell ref="G17:H17"/>
    <mergeCell ref="A19:C19"/>
    <mergeCell ref="G24:H24"/>
    <mergeCell ref="G22:H22"/>
  </mergeCells>
  <phoneticPr fontId="0" type="noConversion"/>
  <pageMargins left="0.59055118110236227" right="0.43307086614173229" top="0.26" bottom="0.27559055118110237" header="0.28999999999999998" footer="0.28999999999999998"/>
  <pageSetup paperSize="9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33"/>
  <sheetViews>
    <sheetView workbookViewId="0">
      <selection activeCell="K17" sqref="K17:K18"/>
    </sheetView>
  </sheetViews>
  <sheetFormatPr defaultRowHeight="12.75"/>
  <cols>
    <col min="1" max="1" width="33.28515625" bestFit="1" customWidth="1"/>
    <col min="2" max="2" width="15.42578125" customWidth="1"/>
    <col min="3" max="3" width="16.85546875" customWidth="1"/>
    <col min="4" max="4" width="17.28515625" customWidth="1"/>
  </cols>
  <sheetData>
    <row r="1" spans="1:4">
      <c r="C1" s="153"/>
      <c r="D1" s="4" t="s">
        <v>202</v>
      </c>
    </row>
    <row r="2" spans="1:4">
      <c r="A2" s="414"/>
      <c r="B2" s="414"/>
      <c r="C2" s="414"/>
      <c r="D2" s="414"/>
    </row>
    <row r="3" spans="1:4" ht="20.25">
      <c r="A3" s="417" t="s">
        <v>247</v>
      </c>
      <c r="B3" s="417"/>
      <c r="C3" s="417"/>
      <c r="D3" s="417"/>
    </row>
    <row r="4" spans="1:4" ht="15">
      <c r="A4" s="418" t="s">
        <v>250</v>
      </c>
      <c r="B4" s="418"/>
      <c r="C4" s="418"/>
      <c r="D4" s="418"/>
    </row>
    <row r="5" spans="1:4" ht="15.75">
      <c r="A5" s="154"/>
      <c r="B5" s="154"/>
      <c r="C5" s="154"/>
      <c r="D5" s="156" t="s">
        <v>230</v>
      </c>
    </row>
    <row r="6" spans="1:4" s="155" customFormat="1" ht="31.5">
      <c r="A6" s="200" t="s">
        <v>251</v>
      </c>
      <c r="B6" s="189" t="s">
        <v>223</v>
      </c>
      <c r="C6" s="189" t="s">
        <v>224</v>
      </c>
      <c r="D6" s="184" t="s">
        <v>182</v>
      </c>
    </row>
    <row r="7" spans="1:4" ht="15.75">
      <c r="A7" s="188"/>
      <c r="B7" s="190"/>
      <c r="C7" s="188"/>
      <c r="D7" s="191"/>
    </row>
    <row r="8" spans="1:4" ht="15.75">
      <c r="A8" s="61"/>
      <c r="B8" s="192"/>
      <c r="C8" s="188"/>
      <c r="D8" s="191"/>
    </row>
    <row r="9" spans="1:4" ht="15.75">
      <c r="A9" s="61"/>
      <c r="B9" s="192"/>
      <c r="C9" s="188"/>
      <c r="D9" s="191"/>
    </row>
    <row r="10" spans="1:4">
      <c r="A10" s="193" t="s">
        <v>225</v>
      </c>
      <c r="B10" s="229"/>
      <c r="C10" s="229">
        <v>487411</v>
      </c>
      <c r="D10" s="237">
        <v>487411</v>
      </c>
    </row>
    <row r="11" spans="1:4">
      <c r="A11" s="193"/>
      <c r="B11" s="229"/>
      <c r="C11" s="229"/>
      <c r="D11" s="231"/>
    </row>
    <row r="12" spans="1:4" s="155" customFormat="1">
      <c r="A12" s="194" t="s">
        <v>248</v>
      </c>
      <c r="B12" s="238">
        <f>SUM(B10:B11)</f>
        <v>0</v>
      </c>
      <c r="C12" s="238">
        <f>SUM(C10:C11)</f>
        <v>487411</v>
      </c>
      <c r="D12" s="239">
        <f>SUM(D10:D11)</f>
        <v>487411</v>
      </c>
    </row>
    <row r="13" spans="1:4">
      <c r="A13" s="61"/>
      <c r="B13" s="240"/>
      <c r="C13" s="241"/>
      <c r="D13" s="231"/>
    </row>
    <row r="14" spans="1:4">
      <c r="A14" s="61"/>
      <c r="B14" s="240"/>
      <c r="C14" s="241"/>
      <c r="D14" s="231"/>
    </row>
    <row r="15" spans="1:4">
      <c r="A15" s="193" t="s">
        <v>226</v>
      </c>
      <c r="B15" s="229">
        <v>11679500</v>
      </c>
      <c r="C15" s="230">
        <v>11679500</v>
      </c>
      <c r="D15" s="231">
        <v>4549970</v>
      </c>
    </row>
    <row r="16" spans="1:4">
      <c r="A16" s="193"/>
      <c r="B16" s="229"/>
      <c r="C16" s="230"/>
      <c r="D16" s="231"/>
    </row>
    <row r="17" spans="1:4">
      <c r="A17" s="193" t="s">
        <v>269</v>
      </c>
      <c r="B17" s="232"/>
      <c r="C17" s="233">
        <v>10000000</v>
      </c>
      <c r="D17" s="231">
        <v>8188185</v>
      </c>
    </row>
    <row r="18" spans="1:4">
      <c r="A18" s="61"/>
      <c r="B18" s="234"/>
      <c r="C18" s="235"/>
      <c r="D18" s="236"/>
    </row>
    <row r="19" spans="1:4">
      <c r="A19" s="193"/>
      <c r="B19" s="196"/>
      <c r="C19" s="197"/>
      <c r="D19" s="198"/>
    </row>
    <row r="20" spans="1:4">
      <c r="A20" s="193"/>
      <c r="B20" s="195"/>
      <c r="C20" s="197"/>
      <c r="D20" s="192"/>
    </row>
    <row r="21" spans="1:4">
      <c r="A21" s="199"/>
      <c r="B21" s="199"/>
      <c r="C21" s="199"/>
      <c r="D21" s="199"/>
    </row>
    <row r="33" spans="12:12">
      <c r="L33" t="s">
        <v>268</v>
      </c>
    </row>
  </sheetData>
  <mergeCells count="3">
    <mergeCell ref="A2:D2"/>
    <mergeCell ref="A3:D3"/>
    <mergeCell ref="A4:D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51"/>
  <sheetViews>
    <sheetView topLeftCell="A13" workbookViewId="0">
      <selection activeCell="G52" sqref="G52"/>
    </sheetView>
  </sheetViews>
  <sheetFormatPr defaultRowHeight="12"/>
  <cols>
    <col min="1" max="2" width="9.28515625" style="13" customWidth="1"/>
    <col min="3" max="3" width="9.140625" style="13"/>
    <col min="4" max="4" width="14.140625" style="13" customWidth="1"/>
    <col min="5" max="5" width="13" style="13" customWidth="1"/>
    <col min="6" max="7" width="12.7109375" style="13" bestFit="1" customWidth="1"/>
    <col min="8" max="8" width="8.5703125" style="13" customWidth="1"/>
    <col min="9" max="9" width="8.42578125" style="13" customWidth="1"/>
    <col min="10" max="16384" width="9.140625" style="8"/>
  </cols>
  <sheetData>
    <row r="1" spans="1:9">
      <c r="A1" s="290" t="s">
        <v>199</v>
      </c>
      <c r="B1" s="290"/>
      <c r="C1" s="290"/>
      <c r="D1" s="290"/>
      <c r="E1" s="290"/>
      <c r="F1" s="290"/>
      <c r="G1" s="290"/>
      <c r="H1" s="290"/>
      <c r="I1" s="290"/>
    </row>
    <row r="2" spans="1:9" ht="9" customHeight="1">
      <c r="A2" s="292"/>
      <c r="B2" s="292"/>
      <c r="C2" s="292"/>
      <c r="D2" s="292"/>
      <c r="E2" s="292"/>
      <c r="F2" s="292"/>
      <c r="G2" s="292"/>
      <c r="H2" s="292"/>
      <c r="I2" s="292"/>
    </row>
    <row r="3" spans="1:9">
      <c r="A3" s="291" t="s">
        <v>273</v>
      </c>
      <c r="B3" s="291"/>
      <c r="C3" s="291"/>
      <c r="D3" s="291"/>
      <c r="E3" s="291"/>
      <c r="F3" s="291"/>
      <c r="G3" s="291"/>
      <c r="H3" s="291"/>
      <c r="I3" s="291"/>
    </row>
    <row r="4" spans="1:9" ht="12.75" customHeight="1">
      <c r="A4" s="291" t="s">
        <v>8</v>
      </c>
      <c r="B4" s="291"/>
      <c r="C4" s="291"/>
      <c r="D4" s="291"/>
      <c r="E4" s="291"/>
      <c r="F4" s="291"/>
      <c r="G4" s="291"/>
      <c r="H4" s="291"/>
      <c r="I4" s="291"/>
    </row>
    <row r="5" spans="1:9">
      <c r="A5" s="296" t="s">
        <v>40</v>
      </c>
      <c r="B5" s="296"/>
      <c r="C5" s="296"/>
      <c r="D5" s="296"/>
      <c r="E5" s="296"/>
      <c r="F5" s="296"/>
      <c r="G5" s="296"/>
      <c r="H5" s="296"/>
      <c r="I5" s="296"/>
    </row>
    <row r="6" spans="1:9" ht="47.25" customHeight="1">
      <c r="A6" s="306" t="s">
        <v>0</v>
      </c>
      <c r="B6" s="307"/>
      <c r="C6" s="307"/>
      <c r="D6" s="308"/>
      <c r="E6" s="303" t="s">
        <v>6</v>
      </c>
      <c r="F6" s="304"/>
      <c r="G6" s="305"/>
      <c r="H6" s="14" t="s">
        <v>7</v>
      </c>
      <c r="I6" s="14" t="s">
        <v>207</v>
      </c>
    </row>
    <row r="7" spans="1:9" ht="16.5" customHeight="1">
      <c r="A7" s="306"/>
      <c r="B7" s="313"/>
      <c r="C7" s="313"/>
      <c r="D7" s="314"/>
      <c r="E7" s="9" t="s">
        <v>45</v>
      </c>
      <c r="F7" s="9" t="s">
        <v>46</v>
      </c>
      <c r="G7" s="9" t="s">
        <v>182</v>
      </c>
      <c r="H7" s="14"/>
      <c r="I7" s="14"/>
    </row>
    <row r="8" spans="1:9" s="165" customFormat="1" ht="16.5" customHeight="1">
      <c r="A8" s="309" t="s">
        <v>43</v>
      </c>
      <c r="B8" s="309"/>
      <c r="C8" s="309"/>
      <c r="D8" s="309"/>
      <c r="E8" s="10">
        <v>12977129</v>
      </c>
      <c r="F8" s="10">
        <v>12977129</v>
      </c>
      <c r="G8" s="168">
        <v>12977129</v>
      </c>
      <c r="H8" s="10"/>
      <c r="I8" s="10"/>
    </row>
    <row r="9" spans="1:9" s="165" customFormat="1">
      <c r="A9" s="152" t="s">
        <v>30</v>
      </c>
      <c r="B9" s="152"/>
      <c r="C9" s="152"/>
      <c r="D9" s="152"/>
      <c r="E9" s="11"/>
      <c r="F9" s="11"/>
      <c r="G9" s="150"/>
      <c r="H9" s="10"/>
      <c r="I9" s="10"/>
    </row>
    <row r="10" spans="1:9" s="165" customFormat="1" ht="12.75" customHeight="1">
      <c r="A10" s="315" t="s">
        <v>205</v>
      </c>
      <c r="B10" s="315"/>
      <c r="C10" s="315"/>
      <c r="D10" s="316"/>
      <c r="E10" s="12">
        <v>2432560</v>
      </c>
      <c r="F10" s="12">
        <v>2432560</v>
      </c>
      <c r="G10" s="12">
        <v>2432560</v>
      </c>
      <c r="H10" s="10"/>
      <c r="I10" s="10"/>
    </row>
    <row r="11" spans="1:9" s="165" customFormat="1">
      <c r="A11" s="169" t="s">
        <v>32</v>
      </c>
      <c r="B11" s="169"/>
      <c r="C11" s="169"/>
      <c r="D11" s="169"/>
      <c r="E11" s="11">
        <v>829080</v>
      </c>
      <c r="F11" s="11">
        <v>829080</v>
      </c>
      <c r="G11" s="11">
        <v>829080</v>
      </c>
      <c r="H11" s="10"/>
      <c r="I11" s="10"/>
    </row>
    <row r="12" spans="1:9" s="165" customFormat="1">
      <c r="A12" s="169" t="s">
        <v>33</v>
      </c>
      <c r="B12" s="169"/>
      <c r="C12" s="169"/>
      <c r="D12" s="169"/>
      <c r="E12" s="11">
        <v>768000</v>
      </c>
      <c r="F12" s="11">
        <v>768000</v>
      </c>
      <c r="G12" s="11">
        <v>768000</v>
      </c>
      <c r="H12" s="10"/>
      <c r="I12" s="10"/>
    </row>
    <row r="13" spans="1:9" s="165" customFormat="1">
      <c r="A13" s="169" t="s">
        <v>34</v>
      </c>
      <c r="B13" s="169"/>
      <c r="C13" s="169"/>
      <c r="D13" s="169"/>
      <c r="E13" s="11">
        <v>100000</v>
      </c>
      <c r="F13" s="11">
        <v>100000</v>
      </c>
      <c r="G13" s="11">
        <v>100000</v>
      </c>
      <c r="H13" s="10"/>
      <c r="I13" s="10"/>
    </row>
    <row r="14" spans="1:9" s="165" customFormat="1">
      <c r="A14" s="310" t="s">
        <v>35</v>
      </c>
      <c r="B14" s="311"/>
      <c r="C14" s="311"/>
      <c r="D14" s="312"/>
      <c r="E14" s="11">
        <v>735480</v>
      </c>
      <c r="F14" s="11">
        <v>735480</v>
      </c>
      <c r="G14" s="11">
        <v>735480</v>
      </c>
      <c r="H14" s="10"/>
      <c r="I14" s="10"/>
    </row>
    <row r="15" spans="1:9" s="165" customFormat="1">
      <c r="A15" s="170" t="s">
        <v>31</v>
      </c>
      <c r="B15" s="166"/>
      <c r="C15" s="166"/>
      <c r="D15" s="167"/>
      <c r="E15" s="12">
        <v>5000000</v>
      </c>
      <c r="F15" s="12">
        <v>5000000</v>
      </c>
      <c r="G15" s="12">
        <v>5000000</v>
      </c>
      <c r="H15" s="10"/>
      <c r="I15" s="10"/>
    </row>
    <row r="16" spans="1:9" s="165" customFormat="1">
      <c r="A16" s="320" t="s">
        <v>260</v>
      </c>
      <c r="B16" s="315"/>
      <c r="C16" s="315"/>
      <c r="D16" s="316"/>
      <c r="E16" s="12">
        <v>1908900</v>
      </c>
      <c r="F16" s="12">
        <v>1908900</v>
      </c>
      <c r="G16" s="12">
        <v>1908900</v>
      </c>
      <c r="H16" s="10"/>
      <c r="I16" s="10"/>
    </row>
    <row r="17" spans="1:9" s="165" customFormat="1">
      <c r="A17" s="320" t="s">
        <v>266</v>
      </c>
      <c r="B17" s="315"/>
      <c r="C17" s="315"/>
      <c r="D17" s="316"/>
      <c r="E17" s="11">
        <v>3635669</v>
      </c>
      <c r="F17" s="11">
        <v>3635669</v>
      </c>
      <c r="G17" s="11">
        <v>3635669</v>
      </c>
      <c r="H17" s="10"/>
      <c r="I17" s="10"/>
    </row>
    <row r="18" spans="1:9" s="165" customFormat="1" ht="25.5" customHeight="1">
      <c r="A18" s="297" t="s">
        <v>9</v>
      </c>
      <c r="B18" s="298"/>
      <c r="C18" s="298"/>
      <c r="D18" s="299"/>
      <c r="E18" s="163">
        <v>16145220</v>
      </c>
      <c r="F18" s="164">
        <v>17032839</v>
      </c>
      <c r="G18" s="164">
        <v>17032839</v>
      </c>
      <c r="H18" s="10"/>
      <c r="I18" s="10"/>
    </row>
    <row r="19" spans="1:9" s="165" customFormat="1" ht="12" customHeight="1">
      <c r="A19" s="300" t="s">
        <v>44</v>
      </c>
      <c r="B19" s="301"/>
      <c r="C19" s="301"/>
      <c r="D19" s="302"/>
      <c r="E19" s="10">
        <v>1800000</v>
      </c>
      <c r="F19" s="10">
        <v>2000000</v>
      </c>
      <c r="G19" s="168">
        <v>2000000</v>
      </c>
      <c r="H19" s="11"/>
      <c r="I19" s="11"/>
    </row>
    <row r="20" spans="1:9" s="165" customFormat="1">
      <c r="A20" s="300" t="s">
        <v>38</v>
      </c>
      <c r="B20" s="301"/>
      <c r="C20" s="301"/>
      <c r="D20" s="302"/>
      <c r="E20" s="10">
        <v>2999070</v>
      </c>
      <c r="F20" s="10">
        <v>4188030</v>
      </c>
      <c r="G20" s="168">
        <v>4188030</v>
      </c>
      <c r="H20" s="12"/>
      <c r="I20" s="12"/>
    </row>
    <row r="21" spans="1:9" s="165" customFormat="1">
      <c r="A21" s="206" t="s">
        <v>262</v>
      </c>
      <c r="B21" s="207"/>
      <c r="C21" s="207"/>
      <c r="D21" s="208"/>
      <c r="E21" s="10"/>
      <c r="F21" s="10"/>
      <c r="G21" s="168"/>
      <c r="H21" s="12"/>
      <c r="I21" s="12"/>
    </row>
    <row r="22" spans="1:9" s="165" customFormat="1" ht="22.5" customHeight="1">
      <c r="A22" s="297" t="s">
        <v>10</v>
      </c>
      <c r="B22" s="298"/>
      <c r="C22" s="298"/>
      <c r="D22" s="299"/>
      <c r="E22" s="163">
        <v>13298178</v>
      </c>
      <c r="F22" s="164">
        <v>80083985</v>
      </c>
      <c r="G22" s="212">
        <v>47344986</v>
      </c>
      <c r="H22" s="12"/>
      <c r="I22" s="12"/>
    </row>
    <row r="23" spans="1:9" s="165" customFormat="1" ht="12" customHeight="1">
      <c r="A23" s="293" t="s">
        <v>37</v>
      </c>
      <c r="B23" s="294"/>
      <c r="C23" s="294"/>
      <c r="D23" s="295"/>
      <c r="E23" s="161"/>
      <c r="F23" s="162"/>
      <c r="G23" s="213">
        <v>31681758</v>
      </c>
      <c r="H23" s="12"/>
      <c r="I23" s="12"/>
    </row>
    <row r="24" spans="1:9" s="165" customFormat="1" ht="12" customHeight="1">
      <c r="A24" s="293" t="s">
        <v>203</v>
      </c>
      <c r="B24" s="318"/>
      <c r="C24" s="318"/>
      <c r="D24" s="319"/>
      <c r="E24" s="161"/>
      <c r="F24" s="162"/>
      <c r="G24" s="213"/>
      <c r="H24" s="12"/>
      <c r="I24" s="12"/>
    </row>
    <row r="25" spans="1:9" s="165" customFormat="1" ht="12" customHeight="1">
      <c r="A25" s="293" t="s">
        <v>263</v>
      </c>
      <c r="B25" s="318"/>
      <c r="C25" s="318"/>
      <c r="D25" s="319"/>
      <c r="E25" s="161"/>
      <c r="F25" s="162"/>
      <c r="G25" s="213">
        <v>15663228</v>
      </c>
      <c r="H25" s="12"/>
      <c r="I25" s="12"/>
    </row>
    <row r="26" spans="1:9" s="165" customFormat="1" ht="12" customHeight="1">
      <c r="A26" s="293" t="s">
        <v>267</v>
      </c>
      <c r="B26" s="318"/>
      <c r="C26" s="318"/>
      <c r="D26" s="319"/>
      <c r="E26" s="161"/>
      <c r="F26" s="162"/>
      <c r="G26" s="213"/>
      <c r="H26" s="12"/>
      <c r="I26" s="12"/>
    </row>
    <row r="27" spans="1:9" s="165" customFormat="1" ht="12" customHeight="1">
      <c r="A27" s="297" t="s">
        <v>206</v>
      </c>
      <c r="B27" s="298"/>
      <c r="C27" s="298"/>
      <c r="D27" s="299"/>
      <c r="E27" s="163">
        <f>E8+E18+E19+E20+E22</f>
        <v>47219597</v>
      </c>
      <c r="F27" s="164">
        <f>F8+F18+F19+F20+F21+F22</f>
        <v>116281983</v>
      </c>
      <c r="G27" s="212">
        <f>G8+G18+G19+G20+G22</f>
        <v>83542984</v>
      </c>
      <c r="H27" s="12"/>
      <c r="I27" s="12"/>
    </row>
    <row r="28" spans="1:9" s="165" customFormat="1" ht="12" customHeight="1">
      <c r="A28" s="203"/>
      <c r="B28" s="204"/>
      <c r="C28" s="204"/>
      <c r="D28" s="205"/>
      <c r="E28" s="163"/>
      <c r="F28" s="164"/>
      <c r="G28" s="164"/>
      <c r="H28" s="12"/>
      <c r="I28" s="12"/>
    </row>
    <row r="29" spans="1:9" s="165" customFormat="1" ht="12.75" customHeight="1">
      <c r="A29" s="171" t="s">
        <v>19</v>
      </c>
      <c r="B29" s="172"/>
      <c r="C29" s="172"/>
      <c r="D29" s="173"/>
      <c r="E29" s="11"/>
      <c r="F29" s="11"/>
      <c r="G29" s="150"/>
      <c r="H29" s="12"/>
      <c r="I29" s="12"/>
    </row>
    <row r="30" spans="1:9" s="165" customFormat="1" ht="12.75" customHeight="1">
      <c r="A30" s="171" t="s">
        <v>20</v>
      </c>
      <c r="B30" s="172"/>
      <c r="C30" s="172"/>
      <c r="D30" s="173"/>
      <c r="E30" s="11">
        <v>560000</v>
      </c>
      <c r="F30" s="11">
        <v>560000</v>
      </c>
      <c r="G30" s="150">
        <v>520020</v>
      </c>
      <c r="H30" s="12"/>
      <c r="I30" s="12"/>
    </row>
    <row r="31" spans="1:9" s="165" customFormat="1" ht="12.75" customHeight="1">
      <c r="A31" s="317" t="s">
        <v>21</v>
      </c>
      <c r="B31" s="317"/>
      <c r="C31" s="317"/>
      <c r="D31" s="317"/>
      <c r="E31" s="11">
        <v>135000</v>
      </c>
      <c r="F31" s="11">
        <v>135000</v>
      </c>
      <c r="G31" s="150"/>
      <c r="H31" s="11"/>
      <c r="I31" s="11"/>
    </row>
    <row r="32" spans="1:9" s="165" customFormat="1" ht="16.5" customHeight="1">
      <c r="A32" s="327" t="s">
        <v>204</v>
      </c>
      <c r="B32" s="328"/>
      <c r="C32" s="328"/>
      <c r="D32" s="329"/>
      <c r="E32" s="12"/>
      <c r="F32" s="12"/>
      <c r="G32" s="149"/>
      <c r="H32" s="12"/>
      <c r="I32" s="12"/>
    </row>
    <row r="33" spans="1:11" s="165" customFormat="1" ht="14.25" customHeight="1">
      <c r="A33" s="332" t="s">
        <v>11</v>
      </c>
      <c r="B33" s="333"/>
      <c r="C33" s="333"/>
      <c r="D33" s="334"/>
      <c r="E33" s="10">
        <f>E30+E31</f>
        <v>695000</v>
      </c>
      <c r="F33" s="10">
        <f>F30+F31</f>
        <v>695000</v>
      </c>
      <c r="G33" s="168">
        <f>G30</f>
        <v>520020</v>
      </c>
      <c r="H33" s="10"/>
      <c r="I33" s="10"/>
    </row>
    <row r="34" spans="1:11" s="165" customFormat="1" ht="14.25" customHeight="1">
      <c r="E34" s="12"/>
      <c r="F34" s="10"/>
      <c r="H34" s="12"/>
      <c r="I34" s="12"/>
    </row>
    <row r="35" spans="1:11" s="165" customFormat="1" ht="12.75" customHeight="1">
      <c r="A35" s="330" t="s">
        <v>39</v>
      </c>
      <c r="B35" s="330"/>
      <c r="C35" s="330"/>
      <c r="D35" s="330"/>
      <c r="E35" s="11">
        <v>120000</v>
      </c>
      <c r="F35" s="11">
        <v>120000</v>
      </c>
      <c r="G35" s="150"/>
      <c r="H35" s="12"/>
      <c r="I35" s="12"/>
    </row>
    <row r="36" spans="1:11" s="165" customFormat="1" ht="12" customHeight="1">
      <c r="A36" s="321" t="s">
        <v>274</v>
      </c>
      <c r="B36" s="321"/>
      <c r="C36" s="321"/>
      <c r="D36" s="321"/>
      <c r="E36" s="11"/>
      <c r="F36" s="11"/>
      <c r="G36" s="150">
        <v>1806957</v>
      </c>
      <c r="H36" s="11"/>
      <c r="I36" s="11"/>
    </row>
    <row r="37" spans="1:11" s="165" customFormat="1" ht="12" customHeight="1">
      <c r="A37" s="320" t="s">
        <v>12</v>
      </c>
      <c r="B37" s="315"/>
      <c r="C37" s="315"/>
      <c r="D37" s="316"/>
      <c r="E37" s="11">
        <v>0</v>
      </c>
      <c r="F37" s="11"/>
      <c r="G37" s="150"/>
      <c r="H37" s="11"/>
      <c r="I37" s="11"/>
    </row>
    <row r="38" spans="1:11" s="165" customFormat="1" ht="12" customHeight="1">
      <c r="A38" s="321" t="s">
        <v>13</v>
      </c>
      <c r="B38" s="321"/>
      <c r="C38" s="321"/>
      <c r="D38" s="321"/>
      <c r="E38" s="11">
        <v>5000</v>
      </c>
      <c r="F38" s="11">
        <v>5000</v>
      </c>
      <c r="G38" s="150">
        <v>8</v>
      </c>
      <c r="H38" s="12"/>
      <c r="I38" s="12"/>
    </row>
    <row r="39" spans="1:11" s="165" customFormat="1" ht="12" customHeight="1">
      <c r="A39" s="320" t="s">
        <v>14</v>
      </c>
      <c r="B39" s="315"/>
      <c r="C39" s="315"/>
      <c r="D39" s="316"/>
      <c r="E39" s="12"/>
      <c r="F39" s="12"/>
      <c r="G39" s="149"/>
      <c r="H39" s="12"/>
      <c r="I39" s="12"/>
    </row>
    <row r="40" spans="1:11" s="165" customFormat="1" ht="12" customHeight="1">
      <c r="A40" s="309" t="s">
        <v>15</v>
      </c>
      <c r="B40" s="309"/>
      <c r="C40" s="309"/>
      <c r="D40" s="309"/>
      <c r="E40" s="10">
        <f>SUM(E35:E39)</f>
        <v>125000</v>
      </c>
      <c r="F40" s="10">
        <f>SUM(F35:F39)</f>
        <v>125000</v>
      </c>
      <c r="G40" s="168">
        <f>SUM(G35:G39)</f>
        <v>1806965</v>
      </c>
      <c r="H40" s="10"/>
      <c r="I40" s="10"/>
    </row>
    <row r="41" spans="1:11" s="165" customFormat="1">
      <c r="A41" s="322" t="s">
        <v>261</v>
      </c>
      <c r="B41" s="323"/>
      <c r="C41" s="323"/>
      <c r="D41" s="324"/>
      <c r="E41" s="10"/>
      <c r="F41" s="10"/>
      <c r="G41" s="168">
        <v>2840848</v>
      </c>
      <c r="H41" s="12"/>
      <c r="I41" s="12"/>
    </row>
    <row r="42" spans="1:11" s="165" customFormat="1">
      <c r="A42" s="326"/>
      <c r="B42" s="326"/>
      <c r="C42" s="326"/>
      <c r="D42" s="326"/>
      <c r="E42" s="12"/>
      <c r="F42" s="12"/>
      <c r="G42" s="149"/>
      <c r="H42" s="12"/>
      <c r="I42" s="12"/>
    </row>
    <row r="43" spans="1:11" s="165" customFormat="1" ht="12" customHeight="1">
      <c r="A43" s="325" t="s">
        <v>16</v>
      </c>
      <c r="B43" s="325"/>
      <c r="C43" s="325"/>
      <c r="D43" s="325"/>
      <c r="E43" s="163">
        <f>E27+E33+E40</f>
        <v>48039597</v>
      </c>
      <c r="F43" s="163">
        <f>F27+F34+F33+F40</f>
        <v>117101983</v>
      </c>
      <c r="G43" s="164">
        <f>G27+G41+G33+G40</f>
        <v>88710817</v>
      </c>
      <c r="H43" s="10"/>
      <c r="I43" s="10"/>
      <c r="J43" s="174"/>
      <c r="K43" s="174"/>
    </row>
    <row r="44" spans="1:11" s="165" customFormat="1">
      <c r="A44" s="326"/>
      <c r="B44" s="326"/>
      <c r="C44" s="326"/>
      <c r="D44" s="326"/>
      <c r="E44" s="11"/>
      <c r="F44" s="11"/>
      <c r="G44" s="150"/>
      <c r="H44" s="11"/>
      <c r="I44" s="11"/>
    </row>
    <row r="45" spans="1:11" s="165" customFormat="1">
      <c r="A45" s="326" t="s">
        <v>36</v>
      </c>
      <c r="B45" s="326"/>
      <c r="C45" s="326"/>
      <c r="D45" s="326"/>
      <c r="E45" s="11"/>
      <c r="F45" s="11">
        <v>106285173</v>
      </c>
      <c r="G45" s="150">
        <v>108155559</v>
      </c>
      <c r="H45" s="11"/>
      <c r="I45" s="11"/>
    </row>
    <row r="46" spans="1:11" s="165" customFormat="1">
      <c r="A46" s="326" t="s">
        <v>196</v>
      </c>
      <c r="B46" s="326"/>
      <c r="C46" s="326"/>
      <c r="D46" s="326"/>
      <c r="E46" s="32"/>
      <c r="F46" s="32"/>
      <c r="G46" s="150">
        <v>1436922</v>
      </c>
      <c r="H46" s="17"/>
      <c r="I46" s="17"/>
    </row>
    <row r="47" spans="1:11" s="165" customFormat="1">
      <c r="A47" s="325" t="s">
        <v>17</v>
      </c>
      <c r="B47" s="325"/>
      <c r="C47" s="325"/>
      <c r="D47" s="325"/>
      <c r="E47" s="10"/>
      <c r="F47" s="10">
        <f>F45+F46</f>
        <v>106285173</v>
      </c>
      <c r="G47" s="168">
        <f>G45+G46</f>
        <v>109592481</v>
      </c>
      <c r="H47" s="10"/>
      <c r="I47" s="10"/>
    </row>
    <row r="48" spans="1:11" s="165" customFormat="1">
      <c r="A48" s="326"/>
      <c r="B48" s="326"/>
      <c r="C48" s="326"/>
      <c r="D48" s="326"/>
      <c r="E48" s="11"/>
      <c r="F48" s="11"/>
      <c r="G48" s="150"/>
      <c r="H48" s="11"/>
      <c r="I48" s="11"/>
    </row>
    <row r="49" spans="1:9" s="165" customFormat="1">
      <c r="A49" s="325" t="s">
        <v>18</v>
      </c>
      <c r="B49" s="325"/>
      <c r="C49" s="325"/>
      <c r="D49" s="325"/>
      <c r="E49" s="163">
        <f>E43+E47</f>
        <v>48039597</v>
      </c>
      <c r="F49" s="163">
        <f>F43+F47</f>
        <v>223387156</v>
      </c>
      <c r="G49" s="164">
        <f>G43+G47</f>
        <v>198303298</v>
      </c>
      <c r="H49" s="10"/>
      <c r="I49" s="10"/>
    </row>
    <row r="50" spans="1:9" s="16" customFormat="1">
      <c r="A50" s="331"/>
      <c r="B50" s="331"/>
      <c r="C50" s="331"/>
      <c r="D50" s="331"/>
      <c r="E50" s="18"/>
      <c r="F50" s="18"/>
      <c r="G50" s="18"/>
      <c r="H50" s="18"/>
      <c r="I50" s="18"/>
    </row>
    <row r="51" spans="1:9">
      <c r="C51" s="210"/>
      <c r="D51" s="210"/>
      <c r="E51" s="210"/>
      <c r="F51" s="210"/>
      <c r="G51" s="210"/>
      <c r="H51" s="210"/>
      <c r="I51" s="210"/>
    </row>
  </sheetData>
  <mergeCells count="41">
    <mergeCell ref="A46:D46"/>
    <mergeCell ref="A50:D50"/>
    <mergeCell ref="A33:D33"/>
    <mergeCell ref="A36:D36"/>
    <mergeCell ref="A44:D44"/>
    <mergeCell ref="A37:D37"/>
    <mergeCell ref="A45:D45"/>
    <mergeCell ref="A32:D32"/>
    <mergeCell ref="A35:D35"/>
    <mergeCell ref="A43:D43"/>
    <mergeCell ref="A42:D42"/>
    <mergeCell ref="A24:D24"/>
    <mergeCell ref="A38:D38"/>
    <mergeCell ref="A27:D27"/>
    <mergeCell ref="A41:D41"/>
    <mergeCell ref="A49:D49"/>
    <mergeCell ref="A48:D48"/>
    <mergeCell ref="A26:D26"/>
    <mergeCell ref="A39:D39"/>
    <mergeCell ref="A40:D40"/>
    <mergeCell ref="A47:D47"/>
    <mergeCell ref="A6:D6"/>
    <mergeCell ref="A8:D8"/>
    <mergeCell ref="A14:D14"/>
    <mergeCell ref="A7:D7"/>
    <mergeCell ref="A10:D10"/>
    <mergeCell ref="A31:D31"/>
    <mergeCell ref="A25:D25"/>
    <mergeCell ref="A16:D16"/>
    <mergeCell ref="A17:D17"/>
    <mergeCell ref="A22:D22"/>
    <mergeCell ref="A1:I1"/>
    <mergeCell ref="A3:I3"/>
    <mergeCell ref="A4:I4"/>
    <mergeCell ref="A2:I2"/>
    <mergeCell ref="A23:D23"/>
    <mergeCell ref="A5:I5"/>
    <mergeCell ref="A18:D18"/>
    <mergeCell ref="A20:D20"/>
    <mergeCell ref="A19:D19"/>
    <mergeCell ref="E6:G6"/>
  </mergeCells>
  <phoneticPr fontId="3" type="noConversion"/>
  <pageMargins left="0" right="0" top="0.39370078740157483" bottom="0.39370078740157483" header="0.27559055118110237" footer="0.23622047244094491"/>
  <pageSetup paperSize="9" orientation="portrait" r:id="rId1"/>
  <headerFooter alignWithMargins="0"/>
  <ignoredErrors>
    <ignoredError sqref="F2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98"/>
  <sheetViews>
    <sheetView workbookViewId="0">
      <pane xSplit="3" ySplit="2" topLeftCell="D3" activePane="bottomRight" state="frozen"/>
      <selection activeCell="G27" sqref="G27:G29"/>
      <selection pane="topRight" activeCell="G27" sqref="G27:G29"/>
      <selection pane="bottomLeft" activeCell="G27" sqref="G27:G29"/>
      <selection pane="bottomRight" activeCell="I21" sqref="I21:I22"/>
    </sheetView>
  </sheetViews>
  <sheetFormatPr defaultRowHeight="15.75"/>
  <cols>
    <col min="1" max="1" width="7.140625" style="175" customWidth="1"/>
    <col min="2" max="2" width="4" style="175" customWidth="1"/>
    <col min="3" max="3" width="9.7109375" style="1" customWidth="1"/>
    <col min="4" max="4" width="15.140625" style="1" customWidth="1"/>
    <col min="5" max="6" width="14.28515625" style="1" customWidth="1"/>
    <col min="7" max="7" width="15.5703125" style="1" customWidth="1"/>
    <col min="8" max="8" width="13.85546875" style="1" customWidth="1"/>
    <col min="9" max="9" width="15.42578125" style="1" customWidth="1"/>
    <col min="10" max="10" width="14.7109375" style="1" customWidth="1"/>
    <col min="11" max="11" width="17.140625" style="1" customWidth="1"/>
    <col min="12" max="12" width="14.5703125" style="1" customWidth="1"/>
    <col min="13" max="13" width="14.42578125" style="1" customWidth="1"/>
    <col min="14" max="14" width="15.28515625" style="1" customWidth="1"/>
    <col min="15" max="15" width="16.5703125" style="1" customWidth="1"/>
    <col min="16" max="16384" width="9.140625" style="1"/>
  </cols>
  <sheetData>
    <row r="1" spans="1:15" s="6" customFormat="1" ht="16.5" thickBot="1">
      <c r="A1" s="178"/>
      <c r="B1" s="351" t="s">
        <v>276</v>
      </c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6" t="s">
        <v>230</v>
      </c>
    </row>
    <row r="2" spans="1:15" customFormat="1" ht="90.75" customHeight="1" thickBot="1">
      <c r="A2" s="345" t="s">
        <v>221</v>
      </c>
      <c r="B2" s="346"/>
      <c r="C2" s="347"/>
      <c r="D2" s="217" t="s">
        <v>220</v>
      </c>
      <c r="E2" s="218" t="s">
        <v>219</v>
      </c>
      <c r="F2" s="220" t="s">
        <v>275</v>
      </c>
      <c r="G2" s="218" t="s">
        <v>26</v>
      </c>
      <c r="H2" s="218" t="s">
        <v>27</v>
      </c>
      <c r="I2" s="218" t="s">
        <v>28</v>
      </c>
      <c r="J2" s="218" t="s">
        <v>218</v>
      </c>
      <c r="K2" s="218" t="s">
        <v>217</v>
      </c>
      <c r="L2" s="218" t="s">
        <v>216</v>
      </c>
      <c r="M2" s="218" t="s">
        <v>215</v>
      </c>
      <c r="N2" s="218" t="s">
        <v>29</v>
      </c>
      <c r="O2" s="219" t="s">
        <v>1</v>
      </c>
    </row>
    <row r="3" spans="1:15" customFormat="1" ht="17.25" customHeight="1">
      <c r="A3" s="353" t="s">
        <v>214</v>
      </c>
      <c r="B3" s="354"/>
      <c r="C3" s="357" t="s">
        <v>209</v>
      </c>
      <c r="D3" s="348">
        <v>7143020</v>
      </c>
      <c r="E3" s="340"/>
      <c r="F3" s="340"/>
      <c r="G3" s="348">
        <v>9783600</v>
      </c>
      <c r="H3" s="340"/>
      <c r="I3" s="340"/>
      <c r="J3" s="340"/>
      <c r="K3" s="340"/>
      <c r="L3" s="340"/>
      <c r="M3" s="348">
        <v>3435100</v>
      </c>
      <c r="N3" s="335"/>
      <c r="O3" s="335">
        <f>SUM(D3:N3)</f>
        <v>20361720</v>
      </c>
    </row>
    <row r="4" spans="1:15" customFormat="1" ht="17.25" customHeight="1">
      <c r="A4" s="355"/>
      <c r="B4" s="356"/>
      <c r="C4" s="343"/>
      <c r="D4" s="348"/>
      <c r="E4" s="340"/>
      <c r="F4" s="340"/>
      <c r="G4" s="348"/>
      <c r="H4" s="340"/>
      <c r="I4" s="340"/>
      <c r="J4" s="340"/>
      <c r="K4" s="340"/>
      <c r="L4" s="340"/>
      <c r="M4" s="348"/>
      <c r="N4" s="335"/>
      <c r="O4" s="335"/>
    </row>
    <row r="5" spans="1:15" s="2" customFormat="1" ht="17.25" customHeight="1">
      <c r="A5" s="355"/>
      <c r="B5" s="356"/>
      <c r="C5" s="342" t="s">
        <v>208</v>
      </c>
      <c r="D5" s="340">
        <v>16800000</v>
      </c>
      <c r="E5" s="340"/>
      <c r="F5" s="340">
        <v>45000000</v>
      </c>
      <c r="G5" s="340">
        <v>9783600</v>
      </c>
      <c r="H5" s="340"/>
      <c r="I5" s="340"/>
      <c r="J5" s="340"/>
      <c r="K5" s="340">
        <v>18843090</v>
      </c>
      <c r="L5" s="340"/>
      <c r="M5" s="340">
        <v>3435100</v>
      </c>
      <c r="N5" s="340"/>
      <c r="O5" s="335">
        <f>SUM(D5:N6)</f>
        <v>93861790</v>
      </c>
    </row>
    <row r="6" spans="1:15" s="2" customFormat="1" ht="17.25" customHeight="1">
      <c r="A6" s="355"/>
      <c r="B6" s="356"/>
      <c r="C6" s="343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35"/>
    </row>
    <row r="7" spans="1:15" s="2" customFormat="1" ht="17.25" customHeight="1">
      <c r="A7" s="355"/>
      <c r="B7" s="356"/>
      <c r="C7" s="342" t="s">
        <v>197</v>
      </c>
      <c r="D7" s="340">
        <v>10998315</v>
      </c>
      <c r="E7" s="340"/>
      <c r="F7" s="340">
        <v>29372881</v>
      </c>
      <c r="G7" s="340"/>
      <c r="H7" s="340"/>
      <c r="I7" s="340"/>
      <c r="J7" s="340"/>
      <c r="K7" s="340">
        <v>7846000</v>
      </c>
      <c r="L7" s="340"/>
      <c r="M7" s="340">
        <v>3335100</v>
      </c>
      <c r="N7" s="340"/>
      <c r="O7" s="335">
        <f>SUM(D7:N8)</f>
        <v>51552296</v>
      </c>
    </row>
    <row r="8" spans="1:15" s="2" customFormat="1" ht="17.25" customHeight="1">
      <c r="A8" s="355"/>
      <c r="B8" s="356"/>
      <c r="C8" s="343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35"/>
    </row>
    <row r="9" spans="1:15" s="2" customFormat="1" ht="17.25" customHeight="1">
      <c r="A9" s="360" t="s">
        <v>213</v>
      </c>
      <c r="B9" s="361"/>
      <c r="C9" s="342" t="s">
        <v>209</v>
      </c>
      <c r="D9" s="348">
        <v>1274954</v>
      </c>
      <c r="E9" s="340"/>
      <c r="F9" s="340"/>
      <c r="G9" s="348">
        <v>856080</v>
      </c>
      <c r="H9" s="340"/>
      <c r="I9" s="340"/>
      <c r="J9" s="340"/>
      <c r="K9" s="340"/>
      <c r="L9" s="340"/>
      <c r="M9" s="348">
        <v>616943</v>
      </c>
      <c r="N9" s="340"/>
      <c r="O9" s="335">
        <f>SUM(D9:N9)</f>
        <v>2747977</v>
      </c>
    </row>
    <row r="10" spans="1:15" s="2" customFormat="1" ht="17.25" customHeight="1">
      <c r="A10" s="360"/>
      <c r="B10" s="361"/>
      <c r="C10" s="343"/>
      <c r="D10" s="348"/>
      <c r="E10" s="340"/>
      <c r="F10" s="340"/>
      <c r="G10" s="348"/>
      <c r="H10" s="340"/>
      <c r="I10" s="340"/>
      <c r="J10" s="340"/>
      <c r="K10" s="340"/>
      <c r="L10" s="340"/>
      <c r="M10" s="348"/>
      <c r="N10" s="340"/>
      <c r="O10" s="335"/>
    </row>
    <row r="11" spans="1:15" s="2" customFormat="1" ht="17.25" customHeight="1">
      <c r="A11" s="360"/>
      <c r="B11" s="361"/>
      <c r="C11" s="342" t="s">
        <v>208</v>
      </c>
      <c r="D11" s="344">
        <v>3300000</v>
      </c>
      <c r="E11" s="344"/>
      <c r="F11" s="344">
        <v>3952547</v>
      </c>
      <c r="G11" s="344">
        <v>856080</v>
      </c>
      <c r="H11" s="344"/>
      <c r="I11" s="344"/>
      <c r="J11" s="344"/>
      <c r="K11" s="344">
        <v>40000</v>
      </c>
      <c r="L11" s="344"/>
      <c r="M11" s="344">
        <v>700000</v>
      </c>
      <c r="N11" s="340"/>
      <c r="O11" s="335">
        <f>SUM(D11:N11)</f>
        <v>8848627</v>
      </c>
    </row>
    <row r="12" spans="1:15" s="2" customFormat="1" ht="17.25" customHeight="1">
      <c r="A12" s="360"/>
      <c r="B12" s="361"/>
      <c r="C12" s="343"/>
      <c r="D12" s="344"/>
      <c r="E12" s="344"/>
      <c r="F12" s="344"/>
      <c r="G12" s="344"/>
      <c r="H12" s="344"/>
      <c r="I12" s="344"/>
      <c r="J12" s="344"/>
      <c r="K12" s="344"/>
      <c r="L12" s="344"/>
      <c r="M12" s="344"/>
      <c r="N12" s="340"/>
      <c r="O12" s="335"/>
    </row>
    <row r="13" spans="1:15" s="2" customFormat="1" ht="17.25" customHeight="1">
      <c r="A13" s="360"/>
      <c r="B13" s="361"/>
      <c r="C13" s="342" t="s">
        <v>197</v>
      </c>
      <c r="D13" s="344">
        <v>2985623</v>
      </c>
      <c r="E13" s="344"/>
      <c r="F13" s="344">
        <v>2114673</v>
      </c>
      <c r="G13" s="344"/>
      <c r="H13" s="344"/>
      <c r="I13" s="344"/>
      <c r="J13" s="344"/>
      <c r="K13" s="344">
        <v>34650</v>
      </c>
      <c r="L13" s="344"/>
      <c r="M13" s="344">
        <v>528053</v>
      </c>
      <c r="N13" s="340"/>
      <c r="O13" s="335">
        <f>SUM(D13:N14)</f>
        <v>5662999</v>
      </c>
    </row>
    <row r="14" spans="1:15" s="2" customFormat="1" ht="17.25" customHeight="1">
      <c r="A14" s="360"/>
      <c r="B14" s="361"/>
      <c r="C14" s="343"/>
      <c r="D14" s="344"/>
      <c r="E14" s="344"/>
      <c r="F14" s="344"/>
      <c r="G14" s="344"/>
      <c r="H14" s="344"/>
      <c r="I14" s="344"/>
      <c r="J14" s="344"/>
      <c r="K14" s="344"/>
      <c r="L14" s="344"/>
      <c r="M14" s="344"/>
      <c r="N14" s="340"/>
      <c r="O14" s="335"/>
    </row>
    <row r="15" spans="1:15" s="2" customFormat="1" ht="17.25" customHeight="1">
      <c r="A15" s="358" t="s">
        <v>24</v>
      </c>
      <c r="B15" s="362"/>
      <c r="C15" s="342" t="s">
        <v>209</v>
      </c>
      <c r="D15" s="348">
        <v>3240000</v>
      </c>
      <c r="E15" s="340"/>
      <c r="F15" s="340"/>
      <c r="G15" s="348">
        <v>2898400</v>
      </c>
      <c r="H15" s="340">
        <v>1270000</v>
      </c>
      <c r="I15" s="340">
        <v>950000</v>
      </c>
      <c r="J15" s="340">
        <v>1850000</v>
      </c>
      <c r="K15" s="348">
        <v>580000</v>
      </c>
      <c r="L15" s="340"/>
      <c r="M15" s="348">
        <v>2462000</v>
      </c>
      <c r="N15" s="340"/>
      <c r="O15" s="335">
        <f>SUM(D15:N15)</f>
        <v>13250400</v>
      </c>
    </row>
    <row r="16" spans="1:15" s="2" customFormat="1" ht="17.25" customHeight="1">
      <c r="A16" s="358"/>
      <c r="B16" s="362"/>
      <c r="C16" s="343"/>
      <c r="D16" s="348"/>
      <c r="E16" s="340"/>
      <c r="F16" s="340"/>
      <c r="G16" s="348"/>
      <c r="H16" s="340"/>
      <c r="I16" s="340"/>
      <c r="J16" s="340"/>
      <c r="K16" s="348"/>
      <c r="L16" s="340"/>
      <c r="M16" s="348"/>
      <c r="N16" s="340"/>
      <c r="O16" s="335"/>
    </row>
    <row r="17" spans="1:31" s="2" customFormat="1" ht="17.25" customHeight="1">
      <c r="A17" s="358"/>
      <c r="B17" s="362"/>
      <c r="C17" s="342" t="s">
        <v>208</v>
      </c>
      <c r="D17" s="340">
        <v>3240000</v>
      </c>
      <c r="E17" s="340"/>
      <c r="F17" s="340">
        <v>3800000</v>
      </c>
      <c r="G17" s="340">
        <v>3000000</v>
      </c>
      <c r="H17" s="340">
        <v>1270000</v>
      </c>
      <c r="I17" s="340">
        <v>950000</v>
      </c>
      <c r="J17" s="340">
        <v>2200000</v>
      </c>
      <c r="K17" s="340">
        <v>9518464</v>
      </c>
      <c r="L17" s="340">
        <v>3494470</v>
      </c>
      <c r="M17" s="340">
        <v>3800000</v>
      </c>
      <c r="N17" s="340">
        <v>10000000</v>
      </c>
      <c r="O17" s="335">
        <f>SUM(D17:N18)</f>
        <v>41272934</v>
      </c>
    </row>
    <row r="18" spans="1:31" s="2" customFormat="1" ht="17.25" customHeight="1">
      <c r="A18" s="358"/>
      <c r="B18" s="362"/>
      <c r="C18" s="343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35"/>
    </row>
    <row r="19" spans="1:31" s="2" customFormat="1" ht="17.25" customHeight="1">
      <c r="A19" s="358"/>
      <c r="B19" s="362"/>
      <c r="C19" s="342" t="s">
        <v>197</v>
      </c>
      <c r="D19" s="340">
        <v>2643432</v>
      </c>
      <c r="E19" s="340"/>
      <c r="F19" s="340">
        <v>3002455</v>
      </c>
      <c r="G19" s="340">
        <v>2130896</v>
      </c>
      <c r="H19" s="340">
        <v>14972</v>
      </c>
      <c r="I19" s="340">
        <v>820703</v>
      </c>
      <c r="J19" s="340">
        <v>2010999</v>
      </c>
      <c r="K19" s="340">
        <v>7203863</v>
      </c>
      <c r="L19" s="340">
        <v>3494470</v>
      </c>
      <c r="M19" s="340">
        <v>3151954</v>
      </c>
      <c r="N19" s="340">
        <v>8188185</v>
      </c>
      <c r="O19" s="335">
        <f>SUM(D19:N20)</f>
        <v>32661929</v>
      </c>
    </row>
    <row r="20" spans="1:31" s="2" customFormat="1" ht="17.25" customHeight="1">
      <c r="A20" s="358"/>
      <c r="B20" s="362"/>
      <c r="C20" s="343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35"/>
    </row>
    <row r="21" spans="1:31" customFormat="1" ht="17.25" customHeight="1">
      <c r="A21" s="358" t="s">
        <v>25</v>
      </c>
      <c r="B21" s="362"/>
      <c r="C21" s="342" t="s">
        <v>209</v>
      </c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8">
        <v>11679500</v>
      </c>
      <c r="O21" s="335">
        <f>SUM(G21:N21)</f>
        <v>11679500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customFormat="1" ht="17.25" customHeight="1">
      <c r="A22" s="358"/>
      <c r="B22" s="362"/>
      <c r="C22" s="343"/>
      <c r="D22" s="340"/>
      <c r="E22" s="340"/>
      <c r="F22" s="340"/>
      <c r="G22" s="340"/>
      <c r="H22" s="340"/>
      <c r="I22" s="340"/>
      <c r="J22" s="340"/>
      <c r="K22" s="340"/>
      <c r="L22" s="340"/>
      <c r="M22" s="340"/>
      <c r="N22" s="348"/>
      <c r="O22" s="335"/>
    </row>
    <row r="23" spans="1:31" customFormat="1" ht="17.25" customHeight="1">
      <c r="A23" s="358"/>
      <c r="B23" s="362"/>
      <c r="C23" s="342" t="s">
        <v>208</v>
      </c>
      <c r="D23" s="340"/>
      <c r="E23" s="340"/>
      <c r="F23" s="340"/>
      <c r="G23" s="340"/>
      <c r="H23" s="340"/>
      <c r="I23" s="340"/>
      <c r="J23" s="340"/>
      <c r="K23" s="340"/>
      <c r="L23" s="340"/>
      <c r="M23" s="340"/>
      <c r="N23" s="340">
        <v>11679500</v>
      </c>
      <c r="O23" s="335">
        <f>SUM(D23:N24)</f>
        <v>11679500</v>
      </c>
    </row>
    <row r="24" spans="1:31" customFormat="1" ht="17.25" customHeight="1">
      <c r="A24" s="358"/>
      <c r="B24" s="362"/>
      <c r="C24" s="343"/>
      <c r="D24" s="340"/>
      <c r="E24" s="340"/>
      <c r="F24" s="340"/>
      <c r="G24" s="340"/>
      <c r="H24" s="340"/>
      <c r="I24" s="340"/>
      <c r="J24" s="340"/>
      <c r="K24" s="340"/>
      <c r="L24" s="340"/>
      <c r="M24" s="340"/>
      <c r="N24" s="340"/>
      <c r="O24" s="335"/>
    </row>
    <row r="25" spans="1:31" customFormat="1" ht="17.25" customHeight="1">
      <c r="A25" s="358"/>
      <c r="B25" s="362"/>
      <c r="C25" s="342" t="s">
        <v>197</v>
      </c>
      <c r="D25" s="340"/>
      <c r="E25" s="340"/>
      <c r="F25" s="340"/>
      <c r="G25" s="340"/>
      <c r="H25" s="340"/>
      <c r="I25" s="340"/>
      <c r="J25" s="340"/>
      <c r="K25" s="340"/>
      <c r="L25" s="340"/>
      <c r="M25" s="340"/>
      <c r="N25" s="340">
        <v>4549970</v>
      </c>
      <c r="O25" s="335">
        <f>SUM(N25)</f>
        <v>4549970</v>
      </c>
    </row>
    <row r="26" spans="1:31" customFormat="1" ht="17.25" customHeight="1">
      <c r="A26" s="358"/>
      <c r="B26" s="362"/>
      <c r="C26" s="343"/>
      <c r="D26" s="340"/>
      <c r="E26" s="340"/>
      <c r="F26" s="340"/>
      <c r="G26" s="340"/>
      <c r="H26" s="340"/>
      <c r="I26" s="340"/>
      <c r="J26" s="340"/>
      <c r="K26" s="340"/>
      <c r="L26" s="340"/>
      <c r="M26" s="340"/>
      <c r="N26" s="340"/>
      <c r="O26" s="335"/>
    </row>
    <row r="27" spans="1:31" customFormat="1" ht="17.25" customHeight="1">
      <c r="A27" s="358" t="s">
        <v>212</v>
      </c>
      <c r="B27" s="359"/>
      <c r="C27" s="342" t="s">
        <v>209</v>
      </c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35">
        <f>SUM(D27:N27)</f>
        <v>0</v>
      </c>
    </row>
    <row r="28" spans="1:31" customFormat="1" ht="17.25" customHeight="1">
      <c r="A28" s="358"/>
      <c r="B28" s="359"/>
      <c r="C28" s="343"/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  <c r="O28" s="335"/>
    </row>
    <row r="29" spans="1:31" customFormat="1" ht="17.25" customHeight="1">
      <c r="A29" s="358"/>
      <c r="B29" s="359"/>
      <c r="C29" s="342" t="s">
        <v>208</v>
      </c>
      <c r="D29" s="340"/>
      <c r="E29" s="340">
        <v>487411</v>
      </c>
      <c r="F29" s="340"/>
      <c r="G29" s="340"/>
      <c r="H29" s="340"/>
      <c r="I29" s="340"/>
      <c r="J29" s="340"/>
      <c r="K29" s="340"/>
      <c r="L29" s="340"/>
      <c r="M29" s="340"/>
      <c r="N29" s="340"/>
      <c r="O29" s="335">
        <f>SUM(D29:N30)</f>
        <v>487411</v>
      </c>
    </row>
    <row r="30" spans="1:31" customFormat="1" ht="17.25" customHeight="1">
      <c r="A30" s="358"/>
      <c r="B30" s="359"/>
      <c r="C30" s="343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35"/>
    </row>
    <row r="31" spans="1:31" customFormat="1" ht="17.25" customHeight="1">
      <c r="A31" s="358"/>
      <c r="B31" s="359"/>
      <c r="C31" s="342" t="s">
        <v>197</v>
      </c>
      <c r="D31" s="340"/>
      <c r="E31" s="340">
        <v>487411</v>
      </c>
      <c r="F31" s="340"/>
      <c r="G31" s="340"/>
      <c r="H31" s="340"/>
      <c r="I31" s="340"/>
      <c r="J31" s="340"/>
      <c r="K31" s="340"/>
      <c r="L31" s="340"/>
      <c r="M31" s="340"/>
      <c r="N31" s="340"/>
      <c r="O31" s="335">
        <f>SUM(D31:N32)</f>
        <v>487411</v>
      </c>
    </row>
    <row r="32" spans="1:31" customFormat="1" ht="17.25" customHeight="1">
      <c r="A32" s="358"/>
      <c r="B32" s="359"/>
      <c r="C32" s="343"/>
      <c r="D32" s="340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35"/>
    </row>
    <row r="33" spans="1:16" customFormat="1" ht="17.25" customHeight="1">
      <c r="A33" s="336" t="s">
        <v>211</v>
      </c>
      <c r="B33" s="337"/>
      <c r="C33" s="342" t="s">
        <v>208</v>
      </c>
      <c r="D33" s="340"/>
      <c r="E33" s="340">
        <v>1236894</v>
      </c>
      <c r="F33" s="340"/>
      <c r="G33" s="340"/>
      <c r="H33" s="340"/>
      <c r="I33" s="340"/>
      <c r="J33" s="340"/>
      <c r="K33" s="340"/>
      <c r="L33" s="340"/>
      <c r="M33" s="340"/>
      <c r="N33" s="340"/>
      <c r="O33" s="335">
        <f>SUM(D33:N34)</f>
        <v>1236894</v>
      </c>
    </row>
    <row r="34" spans="1:16" customFormat="1" ht="17.25" customHeight="1">
      <c r="A34" s="338"/>
      <c r="B34" s="339"/>
      <c r="C34" s="343"/>
      <c r="D34" s="340"/>
      <c r="E34" s="340"/>
      <c r="F34" s="340"/>
      <c r="G34" s="340"/>
      <c r="H34" s="340"/>
      <c r="I34" s="340"/>
      <c r="J34" s="340"/>
      <c r="K34" s="340"/>
      <c r="L34" s="340"/>
      <c r="M34" s="340"/>
      <c r="N34" s="340"/>
      <c r="O34" s="335"/>
    </row>
    <row r="35" spans="1:16" customFormat="1" ht="17.25" customHeight="1">
      <c r="A35" s="338"/>
      <c r="B35" s="339"/>
      <c r="C35" s="342" t="s">
        <v>197</v>
      </c>
      <c r="D35" s="340"/>
      <c r="E35" s="340">
        <v>1236894</v>
      </c>
      <c r="F35" s="340"/>
      <c r="G35" s="341"/>
      <c r="H35" s="340"/>
      <c r="I35" s="340"/>
      <c r="J35" s="340"/>
      <c r="K35" s="340"/>
      <c r="L35" s="340"/>
      <c r="M35" s="340"/>
      <c r="N35" s="340"/>
      <c r="O35" s="335">
        <f>SUM(D35:N36)</f>
        <v>1236894</v>
      </c>
    </row>
    <row r="36" spans="1:16" customFormat="1" ht="17.25" customHeight="1">
      <c r="A36" s="338"/>
      <c r="B36" s="339"/>
      <c r="C36" s="343"/>
      <c r="D36" s="340"/>
      <c r="E36" s="340"/>
      <c r="F36" s="340"/>
      <c r="G36" s="341"/>
      <c r="H36" s="340"/>
      <c r="I36" s="340"/>
      <c r="J36" s="340"/>
      <c r="K36" s="340"/>
      <c r="L36" s="340"/>
      <c r="M36" s="340"/>
      <c r="N36" s="340"/>
      <c r="O36" s="335"/>
    </row>
    <row r="37" spans="1:16" customFormat="1" ht="17.25" customHeight="1">
      <c r="A37" s="358" t="s">
        <v>210</v>
      </c>
      <c r="B37" s="359"/>
      <c r="C37" s="342" t="s">
        <v>209</v>
      </c>
      <c r="D37" s="340"/>
      <c r="E37" s="340"/>
      <c r="F37" s="340"/>
      <c r="G37" s="340"/>
      <c r="H37" s="340"/>
      <c r="I37" s="340"/>
      <c r="J37" s="340"/>
      <c r="K37" s="340"/>
      <c r="L37" s="340"/>
      <c r="M37" s="340"/>
      <c r="N37" s="340"/>
      <c r="O37" s="335"/>
    </row>
    <row r="38" spans="1:16" customFormat="1" ht="17.25" customHeight="1">
      <c r="A38" s="358"/>
      <c r="B38" s="359"/>
      <c r="C38" s="343"/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35"/>
    </row>
    <row r="39" spans="1:16" customFormat="1" ht="17.25" customHeight="1">
      <c r="A39" s="358"/>
      <c r="B39" s="359"/>
      <c r="C39" s="342" t="s">
        <v>208</v>
      </c>
      <c r="D39" s="340">
        <v>200000</v>
      </c>
      <c r="E39" s="340"/>
      <c r="F39" s="340"/>
      <c r="G39" s="340">
        <v>600000</v>
      </c>
      <c r="H39" s="340"/>
      <c r="I39" s="340"/>
      <c r="J39" s="340"/>
      <c r="K39" s="340">
        <v>65200000</v>
      </c>
      <c r="L39" s="340"/>
      <c r="M39" s="340"/>
      <c r="N39" s="340"/>
      <c r="O39" s="335">
        <f>SUM(D39:N40)</f>
        <v>66000000</v>
      </c>
    </row>
    <row r="40" spans="1:16" customFormat="1" ht="17.25" customHeight="1">
      <c r="A40" s="358"/>
      <c r="B40" s="359"/>
      <c r="C40" s="343"/>
      <c r="D40" s="34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35"/>
    </row>
    <row r="41" spans="1:16" customFormat="1" ht="17.25" customHeight="1">
      <c r="A41" s="358"/>
      <c r="B41" s="359"/>
      <c r="C41" s="342" t="s">
        <v>197</v>
      </c>
      <c r="D41" s="340">
        <v>168640</v>
      </c>
      <c r="E41" s="340"/>
      <c r="F41" s="340"/>
      <c r="G41" s="340">
        <v>444400</v>
      </c>
      <c r="H41" s="340"/>
      <c r="I41" s="340"/>
      <c r="J41" s="340"/>
      <c r="K41" s="340">
        <v>60866101</v>
      </c>
      <c r="L41" s="340"/>
      <c r="M41" s="340"/>
      <c r="N41" s="340"/>
      <c r="O41" s="335">
        <f>SUM(D41:N42)</f>
        <v>61479141</v>
      </c>
    </row>
    <row r="42" spans="1:16" customFormat="1" ht="17.25" customHeight="1" thickBot="1">
      <c r="A42" s="358"/>
      <c r="B42" s="359"/>
      <c r="C42" s="343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35"/>
    </row>
    <row r="43" spans="1:16" customFormat="1" ht="17.25" customHeight="1">
      <c r="A43" s="363" t="s">
        <v>1</v>
      </c>
      <c r="B43" s="364"/>
      <c r="C43" s="367" t="s">
        <v>209</v>
      </c>
      <c r="D43" s="340">
        <f>D3+D9+D15+D21+D27+D37</f>
        <v>11657974</v>
      </c>
      <c r="E43" s="340"/>
      <c r="F43" s="340"/>
      <c r="G43" s="349">
        <f>G3+G9+G15</f>
        <v>13538080</v>
      </c>
      <c r="H43" s="340">
        <v>1270000</v>
      </c>
      <c r="I43" s="340">
        <v>950000</v>
      </c>
      <c r="J43" s="340">
        <v>1850000</v>
      </c>
      <c r="K43" s="349">
        <v>580000</v>
      </c>
      <c r="L43" s="340"/>
      <c r="M43" s="340">
        <f>M3+M9+M15</f>
        <v>6514043</v>
      </c>
      <c r="N43" s="340">
        <v>11679500</v>
      </c>
      <c r="O43" s="335">
        <f>O3+O9+O15+O21+O27+O37</f>
        <v>48039597</v>
      </c>
      <c r="P43" s="21"/>
    </row>
    <row r="44" spans="1:16" customFormat="1" ht="17.25" customHeight="1">
      <c r="A44" s="365"/>
      <c r="B44" s="366"/>
      <c r="C44" s="343"/>
      <c r="D44" s="340"/>
      <c r="E44" s="340"/>
      <c r="F44" s="340"/>
      <c r="G44" s="350"/>
      <c r="H44" s="340"/>
      <c r="I44" s="340"/>
      <c r="J44" s="340"/>
      <c r="K44" s="350"/>
      <c r="L44" s="340"/>
      <c r="M44" s="340"/>
      <c r="N44" s="340"/>
      <c r="O44" s="335"/>
    </row>
    <row r="45" spans="1:16" customFormat="1" ht="17.25" customHeight="1">
      <c r="A45" s="365"/>
      <c r="B45" s="366"/>
      <c r="C45" s="342" t="s">
        <v>208</v>
      </c>
      <c r="D45" s="340">
        <f>SUM(D5+D11+D17+D29+D39)</f>
        <v>23540000</v>
      </c>
      <c r="E45" s="340">
        <f>SUM(E29+E33)</f>
        <v>1724305</v>
      </c>
      <c r="F45" s="340"/>
      <c r="G45" s="340">
        <f>SUM(G5+G11+G17+G29+G39)</f>
        <v>14239680</v>
      </c>
      <c r="H45" s="340">
        <f>SUM(H17)</f>
        <v>1270000</v>
      </c>
      <c r="I45" s="340">
        <f>SUM(I17)</f>
        <v>950000</v>
      </c>
      <c r="J45" s="340">
        <f>SUM(J17)</f>
        <v>2200000</v>
      </c>
      <c r="K45" s="340">
        <f>SUM(K5+K11+K17+K39)</f>
        <v>93601554</v>
      </c>
      <c r="L45" s="340">
        <f>SUM(L17)</f>
        <v>3494470</v>
      </c>
      <c r="M45" s="340">
        <f>SUM(M5+M11+M17+M39)</f>
        <v>7935100</v>
      </c>
      <c r="N45" s="340">
        <f>SUM(N17+N23)</f>
        <v>21679500</v>
      </c>
      <c r="O45" s="335">
        <f>O5+O11+O17+O23+O29+O33+O39</f>
        <v>223387156</v>
      </c>
    </row>
    <row r="46" spans="1:16" customFormat="1" ht="17.25" customHeight="1">
      <c r="A46" s="365"/>
      <c r="B46" s="366"/>
      <c r="C46" s="343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35"/>
    </row>
    <row r="47" spans="1:16" customFormat="1" ht="17.25" customHeight="1">
      <c r="A47" s="365"/>
      <c r="B47" s="366"/>
      <c r="C47" s="342" t="s">
        <v>197</v>
      </c>
      <c r="D47" s="335">
        <f>D7+D13+D19+D25+D31+D35+D41</f>
        <v>16796010</v>
      </c>
      <c r="E47" s="335">
        <f>E31+E35</f>
        <v>1724305</v>
      </c>
      <c r="F47" s="335">
        <f>F7+F13+F19</f>
        <v>34490009</v>
      </c>
      <c r="G47" s="335">
        <f>G7+G13+G19+G31+G41</f>
        <v>2575296</v>
      </c>
      <c r="H47" s="335">
        <v>14972</v>
      </c>
      <c r="I47" s="335">
        <v>820703</v>
      </c>
      <c r="J47" s="335">
        <f>J19+J41</f>
        <v>2010999</v>
      </c>
      <c r="K47" s="335">
        <f>K7+K13+K19+K41</f>
        <v>75950614</v>
      </c>
      <c r="L47" s="335">
        <v>3494470</v>
      </c>
      <c r="M47" s="335">
        <f>M7+M13+M19+M41</f>
        <v>7015107</v>
      </c>
      <c r="N47" s="335">
        <f>N19+N25</f>
        <v>12738155</v>
      </c>
      <c r="O47" s="335">
        <f>O7+O13+O19+O25+O31+O35+O41</f>
        <v>157630640</v>
      </c>
    </row>
    <row r="48" spans="1:16" customFormat="1" ht="17.25" customHeight="1">
      <c r="A48" s="365"/>
      <c r="B48" s="366"/>
      <c r="C48" s="343"/>
      <c r="D48" s="335"/>
      <c r="E48" s="335"/>
      <c r="F48" s="335"/>
      <c r="G48" s="335"/>
      <c r="H48" s="335"/>
      <c r="I48" s="335"/>
      <c r="J48" s="335"/>
      <c r="K48" s="335"/>
      <c r="L48" s="335"/>
      <c r="M48" s="335"/>
      <c r="N48" s="335"/>
      <c r="O48" s="335"/>
    </row>
    <row r="49" spans="1:14">
      <c r="N49" s="22"/>
    </row>
    <row r="50" spans="1:14">
      <c r="H50" s="211"/>
      <c r="I50" s="211"/>
      <c r="J50" s="211"/>
      <c r="K50" s="211"/>
      <c r="L50" s="211"/>
      <c r="M50" s="211"/>
      <c r="N50" s="211"/>
    </row>
    <row r="51" spans="1:14" s="25" customFormat="1" ht="18.600000000000001" customHeight="1">
      <c r="A51" s="27"/>
      <c r="B51" s="176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4"/>
    </row>
    <row r="52" spans="1:14" s="25" customFormat="1" ht="18.600000000000001" customHeight="1">
      <c r="A52" s="27"/>
      <c r="B52" s="176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4"/>
    </row>
    <row r="53" spans="1:14" s="25" customFormat="1" ht="18.600000000000001" customHeight="1">
      <c r="A53" s="27"/>
      <c r="B53" s="176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4"/>
    </row>
    <row r="54" spans="1:14" s="25" customFormat="1" ht="18.600000000000001" customHeight="1">
      <c r="A54" s="27"/>
      <c r="B54" s="176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4"/>
    </row>
    <row r="55" spans="1:14" s="25" customFormat="1" ht="18.600000000000001" customHeight="1">
      <c r="A55" s="27"/>
      <c r="B55" s="176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4"/>
    </row>
    <row r="56" spans="1:14" s="25" customFormat="1" ht="18.600000000000001" customHeight="1">
      <c r="A56" s="27"/>
      <c r="B56" s="176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4"/>
    </row>
    <row r="57" spans="1:14" s="25" customFormat="1" ht="18.600000000000001" customHeight="1">
      <c r="A57" s="27"/>
      <c r="B57" s="176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4"/>
    </row>
    <row r="58" spans="1:14" s="25" customFormat="1" ht="18.600000000000001" customHeight="1">
      <c r="A58" s="27"/>
      <c r="B58" s="176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4"/>
    </row>
    <row r="59" spans="1:14" s="25" customFormat="1" ht="18.600000000000001" customHeight="1">
      <c r="A59" s="27"/>
      <c r="B59" s="176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6"/>
      <c r="N59" s="24"/>
    </row>
    <row r="60" spans="1:14" s="25" customFormat="1" ht="18.600000000000001" customHeight="1">
      <c r="A60" s="27"/>
      <c r="B60" s="176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4"/>
    </row>
    <row r="61" spans="1:14" s="25" customFormat="1" ht="18.600000000000001" customHeight="1">
      <c r="A61" s="27"/>
      <c r="B61" s="176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4"/>
    </row>
    <row r="62" spans="1:14" s="25" customFormat="1" ht="18.600000000000001" customHeight="1">
      <c r="A62" s="27"/>
      <c r="B62" s="176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4"/>
    </row>
    <row r="63" spans="1:14" s="25" customFormat="1" ht="18.600000000000001" customHeight="1">
      <c r="A63" s="27"/>
      <c r="B63" s="176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4"/>
    </row>
    <row r="64" spans="1:14" s="25" customFormat="1" ht="18.600000000000001" customHeight="1">
      <c r="A64" s="27"/>
      <c r="B64" s="176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4"/>
    </row>
    <row r="65" spans="1:25" s="25" customFormat="1" ht="18.600000000000001" customHeight="1">
      <c r="A65" s="27"/>
      <c r="B65" s="176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4"/>
    </row>
    <row r="66" spans="1:25" s="25" customFormat="1" ht="18.600000000000001" customHeight="1">
      <c r="A66" s="27"/>
      <c r="B66" s="176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6"/>
      <c r="N66" s="24"/>
    </row>
    <row r="67" spans="1:25" s="25" customFormat="1" ht="18.600000000000001" customHeight="1">
      <c r="A67" s="177"/>
      <c r="B67" s="176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6"/>
      <c r="N67" s="24"/>
    </row>
    <row r="68" spans="1:25" s="25" customFormat="1" ht="18.600000000000001" customHeight="1">
      <c r="A68" s="27"/>
      <c r="B68" s="176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6"/>
      <c r="N68" s="24"/>
    </row>
    <row r="69" spans="1:25" s="25" customFormat="1" ht="18.600000000000001" customHeight="1">
      <c r="A69" s="27"/>
      <c r="B69" s="176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6"/>
      <c r="N69" s="24"/>
    </row>
    <row r="70" spans="1:25" s="25" customFormat="1" ht="18.600000000000001" customHeight="1">
      <c r="A70" s="27"/>
      <c r="B70" s="176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6"/>
      <c r="N70" s="24"/>
    </row>
    <row r="71" spans="1:25" s="25" customFormat="1" ht="18.600000000000001" customHeight="1">
      <c r="A71" s="27"/>
      <c r="B71" s="176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4"/>
    </row>
    <row r="72" spans="1:25" ht="21.95" customHeight="1">
      <c r="B72" s="176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4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</row>
    <row r="73" spans="1:25" ht="17.25" customHeight="1">
      <c r="B73" s="176"/>
      <c r="C73" s="29"/>
      <c r="D73" s="29"/>
      <c r="E73" s="29"/>
      <c r="F73" s="29"/>
      <c r="G73" s="29"/>
      <c r="H73" s="23"/>
      <c r="I73" s="23"/>
      <c r="J73" s="23"/>
      <c r="K73" s="29"/>
      <c r="L73" s="29"/>
      <c r="M73" s="29"/>
      <c r="N73" s="24"/>
    </row>
    <row r="74" spans="1:25" ht="18" customHeight="1">
      <c r="B74" s="176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4"/>
    </row>
    <row r="75" spans="1:25" ht="21.95" customHeight="1">
      <c r="B75" s="176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1"/>
    </row>
    <row r="76" spans="1:25" ht="21.95" customHeight="1">
      <c r="B76" s="176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24"/>
    </row>
    <row r="77" spans="1:25" ht="15" customHeight="1">
      <c r="A77" s="27"/>
      <c r="B77" s="176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</row>
    <row r="78" spans="1:25" ht="15" customHeight="1">
      <c r="A78" s="27"/>
      <c r="B78" s="176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</row>
    <row r="79" spans="1:25" ht="15" customHeight="1">
      <c r="A79" s="27"/>
      <c r="B79" s="176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</row>
    <row r="80" spans="1:25" ht="15" customHeight="1">
      <c r="A80" s="27"/>
      <c r="B80" s="176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</row>
    <row r="81" spans="1:14" ht="15" customHeight="1">
      <c r="A81" s="27"/>
      <c r="B81" s="176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</row>
    <row r="82" spans="1:14" ht="15" customHeight="1">
      <c r="A82" s="27"/>
      <c r="B82" s="176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</row>
    <row r="83" spans="1:14" ht="15" customHeight="1">
      <c r="A83" s="27"/>
      <c r="B83" s="176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</row>
    <row r="84" spans="1:14" ht="15" customHeight="1">
      <c r="A84" s="27"/>
      <c r="B84" s="176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</row>
    <row r="85" spans="1:14" ht="15" customHeight="1">
      <c r="A85" s="27"/>
      <c r="B85" s="176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</row>
    <row r="86" spans="1:14" ht="15" customHeight="1">
      <c r="A86" s="27"/>
      <c r="B86" s="176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</row>
    <row r="87" spans="1:14">
      <c r="A87" s="27"/>
      <c r="B87" s="176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</row>
    <row r="88" spans="1:14">
      <c r="B88" s="176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spans="1:14">
      <c r="B89" s="176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</row>
    <row r="90" spans="1:14">
      <c r="B90" s="176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</row>
    <row r="91" spans="1:14">
      <c r="B91" s="176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</row>
    <row r="92" spans="1:14">
      <c r="B92" s="176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</row>
    <row r="93" spans="1:14">
      <c r="A93" s="27"/>
      <c r="B93" s="176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</row>
    <row r="94" spans="1:14">
      <c r="A94" s="27"/>
      <c r="B94" s="27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>
      <c r="A95" s="27"/>
      <c r="B95" s="27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>
      <c r="A96" s="27"/>
      <c r="B96" s="27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>
      <c r="A97" s="27"/>
      <c r="B97" s="27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>
      <c r="A98" s="27"/>
      <c r="B98" s="27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</sheetData>
  <mergeCells count="309">
    <mergeCell ref="H13:H14"/>
    <mergeCell ref="H7:H8"/>
    <mergeCell ref="L5:L6"/>
    <mergeCell ref="L11:L12"/>
    <mergeCell ref="F39:F40"/>
    <mergeCell ref="F41:F42"/>
    <mergeCell ref="H39:H40"/>
    <mergeCell ref="G39:G40"/>
    <mergeCell ref="F27:F28"/>
    <mergeCell ref="F29:F30"/>
    <mergeCell ref="F43:F44"/>
    <mergeCell ref="F45:F46"/>
    <mergeCell ref="F47:F48"/>
    <mergeCell ref="H45:H46"/>
    <mergeCell ref="H43:H44"/>
    <mergeCell ref="H41:H42"/>
    <mergeCell ref="F37:F38"/>
    <mergeCell ref="F9:F10"/>
    <mergeCell ref="F11:F12"/>
    <mergeCell ref="F13:F14"/>
    <mergeCell ref="F15:F16"/>
    <mergeCell ref="F17:F18"/>
    <mergeCell ref="F19:F20"/>
    <mergeCell ref="O39:O40"/>
    <mergeCell ref="N39:N40"/>
    <mergeCell ref="K39:K40"/>
    <mergeCell ref="O37:O38"/>
    <mergeCell ref="N37:N38"/>
    <mergeCell ref="O31:O32"/>
    <mergeCell ref="N31:N32"/>
    <mergeCell ref="K31:K32"/>
    <mergeCell ref="O33:O34"/>
    <mergeCell ref="N33:N34"/>
    <mergeCell ref="D29:D30"/>
    <mergeCell ref="O25:O26"/>
    <mergeCell ref="O27:O28"/>
    <mergeCell ref="I27:I28"/>
    <mergeCell ref="N25:N26"/>
    <mergeCell ref="K25:K26"/>
    <mergeCell ref="N27:N28"/>
    <mergeCell ref="M29:M30"/>
    <mergeCell ref="L29:L30"/>
    <mergeCell ref="M27:M28"/>
    <mergeCell ref="H15:H16"/>
    <mergeCell ref="N17:N18"/>
    <mergeCell ref="J19:J20"/>
    <mergeCell ref="H17:H18"/>
    <mergeCell ref="O23:O24"/>
    <mergeCell ref="N13:N14"/>
    <mergeCell ref="O13:O14"/>
    <mergeCell ref="N21:N22"/>
    <mergeCell ref="O15:O16"/>
    <mergeCell ref="O17:O18"/>
    <mergeCell ref="G25:G26"/>
    <mergeCell ref="L19:L20"/>
    <mergeCell ref="L21:L22"/>
    <mergeCell ref="H25:H26"/>
    <mergeCell ref="I25:I26"/>
    <mergeCell ref="O29:O30"/>
    <mergeCell ref="N29:N30"/>
    <mergeCell ref="O19:O20"/>
    <mergeCell ref="O21:O22"/>
    <mergeCell ref="N19:N20"/>
    <mergeCell ref="I23:I24"/>
    <mergeCell ref="N23:N24"/>
    <mergeCell ref="K23:K24"/>
    <mergeCell ref="K21:K22"/>
    <mergeCell ref="M17:M18"/>
    <mergeCell ref="M15:M16"/>
    <mergeCell ref="N15:N16"/>
    <mergeCell ref="G19:G20"/>
    <mergeCell ref="H19:H20"/>
    <mergeCell ref="K17:K18"/>
    <mergeCell ref="I19:I20"/>
    <mergeCell ref="K19:K20"/>
    <mergeCell ref="E21:E22"/>
    <mergeCell ref="J21:J22"/>
    <mergeCell ref="D25:D26"/>
    <mergeCell ref="D19:D20"/>
    <mergeCell ref="D23:D24"/>
    <mergeCell ref="G17:G18"/>
    <mergeCell ref="D21:D22"/>
    <mergeCell ref="F21:F22"/>
    <mergeCell ref="F23:F24"/>
    <mergeCell ref="F25:F26"/>
    <mergeCell ref="E23:E24"/>
    <mergeCell ref="E25:E26"/>
    <mergeCell ref="M13:M14"/>
    <mergeCell ref="M11:M12"/>
    <mergeCell ref="D7:D8"/>
    <mergeCell ref="D11:D12"/>
    <mergeCell ref="G21:G22"/>
    <mergeCell ref="G13:G14"/>
    <mergeCell ref="E19:E20"/>
    <mergeCell ref="I15:I16"/>
    <mergeCell ref="D15:D16"/>
    <mergeCell ref="I21:I22"/>
    <mergeCell ref="K13:K14"/>
    <mergeCell ref="I13:I14"/>
    <mergeCell ref="K15:K16"/>
    <mergeCell ref="L17:L18"/>
    <mergeCell ref="J15:J16"/>
    <mergeCell ref="J17:J18"/>
    <mergeCell ref="L15:L16"/>
    <mergeCell ref="J13:J14"/>
    <mergeCell ref="O9:O10"/>
    <mergeCell ref="N9:N10"/>
    <mergeCell ref="O7:O8"/>
    <mergeCell ref="O5:O6"/>
    <mergeCell ref="M7:M8"/>
    <mergeCell ref="K9:K10"/>
    <mergeCell ref="M9:M10"/>
    <mergeCell ref="L9:L10"/>
    <mergeCell ref="L7:L8"/>
    <mergeCell ref="E15:E16"/>
    <mergeCell ref="E17:E18"/>
    <mergeCell ref="G9:G10"/>
    <mergeCell ref="D17:D18"/>
    <mergeCell ref="N5:N6"/>
    <mergeCell ref="N7:N8"/>
    <mergeCell ref="I9:I10"/>
    <mergeCell ref="I7:I8"/>
    <mergeCell ref="N11:N12"/>
    <mergeCell ref="I17:I18"/>
    <mergeCell ref="O3:O4"/>
    <mergeCell ref="O11:O12"/>
    <mergeCell ref="D47:D48"/>
    <mergeCell ref="M3:M4"/>
    <mergeCell ref="N3:N4"/>
    <mergeCell ref="M5:M6"/>
    <mergeCell ref="D5:D6"/>
    <mergeCell ref="G5:G6"/>
    <mergeCell ref="E45:E46"/>
    <mergeCell ref="E47:E48"/>
    <mergeCell ref="A43:B48"/>
    <mergeCell ref="C43:C44"/>
    <mergeCell ref="C45:C46"/>
    <mergeCell ref="C47:C48"/>
    <mergeCell ref="J31:J32"/>
    <mergeCell ref="H47:H48"/>
    <mergeCell ref="G43:G44"/>
    <mergeCell ref="D45:D46"/>
    <mergeCell ref="G45:G46"/>
    <mergeCell ref="E43:E44"/>
    <mergeCell ref="D43:D44"/>
    <mergeCell ref="G47:G48"/>
    <mergeCell ref="C27:C28"/>
    <mergeCell ref="E31:E32"/>
    <mergeCell ref="E39:E40"/>
    <mergeCell ref="E41:E42"/>
    <mergeCell ref="G37:G38"/>
    <mergeCell ref="D41:D42"/>
    <mergeCell ref="G41:G42"/>
    <mergeCell ref="D39:D40"/>
    <mergeCell ref="C29:C30"/>
    <mergeCell ref="C31:C32"/>
    <mergeCell ref="G29:G30"/>
    <mergeCell ref="D13:D14"/>
    <mergeCell ref="D27:D28"/>
    <mergeCell ref="G27:G28"/>
    <mergeCell ref="G23:G24"/>
    <mergeCell ref="G15:G16"/>
    <mergeCell ref="D31:D32"/>
    <mergeCell ref="G31:G32"/>
    <mergeCell ref="A15:B20"/>
    <mergeCell ref="C13:C14"/>
    <mergeCell ref="C23:C24"/>
    <mergeCell ref="C15:C16"/>
    <mergeCell ref="C17:C18"/>
    <mergeCell ref="C19:C20"/>
    <mergeCell ref="A21:B26"/>
    <mergeCell ref="C21:C22"/>
    <mergeCell ref="C25:C26"/>
    <mergeCell ref="C11:C12"/>
    <mergeCell ref="D3:D4"/>
    <mergeCell ref="A37:B42"/>
    <mergeCell ref="C37:C38"/>
    <mergeCell ref="C39:C40"/>
    <mergeCell ref="C41:C42"/>
    <mergeCell ref="A27:B32"/>
    <mergeCell ref="A9:B14"/>
    <mergeCell ref="C9:C10"/>
    <mergeCell ref="D37:D38"/>
    <mergeCell ref="B1:N1"/>
    <mergeCell ref="A3:B8"/>
    <mergeCell ref="C3:C4"/>
    <mergeCell ref="C5:C6"/>
    <mergeCell ref="C7:C8"/>
    <mergeCell ref="G3:G4"/>
    <mergeCell ref="K3:K4"/>
    <mergeCell ref="H3:H4"/>
    <mergeCell ref="L3:L4"/>
    <mergeCell ref="J7:J8"/>
    <mergeCell ref="M31:M32"/>
    <mergeCell ref="I37:I38"/>
    <mergeCell ref="I31:I32"/>
    <mergeCell ref="M25:M26"/>
    <mergeCell ref="M23:M24"/>
    <mergeCell ref="M19:M20"/>
    <mergeCell ref="M21:M22"/>
    <mergeCell ref="M37:M38"/>
    <mergeCell ref="L23:L24"/>
    <mergeCell ref="J23:J24"/>
    <mergeCell ref="L27:L28"/>
    <mergeCell ref="H31:H32"/>
    <mergeCell ref="H35:H36"/>
    <mergeCell ref="H33:H34"/>
    <mergeCell ref="H37:H38"/>
    <mergeCell ref="J25:J26"/>
    <mergeCell ref="L25:L26"/>
    <mergeCell ref="K27:K28"/>
    <mergeCell ref="I29:I30"/>
    <mergeCell ref="K29:K30"/>
    <mergeCell ref="I47:I48"/>
    <mergeCell ref="K47:K48"/>
    <mergeCell ref="J33:J34"/>
    <mergeCell ref="K45:K46"/>
    <mergeCell ref="I45:I46"/>
    <mergeCell ref="M39:M40"/>
    <mergeCell ref="M33:M34"/>
    <mergeCell ref="M35:M36"/>
    <mergeCell ref="K41:K42"/>
    <mergeCell ref="J43:J44"/>
    <mergeCell ref="J45:J46"/>
    <mergeCell ref="I43:I44"/>
    <mergeCell ref="L39:L40"/>
    <mergeCell ref="J39:J40"/>
    <mergeCell ref="K37:K38"/>
    <mergeCell ref="I39:I40"/>
    <mergeCell ref="K43:K44"/>
    <mergeCell ref="I41:I42"/>
    <mergeCell ref="O47:O48"/>
    <mergeCell ref="N47:N48"/>
    <mergeCell ref="M45:M46"/>
    <mergeCell ref="N45:N46"/>
    <mergeCell ref="M43:M44"/>
    <mergeCell ref="M41:M42"/>
    <mergeCell ref="O45:O46"/>
    <mergeCell ref="N41:N42"/>
    <mergeCell ref="M47:M48"/>
    <mergeCell ref="A2:C2"/>
    <mergeCell ref="E3:E4"/>
    <mergeCell ref="J3:J4"/>
    <mergeCell ref="J9:J10"/>
    <mergeCell ref="H9:H10"/>
    <mergeCell ref="I3:I4"/>
    <mergeCell ref="I5:I6"/>
    <mergeCell ref="D9:D10"/>
    <mergeCell ref="E9:E10"/>
    <mergeCell ref="F3:F4"/>
    <mergeCell ref="J5:J6"/>
    <mergeCell ref="H5:H6"/>
    <mergeCell ref="K5:K6"/>
    <mergeCell ref="K7:K8"/>
    <mergeCell ref="O43:O44"/>
    <mergeCell ref="O41:O42"/>
    <mergeCell ref="N43:N44"/>
    <mergeCell ref="H23:H24"/>
    <mergeCell ref="H21:H22"/>
    <mergeCell ref="L13:L14"/>
    <mergeCell ref="E5:E6"/>
    <mergeCell ref="E7:E8"/>
    <mergeCell ref="E11:E12"/>
    <mergeCell ref="E13:E14"/>
    <mergeCell ref="G11:G12"/>
    <mergeCell ref="J11:J12"/>
    <mergeCell ref="G7:G8"/>
    <mergeCell ref="H11:H12"/>
    <mergeCell ref="F5:F6"/>
    <mergeCell ref="F7:F8"/>
    <mergeCell ref="K11:K12"/>
    <mergeCell ref="I11:I12"/>
    <mergeCell ref="E37:E38"/>
    <mergeCell ref="J37:J38"/>
    <mergeCell ref="E27:E28"/>
    <mergeCell ref="H27:H28"/>
    <mergeCell ref="J27:J28"/>
    <mergeCell ref="E29:E30"/>
    <mergeCell ref="H29:H30"/>
    <mergeCell ref="J29:J30"/>
    <mergeCell ref="L31:L32"/>
    <mergeCell ref="C35:C36"/>
    <mergeCell ref="D33:D34"/>
    <mergeCell ref="D35:D36"/>
    <mergeCell ref="E33:E34"/>
    <mergeCell ref="E35:E36"/>
    <mergeCell ref="F31:F32"/>
    <mergeCell ref="F33:F34"/>
    <mergeCell ref="F35:F36"/>
    <mergeCell ref="L41:L42"/>
    <mergeCell ref="J41:J42"/>
    <mergeCell ref="G33:G34"/>
    <mergeCell ref="G35:G36"/>
    <mergeCell ref="C33:C34"/>
    <mergeCell ref="J47:J48"/>
    <mergeCell ref="L45:L46"/>
    <mergeCell ref="L47:L48"/>
    <mergeCell ref="L43:L44"/>
    <mergeCell ref="L37:L38"/>
    <mergeCell ref="O35:O36"/>
    <mergeCell ref="A33:B36"/>
    <mergeCell ref="L33:L34"/>
    <mergeCell ref="K35:K36"/>
    <mergeCell ref="L35:L36"/>
    <mergeCell ref="J35:J36"/>
    <mergeCell ref="I33:I34"/>
    <mergeCell ref="I35:I36"/>
    <mergeCell ref="K33:K34"/>
    <mergeCell ref="N35:N36"/>
  </mergeCells>
  <printOptions horizontalCentered="1"/>
  <pageMargins left="0" right="0" top="0.19685039370078741" bottom="0.19685039370078741" header="0.51181102362204722" footer="0.51181102362204722"/>
  <pageSetup paperSize="8" scale="93" orientation="landscape" horizontalDpi="200" verticalDpi="200" r:id="rId1"/>
  <headerFooter alignWithMargins="0">
    <oddHeader>&amp;R&amp;"Times New Roman,Normál"
3. melléklet</oddHeader>
  </headerFooter>
  <ignoredErrors>
    <ignoredError sqref="K45 O15 O21 O1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A1:G29"/>
  <sheetViews>
    <sheetView view="pageLayout" workbookViewId="0">
      <selection activeCell="C31" sqref="C31"/>
    </sheetView>
  </sheetViews>
  <sheetFormatPr defaultRowHeight="12.75"/>
  <cols>
    <col min="1" max="1" width="22.5703125" customWidth="1"/>
    <col min="2" max="2" width="18" customWidth="1"/>
    <col min="3" max="3" width="15.42578125" customWidth="1"/>
    <col min="4" max="4" width="15.28515625" customWidth="1"/>
    <col min="5" max="5" width="20.7109375" customWidth="1"/>
    <col min="6" max="6" width="23.5703125" customWidth="1"/>
    <col min="7" max="7" width="12.5703125" customWidth="1"/>
  </cols>
  <sheetData>
    <row r="1" spans="1:7" ht="15.75">
      <c r="A1" s="368" t="s">
        <v>48</v>
      </c>
      <c r="B1" s="368"/>
      <c r="C1" s="368"/>
      <c r="D1" s="368"/>
      <c r="E1" s="368"/>
      <c r="F1" s="368"/>
      <c r="G1" s="368"/>
    </row>
    <row r="2" spans="1:7" ht="14.25" thickBot="1">
      <c r="A2" s="35"/>
      <c r="B2" s="36"/>
      <c r="C2" s="370" t="s">
        <v>249</v>
      </c>
      <c r="D2" s="370"/>
      <c r="E2" s="370"/>
      <c r="F2" s="369" t="s">
        <v>232</v>
      </c>
      <c r="G2" s="369"/>
    </row>
    <row r="3" spans="1:7" ht="36.75" thickBot="1">
      <c r="A3" s="37" t="s">
        <v>49</v>
      </c>
      <c r="B3" s="63" t="s">
        <v>50</v>
      </c>
      <c r="C3" s="38" t="s">
        <v>51</v>
      </c>
      <c r="D3" s="38"/>
      <c r="E3" s="38"/>
      <c r="F3" s="39"/>
      <c r="G3" s="40"/>
    </row>
    <row r="4" spans="1:7" ht="13.5" thickBot="1">
      <c r="A4" s="62" t="s">
        <v>52</v>
      </c>
      <c r="B4" s="64" t="s">
        <v>53</v>
      </c>
      <c r="C4" s="41" t="s">
        <v>54</v>
      </c>
      <c r="D4" s="41" t="s">
        <v>55</v>
      </c>
      <c r="E4" s="41" t="s">
        <v>56</v>
      </c>
      <c r="F4" s="42" t="s">
        <v>57</v>
      </c>
      <c r="G4" s="43" t="s">
        <v>58</v>
      </c>
    </row>
    <row r="5" spans="1:7" ht="34.5" customHeight="1">
      <c r="A5" s="214" t="s">
        <v>270</v>
      </c>
      <c r="B5" s="221">
        <v>60100201</v>
      </c>
      <c r="C5" s="49" t="s">
        <v>281</v>
      </c>
      <c r="D5" s="44"/>
      <c r="E5" s="44"/>
      <c r="F5" s="46"/>
      <c r="G5" s="47">
        <f t="shared" ref="G5:G20" si="0">+D5+F5</f>
        <v>0</v>
      </c>
    </row>
    <row r="6" spans="1:7" ht="38.25">
      <c r="A6" s="243" t="s">
        <v>284</v>
      </c>
      <c r="B6" s="221">
        <v>1378940</v>
      </c>
      <c r="C6" s="49">
        <v>2020</v>
      </c>
      <c r="D6" s="44"/>
      <c r="E6" s="44"/>
      <c r="F6" s="46"/>
      <c r="G6" s="47">
        <f t="shared" si="0"/>
        <v>0</v>
      </c>
    </row>
    <row r="7" spans="1:7">
      <c r="A7" s="242"/>
      <c r="B7" s="222"/>
      <c r="C7" s="49"/>
      <c r="D7" s="44"/>
      <c r="E7" s="44"/>
      <c r="F7" s="46"/>
      <c r="G7" s="47">
        <f t="shared" si="0"/>
        <v>0</v>
      </c>
    </row>
    <row r="8" spans="1:7">
      <c r="A8" s="61"/>
      <c r="B8" s="179"/>
      <c r="C8" s="49"/>
      <c r="D8" s="44"/>
      <c r="E8" s="44"/>
      <c r="F8" s="46"/>
      <c r="G8" s="47">
        <f t="shared" si="0"/>
        <v>0</v>
      </c>
    </row>
    <row r="9" spans="1:7">
      <c r="A9" s="61"/>
      <c r="B9" s="179"/>
      <c r="C9" s="49"/>
      <c r="D9" s="44"/>
      <c r="E9" s="44"/>
      <c r="F9" s="46"/>
      <c r="G9" s="47">
        <f t="shared" si="0"/>
        <v>0</v>
      </c>
    </row>
    <row r="10" spans="1:7">
      <c r="A10" s="61"/>
      <c r="B10" s="179"/>
      <c r="C10" s="49"/>
      <c r="D10" s="44"/>
      <c r="E10" s="44"/>
      <c r="F10" s="46"/>
      <c r="G10" s="47">
        <f t="shared" si="0"/>
        <v>0</v>
      </c>
    </row>
    <row r="11" spans="1:7">
      <c r="A11" s="61"/>
      <c r="B11" s="179"/>
      <c r="C11" s="49"/>
      <c r="D11" s="44"/>
      <c r="E11" s="44"/>
      <c r="F11" s="46"/>
      <c r="G11" s="47">
        <f t="shared" si="0"/>
        <v>0</v>
      </c>
    </row>
    <row r="12" spans="1:7">
      <c r="A12" s="151"/>
      <c r="B12" s="44"/>
      <c r="C12" s="49"/>
      <c r="D12" s="44"/>
      <c r="E12" s="44"/>
      <c r="F12" s="46"/>
      <c r="G12" s="47">
        <f t="shared" si="0"/>
        <v>0</v>
      </c>
    </row>
    <row r="13" spans="1:7">
      <c r="A13" s="151"/>
      <c r="B13" s="44"/>
      <c r="C13" s="49"/>
      <c r="D13" s="44"/>
      <c r="E13" s="44"/>
      <c r="F13" s="46"/>
      <c r="G13" s="47">
        <f t="shared" si="0"/>
        <v>0</v>
      </c>
    </row>
    <row r="14" spans="1:7">
      <c r="A14" s="151"/>
      <c r="B14" s="44"/>
      <c r="C14" s="49"/>
      <c r="D14" s="44"/>
      <c r="E14" s="44"/>
      <c r="F14" s="46"/>
      <c r="G14" s="47">
        <f t="shared" si="0"/>
        <v>0</v>
      </c>
    </row>
    <row r="15" spans="1:7">
      <c r="A15" s="151"/>
      <c r="B15" s="44"/>
      <c r="C15" s="49"/>
      <c r="D15" s="44"/>
      <c r="E15" s="44"/>
      <c r="F15" s="46"/>
      <c r="G15" s="47">
        <f t="shared" si="0"/>
        <v>0</v>
      </c>
    </row>
    <row r="16" spans="1:7">
      <c r="A16" s="151"/>
      <c r="B16" s="44"/>
      <c r="C16" s="49"/>
      <c r="D16" s="44"/>
      <c r="E16" s="44"/>
      <c r="F16" s="46"/>
      <c r="G16" s="47">
        <f t="shared" si="0"/>
        <v>0</v>
      </c>
    </row>
    <row r="17" spans="1:7">
      <c r="A17" s="151"/>
      <c r="B17" s="44"/>
      <c r="C17" s="49"/>
      <c r="D17" s="44"/>
      <c r="E17" s="44"/>
      <c r="F17" s="46"/>
      <c r="G17" s="47">
        <f t="shared" si="0"/>
        <v>0</v>
      </c>
    </row>
    <row r="18" spans="1:7">
      <c r="A18" s="48"/>
      <c r="B18" s="44"/>
      <c r="C18" s="45"/>
      <c r="D18" s="44"/>
      <c r="E18" s="44"/>
      <c r="F18" s="46"/>
      <c r="G18" s="47">
        <f t="shared" si="0"/>
        <v>0</v>
      </c>
    </row>
    <row r="19" spans="1:7">
      <c r="A19" s="48"/>
      <c r="B19" s="44"/>
      <c r="C19" s="45"/>
      <c r="D19" s="44"/>
      <c r="E19" s="44"/>
      <c r="F19" s="46"/>
      <c r="G19" s="47">
        <f t="shared" si="0"/>
        <v>0</v>
      </c>
    </row>
    <row r="20" spans="1:7" ht="13.5" thickBot="1">
      <c r="A20" s="50"/>
      <c r="B20" s="51"/>
      <c r="C20" s="52"/>
      <c r="D20" s="51"/>
      <c r="E20" s="51"/>
      <c r="F20" s="53"/>
      <c r="G20" s="47">
        <f t="shared" si="0"/>
        <v>0</v>
      </c>
    </row>
    <row r="21" spans="1:7" ht="13.5" thickBot="1">
      <c r="A21" s="54" t="s">
        <v>47</v>
      </c>
      <c r="B21" s="55">
        <f>SUM(B5:B20)</f>
        <v>61479141</v>
      </c>
      <c r="C21" s="56"/>
      <c r="D21" s="55">
        <f>SUM(D5:D20)</f>
        <v>0</v>
      </c>
      <c r="E21" s="55">
        <f>SUM(E5:E20)</f>
        <v>0</v>
      </c>
      <c r="F21" s="55">
        <f>SUM(F5:F20)</f>
        <v>0</v>
      </c>
      <c r="G21" s="57">
        <f>SUM(G5:G20)</f>
        <v>0</v>
      </c>
    </row>
    <row r="22" spans="1:7">
      <c r="A22" s="58"/>
      <c r="B22" s="59"/>
      <c r="C22" s="59"/>
      <c r="D22" s="59"/>
      <c r="E22" s="59"/>
      <c r="F22" s="60"/>
      <c r="G22" s="60"/>
    </row>
    <row r="23" spans="1:7">
      <c r="A23" s="58"/>
      <c r="B23" s="59"/>
      <c r="C23" s="59"/>
      <c r="D23" s="59"/>
      <c r="E23" s="59"/>
      <c r="F23" s="59"/>
      <c r="G23" s="59"/>
    </row>
    <row r="24" spans="1:7">
      <c r="A24" s="58"/>
      <c r="B24" s="59"/>
      <c r="C24" s="59"/>
      <c r="D24" s="59"/>
      <c r="E24" s="59"/>
      <c r="F24" s="59"/>
      <c r="G24" s="59"/>
    </row>
    <row r="25" spans="1:7">
      <c r="A25" s="58"/>
      <c r="B25" s="59"/>
      <c r="C25" s="59"/>
      <c r="D25" s="59"/>
      <c r="E25" s="59"/>
      <c r="F25" s="59"/>
      <c r="G25" s="59"/>
    </row>
    <row r="26" spans="1:7">
      <c r="A26" s="58"/>
      <c r="B26" s="59"/>
      <c r="C26" s="59"/>
      <c r="D26" s="59"/>
      <c r="E26" s="59"/>
      <c r="F26" s="59"/>
      <c r="G26" s="59"/>
    </row>
    <row r="27" spans="1:7">
      <c r="A27" s="58"/>
      <c r="B27" s="59"/>
      <c r="C27" s="59"/>
      <c r="D27" s="59"/>
      <c r="E27" s="59"/>
      <c r="F27" s="59"/>
      <c r="G27" s="59"/>
    </row>
    <row r="28" spans="1:7">
      <c r="A28" s="58"/>
      <c r="B28" s="59"/>
      <c r="C28" s="59"/>
      <c r="D28" s="59"/>
      <c r="E28" s="59"/>
      <c r="F28" s="59"/>
      <c r="G28" s="59"/>
    </row>
    <row r="29" spans="1:7">
      <c r="A29" s="58"/>
      <c r="B29" s="59"/>
      <c r="C29" s="59"/>
      <c r="D29" s="59"/>
      <c r="E29" s="59"/>
      <c r="F29" s="59"/>
      <c r="G29" s="59"/>
    </row>
  </sheetData>
  <mergeCells count="3">
    <mergeCell ref="A1:G1"/>
    <mergeCell ref="F2:G2"/>
    <mergeCell ref="C2:E2"/>
  </mergeCells>
  <pageMargins left="0.7" right="0.7" top="0.75" bottom="0.75" header="0.3" footer="0.3"/>
  <pageSetup paperSize="9" orientation="landscape" r:id="rId1"/>
  <headerFooter>
    <oddHeader>&amp;R4. melléklet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2:I22"/>
  <sheetViews>
    <sheetView view="pageLayout" workbookViewId="0">
      <selection activeCell="G29" sqref="G29"/>
    </sheetView>
  </sheetViews>
  <sheetFormatPr defaultRowHeight="12.75"/>
  <cols>
    <col min="1" max="1" width="14.42578125" customWidth="1"/>
    <col min="2" max="2" width="18.85546875" customWidth="1"/>
    <col min="5" max="5" width="13.85546875" customWidth="1"/>
    <col min="6" max="6" width="16.28515625" customWidth="1"/>
    <col min="7" max="7" width="16.7109375" customWidth="1"/>
    <col min="8" max="8" width="14.42578125" customWidth="1"/>
    <col min="9" max="9" width="19.140625" customWidth="1"/>
  </cols>
  <sheetData>
    <row r="2" spans="1:9" ht="15.75">
      <c r="A2" s="373" t="s">
        <v>59</v>
      </c>
      <c r="B2" s="374"/>
      <c r="C2" s="374"/>
      <c r="D2" s="374"/>
      <c r="E2" s="374"/>
      <c r="F2" s="374"/>
      <c r="G2" s="374"/>
      <c r="H2" s="374"/>
      <c r="I2" s="374"/>
    </row>
    <row r="3" spans="1:9" ht="15.75">
      <c r="A3" s="185"/>
      <c r="B3" s="186"/>
      <c r="C3" s="186"/>
      <c r="D3" s="374" t="s">
        <v>249</v>
      </c>
      <c r="E3" s="374"/>
      <c r="F3" s="374"/>
      <c r="G3" s="186"/>
      <c r="H3" s="186"/>
      <c r="I3" s="186"/>
    </row>
    <row r="4" spans="1:9" ht="14.25" thickBot="1">
      <c r="A4" s="65"/>
      <c r="B4" s="65"/>
      <c r="C4" s="65"/>
      <c r="D4" s="65"/>
      <c r="E4" s="65"/>
      <c r="F4" s="65"/>
      <c r="G4" s="65"/>
      <c r="H4" s="375" t="s">
        <v>231</v>
      </c>
      <c r="I4" s="375"/>
    </row>
    <row r="5" spans="1:9" ht="13.5" thickBot="1">
      <c r="A5" s="376" t="s">
        <v>60</v>
      </c>
      <c r="B5" s="378" t="s">
        <v>61</v>
      </c>
      <c r="C5" s="380" t="s">
        <v>62</v>
      </c>
      <c r="D5" s="382" t="s">
        <v>63</v>
      </c>
      <c r="E5" s="383"/>
      <c r="F5" s="383"/>
      <c r="G5" s="383"/>
      <c r="H5" s="383"/>
      <c r="I5" s="384" t="s">
        <v>64</v>
      </c>
    </row>
    <row r="6" spans="1:9" ht="24.75" thickBot="1">
      <c r="A6" s="377"/>
      <c r="B6" s="379"/>
      <c r="C6" s="381"/>
      <c r="D6" s="66" t="s">
        <v>65</v>
      </c>
      <c r="E6" s="66" t="s">
        <v>66</v>
      </c>
      <c r="F6" s="66" t="s">
        <v>67</v>
      </c>
      <c r="G6" s="67" t="s">
        <v>68</v>
      </c>
      <c r="H6" s="67" t="s">
        <v>69</v>
      </c>
      <c r="I6" s="385"/>
    </row>
    <row r="7" spans="1:9" ht="13.5" thickBot="1">
      <c r="A7" s="68" t="s">
        <v>52</v>
      </c>
      <c r="B7" s="69" t="s">
        <v>53</v>
      </c>
      <c r="C7" s="69" t="s">
        <v>54</v>
      </c>
      <c r="D7" s="69" t="s">
        <v>55</v>
      </c>
      <c r="E7" s="69" t="s">
        <v>56</v>
      </c>
      <c r="F7" s="69" t="s">
        <v>57</v>
      </c>
      <c r="G7" s="69" t="s">
        <v>70</v>
      </c>
      <c r="H7" s="69" t="s">
        <v>71</v>
      </c>
      <c r="I7" s="70" t="s">
        <v>72</v>
      </c>
    </row>
    <row r="8" spans="1:9">
      <c r="A8" s="386" t="s">
        <v>73</v>
      </c>
      <c r="B8" s="387"/>
      <c r="C8" s="387"/>
      <c r="D8" s="387"/>
      <c r="E8" s="387"/>
      <c r="F8" s="387"/>
      <c r="G8" s="387"/>
      <c r="H8" s="387"/>
      <c r="I8" s="388"/>
    </row>
    <row r="9" spans="1:9" ht="23.25" customHeight="1">
      <c r="A9" s="71" t="s">
        <v>74</v>
      </c>
      <c r="B9" s="72" t="s">
        <v>75</v>
      </c>
      <c r="C9" s="73"/>
      <c r="D9" s="73"/>
      <c r="E9" s="73"/>
      <c r="F9" s="73"/>
      <c r="G9" s="74"/>
      <c r="H9" s="75">
        <f t="shared" ref="H9:H15" si="0">SUM(D9:G9)</f>
        <v>0</v>
      </c>
      <c r="I9" s="76">
        <f t="shared" ref="I9:I15" si="1">C9+H9</f>
        <v>0</v>
      </c>
    </row>
    <row r="10" spans="1:9" ht="26.25" customHeight="1">
      <c r="A10" s="71" t="s">
        <v>76</v>
      </c>
      <c r="B10" s="72" t="s">
        <v>77</v>
      </c>
      <c r="C10" s="73">
        <v>1236894</v>
      </c>
      <c r="D10" s="73"/>
      <c r="E10" s="73"/>
      <c r="F10" s="73"/>
      <c r="G10" s="74"/>
      <c r="H10" s="75">
        <f t="shared" si="0"/>
        <v>0</v>
      </c>
      <c r="I10" s="76">
        <v>1236894</v>
      </c>
    </row>
    <row r="11" spans="1:9" ht="30.75" customHeight="1">
      <c r="A11" s="71" t="s">
        <v>78</v>
      </c>
      <c r="B11" s="72" t="s">
        <v>79</v>
      </c>
      <c r="C11" s="73"/>
      <c r="D11" s="73"/>
      <c r="E11" s="73"/>
      <c r="F11" s="73"/>
      <c r="G11" s="74"/>
      <c r="H11" s="75">
        <f t="shared" si="0"/>
        <v>0</v>
      </c>
      <c r="I11" s="76">
        <f t="shared" si="1"/>
        <v>0</v>
      </c>
    </row>
    <row r="12" spans="1:9" ht="29.25" customHeight="1">
      <c r="A12" s="71" t="s">
        <v>80</v>
      </c>
      <c r="B12" s="72" t="s">
        <v>81</v>
      </c>
      <c r="C12" s="73"/>
      <c r="D12" s="73"/>
      <c r="E12" s="73"/>
      <c r="F12" s="73"/>
      <c r="G12" s="74"/>
      <c r="H12" s="75">
        <f t="shared" si="0"/>
        <v>0</v>
      </c>
      <c r="I12" s="76">
        <f t="shared" si="1"/>
        <v>0</v>
      </c>
    </row>
    <row r="13" spans="1:9" ht="30" customHeight="1">
      <c r="A13" s="71" t="s">
        <v>82</v>
      </c>
      <c r="B13" s="72" t="s">
        <v>83</v>
      </c>
      <c r="C13" s="73"/>
      <c r="D13" s="73"/>
      <c r="E13" s="73"/>
      <c r="F13" s="73"/>
      <c r="G13" s="74"/>
      <c r="H13" s="75">
        <f t="shared" si="0"/>
        <v>0</v>
      </c>
      <c r="I13" s="76">
        <f t="shared" si="1"/>
        <v>0</v>
      </c>
    </row>
    <row r="14" spans="1:9">
      <c r="A14" s="77" t="s">
        <v>84</v>
      </c>
      <c r="B14" s="78" t="s">
        <v>85</v>
      </c>
      <c r="C14" s="79"/>
      <c r="D14" s="79"/>
      <c r="E14" s="79"/>
      <c r="F14" s="79"/>
      <c r="G14" s="80"/>
      <c r="H14" s="75">
        <f t="shared" si="0"/>
        <v>0</v>
      </c>
      <c r="I14" s="76">
        <f t="shared" si="1"/>
        <v>0</v>
      </c>
    </row>
    <row r="15" spans="1:9" ht="13.5" thickBot="1">
      <c r="A15" s="81" t="s">
        <v>86</v>
      </c>
      <c r="B15" s="82" t="s">
        <v>87</v>
      </c>
      <c r="C15" s="83"/>
      <c r="D15" s="83"/>
      <c r="E15" s="83"/>
      <c r="F15" s="83"/>
      <c r="G15" s="84"/>
      <c r="H15" s="75">
        <f t="shared" si="0"/>
        <v>0</v>
      </c>
      <c r="I15" s="76">
        <f t="shared" si="1"/>
        <v>0</v>
      </c>
    </row>
    <row r="16" spans="1:9" ht="13.5" thickBot="1">
      <c r="A16" s="389" t="s">
        <v>88</v>
      </c>
      <c r="B16" s="390"/>
      <c r="C16" s="85">
        <f t="shared" ref="C16:I16" si="2">SUM(C9:C15)</f>
        <v>1236894</v>
      </c>
      <c r="D16" s="85">
        <f t="shared" si="2"/>
        <v>0</v>
      </c>
      <c r="E16" s="85">
        <f t="shared" si="2"/>
        <v>0</v>
      </c>
      <c r="F16" s="85">
        <f t="shared" si="2"/>
        <v>0</v>
      </c>
      <c r="G16" s="86">
        <f t="shared" si="2"/>
        <v>0</v>
      </c>
      <c r="H16" s="86">
        <f t="shared" si="2"/>
        <v>0</v>
      </c>
      <c r="I16" s="87">
        <f t="shared" si="2"/>
        <v>1236894</v>
      </c>
    </row>
    <row r="17" spans="1:9">
      <c r="A17" s="391" t="s">
        <v>89</v>
      </c>
      <c r="B17" s="392"/>
      <c r="C17" s="392"/>
      <c r="D17" s="392"/>
      <c r="E17" s="392"/>
      <c r="F17" s="392"/>
      <c r="G17" s="392"/>
      <c r="H17" s="392"/>
      <c r="I17" s="393"/>
    </row>
    <row r="18" spans="1:9">
      <c r="A18" s="71" t="s">
        <v>74</v>
      </c>
      <c r="B18" s="72" t="s">
        <v>90</v>
      </c>
      <c r="C18" s="73"/>
      <c r="D18" s="73"/>
      <c r="E18" s="73"/>
      <c r="F18" s="73"/>
      <c r="G18" s="74"/>
      <c r="H18" s="75">
        <f>SUM(D18:G18)</f>
        <v>0</v>
      </c>
      <c r="I18" s="76">
        <f>C18+H18</f>
        <v>0</v>
      </c>
    </row>
    <row r="19" spans="1:9" ht="13.5" thickBot="1">
      <c r="A19" s="81" t="s">
        <v>76</v>
      </c>
      <c r="B19" s="82" t="s">
        <v>87</v>
      </c>
      <c r="C19" s="83"/>
      <c r="D19" s="83"/>
      <c r="E19" s="83"/>
      <c r="F19" s="83"/>
      <c r="G19" s="84"/>
      <c r="H19" s="75">
        <f>SUM(D19:G19)</f>
        <v>0</v>
      </c>
      <c r="I19" s="88">
        <f>C19+H19</f>
        <v>0</v>
      </c>
    </row>
    <row r="20" spans="1:9" ht="13.5" thickBot="1">
      <c r="A20" s="389" t="s">
        <v>91</v>
      </c>
      <c r="B20" s="390"/>
      <c r="C20" s="85">
        <f t="shared" ref="C20:I20" si="3">SUM(C18:C19)</f>
        <v>0</v>
      </c>
      <c r="D20" s="85">
        <f t="shared" si="3"/>
        <v>0</v>
      </c>
      <c r="E20" s="85">
        <f t="shared" si="3"/>
        <v>0</v>
      </c>
      <c r="F20" s="85">
        <f t="shared" si="3"/>
        <v>0</v>
      </c>
      <c r="G20" s="86">
        <f t="shared" si="3"/>
        <v>0</v>
      </c>
      <c r="H20" s="86">
        <f t="shared" si="3"/>
        <v>0</v>
      </c>
      <c r="I20" s="87">
        <f t="shared" si="3"/>
        <v>0</v>
      </c>
    </row>
    <row r="21" spans="1:9" ht="13.5" thickBot="1">
      <c r="A21" s="371" t="s">
        <v>92</v>
      </c>
      <c r="B21" s="372"/>
      <c r="C21" s="89">
        <f t="shared" ref="C21:I21" si="4">C16+C20</f>
        <v>1236894</v>
      </c>
      <c r="D21" s="89">
        <f t="shared" si="4"/>
        <v>0</v>
      </c>
      <c r="E21" s="89">
        <f t="shared" si="4"/>
        <v>0</v>
      </c>
      <c r="F21" s="89">
        <f t="shared" si="4"/>
        <v>0</v>
      </c>
      <c r="G21" s="89">
        <f t="shared" si="4"/>
        <v>0</v>
      </c>
      <c r="H21" s="89">
        <f t="shared" si="4"/>
        <v>0</v>
      </c>
      <c r="I21" s="87">
        <f t="shared" si="4"/>
        <v>1236894</v>
      </c>
    </row>
    <row r="22" spans="1:9">
      <c r="A22" s="65"/>
      <c r="B22" s="65"/>
      <c r="C22" s="65"/>
      <c r="D22" s="65"/>
      <c r="E22" s="65"/>
      <c r="F22" s="65"/>
      <c r="G22" s="65"/>
      <c r="H22" s="65"/>
      <c r="I22" s="65"/>
    </row>
  </sheetData>
  <mergeCells count="13">
    <mergeCell ref="A16:B16"/>
    <mergeCell ref="A17:I17"/>
    <mergeCell ref="A20:B20"/>
    <mergeCell ref="A21:B21"/>
    <mergeCell ref="A2:I2"/>
    <mergeCell ref="H4:I4"/>
    <mergeCell ref="A5:A6"/>
    <mergeCell ref="B5:B6"/>
    <mergeCell ref="C5:C6"/>
    <mergeCell ref="D3:F3"/>
    <mergeCell ref="D5:H5"/>
    <mergeCell ref="I5:I6"/>
    <mergeCell ref="A8:I8"/>
  </mergeCells>
  <pageMargins left="0.7" right="0.7" top="0.75" bottom="0.75" header="0.3" footer="0.3"/>
  <pageSetup paperSize="9" orientation="landscape" r:id="rId1"/>
  <headerFooter>
    <oddHeader>&amp;R5. melléklet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C41"/>
  <sheetViews>
    <sheetView view="pageLayout" workbookViewId="0">
      <selection activeCell="C37" sqref="C37"/>
    </sheetView>
  </sheetViews>
  <sheetFormatPr defaultRowHeight="12.75"/>
  <cols>
    <col min="1" max="1" width="37.28515625" customWidth="1"/>
    <col min="2" max="2" width="8.42578125" customWidth="1"/>
    <col min="3" max="3" width="36" customWidth="1"/>
  </cols>
  <sheetData>
    <row r="1" spans="1:3" ht="15.75">
      <c r="A1" s="395" t="s">
        <v>93</v>
      </c>
      <c r="B1" s="395"/>
      <c r="C1" s="395"/>
    </row>
    <row r="2" spans="1:3" ht="15.75">
      <c r="A2" s="395" t="s">
        <v>94</v>
      </c>
      <c r="B2" s="395"/>
      <c r="C2" s="395"/>
    </row>
    <row r="3" spans="1:3" ht="15.75">
      <c r="A3" s="395" t="s">
        <v>249</v>
      </c>
      <c r="B3" s="395"/>
      <c r="C3" s="395"/>
    </row>
    <row r="4" spans="1:3" ht="16.5" thickBot="1">
      <c r="A4" s="90"/>
      <c r="B4" s="91"/>
      <c r="C4" s="92" t="s">
        <v>230</v>
      </c>
    </row>
    <row r="5" spans="1:3">
      <c r="A5" s="396" t="s">
        <v>95</v>
      </c>
      <c r="B5" s="399" t="s">
        <v>96</v>
      </c>
      <c r="C5" s="402" t="s">
        <v>97</v>
      </c>
    </row>
    <row r="6" spans="1:3">
      <c r="A6" s="397"/>
      <c r="B6" s="400"/>
      <c r="C6" s="403"/>
    </row>
    <row r="7" spans="1:3">
      <c r="A7" s="398"/>
      <c r="B7" s="401"/>
      <c r="C7" s="404"/>
    </row>
    <row r="8" spans="1:3" ht="13.5" thickBot="1">
      <c r="A8" s="93" t="s">
        <v>98</v>
      </c>
      <c r="B8" s="94" t="s">
        <v>53</v>
      </c>
      <c r="C8" s="94" t="s">
        <v>54</v>
      </c>
    </row>
    <row r="9" spans="1:3" ht="18" customHeight="1" thickBot="1">
      <c r="A9" s="95" t="s">
        <v>99</v>
      </c>
      <c r="B9" s="96" t="s">
        <v>74</v>
      </c>
      <c r="C9" s="97"/>
    </row>
    <row r="10" spans="1:3" ht="18" customHeight="1" thickBot="1">
      <c r="A10" s="98" t="s">
        <v>100</v>
      </c>
      <c r="B10" s="96" t="s">
        <v>76</v>
      </c>
      <c r="C10" s="99">
        <v>118196785</v>
      </c>
    </row>
    <row r="11" spans="1:3" ht="27.75" customHeight="1" thickBot="1">
      <c r="A11" s="98" t="s">
        <v>101</v>
      </c>
      <c r="B11" s="96" t="s">
        <v>78</v>
      </c>
      <c r="C11" s="99">
        <v>60388307</v>
      </c>
    </row>
    <row r="12" spans="1:3" ht="28.5" customHeight="1" thickBot="1">
      <c r="A12" s="98" t="s">
        <v>102</v>
      </c>
      <c r="B12" s="96" t="s">
        <v>80</v>
      </c>
      <c r="C12" s="99">
        <v>5559705</v>
      </c>
    </row>
    <row r="13" spans="1:3" ht="20.25" customHeight="1" thickBot="1">
      <c r="A13" s="98" t="s">
        <v>103</v>
      </c>
      <c r="B13" s="96" t="s">
        <v>82</v>
      </c>
      <c r="C13" s="99"/>
    </row>
    <row r="14" spans="1:3" ht="24" customHeight="1" thickBot="1">
      <c r="A14" s="98" t="s">
        <v>104</v>
      </c>
      <c r="B14" s="96" t="s">
        <v>84</v>
      </c>
      <c r="C14" s="99">
        <v>52248773</v>
      </c>
    </row>
    <row r="15" spans="1:3" ht="20.25" customHeight="1" thickBot="1">
      <c r="A15" s="98" t="s">
        <v>105</v>
      </c>
      <c r="B15" s="96" t="s">
        <v>86</v>
      </c>
      <c r="C15" s="99"/>
    </row>
    <row r="16" spans="1:3" ht="21.75" customHeight="1" thickBot="1">
      <c r="A16" s="98" t="s">
        <v>106</v>
      </c>
      <c r="B16" s="96" t="s">
        <v>107</v>
      </c>
      <c r="C16" s="99"/>
    </row>
    <row r="17" spans="1:3" ht="21" customHeight="1" thickBot="1">
      <c r="A17" s="98" t="s">
        <v>108</v>
      </c>
      <c r="B17" s="96" t="s">
        <v>109</v>
      </c>
      <c r="C17" s="99">
        <v>1180000</v>
      </c>
    </row>
    <row r="18" spans="1:3" ht="29.25" customHeight="1" thickBot="1">
      <c r="A18" s="98" t="s">
        <v>110</v>
      </c>
      <c r="B18" s="96" t="s">
        <v>111</v>
      </c>
      <c r="C18" s="99"/>
    </row>
    <row r="19" spans="1:3" ht="29.25" customHeight="1" thickBot="1">
      <c r="A19" s="98" t="s">
        <v>112</v>
      </c>
      <c r="B19" s="96" t="s">
        <v>113</v>
      </c>
      <c r="C19" s="99"/>
    </row>
    <row r="20" spans="1:3" ht="23.25" customHeight="1" thickBot="1">
      <c r="A20" s="98" t="s">
        <v>114</v>
      </c>
      <c r="B20" s="96" t="s">
        <v>115</v>
      </c>
      <c r="C20" s="100"/>
    </row>
    <row r="21" spans="1:3" ht="26.25" customHeight="1" thickBot="1">
      <c r="A21" s="98" t="s">
        <v>116</v>
      </c>
      <c r="B21" s="96" t="s">
        <v>117</v>
      </c>
      <c r="C21" s="101">
        <v>119376785</v>
      </c>
    </row>
    <row r="22" spans="1:3" ht="18" customHeight="1" thickBot="1">
      <c r="A22" s="98" t="s">
        <v>118</v>
      </c>
      <c r="B22" s="96" t="s">
        <v>119</v>
      </c>
      <c r="C22" s="100">
        <v>0</v>
      </c>
    </row>
    <row r="23" spans="1:3" ht="15.75" customHeight="1" thickBot="1">
      <c r="A23" s="98" t="s">
        <v>120</v>
      </c>
      <c r="B23" s="96" t="s">
        <v>121</v>
      </c>
      <c r="C23" s="100"/>
    </row>
    <row r="24" spans="1:3" ht="26.25" customHeight="1" thickBot="1">
      <c r="A24" s="98" t="s">
        <v>122</v>
      </c>
      <c r="B24" s="96" t="s">
        <v>123</v>
      </c>
      <c r="C24" s="99">
        <f>SUM(C22:C23)</f>
        <v>0</v>
      </c>
    </row>
    <row r="25" spans="1:3" ht="21.75" customHeight="1" thickBot="1">
      <c r="A25" s="98" t="s">
        <v>124</v>
      </c>
      <c r="B25" s="96" t="s">
        <v>125</v>
      </c>
      <c r="C25" s="100"/>
    </row>
    <row r="26" spans="1:3" ht="15.75" customHeight="1" thickBot="1">
      <c r="A26" s="98" t="s">
        <v>126</v>
      </c>
      <c r="B26" s="96" t="s">
        <v>127</v>
      </c>
      <c r="C26" s="100">
        <v>572380</v>
      </c>
    </row>
    <row r="27" spans="1:3" ht="16.5" customHeight="1" thickBot="1">
      <c r="A27" s="98" t="s">
        <v>128</v>
      </c>
      <c r="B27" s="96" t="s">
        <v>129</v>
      </c>
      <c r="C27" s="100">
        <v>14849116</v>
      </c>
    </row>
    <row r="28" spans="1:3" ht="19.5" customHeight="1" thickBot="1">
      <c r="A28" s="98" t="s">
        <v>130</v>
      </c>
      <c r="B28" s="96" t="s">
        <v>131</v>
      </c>
      <c r="C28" s="100"/>
    </row>
    <row r="29" spans="1:3" ht="22.5" customHeight="1" thickBot="1">
      <c r="A29" s="98" t="s">
        <v>132</v>
      </c>
      <c r="B29" s="96" t="s">
        <v>133</v>
      </c>
      <c r="C29" s="101">
        <f>SUM(C26:C28)</f>
        <v>15421496</v>
      </c>
    </row>
    <row r="30" spans="1:3" ht="21.75" customHeight="1" thickBot="1">
      <c r="A30" s="98" t="s">
        <v>134</v>
      </c>
      <c r="B30" s="96" t="s">
        <v>135</v>
      </c>
      <c r="C30" s="100">
        <v>16156962</v>
      </c>
    </row>
    <row r="31" spans="1:3" ht="27" customHeight="1" thickBot="1">
      <c r="A31" s="98" t="s">
        <v>136</v>
      </c>
      <c r="B31" s="96" t="s">
        <v>137</v>
      </c>
      <c r="C31" s="100"/>
    </row>
    <row r="32" spans="1:3" ht="23.25" customHeight="1" thickBot="1">
      <c r="A32" s="98" t="s">
        <v>138</v>
      </c>
      <c r="B32" s="96" t="s">
        <v>139</v>
      </c>
      <c r="C32" s="100">
        <v>25787228</v>
      </c>
    </row>
    <row r="33" spans="1:3" ht="23.25" customHeight="1" thickBot="1">
      <c r="A33" s="98" t="s">
        <v>140</v>
      </c>
      <c r="B33" s="96" t="s">
        <v>141</v>
      </c>
      <c r="C33" s="101">
        <f>SUM(C30:C32)</f>
        <v>41944190</v>
      </c>
    </row>
    <row r="34" spans="1:3" ht="23.25" customHeight="1" thickBot="1">
      <c r="A34" s="98" t="s">
        <v>142</v>
      </c>
      <c r="B34" s="96" t="s">
        <v>143</v>
      </c>
      <c r="C34" s="101">
        <v>27619339</v>
      </c>
    </row>
    <row r="35" spans="1:3" ht="20.25" customHeight="1" thickBot="1">
      <c r="A35" s="98" t="s">
        <v>144</v>
      </c>
      <c r="B35" s="96" t="s">
        <v>145</v>
      </c>
      <c r="C35" s="100"/>
    </row>
    <row r="36" spans="1:3" ht="16.5" customHeight="1" thickBot="1">
      <c r="A36" s="102" t="s">
        <v>146</v>
      </c>
      <c r="B36" s="96" t="s">
        <v>147</v>
      </c>
      <c r="C36" s="103">
        <f>SUM(C21,C24,C29,C33,C34,C35)</f>
        <v>204361810</v>
      </c>
    </row>
    <row r="37" spans="1:3" ht="15.75">
      <c r="A37" s="104"/>
      <c r="B37" s="91"/>
      <c r="C37" s="105"/>
    </row>
    <row r="38" spans="1:3" ht="15.75">
      <c r="A38" s="104"/>
      <c r="B38" s="91"/>
      <c r="C38" s="105"/>
    </row>
    <row r="39" spans="1:3" ht="15.75">
      <c r="A39" s="106"/>
      <c r="B39" s="91"/>
      <c r="C39" s="105"/>
    </row>
    <row r="40" spans="1:3" ht="15.75">
      <c r="A40" s="394"/>
      <c r="B40" s="394"/>
      <c r="C40" s="394"/>
    </row>
    <row r="41" spans="1:3" ht="15.75">
      <c r="A41" s="394"/>
      <c r="B41" s="394"/>
      <c r="C41" s="394"/>
    </row>
  </sheetData>
  <mergeCells count="8">
    <mergeCell ref="A41:C41"/>
    <mergeCell ref="A1:C1"/>
    <mergeCell ref="A2:C2"/>
    <mergeCell ref="A5:A7"/>
    <mergeCell ref="B5:B7"/>
    <mergeCell ref="C5:C7"/>
    <mergeCell ref="A40:C40"/>
    <mergeCell ref="A3:C3"/>
  </mergeCells>
  <pageMargins left="0.7" right="0.7" top="0.75" bottom="0.75" header="0.3" footer="0.3"/>
  <pageSetup paperSize="9" orientation="portrait" r:id="rId1"/>
  <headerFooter>
    <oddHeader>&amp;R6. melléklet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C21"/>
  <sheetViews>
    <sheetView view="pageLayout" workbookViewId="0">
      <selection activeCell="C18" sqref="C18"/>
    </sheetView>
  </sheetViews>
  <sheetFormatPr defaultRowHeight="12.75"/>
  <cols>
    <col min="1" max="1" width="36.85546875" customWidth="1"/>
    <col min="2" max="2" width="9" customWidth="1"/>
    <col min="3" max="3" width="21.42578125" customWidth="1"/>
  </cols>
  <sheetData>
    <row r="1" spans="1:3" ht="15.75">
      <c r="A1" s="405" t="s">
        <v>277</v>
      </c>
      <c r="B1" s="405"/>
      <c r="C1" s="405"/>
    </row>
    <row r="2" spans="1:3" ht="15.75">
      <c r="A2" s="405" t="s">
        <v>249</v>
      </c>
      <c r="B2" s="405"/>
      <c r="C2" s="405"/>
    </row>
    <row r="3" spans="1:3">
      <c r="A3" s="107"/>
      <c r="B3" s="108"/>
      <c r="C3" s="109"/>
    </row>
    <row r="4" spans="1:3" ht="13.5" thickBot="1">
      <c r="A4" s="107"/>
      <c r="B4" s="406" t="s">
        <v>231</v>
      </c>
      <c r="C4" s="406"/>
    </row>
    <row r="5" spans="1:3">
      <c r="A5" s="407" t="s">
        <v>148</v>
      </c>
      <c r="B5" s="409" t="s">
        <v>96</v>
      </c>
      <c r="C5" s="411" t="s">
        <v>149</v>
      </c>
    </row>
    <row r="6" spans="1:3">
      <c r="A6" s="408"/>
      <c r="B6" s="410"/>
      <c r="C6" s="412"/>
    </row>
    <row r="7" spans="1:3" ht="13.5" thickBot="1">
      <c r="A7" s="110" t="s">
        <v>52</v>
      </c>
      <c r="B7" s="111" t="s">
        <v>53</v>
      </c>
      <c r="C7" s="112" t="s">
        <v>54</v>
      </c>
    </row>
    <row r="8" spans="1:3" ht="22.5" customHeight="1">
      <c r="A8" s="98" t="s">
        <v>150</v>
      </c>
      <c r="B8" s="113" t="s">
        <v>151</v>
      </c>
      <c r="C8" s="114">
        <v>104150000</v>
      </c>
    </row>
    <row r="9" spans="1:3" ht="17.25" customHeight="1">
      <c r="A9" s="98" t="s">
        <v>152</v>
      </c>
      <c r="B9" s="115" t="s">
        <v>153</v>
      </c>
      <c r="C9" s="114"/>
    </row>
    <row r="10" spans="1:3" ht="33" customHeight="1">
      <c r="A10" s="98" t="s">
        <v>154</v>
      </c>
      <c r="B10" s="115" t="s">
        <v>155</v>
      </c>
      <c r="C10" s="114">
        <v>2737575</v>
      </c>
    </row>
    <row r="11" spans="1:3" ht="17.25" customHeight="1">
      <c r="A11" s="98" t="s">
        <v>156</v>
      </c>
      <c r="B11" s="115" t="s">
        <v>157</v>
      </c>
      <c r="C11" s="116">
        <v>77368218</v>
      </c>
    </row>
    <row r="12" spans="1:3" ht="26.25" customHeight="1">
      <c r="A12" s="98" t="s">
        <v>158</v>
      </c>
      <c r="B12" s="115" t="s">
        <v>159</v>
      </c>
      <c r="C12" s="116"/>
    </row>
    <row r="13" spans="1:3" ht="24" customHeight="1">
      <c r="A13" s="98" t="s">
        <v>160</v>
      </c>
      <c r="B13" s="115" t="s">
        <v>161</v>
      </c>
      <c r="C13" s="116">
        <v>13293965</v>
      </c>
    </row>
    <row r="14" spans="1:3" ht="15" customHeight="1">
      <c r="A14" s="98" t="s">
        <v>162</v>
      </c>
      <c r="B14" s="115" t="s">
        <v>163</v>
      </c>
      <c r="C14" s="117">
        <f>+C8+C9+C10+C11+C12+C13</f>
        <v>197549758</v>
      </c>
    </row>
    <row r="15" spans="1:3" ht="21" customHeight="1">
      <c r="A15" s="98" t="s">
        <v>164</v>
      </c>
      <c r="B15" s="115" t="s">
        <v>165</v>
      </c>
      <c r="C15" s="118">
        <v>1839523</v>
      </c>
    </row>
    <row r="16" spans="1:3" ht="25.5" customHeight="1">
      <c r="A16" s="98" t="s">
        <v>166</v>
      </c>
      <c r="B16" s="115" t="s">
        <v>167</v>
      </c>
      <c r="C16" s="116">
        <v>1436922</v>
      </c>
    </row>
    <row r="17" spans="1:3" ht="28.5" customHeight="1">
      <c r="A17" s="98" t="s">
        <v>168</v>
      </c>
      <c r="B17" s="115" t="s">
        <v>111</v>
      </c>
      <c r="C17" s="116">
        <v>536066</v>
      </c>
    </row>
    <row r="18" spans="1:3" ht="25.5" customHeight="1">
      <c r="A18" s="98" t="s">
        <v>169</v>
      </c>
      <c r="B18" s="115" t="s">
        <v>113</v>
      </c>
      <c r="C18" s="117">
        <f>+C15+C16+C17</f>
        <v>3812511</v>
      </c>
    </row>
    <row r="19" spans="1:3" ht="32.25" customHeight="1">
      <c r="A19" s="98" t="s">
        <v>170</v>
      </c>
      <c r="B19" s="115" t="s">
        <v>115</v>
      </c>
      <c r="C19" s="116"/>
    </row>
    <row r="20" spans="1:3" ht="27" customHeight="1">
      <c r="A20" s="98" t="s">
        <v>171</v>
      </c>
      <c r="B20" s="115" t="s">
        <v>117</v>
      </c>
      <c r="C20" s="116">
        <v>2999541</v>
      </c>
    </row>
    <row r="21" spans="1:3" ht="27" customHeight="1" thickBot="1">
      <c r="A21" s="119" t="s">
        <v>172</v>
      </c>
      <c r="B21" s="120" t="s">
        <v>119</v>
      </c>
      <c r="C21" s="121">
        <f>+C14+C18+C19+C20</f>
        <v>204361810</v>
      </c>
    </row>
  </sheetData>
  <mergeCells count="6">
    <mergeCell ref="A1:C1"/>
    <mergeCell ref="A2:C2"/>
    <mergeCell ref="B4:C4"/>
    <mergeCell ref="A5:A6"/>
    <mergeCell ref="B5:B6"/>
    <mergeCell ref="C5:C6"/>
  </mergeCells>
  <pageMargins left="0.7" right="0.7" top="0.75" bottom="0.75" header="0.3" footer="0.3"/>
  <pageSetup paperSize="9" orientation="portrait" r:id="rId1"/>
  <headerFooter>
    <oddHeader>&amp;R6. melléklet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C19"/>
  <sheetViews>
    <sheetView workbookViewId="0">
      <selection activeCell="F39" sqref="F39"/>
    </sheetView>
  </sheetViews>
  <sheetFormatPr defaultRowHeight="12.75"/>
  <cols>
    <col min="2" max="2" width="34.42578125" customWidth="1"/>
    <col min="3" max="3" width="33.140625" customWidth="1"/>
  </cols>
  <sheetData>
    <row r="1" spans="1:3" ht="15">
      <c r="A1" s="65"/>
      <c r="B1" s="65"/>
      <c r="C1" s="122" t="s">
        <v>200</v>
      </c>
    </row>
    <row r="2" spans="1:3" ht="14.25">
      <c r="A2" s="123"/>
      <c r="B2" s="123"/>
      <c r="C2" s="123"/>
    </row>
    <row r="3" spans="1:3" ht="14.25">
      <c r="A3" s="413" t="s">
        <v>173</v>
      </c>
      <c r="B3" s="413"/>
      <c r="C3" s="413"/>
    </row>
    <row r="4" spans="1:3">
      <c r="A4" s="65"/>
      <c r="B4" s="65"/>
      <c r="C4" s="124"/>
    </row>
    <row r="5" spans="1:3">
      <c r="B5" s="414" t="s">
        <v>249</v>
      </c>
      <c r="C5" s="414"/>
    </row>
    <row r="6" spans="1:3" ht="13.5" thickBot="1"/>
    <row r="7" spans="1:3" ht="15" thickBot="1">
      <c r="A7" s="125" t="s">
        <v>60</v>
      </c>
      <c r="B7" s="126" t="s">
        <v>174</v>
      </c>
      <c r="C7" s="127" t="s">
        <v>201</v>
      </c>
    </row>
    <row r="8" spans="1:3" ht="23.25" customHeight="1">
      <c r="A8" s="128" t="s">
        <v>74</v>
      </c>
      <c r="B8" s="129" t="s">
        <v>278</v>
      </c>
      <c r="C8" s="223">
        <v>79654397</v>
      </c>
    </row>
    <row r="9" spans="1:3">
      <c r="A9" s="130" t="s">
        <v>76</v>
      </c>
      <c r="B9" s="131" t="s">
        <v>175</v>
      </c>
      <c r="C9" s="224">
        <v>78491207</v>
      </c>
    </row>
    <row r="10" spans="1:3">
      <c r="A10" s="130" t="s">
        <v>78</v>
      </c>
      <c r="B10" s="131" t="s">
        <v>176</v>
      </c>
      <c r="C10" s="224">
        <v>1163190</v>
      </c>
    </row>
    <row r="11" spans="1:3" s="155" customFormat="1">
      <c r="A11" s="180" t="s">
        <v>80</v>
      </c>
      <c r="B11" s="181" t="s">
        <v>177</v>
      </c>
      <c r="C11" s="225">
        <v>198303298</v>
      </c>
    </row>
    <row r="12" spans="1:3" s="155" customFormat="1">
      <c r="A12" s="180" t="s">
        <v>82</v>
      </c>
      <c r="B12" s="182"/>
      <c r="C12" s="225"/>
    </row>
    <row r="13" spans="1:3" s="155" customFormat="1">
      <c r="A13" s="180" t="s">
        <v>84</v>
      </c>
      <c r="B13" s="182"/>
      <c r="C13" s="225"/>
    </row>
    <row r="14" spans="1:3" s="155" customFormat="1">
      <c r="A14" s="130" t="s">
        <v>86</v>
      </c>
      <c r="B14" s="215" t="s">
        <v>279</v>
      </c>
      <c r="C14" s="226">
        <v>108155559</v>
      </c>
    </row>
    <row r="15" spans="1:3" s="155" customFormat="1">
      <c r="A15" s="128" t="s">
        <v>107</v>
      </c>
      <c r="B15" s="215" t="s">
        <v>280</v>
      </c>
      <c r="C15" s="226">
        <v>3250000</v>
      </c>
    </row>
    <row r="16" spans="1:3" s="155" customFormat="1" ht="13.5" thickBot="1">
      <c r="A16" s="130" t="s">
        <v>109</v>
      </c>
      <c r="B16" s="132" t="s">
        <v>178</v>
      </c>
      <c r="C16" s="226">
        <v>157630640</v>
      </c>
    </row>
    <row r="17" spans="1:3" ht="24" customHeight="1">
      <c r="A17" s="130" t="s">
        <v>111</v>
      </c>
      <c r="B17" s="216" t="s">
        <v>282</v>
      </c>
      <c r="C17" s="227">
        <v>15421496</v>
      </c>
    </row>
    <row r="18" spans="1:3">
      <c r="A18" s="180" t="s">
        <v>113</v>
      </c>
      <c r="B18" s="131" t="s">
        <v>175</v>
      </c>
      <c r="C18" s="224">
        <v>572380</v>
      </c>
    </row>
    <row r="19" spans="1:3" ht="26.25" thickBot="1">
      <c r="A19" s="180" t="s">
        <v>115</v>
      </c>
      <c r="B19" s="187" t="s">
        <v>176</v>
      </c>
      <c r="C19" s="228">
        <v>14849116</v>
      </c>
    </row>
  </sheetData>
  <mergeCells count="2">
    <mergeCell ref="A3:C3"/>
    <mergeCell ref="B5:C5"/>
  </mergeCells>
  <conditionalFormatting sqref="C17">
    <cfRule type="cellIs" dxfId="0" priority="2" stopIfTrue="1" operator="notEqual">
      <formula>SUM(C18:C19)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E18"/>
  <sheetViews>
    <sheetView view="pageLayout" workbookViewId="0">
      <selection activeCell="E9" sqref="E9"/>
    </sheetView>
  </sheetViews>
  <sheetFormatPr defaultRowHeight="12.75"/>
  <cols>
    <col min="2" max="2" width="29.5703125" customWidth="1"/>
    <col min="3" max="3" width="12.85546875" customWidth="1"/>
    <col min="4" max="4" width="15.85546875" customWidth="1"/>
    <col min="5" max="5" width="19" customWidth="1"/>
  </cols>
  <sheetData>
    <row r="1" spans="2:5" ht="15.75">
      <c r="B1" s="415" t="s">
        <v>179</v>
      </c>
      <c r="C1" s="415"/>
      <c r="D1" s="415"/>
      <c r="E1" s="415"/>
    </row>
    <row r="2" spans="2:5" ht="15.75">
      <c r="B2" s="415" t="s">
        <v>180</v>
      </c>
      <c r="C2" s="415"/>
      <c r="D2" s="415"/>
      <c r="E2" s="415"/>
    </row>
    <row r="3" spans="2:5" ht="15.75">
      <c r="B3" s="415" t="s">
        <v>271</v>
      </c>
      <c r="C3" s="415"/>
      <c r="D3" s="415"/>
      <c r="E3" s="415"/>
    </row>
    <row r="4" spans="2:5" ht="16.5" thickBot="1">
      <c r="B4" s="416" t="s">
        <v>249</v>
      </c>
      <c r="C4" s="416"/>
      <c r="D4" s="416"/>
      <c r="E4" s="416"/>
    </row>
    <row r="5" spans="2:5" ht="33" customHeight="1" thickBot="1">
      <c r="B5" s="133" t="s">
        <v>181</v>
      </c>
      <c r="C5" s="134" t="s">
        <v>271</v>
      </c>
      <c r="D5" s="135" t="s">
        <v>182</v>
      </c>
      <c r="E5" s="135" t="s">
        <v>283</v>
      </c>
    </row>
    <row r="6" spans="2:5" ht="29.25" customHeight="1" thickBot="1">
      <c r="B6" s="136" t="s">
        <v>183</v>
      </c>
      <c r="C6" s="137"/>
      <c r="D6" s="138"/>
      <c r="E6" s="139">
        <v>0</v>
      </c>
    </row>
    <row r="7" spans="2:5" ht="27" customHeight="1" thickBot="1">
      <c r="B7" s="136" t="s">
        <v>184</v>
      </c>
      <c r="C7" s="140">
        <v>0</v>
      </c>
      <c r="D7" s="141">
        <v>0</v>
      </c>
      <c r="E7" s="139">
        <v>0</v>
      </c>
    </row>
    <row r="8" spans="2:5" ht="30.75" customHeight="1" thickBot="1">
      <c r="B8" s="136" t="s">
        <v>185</v>
      </c>
      <c r="C8" s="140">
        <v>0</v>
      </c>
      <c r="D8" s="141">
        <v>0</v>
      </c>
      <c r="E8" s="139">
        <v>0</v>
      </c>
    </row>
    <row r="9" spans="2:5" ht="25.5" customHeight="1" thickBot="1">
      <c r="B9" s="136" t="s">
        <v>186</v>
      </c>
      <c r="C9" s="140">
        <v>0</v>
      </c>
      <c r="D9" s="141">
        <v>0</v>
      </c>
      <c r="E9" s="139">
        <v>0</v>
      </c>
    </row>
    <row r="10" spans="2:5" ht="63" customHeight="1" thickBot="1">
      <c r="B10" s="136" t="s">
        <v>187</v>
      </c>
      <c r="C10" s="140">
        <v>0</v>
      </c>
      <c r="D10" s="141">
        <v>0</v>
      </c>
      <c r="E10" s="139">
        <v>0</v>
      </c>
    </row>
    <row r="11" spans="2:5" ht="18.75" customHeight="1" thickBot="1">
      <c r="B11" s="136" t="s">
        <v>188</v>
      </c>
      <c r="C11" s="140">
        <v>0</v>
      </c>
      <c r="D11" s="141">
        <v>0</v>
      </c>
      <c r="E11" s="139">
        <v>0</v>
      </c>
    </row>
    <row r="12" spans="2:5" ht="66.75" customHeight="1" thickBot="1">
      <c r="B12" s="136" t="s">
        <v>189</v>
      </c>
      <c r="C12" s="140">
        <v>0</v>
      </c>
      <c r="D12" s="141">
        <v>0</v>
      </c>
      <c r="E12" s="139"/>
    </row>
    <row r="13" spans="2:5" ht="68.25" customHeight="1" thickBot="1">
      <c r="B13" s="136" t="s">
        <v>190</v>
      </c>
      <c r="C13" s="140">
        <v>0</v>
      </c>
      <c r="D13" s="141">
        <v>0</v>
      </c>
      <c r="E13" s="139">
        <v>0</v>
      </c>
    </row>
    <row r="14" spans="2:5" ht="96.75" customHeight="1" thickBot="1">
      <c r="B14" s="136" t="s">
        <v>191</v>
      </c>
      <c r="C14" s="140">
        <v>0</v>
      </c>
      <c r="D14" s="141">
        <v>0</v>
      </c>
      <c r="E14" s="139">
        <v>0</v>
      </c>
    </row>
    <row r="15" spans="2:5" ht="42" customHeight="1" thickBot="1">
      <c r="B15" s="136" t="s">
        <v>192</v>
      </c>
      <c r="C15" s="140">
        <v>0</v>
      </c>
      <c r="D15" s="141">
        <v>0</v>
      </c>
      <c r="E15" s="139">
        <v>0</v>
      </c>
    </row>
    <row r="16" spans="2:5" ht="28.5" customHeight="1" thickBot="1">
      <c r="B16" s="136" t="s">
        <v>193</v>
      </c>
      <c r="C16" s="140">
        <v>0</v>
      </c>
      <c r="D16" s="141">
        <v>0</v>
      </c>
      <c r="E16" s="139">
        <v>0</v>
      </c>
    </row>
    <row r="17" spans="2:5" ht="33" customHeight="1" thickBot="1">
      <c r="B17" s="142" t="s">
        <v>194</v>
      </c>
      <c r="C17" s="143">
        <f>SUM(C6:C16)</f>
        <v>0</v>
      </c>
      <c r="D17" s="143">
        <f>SUM(D6:D16)</f>
        <v>0</v>
      </c>
      <c r="E17" s="144">
        <v>0</v>
      </c>
    </row>
    <row r="18" spans="2:5">
      <c r="B18" s="145" t="s">
        <v>227</v>
      </c>
      <c r="E18" s="146"/>
    </row>
  </sheetData>
  <mergeCells count="4">
    <mergeCell ref="B1:E1"/>
    <mergeCell ref="B2:E2"/>
    <mergeCell ref="B3:E3"/>
    <mergeCell ref="B4:E4"/>
  </mergeCells>
  <pageMargins left="0.7" right="0.7" top="0.75" bottom="0.75" header="0.3" footer="0.3"/>
  <pageSetup paperSize="9" orientation="portrait" r:id="rId1"/>
  <headerFooter>
    <oddHeader>&amp;R8. melléklet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Munkalapok</vt:lpstr>
      </vt:variant>
      <vt:variant>
        <vt:i4>10</vt:i4>
      </vt:variant>
    </vt:vector>
  </HeadingPairs>
  <TitlesOfParts>
    <vt:vector size="10" baseType="lpstr">
      <vt:lpstr>Mérleg 1</vt:lpstr>
      <vt:lpstr>Bevételek 2</vt:lpstr>
      <vt:lpstr>Kiadások 3</vt:lpstr>
      <vt:lpstr>Felhalmozási 4</vt:lpstr>
      <vt:lpstr>adósság 5</vt:lpstr>
      <vt:lpstr>vagyon eszköz 6</vt:lpstr>
      <vt:lpstr>vagyon forrás 6</vt:lpstr>
      <vt:lpstr>pénzeszköz vált 7</vt:lpstr>
      <vt:lpstr>adósságot keletk 8</vt:lpstr>
      <vt:lpstr>egyéb műk kiad 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hvecse</cp:lastModifiedBy>
  <cp:lastPrinted>2021-06-08T11:37:36Z</cp:lastPrinted>
  <dcterms:created xsi:type="dcterms:W3CDTF">2000-01-09T14:34:55Z</dcterms:created>
  <dcterms:modified xsi:type="dcterms:W3CDTF">2021-06-08T12:08:51Z</dcterms:modified>
</cp:coreProperties>
</file>