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6"/>
  </bookViews>
  <sheets>
    <sheet name="1.összevont mérleg" sheetId="1" r:id="rId1"/>
    <sheet name="2. bev. rend." sheetId="2" r:id="rId2"/>
    <sheet name="2.a kiadás rend." sheetId="3" r:id="rId3"/>
    <sheet name="3.b beruh." sheetId="4" r:id="rId4"/>
    <sheet name="5. létszá." sheetId="5" r:id="rId5"/>
    <sheet name="önkorm.saját (tájék.)" sheetId="6" r:id="rId6"/>
    <sheet name="KIKI(tájék.)" sheetId="7" r:id="rId7"/>
    <sheet name="hivatal(tájék)" sheetId="8" r:id="rId8"/>
    <sheet name="KÖZÖS HIV.(tájék.)" sheetId="9" r:id="rId9"/>
    <sheet name="szoc.(tájék.)" sheetId="10" r:id="rId10"/>
    <sheet name="állami(tájék.)" sheetId="11" r:id="rId11"/>
    <sheet name="Munka3" sheetId="12" r:id="rId12"/>
    <sheet name="Munka1" sheetId="13" r:id="rId13"/>
  </sheets>
  <externalReferences>
    <externalReference r:id="rId16"/>
  </externalReferences>
  <definedNames>
    <definedName name="_xlnm.Print_Area" localSheetId="0">'1.összevont mérleg'!$A$1:$K$58</definedName>
    <definedName name="_xlnm.Print_Area" localSheetId="1">'2. bev. rend.'!$A$1:$I$81</definedName>
    <definedName name="_xlnm.Print_Area" localSheetId="2">'2.a kiadás rend.'!$A$1:$I$166</definedName>
    <definedName name="_xlnm.Print_Area" localSheetId="3">'3.b beruh.'!$A$1:$H$26</definedName>
    <definedName name="_xlnm.Print_Area" localSheetId="10">'állami(tájék.)'!$A$1:$D$57</definedName>
  </definedNames>
  <calcPr fullCalcOnLoad="1"/>
</workbook>
</file>

<file path=xl/sharedStrings.xml><?xml version="1.0" encoding="utf-8"?>
<sst xmlns="http://schemas.openxmlformats.org/spreadsheetml/2006/main" count="1042" uniqueCount="650">
  <si>
    <r>
      <t xml:space="preserve">Kunszállás Község Önkormányzata 2013. évi </t>
    </r>
    <r>
      <rPr>
        <b/>
        <u val="single"/>
        <sz val="11"/>
        <color indexed="8"/>
        <rFont val="Times New Roman"/>
        <family val="1"/>
      </rPr>
      <t>összevont</t>
    </r>
    <r>
      <rPr>
        <b/>
        <sz val="11"/>
        <color indexed="8"/>
        <rFont val="Times New Roman"/>
        <family val="1"/>
      </rPr>
      <t xml:space="preserve"> költségvetési mérlege közgazdasági tagolásban</t>
    </r>
  </si>
  <si>
    <t>adatok ezer Ft-ban</t>
  </si>
  <si>
    <t>Sorszám</t>
  </si>
  <si>
    <t>BEVÉTELEK</t>
  </si>
  <si>
    <t>KIADÁSOK</t>
  </si>
  <si>
    <t>Megnevezés</t>
  </si>
  <si>
    <t>2013. évi tervezett előirányzat</t>
  </si>
  <si>
    <t>I. Működési költségvetés</t>
  </si>
  <si>
    <t>1. Közhatalmi bevételek</t>
  </si>
  <si>
    <t>1. Személyi juttatások</t>
  </si>
  <si>
    <t>2. Intézményi működési bevételek</t>
  </si>
  <si>
    <t>2. Munkaadókat terhelő járulékok és szociális hozzájárulási adó</t>
  </si>
  <si>
    <t>3. Önkormányzatok sajátos működési bevételei</t>
  </si>
  <si>
    <t>3. Dologi kiadások</t>
  </si>
  <si>
    <t>3.1. Helyi adók</t>
  </si>
  <si>
    <t>4. Ellátottak pénzbeli juttatásai</t>
  </si>
  <si>
    <t>3.2. Átengedett központi adók</t>
  </si>
  <si>
    <t>5. Egyéb működési kiadások</t>
  </si>
  <si>
    <t>3.3. Bírságok, pótlékok és egyéb sajátos bevételek</t>
  </si>
  <si>
    <t>5.1. Támogatásértékű működési kiadás</t>
  </si>
  <si>
    <t>4. Működési támogatások</t>
  </si>
  <si>
    <t>5.2. Működési célú pénzeszközátadás</t>
  </si>
  <si>
    <t>4.1. Települési önkormányzatok működésnek általános támogatása</t>
  </si>
  <si>
    <t>5.3. Szociálpolitikai ellátások és egyéb juttatások</t>
  </si>
  <si>
    <t>4.2. Köznevelési feladatok támogatása</t>
  </si>
  <si>
    <t>5.4. Előző évi működési célú maradvány átadás</t>
  </si>
  <si>
    <t>4.3. Szociális és gyermekjóléti feladatok támogatása</t>
  </si>
  <si>
    <t>5.5. Működési célú kölcsön nyújtása</t>
  </si>
  <si>
    <t>4.4. Kulturális feladatok támogatása</t>
  </si>
  <si>
    <t>6. Tartalékok működési célra</t>
  </si>
  <si>
    <t>4.5. Központosított előirányzatok</t>
  </si>
  <si>
    <t>5. Egyéb működési bevételek</t>
  </si>
  <si>
    <t>5.1. Támogatásértékű működési bevételek</t>
  </si>
  <si>
    <t xml:space="preserve"> - ebből OEP-től átvett pénzeszköz</t>
  </si>
  <si>
    <t>5.2. Működési célú pénzeszköz átvétel</t>
  </si>
  <si>
    <t>5.3. Előző évi működési célú maradvány átvétel</t>
  </si>
  <si>
    <t>5.4. Előző évi költségvetési kiegészítés, visszatérülés</t>
  </si>
  <si>
    <t>5.5. Működési célú kölcsön visszatérülése</t>
  </si>
  <si>
    <t>II. Felhalmozási költségvetés</t>
  </si>
  <si>
    <t>1. Felhalmozási saját bevételek</t>
  </si>
  <si>
    <t>1. Beruházási kiadások</t>
  </si>
  <si>
    <t>1.1. Tárgyi eszközök, immateriális javak értékesítése</t>
  </si>
  <si>
    <t>2. Felújítások</t>
  </si>
  <si>
    <t>1.2. Önkormányzatok sajátos felhalmozási és tőke bevételei</t>
  </si>
  <si>
    <t>3. Egyéb felhalmozási kiadások</t>
  </si>
  <si>
    <t>1.3. Pénzügyi befektetések bevételei</t>
  </si>
  <si>
    <t>3.1. Támogatásértékű felhalmozási kiadás</t>
  </si>
  <si>
    <t>2. Felhalmozási támogatások</t>
  </si>
  <si>
    <t>3.2. Felhalmozási célú pénzeszközátadás</t>
  </si>
  <si>
    <t>2.1. Központosított előirányzatból felhalmozási célú támogatás</t>
  </si>
  <si>
    <t>3.3. Előző évi felhalmozási célú maradvány átadás</t>
  </si>
  <si>
    <t>2.2. Fejlesztési célú támogatások</t>
  </si>
  <si>
    <t>3.4. Befektetések és értékpapírok</t>
  </si>
  <si>
    <t>3. Egyéb felhalmozási bevételek</t>
  </si>
  <si>
    <t>3.5. Felhalmozási célú kölcsön nyújtása</t>
  </si>
  <si>
    <t>3.1. Támogatásértékű felhalmozási  bevételek</t>
  </si>
  <si>
    <t>4. Tartalékok felhalmozási célra</t>
  </si>
  <si>
    <t>3.2. Felhalmozási célú pénzeszköz átvétel</t>
  </si>
  <si>
    <t>3.3. Előző évi felhalmozási célú maradvány átvétel</t>
  </si>
  <si>
    <t>3.4. Felhalmozási célú kölcsön visszatérülése</t>
  </si>
  <si>
    <t>A/ TÁRGYÉVI KÖLTSÉGVETÉSI BEVÉTELEK</t>
  </si>
  <si>
    <t>A/ TÁRGYÉVI KÖLTSÉGVETÉSI KIADÁSOK</t>
  </si>
  <si>
    <t>Működési célú finanszírozási kiadás</t>
  </si>
  <si>
    <t>Felhalmozási célú  finanszírozási kiadás</t>
  </si>
  <si>
    <t>B/ FINANSZÍROZÁSI CÉLÚ KIADÁSOK</t>
  </si>
  <si>
    <t>A HIÁNY FINANSZÍROZÁSÁNAK MÓDJA 
/FINANSZÍROZÁSI BEVÉTELEK/</t>
  </si>
  <si>
    <t xml:space="preserve">TÁRGYÉVI KÖLTSÉGVETÉSI BEVÉTELEK ÉS A KIADÁSOK EGYENLEGE </t>
  </si>
  <si>
    <t>B/ BELSŐ FORRÁSBÓL</t>
  </si>
  <si>
    <t xml:space="preserve">  - működési célú</t>
  </si>
  <si>
    <t>1. Pénzmaradvány igénybevétele működési célra</t>
  </si>
  <si>
    <t xml:space="preserve">  - felhalmozási célú</t>
  </si>
  <si>
    <t>2. Pénzmaradvány igénybevétele felhalmozási célra</t>
  </si>
  <si>
    <t>C/ KÜLSŐ FORRÁSBÓL</t>
  </si>
  <si>
    <t>1. Működési célú finanszírozási bevétel</t>
  </si>
  <si>
    <t>2. Felhalmozási célú finanszírozási bevétel</t>
  </si>
  <si>
    <t>BEVÉTELEK ÖSSZESEN (A+B+C)</t>
  </si>
  <si>
    <t>KIADÁSOK ÖSSZESEN (A+B)</t>
  </si>
  <si>
    <t>Működési költségvetés</t>
  </si>
  <si>
    <t>Felhalmozási költségvetés</t>
  </si>
  <si>
    <t>KÖLTSÉGVETÉS MŰKÖDÉSI EGYENLEGE</t>
  </si>
  <si>
    <t>KÖLTSÉGVETÉS FELHALMOZÁSI EGYENLEGE</t>
  </si>
  <si>
    <t>Felújítások</t>
  </si>
  <si>
    <t>Előirányzat-csoport, kiemelt előirányzat megnevezése</t>
  </si>
  <si>
    <t>1.</t>
  </si>
  <si>
    <t>2.</t>
  </si>
  <si>
    <t>2.1.</t>
  </si>
  <si>
    <t>2.2.</t>
  </si>
  <si>
    <t>2.3.</t>
  </si>
  <si>
    <t>2.4.</t>
  </si>
  <si>
    <t>3.</t>
  </si>
  <si>
    <t>3.1.</t>
  </si>
  <si>
    <t>Áru- és készletértékesítés</t>
  </si>
  <si>
    <t>3.2.</t>
  </si>
  <si>
    <t>Nyújtott szolgáltatások ellenértéke</t>
  </si>
  <si>
    <t>Bérleti díj</t>
  </si>
  <si>
    <t>Intézményi ellátási díjak</t>
  </si>
  <si>
    <t>Alkalmazottak térítése</t>
  </si>
  <si>
    <t>5.</t>
  </si>
  <si>
    <t>6.</t>
  </si>
  <si>
    <t>6.1.</t>
  </si>
  <si>
    <t>6.2.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</si>
  <si>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</si>
  <si>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</si>
  <si>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</si>
  <si>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</si>
  <si>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</si>
  <si>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</si>
  <si>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</si>
  <si>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</si>
  <si>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</si>
  <si>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</si>
  <si>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</si>
  <si>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</si>
  <si>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</si>
  <si>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</si>
  <si>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</si>
  <si>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</si>
  <si>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>1.7.</t>
  </si>
  <si>
    <t>1.8.</t>
  </si>
  <si>
    <t>Beruházások</t>
  </si>
  <si>
    <t>2.5.</t>
  </si>
  <si>
    <t>2.7.</t>
  </si>
  <si>
    <t>4.</t>
  </si>
  <si>
    <t>7.</t>
  </si>
  <si>
    <t>9.</t>
  </si>
  <si>
    <t xml:space="preserve">Kunszállás Község Önkormányzat </t>
  </si>
  <si>
    <t>létszámadatai 2013.</t>
  </si>
  <si>
    <t>(fő)</t>
  </si>
  <si>
    <t>Intézmény neve</t>
  </si>
  <si>
    <t>engedélyezett létszám</t>
  </si>
  <si>
    <t xml:space="preserve">engedélyezett össz. </t>
  </si>
  <si>
    <t>fő foglalkozású</t>
  </si>
  <si>
    <t>rész foglalkozású</t>
  </si>
  <si>
    <t>létszám</t>
  </si>
  <si>
    <t xml:space="preserve">     Polgármester</t>
  </si>
  <si>
    <t xml:space="preserve">     Hosszabb időtart. közfoglalkoztatottak</t>
  </si>
  <si>
    <t xml:space="preserve">     védőnői szolgálat</t>
  </si>
  <si>
    <t xml:space="preserve">    tanyagondnoki szolg.</t>
  </si>
  <si>
    <t>Önkormányzat</t>
  </si>
  <si>
    <t xml:space="preserve">     Igazgatás</t>
  </si>
  <si>
    <t xml:space="preserve">     Jogi feladatok</t>
  </si>
  <si>
    <t xml:space="preserve">     Adó</t>
  </si>
  <si>
    <t xml:space="preserve">     Költségvetés végrehajt.</t>
  </si>
  <si>
    <t>Önkormányzati Hivatal</t>
  </si>
  <si>
    <t xml:space="preserve">     élelmezési tevékenység</t>
  </si>
  <si>
    <t xml:space="preserve">     Óvoda</t>
  </si>
  <si>
    <t xml:space="preserve">     Bölcsőde</t>
  </si>
  <si>
    <t xml:space="preserve">     Házi segítségnyújtás</t>
  </si>
  <si>
    <t xml:space="preserve">    Művelődési ház</t>
  </si>
  <si>
    <t xml:space="preserve">    Könyvtár</t>
  </si>
  <si>
    <t>Közös Igazgatású Közoktatási Intézmény</t>
  </si>
  <si>
    <t>Összes engedélyezett létszám</t>
  </si>
  <si>
    <t>Ezer forintban !</t>
  </si>
  <si>
    <t>2013.</t>
  </si>
  <si>
    <t xml:space="preserve">    Gyermekjóléti szolg</t>
  </si>
  <si>
    <t xml:space="preserve">engedélyezett létszám összesen </t>
  </si>
  <si>
    <t>változás</t>
  </si>
  <si>
    <t>módosított</t>
  </si>
  <si>
    <t>I.</t>
  </si>
  <si>
    <t>Költségvetési szerv megnevezése</t>
  </si>
  <si>
    <t>Önkormányzati hivatal</t>
  </si>
  <si>
    <t>Feladat megnevezése</t>
  </si>
  <si>
    <t>-</t>
  </si>
  <si>
    <t>Száma</t>
  </si>
  <si>
    <t>Előirányzat</t>
  </si>
  <si>
    <t>Bevételek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</si>
  <si>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</si>
  <si>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</si>
  <si>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</si>
  <si>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</si>
  <si>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</si>
  <si>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</si>
  <si>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</si>
  <si>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</si>
  <si>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</si>
  <si>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</si>
  <si>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IV. Közhatalmi bevételek</t>
  </si>
  <si>
    <t>V. Önkormányzati támogatás</t>
  </si>
  <si>
    <t>Költségvetési bevételek összesen (1+…+5)</t>
  </si>
  <si>
    <t>VI. Finanszírozási bevételek (7.1.+7.2.)</t>
  </si>
  <si>
    <t>Költségvetési maradvány igénybevétele</t>
  </si>
  <si>
    <t>Vállalkozási maradvány igénybevétele</t>
  </si>
  <si>
    <t>VII. Függő, átfutó, kiegyenlítő bevételek</t>
  </si>
  <si>
    <t>BEVÉTELEK ÖSSZESEN: (6+7+8)</t>
  </si>
  <si>
    <t>Kiadások</t>
  </si>
  <si>
    <t>I. Működési költségvetés kiadásai (1.1+…+1.5.)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</si>
  <si>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</si>
  <si>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</si>
  <si>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</si>
  <si>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</si>
  <si>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</si>
  <si>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</si>
  <si>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</si>
  <si>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</si>
  <si>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Önkormányzat által folyósított ellátások részletezése</t>
  </si>
  <si>
    <t>Önkorm.</t>
  </si>
  <si>
    <t>Hivatal</t>
  </si>
  <si>
    <t>eredeti előirányzat</t>
  </si>
  <si>
    <t xml:space="preserve">Rendszeres szociális segély egészségkárosodott személyek részére </t>
  </si>
  <si>
    <t>Foglalkoztatást helyettesítő támogatás</t>
  </si>
  <si>
    <t>Idõskorúak járadéka</t>
  </si>
  <si>
    <t>Lakásfenntartási támogatás (normatív)</t>
  </si>
  <si>
    <t xml:space="preserve">Adósságcsökkentési támogatás </t>
  </si>
  <si>
    <t xml:space="preserve">Ápolási díj  (normatív) </t>
  </si>
  <si>
    <t xml:space="preserve">Ápolási díj (helyi megállapítás) </t>
  </si>
  <si>
    <t>Átmeneti segély (krízis)</t>
  </si>
  <si>
    <t xml:space="preserve">Temetési segély </t>
  </si>
  <si>
    <t>Óvodáztatási támogatás</t>
  </si>
  <si>
    <t>Rendkívüli gyermekvédelmi támogatás (helyi megállapítás)</t>
  </si>
  <si>
    <t>Egyéb, az önkormányzat rendeletében megállapított juttatás</t>
  </si>
  <si>
    <t>Rászorultságtól függõ pénzbeli szoc., gyermekvédelmi ellátások</t>
  </si>
  <si>
    <t>Természetben nyújtott lakásfenntartási támogatás</t>
  </si>
  <si>
    <t xml:space="preserve">Természetben nyújtott rendszeres szociális segély </t>
  </si>
  <si>
    <t xml:space="preserve">Átmeneti segély </t>
  </si>
  <si>
    <t xml:space="preserve">Köztemetés </t>
  </si>
  <si>
    <t>Közgyógyellátás</t>
  </si>
  <si>
    <t>Rászorultságtól függõ normatív kedvezm.  (mozgáskorlátozottak támog.)</t>
  </si>
  <si>
    <t xml:space="preserve">Étkeztetés </t>
  </si>
  <si>
    <t xml:space="preserve">Rendkívüli gyermekvédelmi támogatás </t>
  </si>
  <si>
    <t xml:space="preserve">Természetben nyújtott óvodáztatási támogatás </t>
  </si>
  <si>
    <t>Természetben nyújtott szociális ellátások összesen</t>
  </si>
  <si>
    <t xml:space="preserve">Önkormányzatok által folyósított ellátások </t>
  </si>
  <si>
    <t>Költségvetési bevételek összesen (1+…+4)</t>
  </si>
  <si>
    <t>V. Finanszírozási bevételek (6.1.+6.2.)</t>
  </si>
  <si>
    <t>VI. Függő, átfutó, kiegyenlítő bevételek</t>
  </si>
  <si>
    <t>BEVÉTELEK ÖSSZESEN: (5+6+7)</t>
  </si>
  <si>
    <t>Kunszállás-Fülöpjakab</t>
  </si>
  <si>
    <t>2013. április 1-től</t>
  </si>
  <si>
    <t xml:space="preserve"> - ebből EU-s forrásból tám. megvalósuló programok, projektek kiad.</t>
  </si>
  <si>
    <t xml:space="preserve"> módosított előirányzat</t>
  </si>
  <si>
    <t xml:space="preserve"> Közös önkormányzati hivatal</t>
  </si>
  <si>
    <t>eredeti</t>
  </si>
  <si>
    <t xml:space="preserve"> - Fülöpjakab Önkormányzat</t>
  </si>
  <si>
    <t>IV. Önkormányzati támogatás</t>
  </si>
  <si>
    <t xml:space="preserve">Rendszeres gyvi kedvezményben részesülők pénzbeli támogatása </t>
  </si>
  <si>
    <t xml:space="preserve">Kiegészítő gyermekvédelmi tám. és a kiegészítő gyv. támogatás pótléka </t>
  </si>
  <si>
    <t>Adósságkezelési szolg. keretében gáz-vagy áram fogy. mérő készülék bizt.</t>
  </si>
  <si>
    <t>ezer Ft-ban</t>
  </si>
  <si>
    <t>Kunszállás Község Önkormányzata 2013. évi bevételei jogcímenként</t>
  </si>
  <si>
    <t>Sor-
szám</t>
  </si>
  <si>
    <t>Feladatcsoport / Feladat / Előirányzat-csoport/ Kiemelt előirányzat</t>
  </si>
  <si>
    <t>2013. évi tervezett előirányzat megbontása</t>
  </si>
  <si>
    <t>I. MŰKÖDÉSI KÖLTSÉGVETÉS (1+2+3+4)</t>
  </si>
  <si>
    <t>1. INTÉZMÉNYI MŰKÖDÉSI BEVÉTELEK</t>
  </si>
  <si>
    <t>1.1.Egyéb saját működési bevételek</t>
  </si>
  <si>
    <t xml:space="preserve"> Közterület-használati díj</t>
  </si>
  <si>
    <t xml:space="preserve"> Bérleti díjbevétel</t>
  </si>
  <si>
    <t xml:space="preserve"> Piac </t>
  </si>
  <si>
    <t xml:space="preserve"> Intézményi ellátás díjbevétele</t>
  </si>
  <si>
    <t xml:space="preserve"> Továbbszámlázott szolgáltatások bevétele</t>
  </si>
  <si>
    <t xml:space="preserve"> Egyéb bevételek</t>
  </si>
  <si>
    <t>1.2. Működési célú hozam- és kamatbevételek</t>
  </si>
  <si>
    <t>1.3.Működési célú ÁFA bevételek, - visszatérülések</t>
  </si>
  <si>
    <t>1.3.1. Kiszámlázott termékek, és szolgáltatások ÁFA-ja</t>
  </si>
  <si>
    <t>2. ÖNKORMÁNYZATOK SAJÁTOS MŰKÖDÉSI BEVÉTELEI</t>
  </si>
  <si>
    <t>2.1 Helyi adók</t>
  </si>
  <si>
    <t>Telekadó</t>
  </si>
  <si>
    <t>Magánszemélyek kommunális adója</t>
  </si>
  <si>
    <t>Iparűzési adó</t>
  </si>
  <si>
    <t>2.2 Átengedett központi adók</t>
  </si>
  <si>
    <t>Termõföld bérbeadásából származó jövedelemadó</t>
  </si>
  <si>
    <t>Gépjárműadó</t>
  </si>
  <si>
    <t>2.3 Bírságok, pótlékok és egyéb sajátos bevételek</t>
  </si>
  <si>
    <t>Pótlékok, bírságok</t>
  </si>
  <si>
    <t>Nem lakás céljára szolgáló helyiségek bérleti díja</t>
  </si>
  <si>
    <t>3. MŰKÖDÉSI TÁMOGATÁSOK</t>
  </si>
  <si>
    <t>3.1. Települési önkormányzatok működésének általános támogatása</t>
  </si>
  <si>
    <t xml:space="preserve"> Önkormányzati hivatal működésének támogatása</t>
  </si>
  <si>
    <t xml:space="preserve"> Beszámítási összeg</t>
  </si>
  <si>
    <t xml:space="preserve"> Településüzemeltetési feladatok finanszírozása</t>
  </si>
  <si>
    <t xml:space="preserve"> Egyéb kötelező önkormányzati feladattok támogatása</t>
  </si>
  <si>
    <t>3.2. Köznevelési feladatok támogatása</t>
  </si>
  <si>
    <t xml:space="preserve"> Óvodapedagógusok és nevelő munkát közvetlenül segítők tám.</t>
  </si>
  <si>
    <t xml:space="preserve"> Óvodaműködtetési támogatás</t>
  </si>
  <si>
    <t xml:space="preserve"> Óvodai, iskolai, étkeztetés támogatása</t>
  </si>
  <si>
    <t>3.3. Szociális és gyermekjóléti feladatok támogatása</t>
  </si>
  <si>
    <t xml:space="preserve">  Hozzájárulás a pénzbeli szociális ellátásokhoz</t>
  </si>
  <si>
    <t xml:space="preserve">  Szociális és gyermekjóléti alapszolgáltatás feladatai</t>
  </si>
  <si>
    <t xml:space="preserve">  Szociális étkeztetés </t>
  </si>
  <si>
    <t xml:space="preserve">  Házi segítségnyújtás</t>
  </si>
  <si>
    <t xml:space="preserve">  Tanyagondnoki szolgáltatás</t>
  </si>
  <si>
    <t xml:space="preserve">  Bölcsődei ellátás</t>
  </si>
  <si>
    <t>3.4 Kulturális feladatok támogatása</t>
  </si>
  <si>
    <t xml:space="preserve">  Könyvtári, közművelődési és múzeumi feladatok támogatása</t>
  </si>
  <si>
    <t>3.5. Központosított előirányzatok</t>
  </si>
  <si>
    <t xml:space="preserve"> Egyes jövedelempótló támogatások kiegészítõ tám.</t>
  </si>
  <si>
    <t xml:space="preserve"> Lakott külterülettel kapcsolatos feladatok támogatása</t>
  </si>
  <si>
    <t>4. EGYÉB MŰKÖDÉSI BEVÉTELEK</t>
  </si>
  <si>
    <t>4.1. Támogatásértékű működési bevétel</t>
  </si>
  <si>
    <t>II. FELHALMOZÁSI KÖLTSÉGVETÉS</t>
  </si>
  <si>
    <t>1. FELHALMOZÁSI SAJÁT BEVÉTELEK</t>
  </si>
  <si>
    <t>1.1.1. Tárgyi eszközök értékesítése ÁFA bevétel nélkül</t>
  </si>
  <si>
    <t>2. FELHALMOZÁSI TÁMOGATÁSOK</t>
  </si>
  <si>
    <t>2.1. Központosított előirányzatból felhalmozási célú</t>
  </si>
  <si>
    <t>3. EGYÉB FELHALMOZÁSI BEVÉTELEK</t>
  </si>
  <si>
    <t>3.1. Támogatásértékű felhalmozási bevétel</t>
  </si>
  <si>
    <t>IKSZT kialakítása és működtetése  pályázat</t>
  </si>
  <si>
    <t>3.2. Felhalmozási célú pénzeszközátvétel</t>
  </si>
  <si>
    <t>3.3. Előző évi felhalmozási célú maravány átvétele</t>
  </si>
  <si>
    <t xml:space="preserve"> Első lakáshoz jutók támogatásának visszatérülése</t>
  </si>
  <si>
    <t>TÁRGYÉVI KÖLTSÉGVETÉSI BEVÉTELEK (I+II)</t>
  </si>
  <si>
    <t>III. FINANSZÍROZÁSI BEVÉTELEK</t>
  </si>
  <si>
    <t>1.  ELŐZŐ ÉVEK PÉNZMARADVÁNYÁNAK IGÉNYBEVÉTELE</t>
  </si>
  <si>
    <t>1.1. Pénzmaradvány működési célú felhasználása</t>
  </si>
  <si>
    <t>Előző évek pénzmaradványának igénybevétele</t>
  </si>
  <si>
    <t>1.2. Pénzmaradvány felhalmozási célú felhasználása</t>
  </si>
  <si>
    <t>2. HITELEK FELVÉTELE</t>
  </si>
  <si>
    <t>2.1. Működési célú hitel felvétel</t>
  </si>
  <si>
    <t>2.2. Felhalmozási célú hitel felvétel</t>
  </si>
  <si>
    <t>BEVÉTELEK ÖSSZESEN (I+II+III)</t>
  </si>
  <si>
    <t>2013. eredeti</t>
  </si>
  <si>
    <t xml:space="preserve">kötelező fel. </t>
  </si>
  <si>
    <t>önként váll.</t>
  </si>
  <si>
    <t>állami feladat</t>
  </si>
  <si>
    <t>1. TÉRSÉGI FELADATOK</t>
  </si>
  <si>
    <t>Önkormányzat által szervezett közfoglalkoztatás</t>
  </si>
  <si>
    <t>Személyi juttatások</t>
  </si>
  <si>
    <t>Munkaadót terhelő járulékok és szoc. hozzájárulási adó</t>
  </si>
  <si>
    <t>2. TELEPÜLÉSRENDEZÉS, MŰEMLÉKVÉDELEM</t>
  </si>
  <si>
    <t>3. ZÖLDFELÜLETKEZELÉS</t>
  </si>
  <si>
    <t>4. TELEPÜLÉSFEJLESZTÉS</t>
  </si>
  <si>
    <t>5. TELEPÜLÉSÜZEMELTETÉS, KOMMUNÁLIS FELADATOK</t>
  </si>
  <si>
    <t xml:space="preserve">Út-híd </t>
  </si>
  <si>
    <t>Dologi kiadások és egyéb befizetések</t>
  </si>
  <si>
    <t>Hóeltakarítás és síkosságmentesítés</t>
  </si>
  <si>
    <t>Park- és közterület fenntartás</t>
  </si>
  <si>
    <t>Köztisztaság és hulladék szállítás</t>
  </si>
  <si>
    <t>Köz- és díszvilágítás üzemeltetés és fejlesztés</t>
  </si>
  <si>
    <t>Temetőfenntartás és -fejlesztés</t>
  </si>
  <si>
    <t>Város- és községgazdálkodás</t>
  </si>
  <si>
    <t>6. VAGYON- ÉS LAKÁSGAZDÁLKODÁS</t>
  </si>
  <si>
    <t>Vagyon és lakásgazdálkodás kiadásai</t>
  </si>
  <si>
    <t>Beruházási kiadások</t>
  </si>
  <si>
    <t>7. TERMÉSZET-, KÖRNYEZETVÉDELEM</t>
  </si>
  <si>
    <t>8. EGÉSZSÉGÜGY</t>
  </si>
  <si>
    <t>Háziorvosi szolgálat (ügyelet is)</t>
  </si>
  <si>
    <t>Fogorvosi szolgálat</t>
  </si>
  <si>
    <t>Család- és nővédelmi eü. Gondozás</t>
  </si>
  <si>
    <t>9. SZOCIÁLIS FELADATOK</t>
  </si>
  <si>
    <t>Gyermekjóléti szolgálat</t>
  </si>
  <si>
    <t>Intézményi étkeztetés</t>
  </si>
  <si>
    <t>Szociális pénzbeli ellátások és kapcsolódó kiadások</t>
  </si>
  <si>
    <t>Szociálpolitikai ellátások és egyéb juttatások</t>
  </si>
  <si>
    <t>Házi segítségnyújtás</t>
  </si>
  <si>
    <t>Tanyagondnoki szolgálat</t>
  </si>
  <si>
    <t>10. KÖZNEVELÉS</t>
  </si>
  <si>
    <t>Óvodai nevelés, ellátás</t>
  </si>
  <si>
    <t>Bőlcsöde</t>
  </si>
  <si>
    <t>11. SPORT</t>
  </si>
  <si>
    <t>Sportlétesítményeket működtetése</t>
  </si>
  <si>
    <t>12 KULTÚRA, KÖZMŰVELŐDÉS</t>
  </si>
  <si>
    <t>Könyvtár</t>
  </si>
  <si>
    <t>Faluház</t>
  </si>
  <si>
    <t>Tájház</t>
  </si>
  <si>
    <t>13. NEMZETKÖZI KAPCSOLATOK, RENDEZVÉNYEK</t>
  </si>
  <si>
    <t>15. EGYÉB TARTALÉKOK</t>
  </si>
  <si>
    <t>Fejlesztési céltartalék</t>
  </si>
  <si>
    <t>16. FINANSZÍROZÁSI KIADÁSOK</t>
  </si>
  <si>
    <t>17. ÖNKORMÁNYZAT KÉPVISELŐ-TESTÜLETÉNEK MŰK. KIADÁSAI</t>
  </si>
  <si>
    <t xml:space="preserve">Működési célú pénzeszközátadás    </t>
  </si>
  <si>
    <t>KIADÁSOK ÖSSZESEN</t>
  </si>
  <si>
    <t>I. MŰKÖDÉSI KÖLTSÉGVETÉS</t>
  </si>
  <si>
    <t>I.1. Személyi juttatások</t>
  </si>
  <si>
    <t>I.2. Munkaadót terhelő járulékok</t>
  </si>
  <si>
    <t>I.3. Dologi és egyéb folyó kiadások</t>
  </si>
  <si>
    <t>I.4. Ellátottak pénzbeli juttatásai</t>
  </si>
  <si>
    <t>I.5. Egyéb működési kiadások</t>
  </si>
  <si>
    <t>I.5.1. Támogatásértékű működési kiadás</t>
  </si>
  <si>
    <t>I.5.2. Működési célú pénzeszközátadás</t>
  </si>
  <si>
    <t>I.5.3. Szociálpolitikai ellátások és egyéb juttatások</t>
  </si>
  <si>
    <t>I.5.4. Előző évi működési célú pénzmaradvány átadása</t>
  </si>
  <si>
    <t>I.5.5. Működési célú kölcsön nyújtása</t>
  </si>
  <si>
    <t>I.6. Tartalékok működési célra</t>
  </si>
  <si>
    <t>Általános tartalék</t>
  </si>
  <si>
    <t>Működési céltartalék</t>
  </si>
  <si>
    <t>II.1. Beruházási kiadások</t>
  </si>
  <si>
    <t>II.2. Felújítások</t>
  </si>
  <si>
    <t>II.3. Egyéb felhalmozási kiadások</t>
  </si>
  <si>
    <t>II.4. Tartalékok felhalmozási célra</t>
  </si>
  <si>
    <t>III. IRÁNYÍTÓ SZERV ALÁ TARTOZÓ KTGVETÉSI SZERV TÁM.</t>
  </si>
  <si>
    <t>Működési célú támogatás</t>
  </si>
  <si>
    <t>Felhalmozási célú támogatás</t>
  </si>
  <si>
    <t>A/ KÖLTSÉGVETÉSI KIADÁSOK (I.+II.+III.)</t>
  </si>
  <si>
    <t>B/ FINANSZÍROZÁSI KIADÁSOK</t>
  </si>
  <si>
    <t>Működési célú hiteltörlesztés</t>
  </si>
  <si>
    <t>Felhalmozási célú hiteltörlesztés</t>
  </si>
  <si>
    <t>KIADÁSOK MINDÖSSZESEN (A+B)</t>
  </si>
  <si>
    <t>Kunszállás Község Önkormányzata 2013. évi kiadásai jogcímenként</t>
  </si>
  <si>
    <t>14/A. KÖZÖS HIVATAL  MŰKÖDÉSI KIADÁSAI</t>
  </si>
  <si>
    <t>14. POLGÁRMESTERI HIVATAL  MŰKÖDÉSI KIADÁSAI</t>
  </si>
  <si>
    <t>Ellátottak pénzbeli juttatása</t>
  </si>
  <si>
    <t>az előterjesztés 1/c. melléklete</t>
  </si>
  <si>
    <r>
      <t>az előterjesztés 1/d. melléklete</t>
    </r>
    <r>
      <rPr>
        <sz val="9"/>
        <rFont val="Times New Roman"/>
        <family val="1"/>
      </rPr>
      <t xml:space="preserve"> </t>
    </r>
  </si>
  <si>
    <t>az előterjesztés 5. melléklete</t>
  </si>
  <si>
    <t>módosított I.</t>
  </si>
  <si>
    <t>módosított II.</t>
  </si>
  <si>
    <t>2013. évi kompenzáció</t>
  </si>
  <si>
    <t>Többcélú Kistérségi Önkormányzattól átvétel</t>
  </si>
  <si>
    <t>Munkaügyi Központ közfoglalkoztatás</t>
  </si>
  <si>
    <t>Képviselő-testület működésével kapcsolatos kiadások (polgármester)</t>
  </si>
  <si>
    <t>Felhalmozási kiadás</t>
  </si>
  <si>
    <t xml:space="preserve">módosított </t>
  </si>
  <si>
    <t>előirányzat</t>
  </si>
  <si>
    <t>módosított előirányzat</t>
  </si>
  <si>
    <t>II.</t>
  </si>
  <si>
    <t>Szociális tűzifa (2012. évről áthúzódó)</t>
  </si>
  <si>
    <t>Az önkormányzat  2013. évi beruházási és felújítási előirányzatai beruházásonként, felújításonként</t>
  </si>
  <si>
    <t>Költségvetési szervek megnevezése</t>
  </si>
  <si>
    <t>Beruházás</t>
  </si>
  <si>
    <t>Felújítás</t>
  </si>
  <si>
    <t>1</t>
  </si>
  <si>
    <t>Spotöltöző felújítása</t>
  </si>
  <si>
    <t>2</t>
  </si>
  <si>
    <t>Hivatali ajtó felújítása</t>
  </si>
  <si>
    <t>3</t>
  </si>
  <si>
    <t>Hivatal felújítás pályázat</t>
  </si>
  <si>
    <t>4</t>
  </si>
  <si>
    <t xml:space="preserve">    Mátyás kir. U. bérlakás kazán</t>
  </si>
  <si>
    <t>ÖNKORMÁNYZAT  ÖSSZESEN</t>
  </si>
  <si>
    <t>Eredeti előirányzat</t>
  </si>
  <si>
    <t>összesen</t>
  </si>
  <si>
    <t>5</t>
  </si>
  <si>
    <t>6</t>
  </si>
  <si>
    <t>7</t>
  </si>
  <si>
    <t>8</t>
  </si>
  <si>
    <t>9</t>
  </si>
  <si>
    <t>„KEOP Helyi hő és villamosenergia-igény... pályázat Óvoda</t>
  </si>
  <si>
    <t>„KEOP Helyi hő és villamosenergia-igény.. pályázat Faluház</t>
  </si>
  <si>
    <t xml:space="preserve">TÁMOP 3.3.33-12/2-2012-0034 (R-Optimum Kft.) Óvoda </t>
  </si>
  <si>
    <t>34/2013. (ÖH) orvosi rendelő felújítása</t>
  </si>
  <si>
    <t xml:space="preserve"> előterjesztés 1/b. melléklete</t>
  </si>
  <si>
    <t xml:space="preserve">Költségvetési szerv </t>
  </si>
  <si>
    <t>Kunszállási Közös Igazgatású Köznevelési Intézmény</t>
  </si>
  <si>
    <t>előterjesztés 7. melléklete</t>
  </si>
  <si>
    <t>forintban</t>
  </si>
  <si>
    <t xml:space="preserve">ÁLLAMI TÁMOGATÁSOK </t>
  </si>
  <si>
    <t xml:space="preserve">I. A HELYI ÖNKORMÁNYZATOK MŰKÖDÉSÉNEK ÁLTALÁNOS TÁMOGATÁSA </t>
  </si>
  <si>
    <t xml:space="preserve">I.1.a) Önkormányzati hivatal működésének támogatása </t>
  </si>
  <si>
    <t>I.1.aa) 2013. év első négy hónapjának átmeneti támogatása - elismert hivatali létszám alapján fő 4,52</t>
  </si>
  <si>
    <t xml:space="preserve">I.1.ab) 2013. május 1-jétől 8 havi időarányos támogatás -elismert hivatalilétszám alapján </t>
  </si>
  <si>
    <t xml:space="preserve">I.1.b) Település-üzemeltetéshez kapcsolódó feladatellátás támogatása  </t>
  </si>
  <si>
    <t xml:space="preserve">I.1.ba) A zöldterület-gazdálkodással kapcsolatos feladatok ellátásánaktámogatása </t>
  </si>
  <si>
    <t xml:space="preserve">I.1.bb) Közvilágítás fenntartásának támogatása </t>
  </si>
  <si>
    <t xml:space="preserve">I.1.bc) Köztemető fenntartással kapcsolatos feladatok támogatása </t>
  </si>
  <si>
    <t xml:space="preserve">I.1.bd) Közutak fenntartásának támogatása </t>
  </si>
  <si>
    <t>I.1.c) Beszámítás összege</t>
  </si>
  <si>
    <t>I.1.a)-c) (1) 2013. április 30-áig az I.1. a-c) jogcímen nyújtott éves támogatás (a+b-c)</t>
  </si>
  <si>
    <t xml:space="preserve">I.1.a)-c) (2) 2013. május 1-jétől az I.1. a-c) jogcímen nyújtott éves támogatásösszesen </t>
  </si>
  <si>
    <t xml:space="preserve">I.1.d) Egyéb kötelező önkormányzati feladatok támogatása </t>
  </si>
  <si>
    <t>I. A helyi önkormányzatok működésének általános támogatása összesen</t>
  </si>
  <si>
    <t xml:space="preserve">II. A TELEPÜLÉSI ÖNKORMÁNYZATOK EGYES KÖZNEVELÉSI ÉS GYERMEKÉTKEZTETÉSI FELADATAINAK TÁMOGATÁSA </t>
  </si>
  <si>
    <t xml:space="preserve">II.1. Óvodapedagógusok, és az óvodapedagógusok nevelő munkáját közvetlenül segítők bértámogatása </t>
  </si>
  <si>
    <t xml:space="preserve">2013. évben 8 hónapra </t>
  </si>
  <si>
    <t>II.1. (1) 1 óvodapedagógusok elismert létszáma 5 fő  2012/2013. tanév</t>
  </si>
  <si>
    <t xml:space="preserve">L1 (1) napi 4 órai óvodai foglalkozásra szervezett csoport </t>
  </si>
  <si>
    <t xml:space="preserve">L1 (2) gyermekek teljes idejű óvodai nevelésre szervezett csoport(vegyesen szervezett csoportok gyermeklétsz. is itt kell figy.venni) fő 67 </t>
  </si>
  <si>
    <t>Vk 1 vezetői órakedvezményből adódó létszámtöbblet a 2. mellékletKiegészítő szabályok 3. b) pontja szerint fő 0,06</t>
  </si>
  <si>
    <t xml:space="preserve">V 1 a Közokt. tv.-ben elismerhető vezetői létszám (vezetők és vezetőhelyettesek együttesen)  fő 1 </t>
  </si>
  <si>
    <t>Vi 1 a Közokt. tv.-ben elismerhető vezetőlétszám kötelező nevelési óraszámának összege: óraszám 30</t>
  </si>
  <si>
    <t xml:space="preserve">II.1. (2) 1 óvodapedagógusok nevelő munkáját közvetlenül segítők száma aKözokt. tv. 1. számú melléklet Első része szerint fő 2,0 </t>
  </si>
  <si>
    <t xml:space="preserve">2013. évben 4 hónapra </t>
  </si>
  <si>
    <t xml:space="preserve">II.1. (1) 2 óvodapedagógusok elismert létszáma 5 fő 2013/2014. tanév </t>
  </si>
  <si>
    <t xml:space="preserve">L2 (1) napi 4 órai óvodai foglalkozásra szervezett csoport </t>
  </si>
  <si>
    <t>L2 (2) gyermekek teljes idejű óvodai nevelésre szervezett csoport(vegyesen szervezett csoportok gyermeklétsz. is itt kell figy.venni) fő 59</t>
  </si>
  <si>
    <t>II.1. (2) 2 óvodapedagógusok nevelő munkáját közvetlenül segítők száma a Köznev. tv. 2. melléklete szerint fő 2,0</t>
  </si>
  <si>
    <t xml:space="preserve">II.2. Óvodaműködtetési támogatás </t>
  </si>
  <si>
    <t xml:space="preserve">II.2. (7) 1 gyermekek teljes idejű óvodai nevelésre szervezett csop.(vegyesen szervezett csop. Gyermeklétsz. is itt kell figy. venni) fő 65 </t>
  </si>
  <si>
    <t>II.2. (8) 2 gyermekek teljes idejű óvodai nevelésre szervezett csop.(vegyesen szervezett csop. gyermeklétsz. is itt kell figy.venni) fő 57</t>
  </si>
  <si>
    <t>II.3.b (1) 2013. évben időarányosan 12 hónapra összesen fő 67 óvodában (ingyenes és kedvezményes étkeztetés)</t>
  </si>
  <si>
    <t xml:space="preserve">III. A TELEPÜLÉSI ÖNKORMÁNYZATOK SZOCIÁLIS ÉS GYERMEKJÓLÉTI FELADATAINAK TÁMOGATÁSA </t>
  </si>
  <si>
    <t xml:space="preserve">II.3.a (1) bölcsődében elhelyezett gyermekek kedvezményes étkeztetése fő 1 </t>
  </si>
  <si>
    <t>A települési önkormányzat köznevelési és gyermekétkeztetési feladatainak támogatása</t>
  </si>
  <si>
    <t xml:space="preserve">III.2. Hozzájárulás a pénzbeli szociális ellátásokhoz </t>
  </si>
  <si>
    <t>III.3.ab (2) 70 000 fő lakosságszámig működési engedéllyel - gyermekjólétiszolgálat fő 0,3392</t>
  </si>
  <si>
    <t xml:space="preserve">III.3.c (1) szociális étkeztetés fő 1 </t>
  </si>
  <si>
    <t xml:space="preserve">III.3.d (1) házi segítségnyújtás fő 6 </t>
  </si>
  <si>
    <t>III.3.e falugondnoki vagy tanyagondnoki szolgáltatás összesen működési hó 12</t>
  </si>
  <si>
    <t>III.3.ja (1) bölcsődei ellátás  4 + 2 = 6 fő</t>
  </si>
  <si>
    <t>Települési önkormányzat szociális és gyermekjóléti feladatainak támogatása</t>
  </si>
  <si>
    <t>IV.1. Könyvtári és közművelődési feladatok támogatása 1140 Ft/fő (2012.01.01. lakosság 1696 fő)</t>
  </si>
  <si>
    <t>Lakott külterülettel kapcsolatos feladatok támogatása</t>
  </si>
  <si>
    <t>TÁMOGATÁS ÖSSZESEN</t>
  </si>
  <si>
    <t>módosított ei. I</t>
  </si>
  <si>
    <t>módosított ei. I.</t>
  </si>
  <si>
    <t>módosított  II.</t>
  </si>
  <si>
    <t>B E V É T E L E K</t>
  </si>
  <si>
    <t>Ezer forintban</t>
  </si>
  <si>
    <t>Bevételi jogcím</t>
  </si>
  <si>
    <t>2013. évi előirányzat</t>
  </si>
  <si>
    <t>I. Önkormányzat működési bevételei (2+3+4)</t>
  </si>
  <si>
    <t>I/1. Közhatalmi bevételek (2.1. + …+ 2.4.)</t>
  </si>
  <si>
    <t>Helyi adók</t>
  </si>
  <si>
    <t>Illetékek</t>
  </si>
  <si>
    <t>Bírságok, díjak, pótlékok</t>
  </si>
  <si>
    <t>Egyéb fizetési kötelezettségből származó bevételek</t>
  </si>
  <si>
    <t>I/2. Intézményi működési bevételek (3.1.+…+3.8.)</t>
  </si>
  <si>
    <t>3.3.</t>
  </si>
  <si>
    <t>3.4.</t>
  </si>
  <si>
    <t>3.5.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</si>
  <si>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</si>
  <si>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</si>
  <si>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</si>
  <si>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</si>
  <si>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</si>
  <si>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</si>
  <si>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</si>
  <si>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</si>
  <si>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</si>
  <si>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5.1.</t>
  </si>
  <si>
    <t>Ált. működéshez és ágazati feladathoz kapcsolódó támogatások</t>
  </si>
  <si>
    <t>5.2.</t>
  </si>
  <si>
    <t>Központosított előirányzatok</t>
  </si>
  <si>
    <t>5.3.</t>
  </si>
  <si>
    <t>Kiegészítő támogatás</t>
  </si>
  <si>
    <t>5.4.</t>
  </si>
  <si>
    <t>5.5.</t>
  </si>
  <si>
    <t>Címzett és céltámogatások</t>
  </si>
  <si>
    <t>5.6.</t>
  </si>
  <si>
    <t>Megyei önkormányzatok működésének támogatása</t>
  </si>
  <si>
    <t>5.7.</t>
  </si>
  <si>
    <t>Vis maior támogatás</t>
  </si>
  <si>
    <t>5.8.</t>
  </si>
  <si>
    <t>Egyéb támogatás (jöv.pótló támogatások)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</si>
  <si>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</si>
  <si>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</si>
  <si>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</si>
  <si>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</si>
  <si>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</si>
  <si>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</si>
  <si>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</si>
  <si>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</si>
  <si>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</si>
  <si>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</si>
  <si>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</si>
  <si>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</si>
  <si>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</si>
  <si>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</si>
  <si>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</si>
  <si>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</si>
  <si>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</si>
  <si>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</si>
  <si>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</si>
  <si>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</si>
  <si>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</si>
  <si>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VI. Felhalmozási célú bevételek (8.1+8.2+8.3.)</t>
  </si>
  <si>
    <t>8.1.</t>
  </si>
  <si>
    <t>Tárgyi eszközök és immateriális javak értékesítése (vagyonhasznosítás)</t>
  </si>
  <si>
    <t>8.2.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</si>
  <si>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</si>
  <si>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</si>
  <si>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</si>
  <si>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</si>
  <si>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</si>
  <si>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</si>
  <si>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</si>
  <si>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</si>
  <si>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</si>
  <si>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</si>
  <si>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</si>
  <si>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</si>
  <si>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</si>
  <si>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</si>
  <si>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</si>
  <si>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</si>
  <si>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</si>
  <si>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</si>
  <si>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</si>
  <si>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</si>
  <si>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</si>
  <si>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</si>
  <si>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</si>
  <si>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</si>
  <si>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</si>
  <si>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</si>
  <si>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</si>
  <si>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</si>
  <si>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</si>
  <si>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</si>
  <si>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</si>
  <si>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</si>
  <si>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</si>
  <si>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</si>
  <si>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</si>
  <si>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</si>
  <si>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</si>
  <si>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</si>
  <si>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</si>
  <si>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1/a. melléklet a…./2013. (II....) önkormányzati előterjesztéshez</t>
  </si>
  <si>
    <t>Sor-szám</t>
  </si>
  <si>
    <t>Kiadási jogcímek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</si>
  <si>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</si>
  <si>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</si>
  <si>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</si>
  <si>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belülre</t>
  </si>
  <si>
    <t>1.9.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</si>
  <si>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</si>
  <si>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</si>
  <si>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</si>
  <si>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</si>
  <si>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</si>
  <si>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</si>
  <si>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</si>
  <si>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</si>
  <si>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>2.6.</t>
  </si>
  <si>
    <t xml:space="preserve">               - Pénzügyi befektetések kiadásai</t>
  </si>
  <si>
    <t>- Lakástámogatás</t>
  </si>
  <si>
    <t>2.8.</t>
  </si>
  <si>
    <t>- Lakásépítés</t>
  </si>
  <si>
    <t>2.9.</t>
  </si>
  <si>
    <t>2.10.</t>
  </si>
  <si>
    <t>III. Tartalékok (3.1.+3.2.)</t>
  </si>
  <si>
    <t>Céltartalék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</si>
  <si>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</si>
  <si>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</si>
  <si>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</si>
  <si>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</si>
  <si>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</si>
  <si>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</si>
  <si>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</si>
  <si>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</si>
  <si>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</si>
  <si>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</si>
  <si>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</si>
  <si>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</si>
  <si>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</si>
  <si>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</si>
  <si>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</si>
  <si>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</si>
  <si>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</si>
  <si>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</si>
  <si>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</si>
  <si>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</si>
  <si>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KÖLTSÉGVETÉSI ÉS FINANSZÍROZÁSI KIADÁSOK ÖSSZESEN: (5+6)</t>
  </si>
  <si>
    <t>VI. Függő, átfutó, kiegyenlítő kiadások</t>
  </si>
  <si>
    <t>KIADÁSOK ÖSSZESEN: (7+8)</t>
  </si>
  <si>
    <t>KÖLTSÉGVETÉSI BEVÉTELEK ÉS KIADÁSOK EGYENLEGE</t>
  </si>
  <si>
    <t xml:space="preserve">   - Működési célú pénzeszköz átadás államházt. kívülre</t>
  </si>
  <si>
    <t>Önk.-tot megillető vagyoni értékű jog ért., hasznosítása</t>
  </si>
  <si>
    <t>Fenntartott, illetve támogatott előadó-művészeti szerv támog.</t>
  </si>
  <si>
    <t>Kvi. hiány, többlet ( ktvi bev. 10. sor - kvi kiad. 5. sor) (+/-)</t>
  </si>
  <si>
    <t>a 2.3-ból   - Felhali célú pe átadás államházt. belülre</t>
  </si>
  <si>
    <t xml:space="preserve">               - Felhalm. célú pe. átadás államháztartáson kívülre</t>
  </si>
  <si>
    <t>- EU-s forrásból fin. Tám. megv programok, projektek kia</t>
  </si>
  <si>
    <t>- EU-s forrásból finan. támog. Megval. progr.k,  projektek önk.  Hozzáj.kiad</t>
  </si>
  <si>
    <t>1. melléklet a .../2013.(VI.25.) önkormányzati rendelethez</t>
  </si>
  <si>
    <t>2. melléklet a .../2013.(VI.25.) önkormányzati rendelethez</t>
  </si>
  <si>
    <t>2/a. melléklet a .../2013.(VI.25.) önkormányzati rendelethez</t>
  </si>
  <si>
    <t>3/.b. melléklet a …/2013.(VI.25.) önkormányzati rendelethez</t>
  </si>
  <si>
    <t>5. melléklet a …/2013.(VI.25.) önkormányzati rendelethez</t>
  </si>
  <si>
    <t>1/a. melléklet a…./2013. (VI.25.) önkormányzati előterjesztéshez                                     ÖNKORMÁNYZAT (saját)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</si>
</sst>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#"/>
    <numFmt numFmtId="173" formatCode="_-* #,##0\ _F_t_-;\-* #,##0\ _F_t_-;_-* &quot;-&quot;??\ _F_t_-;_-@_-"/>
    <numFmt numFmtId="174" formatCode="#"/>
    <numFmt numFmtId="175" formatCode="0.0%"/>
    <numFmt numFmtId="176" formatCode="[$-40E]yyyy\.\ mmmm\ d\.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111">
    <font>
      <sz val="10"/>
      <name val="Arial CE"/>
      <family val="0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 CE"/>
      <family val="1"/>
    </font>
    <font>
      <sz val="10"/>
      <name val="Brooklyn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Calibri"/>
      <family val="2"/>
    </font>
    <font>
      <sz val="9"/>
      <name val="Arial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i/>
      <sz val="11"/>
      <name val="Times New Roman CE"/>
      <family val="1"/>
    </font>
    <font>
      <b/>
      <i/>
      <sz val="8"/>
      <color indexed="8"/>
      <name val="Times New Roman"/>
      <family val="1"/>
    </font>
    <font>
      <i/>
      <sz val="10"/>
      <name val="Times New Roman CE"/>
      <family val="1"/>
    </font>
    <font>
      <sz val="10"/>
      <color indexed="23"/>
      <name val="Times New Roman"/>
      <family val="1"/>
    </font>
    <font>
      <sz val="8"/>
      <color indexed="8"/>
      <name val="Times New Roman"/>
      <family val="1"/>
    </font>
    <font>
      <b/>
      <sz val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b/>
      <sz val="10"/>
      <color indexed="23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7"/>
      <name val="Times New Roman CE"/>
      <family val="1"/>
    </font>
    <font>
      <b/>
      <sz val="9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Arial"/>
      <family val="0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color indexed="8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sz val="9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2" applyNumberFormat="0" applyFill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0" fillId="22" borderId="7" applyNumberFormat="0" applyFont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4" fillId="29" borderId="0" applyNumberFormat="0" applyBorder="0" applyAlignment="0" applyProtection="0"/>
    <xf numFmtId="0" fontId="105" fillId="30" borderId="8" applyNumberFormat="0" applyAlignment="0" applyProtection="0"/>
    <xf numFmtId="0" fontId="3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>
      <alignment/>
      <protection/>
    </xf>
    <xf numFmtId="0" fontId="10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31" borderId="0" applyNumberFormat="0" applyBorder="0" applyAlignment="0" applyProtection="0"/>
    <xf numFmtId="0" fontId="109" fillId="32" borderId="0" applyNumberFormat="0" applyBorder="0" applyAlignment="0" applyProtection="0"/>
    <xf numFmtId="0" fontId="110" fillId="30" borderId="1" applyNumberFormat="0" applyAlignment="0" applyProtection="0"/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10" fontId="2" fillId="0" borderId="0" xfId="56" applyNumberFormat="1" applyFont="1" applyBorder="1">
      <alignment/>
      <protection/>
    </xf>
    <xf numFmtId="0" fontId="2" fillId="0" borderId="0" xfId="56" applyFont="1" applyBorder="1">
      <alignment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11" fillId="0" borderId="0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 textRotation="90"/>
      <protection/>
    </xf>
    <xf numFmtId="0" fontId="8" fillId="0" borderId="11" xfId="56" applyFont="1" applyFill="1" applyBorder="1" applyAlignment="1">
      <alignment horizontal="center" vertical="center"/>
      <protection/>
    </xf>
    <xf numFmtId="3" fontId="9" fillId="0" borderId="11" xfId="62" applyNumberFormat="1" applyFont="1" applyFill="1" applyBorder="1" applyAlignment="1" applyProtection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/>
      <protection/>
    </xf>
    <xf numFmtId="0" fontId="4" fillId="0" borderId="11" xfId="56" applyFont="1" applyBorder="1">
      <alignment/>
      <protection/>
    </xf>
    <xf numFmtId="3" fontId="12" fillId="0" borderId="11" xfId="62" applyNumberFormat="1" applyFont="1" applyFill="1" applyBorder="1" applyAlignment="1" applyProtection="1">
      <alignment vertical="center" wrapText="1"/>
      <protection/>
    </xf>
    <xf numFmtId="0" fontId="4" fillId="0" borderId="11" xfId="56" applyFont="1" applyFill="1" applyBorder="1">
      <alignment/>
      <protection/>
    </xf>
    <xf numFmtId="3" fontId="12" fillId="0" borderId="11" xfId="56" applyNumberFormat="1" applyFont="1" applyFill="1" applyBorder="1">
      <alignment/>
      <protection/>
    </xf>
    <xf numFmtId="0" fontId="14" fillId="0" borderId="0" xfId="56" applyFont="1" applyFill="1" applyBorder="1">
      <alignment/>
      <protection/>
    </xf>
    <xf numFmtId="0" fontId="12" fillId="0" borderId="11" xfId="58" applyFont="1" applyFill="1" applyBorder="1" applyAlignment="1">
      <alignment horizontal="left" indent="1"/>
      <protection/>
    </xf>
    <xf numFmtId="0" fontId="2" fillId="0" borderId="0" xfId="56" applyFont="1" applyFill="1" applyBorder="1">
      <alignment/>
      <protection/>
    </xf>
    <xf numFmtId="0" fontId="15" fillId="0" borderId="11" xfId="58" applyFont="1" applyFill="1" applyBorder="1" applyAlignment="1">
      <alignment horizontal="left" indent="2"/>
      <protection/>
    </xf>
    <xf numFmtId="3" fontId="15" fillId="0" borderId="11" xfId="56" applyNumberFormat="1" applyFont="1" applyFill="1" applyBorder="1">
      <alignment/>
      <protection/>
    </xf>
    <xf numFmtId="3" fontId="12" fillId="0" borderId="11" xfId="58" applyNumberFormat="1" applyFont="1" applyFill="1" applyBorder="1" applyAlignment="1">
      <alignment horizontal="right"/>
      <protection/>
    </xf>
    <xf numFmtId="3" fontId="2" fillId="0" borderId="11" xfId="56" applyNumberFormat="1" applyFont="1" applyFill="1" applyBorder="1">
      <alignment/>
      <protection/>
    </xf>
    <xf numFmtId="0" fontId="12" fillId="0" borderId="11" xfId="58" applyFont="1" applyFill="1" applyBorder="1" applyAlignment="1">
      <alignment horizontal="left" indent="2"/>
      <protection/>
    </xf>
    <xf numFmtId="3" fontId="4" fillId="0" borderId="11" xfId="56" applyNumberFormat="1" applyFont="1" applyFill="1" applyBorder="1">
      <alignment/>
      <protection/>
    </xf>
    <xf numFmtId="0" fontId="16" fillId="0" borderId="11" xfId="58" applyFont="1" applyFill="1" applyBorder="1" applyAlignment="1">
      <alignment horizontal="left" indent="3"/>
      <protection/>
    </xf>
    <xf numFmtId="3" fontId="16" fillId="0" borderId="11" xfId="56" applyNumberFormat="1" applyFont="1" applyFill="1" applyBorder="1">
      <alignment/>
      <protection/>
    </xf>
    <xf numFmtId="0" fontId="2" fillId="0" borderId="11" xfId="56" applyFont="1" applyBorder="1">
      <alignment/>
      <protection/>
    </xf>
    <xf numFmtId="0" fontId="12" fillId="0" borderId="11" xfId="56" applyFont="1" applyBorder="1">
      <alignment/>
      <protection/>
    </xf>
    <xf numFmtId="3" fontId="12" fillId="0" borderId="11" xfId="58" applyNumberFormat="1" applyFont="1" applyFill="1" applyBorder="1" applyAlignment="1">
      <alignment/>
      <protection/>
    </xf>
    <xf numFmtId="3" fontId="12" fillId="0" borderId="11" xfId="56" applyNumberFormat="1" applyFont="1" applyFill="1" applyBorder="1" applyAlignment="1">
      <alignment horizontal="right"/>
      <protection/>
    </xf>
    <xf numFmtId="0" fontId="2" fillId="0" borderId="11" xfId="56" applyFont="1" applyFill="1" applyBorder="1">
      <alignment/>
      <protection/>
    </xf>
    <xf numFmtId="0" fontId="12" fillId="0" borderId="11" xfId="56" applyFont="1" applyFill="1" applyBorder="1">
      <alignment/>
      <protection/>
    </xf>
    <xf numFmtId="3" fontId="4" fillId="0" borderId="11" xfId="56" applyNumberFormat="1" applyFont="1" applyFill="1" applyBorder="1" applyAlignment="1">
      <alignment horizontal="right"/>
      <protection/>
    </xf>
    <xf numFmtId="0" fontId="17" fillId="0" borderId="0" xfId="56" applyFont="1" applyFill="1" applyBorder="1">
      <alignment/>
      <protection/>
    </xf>
    <xf numFmtId="0" fontId="15" fillId="0" borderId="11" xfId="56" applyFont="1" applyFill="1" applyBorder="1">
      <alignment/>
      <protection/>
    </xf>
    <xf numFmtId="0" fontId="15" fillId="0" borderId="11" xfId="58" applyFont="1" applyFill="1" applyBorder="1" applyAlignment="1">
      <alignment horizontal="left" indent="1"/>
      <protection/>
    </xf>
    <xf numFmtId="0" fontId="18" fillId="0" borderId="0" xfId="56" applyFont="1" applyFill="1" applyBorder="1">
      <alignment/>
      <protection/>
    </xf>
    <xf numFmtId="0" fontId="12" fillId="0" borderId="11" xfId="56" applyFont="1" applyFill="1" applyBorder="1" applyAlignment="1">
      <alignment wrapText="1"/>
      <protection/>
    </xf>
    <xf numFmtId="0" fontId="15" fillId="0" borderId="11" xfId="56" applyFont="1" applyFill="1" applyBorder="1" applyAlignment="1">
      <alignment horizontal="left" indent="2"/>
      <protection/>
    </xf>
    <xf numFmtId="0" fontId="2" fillId="0" borderId="11" xfId="56" applyFont="1" applyBorder="1" applyAlignment="1">
      <alignment horizontal="left" indent="1"/>
      <protection/>
    </xf>
    <xf numFmtId="0" fontId="13" fillId="0" borderId="0" xfId="56" applyFont="1" applyFill="1" applyBorder="1">
      <alignment/>
      <protection/>
    </xf>
    <xf numFmtId="0" fontId="15" fillId="0" borderId="11" xfId="58" applyFont="1" applyFill="1" applyBorder="1" applyAlignment="1">
      <alignment/>
      <protection/>
    </xf>
    <xf numFmtId="3" fontId="2" fillId="0" borderId="11" xfId="56" applyNumberFormat="1" applyFont="1" applyBorder="1">
      <alignment/>
      <protection/>
    </xf>
    <xf numFmtId="0" fontId="11" fillId="0" borderId="0" xfId="56" applyFont="1" applyBorder="1">
      <alignment/>
      <protection/>
    </xf>
    <xf numFmtId="0" fontId="12" fillId="0" borderId="12" xfId="58" applyFont="1" applyFill="1" applyBorder="1" applyAlignment="1">
      <alignment horizontal="left" indent="1"/>
      <protection/>
    </xf>
    <xf numFmtId="3" fontId="4" fillId="0" borderId="13" xfId="56" applyNumberFormat="1" applyFont="1" applyFill="1" applyBorder="1">
      <alignment/>
      <protection/>
    </xf>
    <xf numFmtId="0" fontId="12" fillId="0" borderId="14" xfId="58" applyFont="1" applyFill="1" applyBorder="1" applyAlignment="1">
      <alignment horizontal="left" indent="1"/>
      <protection/>
    </xf>
    <xf numFmtId="3" fontId="12" fillId="0" borderId="15" xfId="56" applyNumberFormat="1" applyFont="1" applyFill="1" applyBorder="1">
      <alignment/>
      <protection/>
    </xf>
    <xf numFmtId="3" fontId="2" fillId="0" borderId="0" xfId="56" applyNumberFormat="1" applyFont="1" applyBorder="1">
      <alignment/>
      <protection/>
    </xf>
    <xf numFmtId="0" fontId="2" fillId="0" borderId="0" xfId="0" applyFont="1" applyAlignment="1">
      <alignment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64" applyFont="1" applyFill="1" applyBorder="1" applyAlignment="1" applyProtection="1">
      <alignment horizontal="left" vertical="center" wrapText="1" indent="1"/>
      <protection/>
    </xf>
    <xf numFmtId="0" fontId="28" fillId="0" borderId="18" xfId="64" applyFont="1" applyFill="1" applyBorder="1" applyAlignment="1" applyProtection="1">
      <alignment horizontal="left" vertical="center" wrapText="1" indent="1"/>
      <protection/>
    </xf>
    <xf numFmtId="0" fontId="28" fillId="0" borderId="11" xfId="64" applyFont="1" applyFill="1" applyBorder="1" applyAlignment="1" applyProtection="1">
      <alignment horizontal="left" vertical="center" wrapText="1" indent="1"/>
      <protection/>
    </xf>
    <xf numFmtId="0" fontId="28" fillId="0" borderId="19" xfId="64" applyFont="1" applyFill="1" applyBorder="1" applyAlignment="1" applyProtection="1">
      <alignment horizontal="left" vertical="center" wrapText="1" indent="1"/>
      <protection/>
    </xf>
    <xf numFmtId="0" fontId="28" fillId="0" borderId="20" xfId="64" applyFont="1" applyFill="1" applyBorder="1" applyAlignment="1" applyProtection="1">
      <alignment horizontal="left" vertical="center" wrapText="1" indent="1"/>
      <protection/>
    </xf>
    <xf numFmtId="0" fontId="27" fillId="0" borderId="17" xfId="64" applyFont="1" applyFill="1" applyBorder="1" applyAlignment="1" applyProtection="1">
      <alignment horizontal="left" vertical="center" wrapText="1" indent="1"/>
      <protection/>
    </xf>
    <xf numFmtId="0" fontId="34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21" fillId="0" borderId="21" xfId="0" applyFont="1" applyBorder="1" applyAlignment="1">
      <alignment/>
    </xf>
    <xf numFmtId="0" fontId="35" fillId="0" borderId="20" xfId="0" applyFont="1" applyBorder="1" applyAlignment="1">
      <alignment/>
    </xf>
    <xf numFmtId="0" fontId="7" fillId="0" borderId="11" xfId="56" applyFont="1" applyBorder="1" applyAlignment="1">
      <alignment horizontal="center"/>
      <protection/>
    </xf>
    <xf numFmtId="0" fontId="40" fillId="0" borderId="2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27" xfId="0" applyFont="1" applyBorder="1" applyAlignment="1">
      <alignment/>
    </xf>
    <xf numFmtId="0" fontId="35" fillId="0" borderId="25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14" fillId="0" borderId="11" xfId="56" applyNumberFormat="1" applyFont="1" applyFill="1" applyBorder="1">
      <alignment/>
      <protection/>
    </xf>
    <xf numFmtId="10" fontId="2" fillId="0" borderId="11" xfId="56" applyNumberFormat="1" applyFont="1" applyBorder="1">
      <alignment/>
      <protection/>
    </xf>
    <xf numFmtId="3" fontId="30" fillId="0" borderId="10" xfId="62" applyNumberFormat="1" applyFont="1" applyFill="1" applyBorder="1" applyAlignment="1" applyProtection="1">
      <alignment horizontal="center" vertical="center" wrapText="1"/>
      <protection/>
    </xf>
    <xf numFmtId="10" fontId="8" fillId="0" borderId="11" xfId="56" applyNumberFormat="1" applyFont="1" applyBorder="1" applyAlignment="1">
      <alignment horizontal="center" vertical="center"/>
      <protection/>
    </xf>
    <xf numFmtId="172" fontId="24" fillId="0" borderId="0" xfId="0" applyNumberFormat="1" applyFont="1" applyFill="1" applyAlignment="1" applyProtection="1">
      <alignment horizontal="left" vertical="center" wrapText="1"/>
      <protection/>
    </xf>
    <xf numFmtId="172" fontId="24" fillId="0" borderId="0" xfId="0" applyNumberFormat="1" applyFont="1" applyFill="1" applyAlignment="1" applyProtection="1">
      <alignment vertical="center" wrapText="1"/>
      <protection/>
    </xf>
    <xf numFmtId="172" fontId="42" fillId="0" borderId="0" xfId="0" applyNumberFormat="1" applyFont="1" applyFill="1" applyAlignment="1" applyProtection="1">
      <alignment vertical="center" wrapText="1"/>
      <protection/>
    </xf>
    <xf numFmtId="172" fontId="24" fillId="0" borderId="0" xfId="0" applyNumberFormat="1" applyFont="1" applyFill="1" applyAlignment="1">
      <alignment vertical="center" wrapText="1"/>
    </xf>
    <xf numFmtId="0" fontId="26" fillId="0" borderId="18" xfId="0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>
      <alignment vertical="center"/>
    </xf>
    <xf numFmtId="0" fontId="26" fillId="0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 quotePrefix="1">
      <alignment horizontal="center" vertical="center"/>
      <protection/>
    </xf>
    <xf numFmtId="49" fontId="26" fillId="0" borderId="32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43" fillId="0" borderId="0" xfId="0" applyFont="1" applyFill="1" applyAlignment="1">
      <alignment vertical="center"/>
    </xf>
    <xf numFmtId="0" fontId="26" fillId="0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27" fillId="0" borderId="34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35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172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 indent="1"/>
      <protection/>
    </xf>
    <xf numFmtId="172" fontId="27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44" fillId="0" borderId="0" xfId="0" applyFont="1" applyFill="1" applyAlignment="1">
      <alignment vertical="center" wrapText="1"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172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8" xfId="0" applyFont="1" applyFill="1" applyBorder="1" applyAlignment="1" applyProtection="1">
      <alignment horizontal="center" vertical="center" wrapText="1"/>
      <protection/>
    </xf>
    <xf numFmtId="172" fontId="2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/>
    </xf>
    <xf numFmtId="172" fontId="2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0" applyFont="1" applyFill="1" applyAlignment="1">
      <alignment vertical="center" wrapText="1"/>
    </xf>
    <xf numFmtId="0" fontId="27" fillId="0" borderId="42" xfId="0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172" fontId="2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4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64" applyFont="1" applyFill="1" applyBorder="1" applyAlignment="1" applyProtection="1">
      <alignment horizontal="left" vertical="center" wrapText="1" indent="1"/>
      <protection/>
    </xf>
    <xf numFmtId="172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4" xfId="0" applyFont="1" applyFill="1" applyBorder="1" applyAlignment="1" applyProtection="1">
      <alignment horizontal="center" vertical="center" wrapText="1"/>
      <protection/>
    </xf>
    <xf numFmtId="49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45" xfId="64" applyFont="1" applyFill="1" applyBorder="1" applyAlignment="1" applyProtection="1">
      <alignment horizontal="left" vertical="center" wrapText="1" indent="1"/>
      <protection/>
    </xf>
    <xf numFmtId="172" fontId="2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17" xfId="64" applyNumberFormat="1" applyFont="1" applyFill="1" applyBorder="1" applyAlignment="1" applyProtection="1">
      <alignment horizontal="left" vertical="center" wrapText="1" indent="1"/>
      <protection/>
    </xf>
    <xf numFmtId="0" fontId="30" fillId="0" borderId="47" xfId="0" applyFont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27" fillId="0" borderId="16" xfId="64" applyFont="1" applyFill="1" applyBorder="1" applyAlignment="1" applyProtection="1">
      <alignment horizontal="left" vertical="center" wrapText="1" indent="1"/>
      <protection/>
    </xf>
    <xf numFmtId="172" fontId="27" fillId="0" borderId="48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18" xfId="64" applyNumberFormat="1" applyFont="1" applyFill="1" applyBorder="1" applyAlignment="1" applyProtection="1">
      <alignment horizontal="left" vertical="center" wrapText="1" indent="1"/>
      <protection/>
    </xf>
    <xf numFmtId="0" fontId="36" fillId="0" borderId="14" xfId="0" applyFont="1" applyFill="1" applyBorder="1" applyAlignment="1" applyProtection="1">
      <alignment vertical="center" wrapText="1"/>
      <protection/>
    </xf>
    <xf numFmtId="49" fontId="28" fillId="0" borderId="31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31" xfId="64" applyFont="1" applyFill="1" applyBorder="1" applyAlignment="1" applyProtection="1">
      <alignment horizontal="left" vertical="center" wrapText="1" indent="1"/>
      <protection/>
    </xf>
    <xf numFmtId="172" fontId="2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4" xfId="0" applyFont="1" applyBorder="1" applyAlignment="1" applyProtection="1">
      <alignment horizontal="center" vertical="center" wrapText="1"/>
      <protection/>
    </xf>
    <xf numFmtId="0" fontId="45" fillId="0" borderId="49" xfId="0" applyFont="1" applyBorder="1" applyAlignment="1" applyProtection="1">
      <alignment horizontal="center" wrapText="1"/>
      <protection/>
    </xf>
    <xf numFmtId="0" fontId="27" fillId="0" borderId="49" xfId="64" applyFont="1" applyFill="1" applyBorder="1" applyAlignment="1" applyProtection="1">
      <alignment horizontal="left" vertical="center" wrapText="1" indent="1"/>
      <protection/>
    </xf>
    <xf numFmtId="172" fontId="2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49" xfId="0" applyFont="1" applyBorder="1" applyAlignment="1" applyProtection="1">
      <alignment horizontal="center" wrapText="1"/>
      <protection/>
    </xf>
    <xf numFmtId="0" fontId="6" fillId="0" borderId="49" xfId="0" applyFont="1" applyBorder="1" applyAlignment="1" applyProtection="1">
      <alignment horizontal="left" wrapText="1" indent="1"/>
      <protection/>
    </xf>
    <xf numFmtId="172" fontId="27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72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horizontal="left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right" vertical="center" wrapText="1" indent="1"/>
      <protection/>
    </xf>
    <xf numFmtId="0" fontId="27" fillId="0" borderId="51" xfId="0" applyFont="1" applyFill="1" applyBorder="1" applyAlignment="1" applyProtection="1">
      <alignment horizontal="center" vertical="center" wrapText="1"/>
      <protection/>
    </xf>
    <xf numFmtId="0" fontId="27" fillId="0" borderId="52" xfId="0" applyFont="1" applyFill="1" applyBorder="1" applyAlignment="1" applyProtection="1">
      <alignment horizontal="center" vertical="center" wrapText="1"/>
      <protection/>
    </xf>
    <xf numFmtId="0" fontId="26" fillId="0" borderId="52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vertical="center" wrapText="1"/>
    </xf>
    <xf numFmtId="0" fontId="27" fillId="0" borderId="53" xfId="0" applyFont="1" applyFill="1" applyBorder="1" applyAlignment="1" applyProtection="1">
      <alignment horizontal="center" vertical="center" wrapText="1"/>
      <protection/>
    </xf>
    <xf numFmtId="49" fontId="28" fillId="0" borderId="20" xfId="64" applyNumberFormat="1" applyFont="1" applyFill="1" applyBorder="1" applyAlignment="1" applyProtection="1">
      <alignment horizontal="left" vertical="center" wrapText="1" indent="1"/>
      <protection/>
    </xf>
    <xf numFmtId="172" fontId="28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8" xfId="0" applyFont="1" applyFill="1" applyBorder="1" applyAlignment="1" applyProtection="1">
      <alignment horizontal="center" vertical="center" wrapText="1"/>
      <protection/>
    </xf>
    <xf numFmtId="49" fontId="28" fillId="0" borderId="11" xfId="64" applyNumberFormat="1" applyFont="1" applyFill="1" applyBorder="1" applyAlignment="1" applyProtection="1">
      <alignment horizontal="left" vertical="center" wrapText="1" indent="1"/>
      <protection/>
    </xf>
    <xf numFmtId="172" fontId="2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 indent="1"/>
      <protection/>
    </xf>
    <xf numFmtId="172" fontId="27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43" fillId="0" borderId="34" xfId="0" applyFont="1" applyFill="1" applyBorder="1" applyAlignment="1" applyProtection="1">
      <alignment horizontal="left" vertical="center"/>
      <protection/>
    </xf>
    <xf numFmtId="0" fontId="29" fillId="0" borderId="52" xfId="0" applyFont="1" applyFill="1" applyBorder="1" applyAlignment="1" applyProtection="1">
      <alignment vertical="center" wrapText="1"/>
      <protection/>
    </xf>
    <xf numFmtId="0" fontId="43" fillId="0" borderId="4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top" wrapText="1"/>
    </xf>
    <xf numFmtId="172" fontId="42" fillId="0" borderId="0" xfId="0" applyNumberFormat="1" applyFont="1" applyFill="1" applyAlignment="1" applyProtection="1">
      <alignment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49" fontId="26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left" vertical="center" wrapText="1"/>
    </xf>
    <xf numFmtId="0" fontId="26" fillId="0" borderId="31" xfId="0" applyFont="1" applyFill="1" applyBorder="1" applyAlignment="1" applyProtection="1">
      <alignment horizontal="center" vertical="center"/>
      <protection locked="0"/>
    </xf>
    <xf numFmtId="0" fontId="26" fillId="0" borderId="57" xfId="0" applyFont="1" applyFill="1" applyBorder="1" applyAlignment="1" applyProtection="1">
      <alignment horizontal="center" vertical="center"/>
      <protection locked="0"/>
    </xf>
    <xf numFmtId="0" fontId="26" fillId="0" borderId="58" xfId="0" applyFont="1" applyFill="1" applyBorder="1" applyAlignment="1" applyProtection="1">
      <alignment horizontal="center" vertical="center" wrapText="1"/>
      <protection/>
    </xf>
    <xf numFmtId="0" fontId="27" fillId="0" borderId="59" xfId="0" applyFont="1" applyFill="1" applyBorder="1" applyAlignment="1" applyProtection="1">
      <alignment horizontal="left" vertical="center" wrapText="1" indent="1"/>
      <protection/>
    </xf>
    <xf numFmtId="0" fontId="28" fillId="0" borderId="60" xfId="64" applyFont="1" applyFill="1" applyBorder="1" applyAlignment="1" applyProtection="1">
      <alignment horizontal="left" vertical="center" wrapText="1" indent="1"/>
      <protection/>
    </xf>
    <xf numFmtId="0" fontId="28" fillId="0" borderId="26" xfId="64" applyFont="1" applyFill="1" applyBorder="1" applyAlignment="1" applyProtection="1">
      <alignment horizontal="left" vertical="center" wrapText="1" indent="1"/>
      <protection/>
    </xf>
    <xf numFmtId="0" fontId="28" fillId="0" borderId="28" xfId="64" applyFont="1" applyFill="1" applyBorder="1" applyAlignment="1" applyProtection="1">
      <alignment horizontal="left" vertical="center" wrapText="1" indent="1"/>
      <protection/>
    </xf>
    <xf numFmtId="0" fontId="28" fillId="0" borderId="25" xfId="64" applyFont="1" applyFill="1" applyBorder="1" applyAlignment="1" applyProtection="1">
      <alignment horizontal="left" vertical="center" wrapText="1" indent="1"/>
      <protection/>
    </xf>
    <xf numFmtId="0" fontId="27" fillId="0" borderId="59" xfId="64" applyFont="1" applyFill="1" applyBorder="1" applyAlignment="1" applyProtection="1">
      <alignment horizontal="left" vertical="center" wrapText="1" indent="1"/>
      <protection/>
    </xf>
    <xf numFmtId="0" fontId="28" fillId="0" borderId="60" xfId="64" applyFont="1" applyFill="1" applyBorder="1" applyAlignment="1" applyProtection="1">
      <alignment horizontal="left" vertical="center" wrapText="1" indent="1"/>
      <protection/>
    </xf>
    <xf numFmtId="0" fontId="28" fillId="0" borderId="61" xfId="64" applyFont="1" applyFill="1" applyBorder="1" applyAlignment="1" applyProtection="1">
      <alignment horizontal="left" vertical="center" wrapText="1" indent="1"/>
      <protection/>
    </xf>
    <xf numFmtId="0" fontId="27" fillId="0" borderId="52" xfId="64" applyFont="1" applyFill="1" applyBorder="1" applyAlignment="1" applyProtection="1">
      <alignment horizontal="left" vertical="center" wrapText="1" indent="1"/>
      <protection/>
    </xf>
    <xf numFmtId="0" fontId="27" fillId="0" borderId="59" xfId="64" applyFont="1" applyFill="1" applyBorder="1" applyAlignment="1" applyProtection="1">
      <alignment horizontal="left" vertical="center" wrapText="1" indent="1"/>
      <protection/>
    </xf>
    <xf numFmtId="0" fontId="26" fillId="0" borderId="59" xfId="0" applyFont="1" applyFill="1" applyBorder="1" applyAlignment="1" applyProtection="1">
      <alignment horizontal="left" vertical="center" wrapText="1" indent="1"/>
      <protection/>
    </xf>
    <xf numFmtId="0" fontId="43" fillId="0" borderId="52" xfId="0" applyFont="1" applyFill="1" applyBorder="1" applyAlignment="1" applyProtection="1">
      <alignment vertical="center" wrapText="1"/>
      <protection/>
    </xf>
    <xf numFmtId="0" fontId="26" fillId="0" borderId="48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55" xfId="64" applyFont="1" applyFill="1" applyBorder="1" applyAlignment="1" applyProtection="1">
      <alignment horizontal="left" vertical="center" wrapText="1" indent="1"/>
      <protection/>
    </xf>
    <xf numFmtId="0" fontId="30" fillId="0" borderId="51" xfId="0" applyFont="1" applyBorder="1" applyAlignment="1" applyProtection="1">
      <alignment horizontal="center" vertical="center" wrapText="1"/>
      <protection/>
    </xf>
    <xf numFmtId="49" fontId="28" fillId="0" borderId="10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10" xfId="64" applyFont="1" applyFill="1" applyBorder="1" applyAlignment="1" applyProtection="1">
      <alignment horizontal="left" vertical="center" wrapText="1" indent="1"/>
      <protection/>
    </xf>
    <xf numFmtId="0" fontId="45" fillId="0" borderId="34" xfId="0" applyFont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left" wrapText="1" indent="1"/>
      <protection/>
    </xf>
    <xf numFmtId="0" fontId="26" fillId="0" borderId="60" xfId="0" applyFont="1" applyFill="1" applyBorder="1" applyAlignment="1" applyProtection="1">
      <alignment horizontal="center" vertical="center"/>
      <protection/>
    </xf>
    <xf numFmtId="0" fontId="26" fillId="0" borderId="57" xfId="0" applyFont="1" applyFill="1" applyBorder="1" applyAlignment="1" applyProtection="1" quotePrefix="1">
      <alignment horizontal="center" vertical="center"/>
      <protection/>
    </xf>
    <xf numFmtId="0" fontId="27" fillId="0" borderId="59" xfId="0" applyFont="1" applyFill="1" applyBorder="1" applyAlignment="1" applyProtection="1">
      <alignment horizontal="center" vertical="center" wrapText="1"/>
      <protection/>
    </xf>
    <xf numFmtId="0" fontId="27" fillId="0" borderId="59" xfId="0" applyFont="1" applyFill="1" applyBorder="1" applyAlignment="1" applyProtection="1">
      <alignment horizontal="right" vertical="center" wrapText="1" indent="1"/>
      <protection/>
    </xf>
    <xf numFmtId="0" fontId="28" fillId="0" borderId="60" xfId="64" applyFont="1" applyFill="1" applyBorder="1" applyAlignment="1" applyProtection="1">
      <alignment horizontal="right" vertical="center" wrapText="1" indent="1"/>
      <protection/>
    </xf>
    <xf numFmtId="0" fontId="28" fillId="0" borderId="26" xfId="64" applyFont="1" applyFill="1" applyBorder="1" applyAlignment="1" applyProtection="1">
      <alignment horizontal="right" vertical="center" wrapText="1" indent="1"/>
      <protection/>
    </xf>
    <xf numFmtId="0" fontId="28" fillId="0" borderId="11" xfId="64" applyFont="1" applyFill="1" applyBorder="1" applyAlignment="1" applyProtection="1">
      <alignment horizontal="right" vertical="center" wrapText="1" indent="1"/>
      <protection/>
    </xf>
    <xf numFmtId="0" fontId="28" fillId="0" borderId="28" xfId="64" applyFont="1" applyFill="1" applyBorder="1" applyAlignment="1" applyProtection="1">
      <alignment horizontal="right" vertical="center" wrapText="1" indent="1"/>
      <protection/>
    </xf>
    <xf numFmtId="0" fontId="28" fillId="0" borderId="25" xfId="64" applyFont="1" applyFill="1" applyBorder="1" applyAlignment="1" applyProtection="1">
      <alignment horizontal="right" vertical="center" wrapText="1" indent="1"/>
      <protection/>
    </xf>
    <xf numFmtId="0" fontId="27" fillId="0" borderId="59" xfId="64" applyFont="1" applyFill="1" applyBorder="1" applyAlignment="1" applyProtection="1">
      <alignment horizontal="right" vertical="center" wrapText="1" indent="1"/>
      <protection/>
    </xf>
    <xf numFmtId="0" fontId="28" fillId="0" borderId="60" xfId="64" applyFont="1" applyFill="1" applyBorder="1" applyAlignment="1" applyProtection="1">
      <alignment horizontal="right" vertical="center" wrapText="1" indent="1"/>
      <protection/>
    </xf>
    <xf numFmtId="0" fontId="28" fillId="0" borderId="61" xfId="64" applyFont="1" applyFill="1" applyBorder="1" applyAlignment="1" applyProtection="1">
      <alignment horizontal="right" vertical="center" wrapText="1" indent="1"/>
      <protection/>
    </xf>
    <xf numFmtId="0" fontId="27" fillId="0" borderId="52" xfId="64" applyFont="1" applyFill="1" applyBorder="1" applyAlignment="1" applyProtection="1">
      <alignment horizontal="right" vertical="center" wrapText="1" indent="1"/>
      <protection/>
    </xf>
    <xf numFmtId="0" fontId="28" fillId="0" borderId="55" xfId="64" applyFont="1" applyFill="1" applyBorder="1" applyAlignment="1" applyProtection="1">
      <alignment horizontal="right" vertical="center" wrapText="1" indent="1"/>
      <protection/>
    </xf>
    <xf numFmtId="0" fontId="27" fillId="0" borderId="17" xfId="64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horizontal="right" vertical="center" wrapText="1"/>
      <protection/>
    </xf>
    <xf numFmtId="0" fontId="26" fillId="0" borderId="52" xfId="0" applyFont="1" applyFill="1" applyBorder="1" applyAlignment="1" applyProtection="1">
      <alignment horizontal="right" vertical="center" wrapText="1"/>
      <protection/>
    </xf>
    <xf numFmtId="0" fontId="27" fillId="0" borderId="59" xfId="64" applyFont="1" applyFill="1" applyBorder="1" applyAlignment="1" applyProtection="1">
      <alignment horizontal="right" vertical="center" wrapText="1" indent="1"/>
      <protection/>
    </xf>
    <xf numFmtId="0" fontId="43" fillId="0" borderId="52" xfId="0" applyFont="1" applyFill="1" applyBorder="1" applyAlignment="1" applyProtection="1">
      <alignment horizontal="right" vertical="center" wrapText="1"/>
      <protection/>
    </xf>
    <xf numFmtId="0" fontId="28" fillId="0" borderId="26" xfId="64" applyFont="1" applyFill="1" applyBorder="1" applyAlignment="1" applyProtection="1">
      <alignment horizontal="right" vertical="center" wrapText="1"/>
      <protection/>
    </xf>
    <xf numFmtId="0" fontId="27" fillId="0" borderId="59" xfId="0" applyFont="1" applyFill="1" applyBorder="1" applyAlignment="1" applyProtection="1">
      <alignment vertical="center" wrapText="1"/>
      <protection/>
    </xf>
    <xf numFmtId="0" fontId="27" fillId="0" borderId="59" xfId="64" applyFont="1" applyFill="1" applyBorder="1" applyAlignment="1" applyProtection="1">
      <alignment vertical="center" wrapText="1"/>
      <protection/>
    </xf>
    <xf numFmtId="0" fontId="27" fillId="0" borderId="58" xfId="64" applyFont="1" applyFill="1" applyBorder="1" applyAlignment="1" applyProtection="1">
      <alignment horizontal="left" vertical="center" wrapText="1" indent="1"/>
      <protection/>
    </xf>
    <xf numFmtId="0" fontId="27" fillId="0" borderId="58" xfId="64" applyFont="1" applyFill="1" applyBorder="1" applyAlignment="1" applyProtection="1">
      <alignment vertical="center" wrapText="1"/>
      <protection/>
    </xf>
    <xf numFmtId="0" fontId="27" fillId="0" borderId="0" xfId="64" applyFont="1" applyFill="1" applyBorder="1" applyAlignment="1" applyProtection="1">
      <alignment horizontal="left" vertical="center" wrapText="1" inden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7" fillId="0" borderId="19" xfId="64" applyFont="1" applyFill="1" applyBorder="1" applyAlignment="1" applyProtection="1">
      <alignment horizontal="left" vertical="center" wrapText="1" indent="1"/>
      <protection/>
    </xf>
    <xf numFmtId="49" fontId="27" fillId="0" borderId="34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17" xfId="64" applyFont="1" applyFill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wrapText="1"/>
      <protection/>
    </xf>
    <xf numFmtId="0" fontId="28" fillId="0" borderId="25" xfId="64" applyFont="1" applyFill="1" applyBorder="1" applyAlignment="1" applyProtection="1">
      <alignment vertical="center" wrapText="1"/>
      <protection/>
    </xf>
    <xf numFmtId="0" fontId="28" fillId="0" borderId="26" xfId="64" applyFont="1" applyFill="1" applyBorder="1" applyAlignment="1" applyProtection="1">
      <alignment vertical="center" wrapText="1"/>
      <protection/>
    </xf>
    <xf numFmtId="0" fontId="26" fillId="0" borderId="59" xfId="0" applyFont="1" applyFill="1" applyBorder="1" applyAlignment="1" applyProtection="1">
      <alignment vertical="center" wrapText="1"/>
      <protection/>
    </xf>
    <xf numFmtId="0" fontId="26" fillId="0" borderId="50" xfId="0" applyFont="1" applyFill="1" applyBorder="1" applyAlignment="1" applyProtection="1">
      <alignment horizontal="right" vertical="center" wrapText="1"/>
      <protection/>
    </xf>
    <xf numFmtId="0" fontId="27" fillId="0" borderId="35" xfId="64" applyFont="1" applyFill="1" applyBorder="1" applyAlignment="1" applyProtection="1">
      <alignment vertical="center" wrapText="1"/>
      <protection/>
    </xf>
    <xf numFmtId="0" fontId="28" fillId="0" borderId="54" xfId="64" applyFont="1" applyFill="1" applyBorder="1" applyAlignment="1" applyProtection="1">
      <alignment vertical="center" wrapText="1"/>
      <protection/>
    </xf>
    <xf numFmtId="0" fontId="28" fillId="0" borderId="39" xfId="64" applyFont="1" applyFill="1" applyBorder="1" applyAlignment="1" applyProtection="1">
      <alignment horizontal="right" vertical="center" wrapText="1" indent="1"/>
      <protection/>
    </xf>
    <xf numFmtId="0" fontId="27" fillId="0" borderId="35" xfId="64" applyFont="1" applyFill="1" applyBorder="1" applyAlignment="1" applyProtection="1">
      <alignment horizontal="right" vertical="center" wrapText="1" indent="1"/>
      <protection/>
    </xf>
    <xf numFmtId="0" fontId="28" fillId="0" borderId="54" xfId="64" applyFont="1" applyFill="1" applyBorder="1" applyAlignment="1" applyProtection="1">
      <alignment horizontal="right" vertical="center" wrapText="1" indent="1"/>
      <protection/>
    </xf>
    <xf numFmtId="0" fontId="0" fillId="0" borderId="62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right" vertical="center" wrapText="1"/>
      <protection/>
    </xf>
    <xf numFmtId="0" fontId="0" fillId="0" borderId="63" xfId="0" applyFill="1" applyBorder="1" applyAlignment="1" applyProtection="1">
      <alignment horizontal="right" vertical="center" wrapText="1"/>
      <protection/>
    </xf>
    <xf numFmtId="0" fontId="43" fillId="0" borderId="50" xfId="0" applyFont="1" applyFill="1" applyBorder="1" applyAlignment="1" applyProtection="1">
      <alignment horizontal="right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7" fillId="0" borderId="35" xfId="0" applyFont="1" applyFill="1" applyBorder="1" applyAlignment="1" applyProtection="1">
      <alignment vertical="center" wrapText="1"/>
      <protection/>
    </xf>
    <xf numFmtId="0" fontId="28" fillId="0" borderId="39" xfId="64" applyFont="1" applyFill="1" applyBorder="1" applyAlignment="1" applyProtection="1">
      <alignment horizontal="right" vertical="center" wrapText="1"/>
      <protection/>
    </xf>
    <xf numFmtId="0" fontId="28" fillId="0" borderId="13" xfId="64" applyFont="1" applyFill="1" applyBorder="1" applyAlignment="1" applyProtection="1">
      <alignment horizontal="right" vertical="center" wrapText="1" indent="1"/>
      <protection/>
    </xf>
    <xf numFmtId="0" fontId="28" fillId="0" borderId="46" xfId="64" applyFont="1" applyFill="1" applyBorder="1" applyAlignment="1" applyProtection="1">
      <alignment horizontal="right" vertical="center" wrapText="1" indent="1"/>
      <protection/>
    </xf>
    <xf numFmtId="0" fontId="27" fillId="0" borderId="33" xfId="64" applyFont="1" applyFill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8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  <xf numFmtId="0" fontId="34" fillId="0" borderId="11" xfId="0" applyFont="1" applyFill="1" applyBorder="1" applyAlignment="1">
      <alignment horizontal="center" vertical="center" wrapText="1"/>
    </xf>
    <xf numFmtId="3" fontId="34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/>
    </xf>
    <xf numFmtId="0" fontId="34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34" fillId="0" borderId="11" xfId="0" applyNumberFormat="1" applyFont="1" applyBorder="1" applyAlignment="1">
      <alignment/>
    </xf>
    <xf numFmtId="1" fontId="11" fillId="0" borderId="11" xfId="56" applyNumberFormat="1" applyFont="1" applyBorder="1" applyAlignment="1">
      <alignment vertical="center"/>
      <protection/>
    </xf>
    <xf numFmtId="1" fontId="13" fillId="0" borderId="11" xfId="56" applyNumberFormat="1" applyFont="1" applyFill="1" applyBorder="1">
      <alignment/>
      <protection/>
    </xf>
    <xf numFmtId="1" fontId="2" fillId="0" borderId="11" xfId="56" applyNumberFormat="1" applyFont="1" applyFill="1" applyBorder="1">
      <alignment/>
      <protection/>
    </xf>
    <xf numFmtId="1" fontId="15" fillId="0" borderId="11" xfId="56" applyNumberFormat="1" applyFont="1" applyFill="1" applyBorder="1">
      <alignment/>
      <protection/>
    </xf>
    <xf numFmtId="1" fontId="17" fillId="0" borderId="11" xfId="56" applyNumberFormat="1" applyFont="1" applyFill="1" applyBorder="1">
      <alignment/>
      <protection/>
    </xf>
    <xf numFmtId="1" fontId="18" fillId="0" borderId="11" xfId="56" applyNumberFormat="1" applyFont="1" applyFill="1" applyBorder="1">
      <alignment/>
      <protection/>
    </xf>
    <xf numFmtId="3" fontId="11" fillId="0" borderId="11" xfId="56" applyNumberFormat="1" applyFont="1" applyBorder="1" applyAlignment="1">
      <alignment vertical="center"/>
      <protection/>
    </xf>
    <xf numFmtId="3" fontId="13" fillId="0" borderId="11" xfId="56" applyNumberFormat="1" applyFont="1" applyFill="1" applyBorder="1">
      <alignment/>
      <protection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1" fillId="0" borderId="0" xfId="0" applyFont="1" applyAlignment="1">
      <alignment/>
    </xf>
    <xf numFmtId="0" fontId="41" fillId="0" borderId="11" xfId="0" applyFont="1" applyBorder="1" applyAlignment="1">
      <alignment/>
    </xf>
    <xf numFmtId="3" fontId="41" fillId="0" borderId="11" xfId="0" applyNumberFormat="1" applyFont="1" applyBorder="1" applyAlignment="1">
      <alignment/>
    </xf>
    <xf numFmtId="0" fontId="50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3" fontId="5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49" fillId="0" borderId="11" xfId="0" applyFont="1" applyBorder="1" applyAlignment="1">
      <alignment/>
    </xf>
    <xf numFmtId="3" fontId="49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3" fontId="53" fillId="0" borderId="11" xfId="0" applyNumberFormat="1" applyFont="1" applyBorder="1" applyAlignment="1">
      <alignment/>
    </xf>
    <xf numFmtId="0" fontId="53" fillId="0" borderId="11" xfId="0" applyFont="1" applyBorder="1" applyAlignment="1">
      <alignment/>
    </xf>
    <xf numFmtId="3" fontId="0" fillId="0" borderId="11" xfId="0" applyNumberForma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2" fillId="0" borderId="11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3" fontId="55" fillId="0" borderId="11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51" fillId="0" borderId="20" xfId="0" applyFont="1" applyBorder="1" applyAlignment="1">
      <alignment/>
    </xf>
    <xf numFmtId="0" fontId="0" fillId="0" borderId="24" xfId="0" applyBorder="1" applyAlignment="1">
      <alignment/>
    </xf>
    <xf numFmtId="0" fontId="51" fillId="0" borderId="24" xfId="0" applyFont="1" applyBorder="1" applyAlignment="1">
      <alignment/>
    </xf>
    <xf numFmtId="3" fontId="49" fillId="0" borderId="24" xfId="0" applyNumberFormat="1" applyFont="1" applyBorder="1" applyAlignment="1">
      <alignment/>
    </xf>
    <xf numFmtId="0" fontId="41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3" fontId="49" fillId="0" borderId="2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9" fillId="0" borderId="0" xfId="0" applyFont="1" applyAlignment="1" applyProtection="1">
      <alignment horizontal="right" vertical="top"/>
      <protection locked="0"/>
    </xf>
    <xf numFmtId="3" fontId="49" fillId="0" borderId="21" xfId="0" applyNumberFormat="1" applyFont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0" fillId="0" borderId="28" xfId="0" applyNumberFormat="1" applyBorder="1" applyAlignment="1">
      <alignment/>
    </xf>
    <xf numFmtId="0" fontId="0" fillId="0" borderId="27" xfId="0" applyBorder="1" applyAlignment="1">
      <alignment/>
    </xf>
    <xf numFmtId="0" fontId="7" fillId="0" borderId="11" xfId="56" applyFont="1" applyFill="1" applyBorder="1" applyAlignment="1">
      <alignment horizontal="center"/>
      <protection/>
    </xf>
    <xf numFmtId="0" fontId="20" fillId="0" borderId="27" xfId="0" applyFont="1" applyBorder="1" applyAlignment="1">
      <alignment horizontal="center"/>
    </xf>
    <xf numFmtId="0" fontId="43" fillId="0" borderId="11" xfId="0" applyFont="1" applyFill="1" applyBorder="1" applyAlignment="1" applyProtection="1">
      <alignment vertical="center" wrapText="1"/>
      <protection/>
    </xf>
    <xf numFmtId="0" fontId="43" fillId="0" borderId="11" xfId="0" applyFont="1" applyFill="1" applyBorder="1" applyAlignment="1" applyProtection="1">
      <alignment horizontal="left" vertical="center"/>
      <protection/>
    </xf>
    <xf numFmtId="0" fontId="29" fillId="0" borderId="11" xfId="0" applyFont="1" applyFill="1" applyBorder="1" applyAlignment="1" applyProtection="1">
      <alignment vertical="center" wrapText="1"/>
      <protection/>
    </xf>
    <xf numFmtId="3" fontId="4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4" xfId="64" applyFont="1" applyFill="1" applyBorder="1" applyAlignment="1" applyProtection="1">
      <alignment horizontal="right" vertical="center" wrapText="1" indent="1"/>
      <protection/>
    </xf>
    <xf numFmtId="0" fontId="28" fillId="0" borderId="65" xfId="64" applyFont="1" applyFill="1" applyBorder="1" applyAlignment="1" applyProtection="1">
      <alignment horizontal="right" vertical="center" wrapText="1" indent="1"/>
      <protection/>
    </xf>
    <xf numFmtId="0" fontId="6" fillId="0" borderId="52" xfId="0" applyFont="1" applyBorder="1" applyAlignment="1" applyProtection="1">
      <alignment horizontal="right" wrapText="1" indent="1"/>
      <protection/>
    </xf>
    <xf numFmtId="0" fontId="26" fillId="0" borderId="59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43" fillId="0" borderId="11" xfId="0" applyFont="1" applyFill="1" applyBorder="1" applyAlignment="1" applyProtection="1">
      <alignment horizontal="right" vertical="center" wrapText="1"/>
      <protection/>
    </xf>
    <xf numFmtId="0" fontId="9" fillId="0" borderId="11" xfId="0" applyFont="1" applyFill="1" applyBorder="1" applyAlignment="1">
      <alignment horizontal="right" vertical="center" wrapText="1"/>
    </xf>
    <xf numFmtId="0" fontId="61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3" fontId="12" fillId="33" borderId="66" xfId="60" applyNumberFormat="1" applyFont="1" applyFill="1" applyBorder="1" applyAlignment="1" applyProtection="1">
      <alignment horizontal="center" vertical="center" wrapText="1"/>
      <protection/>
    </xf>
    <xf numFmtId="49" fontId="34" fillId="0" borderId="67" xfId="56" applyNumberFormat="1" applyFont="1" applyFill="1" applyBorder="1" applyAlignment="1" applyProtection="1">
      <alignment horizontal="center"/>
      <protection/>
    </xf>
    <xf numFmtId="0" fontId="15" fillId="0" borderId="11" xfId="56" applyFont="1" applyFill="1" applyBorder="1" applyAlignment="1">
      <alignment horizontal="left" wrapText="1" indent="2"/>
      <protection/>
    </xf>
    <xf numFmtId="3" fontId="2" fillId="0" borderId="0" xfId="0" applyNumberFormat="1" applyFont="1" applyAlignment="1">
      <alignment/>
    </xf>
    <xf numFmtId="49" fontId="34" fillId="0" borderId="0" xfId="56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3" fontId="2" fillId="0" borderId="0" xfId="60" applyNumberFormat="1" applyFont="1">
      <alignment/>
      <protection/>
    </xf>
    <xf numFmtId="3" fontId="2" fillId="0" borderId="0" xfId="60" applyNumberFormat="1" applyFont="1" applyAlignment="1">
      <alignment horizontal="right"/>
      <protection/>
    </xf>
    <xf numFmtId="49" fontId="9" fillId="0" borderId="0" xfId="56" applyNumberFormat="1" applyFont="1" applyFill="1" applyBorder="1" applyAlignment="1" applyProtection="1">
      <alignment horizontal="center"/>
      <protection/>
    </xf>
    <xf numFmtId="0" fontId="12" fillId="0" borderId="0" xfId="56" applyFont="1" applyFill="1" applyBorder="1" applyAlignment="1">
      <alignment horizontal="center" wrapText="1"/>
      <protection/>
    </xf>
    <xf numFmtId="0" fontId="9" fillId="34" borderId="0" xfId="56" applyFont="1" applyFill="1" applyBorder="1" applyAlignment="1">
      <alignment horizontal="center" wrapText="1"/>
      <protection/>
    </xf>
    <xf numFmtId="0" fontId="12" fillId="35" borderId="0" xfId="56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3" fontId="4" fillId="0" borderId="0" xfId="56" applyNumberFormat="1" applyFont="1" applyBorder="1" applyAlignment="1">
      <alignment horizontal="center"/>
      <protection/>
    </xf>
    <xf numFmtId="49" fontId="34" fillId="0" borderId="68" xfId="56" applyNumberFormat="1" applyFont="1" applyFill="1" applyBorder="1" applyAlignment="1" applyProtection="1">
      <alignment horizontal="center"/>
      <protection/>
    </xf>
    <xf numFmtId="49" fontId="9" fillId="0" borderId="68" xfId="56" applyNumberFormat="1" applyFont="1" applyFill="1" applyBorder="1" applyAlignment="1" applyProtection="1">
      <alignment horizontal="center"/>
      <protection/>
    </xf>
    <xf numFmtId="0" fontId="12" fillId="35" borderId="32" xfId="0" applyFont="1" applyFill="1" applyBorder="1" applyAlignment="1">
      <alignment wrapText="1"/>
    </xf>
    <xf numFmtId="3" fontId="12" fillId="35" borderId="69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/>
    </xf>
    <xf numFmtId="49" fontId="34" fillId="0" borderId="70" xfId="56" applyNumberFormat="1" applyFont="1" applyFill="1" applyBorder="1" applyAlignment="1" applyProtection="1">
      <alignment horizontal="center"/>
      <protection/>
    </xf>
    <xf numFmtId="0" fontId="15" fillId="0" borderId="20" xfId="56" applyFont="1" applyFill="1" applyBorder="1" applyAlignment="1">
      <alignment horizontal="left" wrapText="1" indent="2"/>
      <protection/>
    </xf>
    <xf numFmtId="3" fontId="15" fillId="0" borderId="20" xfId="0" applyNumberFormat="1" applyFont="1" applyFill="1" applyBorder="1" applyAlignment="1">
      <alignment wrapText="1"/>
    </xf>
    <xf numFmtId="3" fontId="12" fillId="33" borderId="69" xfId="6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right" vertical="top"/>
      <protection locked="0"/>
    </xf>
    <xf numFmtId="49" fontId="26" fillId="0" borderId="13" xfId="0" applyNumberFormat="1" applyFont="1" applyFill="1" applyBorder="1" applyAlignment="1" applyProtection="1">
      <alignment horizontal="right" vertical="center"/>
      <protection locked="0"/>
    </xf>
    <xf numFmtId="3" fontId="4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0" xfId="0" applyFont="1" applyAlignment="1">
      <alignment/>
    </xf>
    <xf numFmtId="0" fontId="66" fillId="0" borderId="71" xfId="0" applyFont="1" applyBorder="1" applyAlignment="1">
      <alignment horizontal="center"/>
    </xf>
    <xf numFmtId="0" fontId="64" fillId="0" borderId="53" xfId="0" applyFont="1" applyBorder="1" applyAlignment="1">
      <alignment/>
    </xf>
    <xf numFmtId="0" fontId="67" fillId="0" borderId="38" xfId="0" applyFont="1" applyBorder="1" applyAlignment="1">
      <alignment/>
    </xf>
    <xf numFmtId="0" fontId="64" fillId="0" borderId="38" xfId="0" applyFont="1" applyBorder="1" applyAlignment="1">
      <alignment/>
    </xf>
    <xf numFmtId="3" fontId="0" fillId="0" borderId="0" xfId="0" applyNumberFormat="1" applyBorder="1" applyAlignment="1">
      <alignment/>
    </xf>
    <xf numFmtId="0" fontId="69" fillId="0" borderId="38" xfId="0" applyFont="1" applyBorder="1" applyAlignment="1">
      <alignment/>
    </xf>
    <xf numFmtId="3" fontId="64" fillId="0" borderId="0" xfId="0" applyNumberFormat="1" applyFont="1" applyBorder="1" applyAlignment="1">
      <alignment/>
    </xf>
    <xf numFmtId="0" fontId="71" fillId="0" borderId="11" xfId="56" applyFont="1" applyBorder="1" applyAlignment="1">
      <alignment horizontal="center" vertical="center"/>
      <protection/>
    </xf>
    <xf numFmtId="1" fontId="4" fillId="0" borderId="11" xfId="56" applyNumberFormat="1" applyFont="1" applyFill="1" applyBorder="1">
      <alignment/>
      <protection/>
    </xf>
    <xf numFmtId="0" fontId="69" fillId="0" borderId="38" xfId="0" applyFont="1" applyFill="1" applyBorder="1" applyAlignment="1">
      <alignment/>
    </xf>
    <xf numFmtId="0" fontId="64" fillId="0" borderId="38" xfId="0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69" fillId="0" borderId="24" xfId="0" applyFont="1" applyFill="1" applyBorder="1" applyAlignment="1">
      <alignment/>
    </xf>
    <xf numFmtId="0" fontId="66" fillId="0" borderId="72" xfId="0" applyFon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3" fontId="64" fillId="0" borderId="26" xfId="0" applyNumberFormat="1" applyFont="1" applyFill="1" applyBorder="1" applyAlignment="1">
      <alignment/>
    </xf>
    <xf numFmtId="3" fontId="68" fillId="0" borderId="26" xfId="0" applyNumberFormat="1" applyFont="1" applyFill="1" applyBorder="1" applyAlignment="1">
      <alignment/>
    </xf>
    <xf numFmtId="3" fontId="70" fillId="0" borderId="26" xfId="0" applyNumberFormat="1" applyFon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70" fillId="0" borderId="73" xfId="0" applyNumberFormat="1" applyFont="1" applyFill="1" applyBorder="1" applyAlignment="1">
      <alignment/>
    </xf>
    <xf numFmtId="3" fontId="64" fillId="0" borderId="28" xfId="0" applyNumberFormat="1" applyFont="1" applyBorder="1" applyAlignment="1">
      <alignment/>
    </xf>
    <xf numFmtId="0" fontId="72" fillId="0" borderId="38" xfId="0" applyFont="1" applyBorder="1" applyAlignment="1">
      <alignment horizontal="left"/>
    </xf>
    <xf numFmtId="0" fontId="73" fillId="0" borderId="38" xfId="0" applyFont="1" applyBorder="1" applyAlignment="1">
      <alignment/>
    </xf>
    <xf numFmtId="0" fontId="74" fillId="0" borderId="38" xfId="0" applyFont="1" applyBorder="1" applyAlignment="1">
      <alignment/>
    </xf>
    <xf numFmtId="0" fontId="72" fillId="0" borderId="38" xfId="0" applyFont="1" applyBorder="1" applyAlignment="1">
      <alignment/>
    </xf>
    <xf numFmtId="0" fontId="26" fillId="0" borderId="60" xfId="0" applyFont="1" applyFill="1" applyBorder="1" applyAlignment="1" applyProtection="1">
      <alignment horizontal="center" vertical="center"/>
      <protection locked="0"/>
    </xf>
    <xf numFmtId="0" fontId="27" fillId="0" borderId="64" xfId="64" applyFont="1" applyFill="1" applyBorder="1" applyAlignment="1" applyProtection="1">
      <alignment horizontal="left" vertical="center" wrapText="1" indent="1"/>
      <protection/>
    </xf>
    <xf numFmtId="0" fontId="28" fillId="0" borderId="65" xfId="64" applyFont="1" applyFill="1" applyBorder="1" applyAlignment="1" applyProtection="1">
      <alignment horizontal="left" vertical="center" wrapText="1" indent="1"/>
      <protection/>
    </xf>
    <xf numFmtId="0" fontId="6" fillId="0" borderId="52" xfId="0" applyFont="1" applyBorder="1" applyAlignment="1" applyProtection="1">
      <alignment horizontal="left" wrapText="1" indent="1"/>
      <protection/>
    </xf>
    <xf numFmtId="0" fontId="27" fillId="0" borderId="33" xfId="0" applyFont="1" applyFill="1" applyBorder="1" applyAlignment="1" applyProtection="1">
      <alignment horizontal="center" vertical="center" wrapText="1"/>
      <protection/>
    </xf>
    <xf numFmtId="172" fontId="28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19" fillId="36" borderId="11" xfId="56" applyFont="1" applyFill="1" applyBorder="1">
      <alignment/>
      <protection/>
    </xf>
    <xf numFmtId="3" fontId="19" fillId="36" borderId="11" xfId="56" applyNumberFormat="1" applyFont="1" applyFill="1" applyBorder="1">
      <alignment/>
      <protection/>
    </xf>
    <xf numFmtId="3" fontId="14" fillId="36" borderId="11" xfId="56" applyNumberFormat="1" applyFont="1" applyFill="1" applyBorder="1">
      <alignment/>
      <protection/>
    </xf>
    <xf numFmtId="0" fontId="24" fillId="0" borderId="0" xfId="64" applyFill="1">
      <alignment/>
      <protection/>
    </xf>
    <xf numFmtId="0" fontId="26" fillId="0" borderId="34" xfId="64" applyFont="1" applyFill="1" applyBorder="1" applyAlignment="1" applyProtection="1">
      <alignment horizontal="center" vertical="center" wrapText="1"/>
      <protection/>
    </xf>
    <xf numFmtId="0" fontId="26" fillId="0" borderId="17" xfId="64" applyFont="1" applyFill="1" applyBorder="1" applyAlignment="1" applyProtection="1">
      <alignment horizontal="center" vertical="center" wrapText="1"/>
      <protection/>
    </xf>
    <xf numFmtId="0" fontId="26" fillId="0" borderId="35" xfId="64" applyFont="1" applyFill="1" applyBorder="1" applyAlignment="1" applyProtection="1">
      <alignment horizontal="center" vertical="center" wrapText="1"/>
      <protection/>
    </xf>
    <xf numFmtId="0" fontId="27" fillId="0" borderId="34" xfId="64" applyFont="1" applyFill="1" applyBorder="1" applyAlignment="1" applyProtection="1">
      <alignment horizontal="center" vertical="center" wrapText="1"/>
      <protection/>
    </xf>
    <xf numFmtId="0" fontId="27" fillId="0" borderId="17" xfId="64" applyFont="1" applyFill="1" applyBorder="1" applyAlignment="1" applyProtection="1">
      <alignment horizontal="center" vertical="center" wrapText="1"/>
      <protection/>
    </xf>
    <xf numFmtId="0" fontId="28" fillId="0" borderId="0" xfId="64" applyFont="1" applyFill="1">
      <alignment/>
      <protection/>
    </xf>
    <xf numFmtId="0" fontId="27" fillId="0" borderId="47" xfId="64" applyFont="1" applyFill="1" applyBorder="1" applyAlignment="1" applyProtection="1">
      <alignment horizontal="left" vertical="center" wrapText="1" indent="1"/>
      <protection/>
    </xf>
    <xf numFmtId="0" fontId="29" fillId="0" borderId="0" xfId="64" applyFont="1" applyFill="1">
      <alignment/>
      <protection/>
    </xf>
    <xf numFmtId="0" fontId="27" fillId="0" borderId="34" xfId="64" applyFont="1" applyFill="1" applyBorder="1" applyAlignment="1" applyProtection="1">
      <alignment horizontal="left" vertical="center" wrapText="1" indent="1"/>
      <protection/>
    </xf>
    <xf numFmtId="0" fontId="30" fillId="0" borderId="17" xfId="0" applyFont="1" applyBorder="1" applyAlignment="1" applyProtection="1">
      <alignment horizontal="left" vertical="center" wrapText="1" indent="1"/>
      <protection/>
    </xf>
    <xf numFmtId="49" fontId="28" fillId="0" borderId="38" xfId="64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0" fontId="31" fillId="0" borderId="45" xfId="0" applyFont="1" applyBorder="1" applyAlignment="1" applyProtection="1">
      <alignment horizontal="left" vertical="center" wrapText="1" indent="1"/>
      <protection/>
    </xf>
    <xf numFmtId="49" fontId="28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28" fillId="0" borderId="40" xfId="64" applyNumberFormat="1" applyFont="1" applyFill="1" applyBorder="1" applyAlignment="1" applyProtection="1">
      <alignment horizontal="left" vertical="center" wrapText="1" indent="1"/>
      <protection/>
    </xf>
    <xf numFmtId="49" fontId="28" fillId="0" borderId="44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45" xfId="64" applyFont="1" applyFill="1" applyBorder="1" applyAlignment="1" applyProtection="1">
      <alignment horizontal="left" vertical="center" wrapText="1" indent="1"/>
      <protection/>
    </xf>
    <xf numFmtId="49" fontId="28" fillId="0" borderId="53" xfId="64" applyNumberFormat="1" applyFont="1" applyFill="1" applyBorder="1" applyAlignment="1" applyProtection="1">
      <alignment horizontal="left" vertical="center" wrapText="1" indent="1"/>
      <protection/>
    </xf>
    <xf numFmtId="49" fontId="28" fillId="0" borderId="42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10" xfId="64" applyFont="1" applyFill="1" applyBorder="1" applyAlignment="1" applyProtection="1">
      <alignment horizontal="left" vertical="center" wrapText="1" indent="1"/>
      <protection/>
    </xf>
    <xf numFmtId="0" fontId="27" fillId="0" borderId="51" xfId="64" applyFont="1" applyFill="1" applyBorder="1" applyAlignment="1" applyProtection="1">
      <alignment horizontal="left" vertical="center" wrapText="1" indent="1"/>
      <protection/>
    </xf>
    <xf numFmtId="49" fontId="28" fillId="0" borderId="70" xfId="64" applyNumberFormat="1" applyFont="1" applyFill="1" applyBorder="1" applyAlignment="1" applyProtection="1">
      <alignment horizontal="left" vertical="center" wrapText="1" indent="1"/>
      <protection/>
    </xf>
    <xf numFmtId="0" fontId="76" fillId="0" borderId="20" xfId="0" applyFont="1" applyBorder="1" applyAlignment="1" applyProtection="1">
      <alignment horizontal="left" vertical="center" wrapText="1" indent="1"/>
      <protection/>
    </xf>
    <xf numFmtId="49" fontId="28" fillId="0" borderId="68" xfId="64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76" fillId="0" borderId="11" xfId="0" applyFont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indent="1"/>
      <protection/>
    </xf>
    <xf numFmtId="49" fontId="28" fillId="0" borderId="36" xfId="64" applyNumberFormat="1" applyFont="1" applyFill="1" applyBorder="1" applyAlignment="1" applyProtection="1">
      <alignment horizontal="left" vertical="center" wrapText="1" indent="1"/>
      <protection/>
    </xf>
    <xf numFmtId="0" fontId="31" fillId="0" borderId="31" xfId="0" applyFont="1" applyBorder="1" applyAlignment="1" applyProtection="1">
      <alignment horizontal="left" vertical="center" indent="1"/>
      <protection/>
    </xf>
    <xf numFmtId="0" fontId="30" fillId="0" borderId="31" xfId="0" applyFont="1" applyBorder="1" applyAlignment="1" applyProtection="1">
      <alignment horizontal="left" vertical="center" wrapText="1" indent="1"/>
      <protection/>
    </xf>
    <xf numFmtId="0" fontId="31" fillId="0" borderId="31" xfId="0" applyFont="1" applyBorder="1" applyAlignment="1" applyProtection="1">
      <alignment horizontal="left" vertical="center" wrapText="1" indent="1"/>
      <protection/>
    </xf>
    <xf numFmtId="0" fontId="30" fillId="0" borderId="45" xfId="0" applyFont="1" applyBorder="1" applyAlignment="1" applyProtection="1">
      <alignment horizontal="left" vertical="center" wrapText="1" indent="1"/>
      <protection/>
    </xf>
    <xf numFmtId="0" fontId="78" fillId="0" borderId="0" xfId="64" applyFont="1" applyFill="1">
      <alignment/>
      <protection/>
    </xf>
    <xf numFmtId="0" fontId="32" fillId="0" borderId="17" xfId="64" applyFont="1" applyFill="1" applyBorder="1" applyAlignment="1" applyProtection="1">
      <alignment horizontal="left" vertical="center" wrapText="1" indent="1"/>
      <protection/>
    </xf>
    <xf numFmtId="0" fontId="30" fillId="0" borderId="34" xfId="0" applyFont="1" applyBorder="1" applyAlignment="1" applyProtection="1">
      <alignment horizontal="left" vertical="center" wrapText="1" indent="1"/>
      <protection/>
    </xf>
    <xf numFmtId="49" fontId="30" fillId="0" borderId="53" xfId="0" applyNumberFormat="1" applyFont="1" applyBorder="1" applyAlignment="1" applyProtection="1">
      <alignment horizontal="left" vertical="center" wrapText="1" indent="1"/>
      <protection/>
    </xf>
    <xf numFmtId="49" fontId="31" fillId="0" borderId="38" xfId="0" applyNumberFormat="1" applyFont="1" applyBorder="1" applyAlignment="1" applyProtection="1">
      <alignment horizontal="left" vertical="center" wrapText="1" indent="2"/>
      <protection/>
    </xf>
    <xf numFmtId="49" fontId="30" fillId="0" borderId="38" xfId="0" applyNumberFormat="1" applyFont="1" applyBorder="1" applyAlignment="1" applyProtection="1">
      <alignment horizontal="left" vertical="center" wrapText="1" indent="1"/>
      <protection/>
    </xf>
    <xf numFmtId="49" fontId="31" fillId="0" borderId="14" xfId="0" applyNumberFormat="1" applyFont="1" applyBorder="1" applyAlignment="1" applyProtection="1">
      <alignment horizontal="left" vertical="center" wrapText="1" indent="2"/>
      <protection/>
    </xf>
    <xf numFmtId="0" fontId="61" fillId="0" borderId="34" xfId="0" applyFont="1" applyBorder="1" applyAlignment="1" applyProtection="1">
      <alignment horizontal="left" vertical="center" wrapText="1" indent="1"/>
      <protection/>
    </xf>
    <xf numFmtId="0" fontId="61" fillId="0" borderId="17" xfId="0" applyFont="1" applyBorder="1" applyAlignment="1" applyProtection="1">
      <alignment horizontal="left" vertical="center" wrapText="1" indent="1"/>
      <protection/>
    </xf>
    <xf numFmtId="0" fontId="33" fillId="0" borderId="44" xfId="0" applyFont="1" applyBorder="1" applyAlignment="1" applyProtection="1">
      <alignment horizontal="left" vertical="center" wrapText="1" indent="1"/>
      <protection/>
    </xf>
    <xf numFmtId="0" fontId="61" fillId="0" borderId="45" xfId="0" applyFont="1" applyBorder="1" applyAlignment="1" applyProtection="1">
      <alignment horizontal="left" vertical="center" wrapText="1" indent="1"/>
      <protection/>
    </xf>
    <xf numFmtId="0" fontId="23" fillId="0" borderId="0" xfId="64" applyFont="1" applyFill="1" applyBorder="1" applyAlignment="1" applyProtection="1">
      <alignment horizontal="center" vertical="center" wrapText="1"/>
      <protection/>
    </xf>
    <xf numFmtId="0" fontId="23" fillId="0" borderId="0" xfId="64" applyFont="1" applyFill="1" applyBorder="1" applyAlignment="1" applyProtection="1">
      <alignment vertical="center" wrapText="1"/>
      <protection/>
    </xf>
    <xf numFmtId="0" fontId="24" fillId="0" borderId="0" xfId="64" applyFill="1" applyAlignment="1">
      <alignment/>
      <protection/>
    </xf>
    <xf numFmtId="0" fontId="27" fillId="0" borderId="16" xfId="64" applyFont="1" applyFill="1" applyBorder="1" applyAlignment="1" applyProtection="1">
      <alignment vertical="center" wrapText="1"/>
      <protection/>
    </xf>
    <xf numFmtId="0" fontId="28" fillId="0" borderId="0" xfId="64" applyFont="1" applyFill="1" applyBorder="1" applyAlignment="1" applyProtection="1">
      <alignment horizontal="left" vertical="center" wrapText="1" indent="1"/>
      <protection/>
    </xf>
    <xf numFmtId="49" fontId="28" fillId="0" borderId="14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17" xfId="64" applyFont="1" applyFill="1" applyBorder="1" applyAlignment="1" applyProtection="1">
      <alignment vertical="center" wrapText="1"/>
      <protection/>
    </xf>
    <xf numFmtId="0" fontId="24" fillId="0" borderId="0" xfId="64" applyFill="1" applyAlignment="1">
      <alignment horizontal="left" vertical="center" indent="1"/>
      <protection/>
    </xf>
    <xf numFmtId="0" fontId="27" fillId="0" borderId="40" xfId="64" applyFont="1" applyFill="1" applyBorder="1" applyAlignment="1" applyProtection="1">
      <alignment horizontal="left" vertical="center" wrapText="1" indent="1"/>
      <protection/>
    </xf>
    <xf numFmtId="0" fontId="32" fillId="0" borderId="19" xfId="64" applyFont="1" applyFill="1" applyBorder="1" applyAlignment="1" applyProtection="1">
      <alignment horizontal="left" vertical="center" wrapText="1" indent="1"/>
      <protection/>
    </xf>
    <xf numFmtId="49" fontId="76" fillId="0" borderId="34" xfId="0" applyNumberFormat="1" applyFont="1" applyBorder="1" applyAlignment="1" applyProtection="1">
      <alignment horizontal="left" vertical="center" wrapText="1" indent="1"/>
      <protection/>
    </xf>
    <xf numFmtId="0" fontId="76" fillId="0" borderId="17" xfId="0" applyFont="1" applyBorder="1" applyAlignment="1" applyProtection="1">
      <alignment horizontal="left" vertical="center" wrapText="1" indent="1"/>
      <protection/>
    </xf>
    <xf numFmtId="49" fontId="31" fillId="0" borderId="53" xfId="0" applyNumberFormat="1" applyFont="1" applyBorder="1" applyAlignment="1" applyProtection="1">
      <alignment horizontal="left" vertical="center" wrapText="1" indent="2"/>
      <protection/>
    </xf>
    <xf numFmtId="49" fontId="31" fillId="0" borderId="42" xfId="0" applyNumberFormat="1" applyFont="1" applyBorder="1" applyAlignment="1" applyProtection="1">
      <alignment horizontal="left" vertical="center" wrapText="1" indent="2"/>
      <protection/>
    </xf>
    <xf numFmtId="0" fontId="31" fillId="0" borderId="10" xfId="0" applyFont="1" applyBorder="1" applyAlignment="1" applyProtection="1">
      <alignment horizontal="left" vertical="center" wrapText="1" indent="1"/>
      <protection/>
    </xf>
    <xf numFmtId="0" fontId="23" fillId="0" borderId="0" xfId="64" applyFont="1" applyFill="1">
      <alignment/>
      <protection/>
    </xf>
    <xf numFmtId="0" fontId="30" fillId="0" borderId="44" xfId="0" applyFont="1" applyBorder="1" applyAlignment="1" applyProtection="1">
      <alignment horizontal="left" vertical="center" wrapText="1" indent="1"/>
      <protection/>
    </xf>
    <xf numFmtId="0" fontId="24" fillId="0" borderId="0" xfId="64" applyFont="1" applyFill="1" applyProtection="1">
      <alignment/>
      <protection/>
    </xf>
    <xf numFmtId="0" fontId="24" fillId="0" borderId="62" xfId="64" applyFill="1" applyBorder="1">
      <alignment/>
      <protection/>
    </xf>
    <xf numFmtId="0" fontId="24" fillId="0" borderId="0" xfId="64" applyFont="1" applyFill="1">
      <alignment/>
      <protection/>
    </xf>
    <xf numFmtId="0" fontId="26" fillId="0" borderId="59" xfId="64" applyFont="1" applyFill="1" applyBorder="1" applyAlignment="1" applyProtection="1">
      <alignment horizontal="center" vertical="center" wrapText="1"/>
      <protection/>
    </xf>
    <xf numFmtId="0" fontId="28" fillId="0" borderId="55" xfId="64" applyFont="1" applyFill="1" applyBorder="1" applyAlignment="1" applyProtection="1">
      <alignment horizontal="left" vertical="center" wrapText="1" indent="1"/>
      <protection/>
    </xf>
    <xf numFmtId="0" fontId="31" fillId="0" borderId="26" xfId="0" applyFont="1" applyBorder="1" applyAlignment="1" applyProtection="1">
      <alignment horizontal="left" vertical="center" wrapText="1" indent="1"/>
      <protection/>
    </xf>
    <xf numFmtId="0" fontId="28" fillId="0" borderId="55" xfId="64" applyFont="1" applyFill="1" applyBorder="1" applyAlignment="1" applyProtection="1">
      <alignment horizontal="left" vertical="center" wrapText="1" indent="6"/>
      <protection/>
    </xf>
    <xf numFmtId="0" fontId="28" fillId="0" borderId="65" xfId="64" applyFont="1" applyFill="1" applyBorder="1" applyAlignment="1" applyProtection="1">
      <alignment horizontal="left" vertical="center" wrapText="1" indent="6"/>
      <protection/>
    </xf>
    <xf numFmtId="0" fontId="27" fillId="0" borderId="59" xfId="64" applyFont="1" applyFill="1" applyBorder="1" applyAlignment="1" applyProtection="1">
      <alignment vertical="center" wrapText="1"/>
      <protection/>
    </xf>
    <xf numFmtId="172" fontId="75" fillId="0" borderId="57" xfId="64" applyNumberFormat="1" applyFont="1" applyFill="1" applyBorder="1" applyAlignment="1" applyProtection="1">
      <alignment horizontal="right" vertical="center"/>
      <protection/>
    </xf>
    <xf numFmtId="0" fontId="26" fillId="0" borderId="59" xfId="64" applyFont="1" applyFill="1" applyBorder="1" applyAlignment="1" applyProtection="1">
      <alignment horizontal="right" vertical="center" wrapText="1"/>
      <protection/>
    </xf>
    <xf numFmtId="0" fontId="27" fillId="0" borderId="59" xfId="64" applyFont="1" applyFill="1" applyBorder="1" applyAlignment="1" applyProtection="1">
      <alignment horizontal="right" vertical="center" wrapText="1"/>
      <protection/>
    </xf>
    <xf numFmtId="0" fontId="27" fillId="0" borderId="58" xfId="64" applyFont="1" applyFill="1" applyBorder="1" applyAlignment="1" applyProtection="1">
      <alignment horizontal="right" vertical="center" wrapText="1" indent="1"/>
      <protection/>
    </xf>
    <xf numFmtId="0" fontId="30" fillId="0" borderId="52" xfId="0" applyFont="1" applyBorder="1" applyAlignment="1" applyProtection="1">
      <alignment horizontal="right" vertical="center" wrapText="1" indent="1"/>
      <protection/>
    </xf>
    <xf numFmtId="0" fontId="28" fillId="0" borderId="61" xfId="64" applyFont="1" applyFill="1" applyBorder="1" applyAlignment="1" applyProtection="1">
      <alignment horizontal="right" vertical="center" wrapText="1" indent="1"/>
      <protection/>
    </xf>
    <xf numFmtId="0" fontId="27" fillId="0" borderId="61" xfId="64" applyFont="1" applyFill="1" applyBorder="1" applyAlignment="1" applyProtection="1">
      <alignment horizontal="right" vertical="center" wrapText="1" indent="1"/>
      <protection/>
    </xf>
    <xf numFmtId="0" fontId="28" fillId="0" borderId="55" xfId="64" applyFont="1" applyFill="1" applyBorder="1" applyAlignment="1" applyProtection="1">
      <alignment horizontal="right" vertical="center" wrapText="1" indent="1"/>
      <protection/>
    </xf>
    <xf numFmtId="0" fontId="31" fillId="0" borderId="26" xfId="0" applyFont="1" applyBorder="1" applyAlignment="1" applyProtection="1">
      <alignment horizontal="right" vertical="center" wrapText="1" indent="1"/>
      <protection/>
    </xf>
    <xf numFmtId="0" fontId="30" fillId="0" borderId="61" xfId="0" applyFont="1" applyBorder="1" applyAlignment="1" applyProtection="1">
      <alignment horizontal="right" vertical="center" wrapText="1" indent="1"/>
      <protection/>
    </xf>
    <xf numFmtId="0" fontId="32" fillId="0" borderId="59" xfId="64" applyFont="1" applyFill="1" applyBorder="1" applyAlignment="1" applyProtection="1">
      <alignment horizontal="right" vertical="center" wrapText="1" indent="1"/>
      <protection/>
    </xf>
    <xf numFmtId="0" fontId="30" fillId="0" borderId="59" xfId="0" applyFont="1" applyBorder="1" applyAlignment="1" applyProtection="1">
      <alignment horizontal="right" vertical="center" wrapText="1" indent="1"/>
      <protection/>
    </xf>
    <xf numFmtId="0" fontId="76" fillId="0" borderId="25" xfId="0" applyFont="1" applyBorder="1" applyAlignment="1" applyProtection="1">
      <alignment horizontal="right" vertical="center" wrapText="1" indent="1"/>
      <protection/>
    </xf>
    <xf numFmtId="0" fontId="76" fillId="0" borderId="26" xfId="0" applyFont="1" applyBorder="1" applyAlignment="1" applyProtection="1">
      <alignment horizontal="right" vertical="center" wrapText="1" indent="1"/>
      <protection/>
    </xf>
    <xf numFmtId="0" fontId="31" fillId="0" borderId="65" xfId="0" applyFont="1" applyBorder="1" applyAlignment="1" applyProtection="1">
      <alignment horizontal="right" vertical="center" wrapText="1" indent="1"/>
      <protection/>
    </xf>
    <xf numFmtId="0" fontId="61" fillId="0" borderId="59" xfId="0" applyFont="1" applyBorder="1" applyAlignment="1" applyProtection="1">
      <alignment horizontal="right" vertical="center" wrapText="1" indent="1"/>
      <protection/>
    </xf>
    <xf numFmtId="0" fontId="61" fillId="0" borderId="61" xfId="0" applyFont="1" applyBorder="1" applyAlignment="1" applyProtection="1">
      <alignment horizontal="right" vertical="center" wrapText="1" indent="1"/>
      <protection/>
    </xf>
    <xf numFmtId="0" fontId="23" fillId="0" borderId="0" xfId="64" applyFont="1" applyFill="1" applyBorder="1" applyAlignment="1" applyProtection="1">
      <alignment horizontal="right" vertical="center" wrapText="1"/>
      <protection/>
    </xf>
    <xf numFmtId="172" fontId="75" fillId="0" borderId="57" xfId="64" applyNumberFormat="1" applyFont="1" applyFill="1" applyBorder="1" applyAlignment="1" applyProtection="1">
      <alignment horizontal="right"/>
      <protection/>
    </xf>
    <xf numFmtId="0" fontId="27" fillId="0" borderId="58" xfId="64" applyFont="1" applyFill="1" applyBorder="1" applyAlignment="1" applyProtection="1">
      <alignment horizontal="right" vertical="center" wrapText="1"/>
      <protection/>
    </xf>
    <xf numFmtId="0" fontId="32" fillId="0" borderId="28" xfId="64" applyFont="1" applyFill="1" applyBorder="1" applyAlignment="1" applyProtection="1">
      <alignment horizontal="right" vertical="center" wrapText="1" indent="1"/>
      <protection/>
    </xf>
    <xf numFmtId="0" fontId="76" fillId="0" borderId="59" xfId="0" applyFont="1" applyBorder="1" applyAlignment="1" applyProtection="1">
      <alignment horizontal="right" vertical="center" wrapText="1" indent="1"/>
      <protection/>
    </xf>
    <xf numFmtId="0" fontId="31" fillId="0" borderId="25" xfId="0" applyFont="1" applyBorder="1" applyAlignment="1" applyProtection="1">
      <alignment horizontal="right" vertical="center" wrapText="1" indent="1"/>
      <protection/>
    </xf>
    <xf numFmtId="0" fontId="31" fillId="0" borderId="55" xfId="0" applyFont="1" applyBorder="1" applyAlignment="1" applyProtection="1">
      <alignment horizontal="right" vertical="center" wrapText="1" indent="1"/>
      <protection/>
    </xf>
    <xf numFmtId="0" fontId="24" fillId="0" borderId="0" xfId="64" applyFont="1" applyFill="1" applyAlignment="1" applyProtection="1">
      <alignment horizontal="right"/>
      <protection/>
    </xf>
    <xf numFmtId="0" fontId="24" fillId="0" borderId="0" xfId="64" applyFont="1" applyFill="1" applyAlignment="1">
      <alignment horizontal="right"/>
      <protection/>
    </xf>
    <xf numFmtId="0" fontId="25" fillId="0" borderId="57" xfId="0" applyFont="1" applyFill="1" applyBorder="1" applyAlignment="1" applyProtection="1">
      <alignment vertical="center"/>
      <protection/>
    </xf>
    <xf numFmtId="0" fontId="27" fillId="0" borderId="35" xfId="64" applyFont="1" applyFill="1" applyBorder="1" applyAlignment="1" applyProtection="1">
      <alignment vertical="center" wrapText="1"/>
      <protection/>
    </xf>
    <xf numFmtId="172" fontId="27" fillId="0" borderId="33" xfId="64" applyNumberFormat="1" applyFont="1" applyFill="1" applyBorder="1" applyAlignment="1" applyProtection="1">
      <alignment vertical="center" wrapText="1"/>
      <protection/>
    </xf>
    <xf numFmtId="172" fontId="27" fillId="0" borderId="35" xfId="64" applyNumberFormat="1" applyFont="1" applyFill="1" applyBorder="1" applyAlignment="1" applyProtection="1">
      <alignment vertical="center" wrapText="1"/>
      <protection/>
    </xf>
    <xf numFmtId="172" fontId="28" fillId="0" borderId="13" xfId="64" applyNumberFormat="1" applyFont="1" applyFill="1" applyBorder="1" applyAlignment="1" applyProtection="1">
      <alignment vertical="center" wrapText="1"/>
      <protection locked="0"/>
    </xf>
    <xf numFmtId="172" fontId="28" fillId="0" borderId="39" xfId="64" applyNumberFormat="1" applyFont="1" applyFill="1" applyBorder="1" applyAlignment="1" applyProtection="1">
      <alignment vertical="center" wrapText="1"/>
      <protection locked="0"/>
    </xf>
    <xf numFmtId="172" fontId="28" fillId="0" borderId="41" xfId="64" applyNumberFormat="1" applyFont="1" applyFill="1" applyBorder="1" applyAlignment="1" applyProtection="1">
      <alignment vertical="center" wrapText="1"/>
      <protection locked="0"/>
    </xf>
    <xf numFmtId="172" fontId="28" fillId="0" borderId="46" xfId="64" applyNumberFormat="1" applyFont="1" applyFill="1" applyBorder="1" applyAlignment="1" applyProtection="1">
      <alignment vertical="center" wrapText="1"/>
      <protection locked="0"/>
    </xf>
    <xf numFmtId="172" fontId="27" fillId="0" borderId="46" xfId="64" applyNumberFormat="1" applyFont="1" applyFill="1" applyBorder="1" applyAlignment="1" applyProtection="1">
      <alignment vertical="center" wrapText="1"/>
      <protection locked="0"/>
    </xf>
    <xf numFmtId="172" fontId="28" fillId="0" borderId="54" xfId="64" applyNumberFormat="1" applyFont="1" applyFill="1" applyBorder="1" applyAlignment="1" applyProtection="1">
      <alignment vertical="center" wrapText="1"/>
      <protection locked="0"/>
    </xf>
    <xf numFmtId="172" fontId="28" fillId="0" borderId="43" xfId="64" applyNumberFormat="1" applyFont="1" applyFill="1" applyBorder="1" applyAlignment="1" applyProtection="1">
      <alignment vertical="center" wrapText="1"/>
      <protection locked="0"/>
    </xf>
    <xf numFmtId="172" fontId="28" fillId="0" borderId="39" xfId="64" applyNumberFormat="1" applyFont="1" applyFill="1" applyBorder="1" applyAlignment="1" applyProtection="1">
      <alignment vertical="center" wrapText="1"/>
      <protection locked="0"/>
    </xf>
    <xf numFmtId="172" fontId="27" fillId="0" borderId="35" xfId="64" applyNumberFormat="1" applyFont="1" applyFill="1" applyBorder="1" applyAlignment="1" applyProtection="1">
      <alignment vertical="center" wrapText="1"/>
      <protection/>
    </xf>
    <xf numFmtId="172" fontId="77" fillId="0" borderId="54" xfId="64" applyNumberFormat="1" applyFont="1" applyFill="1" applyBorder="1" applyAlignment="1" applyProtection="1">
      <alignment vertical="center" wrapText="1"/>
      <protection/>
    </xf>
    <xf numFmtId="172" fontId="77" fillId="0" borderId="39" xfId="64" applyNumberFormat="1" applyFont="1" applyFill="1" applyBorder="1" applyAlignment="1" applyProtection="1">
      <alignment vertical="center" wrapText="1"/>
      <protection/>
    </xf>
    <xf numFmtId="172" fontId="28" fillId="0" borderId="15" xfId="64" applyNumberFormat="1" applyFont="1" applyFill="1" applyBorder="1" applyAlignment="1" applyProtection="1">
      <alignment vertical="center" wrapText="1"/>
      <protection locked="0"/>
    </xf>
    <xf numFmtId="172" fontId="27" fillId="0" borderId="46" xfId="64" applyNumberFormat="1" applyFont="1" applyFill="1" applyBorder="1" applyAlignment="1" applyProtection="1" quotePrefix="1">
      <alignment vertical="center" wrapText="1"/>
      <protection locked="0"/>
    </xf>
    <xf numFmtId="172" fontId="26" fillId="0" borderId="35" xfId="64" applyNumberFormat="1" applyFont="1" applyFill="1" applyBorder="1" applyAlignment="1" applyProtection="1">
      <alignment vertical="center" wrapText="1"/>
      <protection/>
    </xf>
    <xf numFmtId="172" fontId="23" fillId="0" borderId="0" xfId="64" applyNumberFormat="1" applyFont="1" applyFill="1" applyBorder="1" applyAlignment="1" applyProtection="1">
      <alignment vertical="center" wrapText="1"/>
      <protection/>
    </xf>
    <xf numFmtId="0" fontId="25" fillId="0" borderId="57" xfId="0" applyFont="1" applyFill="1" applyBorder="1" applyAlignment="1" applyProtection="1">
      <alignment/>
      <protection/>
    </xf>
    <xf numFmtId="172" fontId="77" fillId="0" borderId="35" xfId="64" applyNumberFormat="1" applyFont="1" applyFill="1" applyBorder="1" applyAlignment="1" applyProtection="1">
      <alignment vertical="center" wrapText="1"/>
      <protection/>
    </xf>
    <xf numFmtId="0" fontId="31" fillId="0" borderId="54" xfId="0" applyFont="1" applyBorder="1" applyAlignment="1" applyProtection="1">
      <alignment vertical="center" wrapText="1"/>
      <protection locked="0"/>
    </xf>
    <xf numFmtId="0" fontId="31" fillId="0" borderId="39" xfId="0" applyFont="1" applyBorder="1" applyAlignment="1" applyProtection="1">
      <alignment vertical="center" wrapText="1"/>
      <protection locked="0"/>
    </xf>
    <xf numFmtId="0" fontId="31" fillId="0" borderId="43" xfId="0" applyFont="1" applyBorder="1" applyAlignment="1" applyProtection="1">
      <alignment vertical="center" wrapText="1"/>
      <protection locked="0"/>
    </xf>
    <xf numFmtId="172" fontId="30" fillId="0" borderId="35" xfId="0" applyNumberFormat="1" applyFont="1" applyBorder="1" applyAlignment="1" applyProtection="1">
      <alignment vertical="center" wrapText="1"/>
      <protection/>
    </xf>
    <xf numFmtId="0" fontId="61" fillId="0" borderId="35" xfId="0" applyFont="1" applyBorder="1" applyAlignment="1" applyProtection="1" quotePrefix="1">
      <alignment vertical="center" wrapText="1"/>
      <protection locked="0"/>
    </xf>
    <xf numFmtId="0" fontId="24" fillId="0" borderId="0" xfId="64" applyFont="1" applyFill="1" applyAlignment="1" applyProtection="1">
      <alignment vertical="center"/>
      <protection/>
    </xf>
    <xf numFmtId="172" fontId="27" fillId="0" borderId="59" xfId="64" applyNumberFormat="1" applyFont="1" applyFill="1" applyBorder="1" applyAlignment="1" applyProtection="1">
      <alignment vertical="center" wrapText="1"/>
      <protection/>
    </xf>
    <xf numFmtId="0" fontId="24" fillId="0" borderId="0" xfId="64" applyFont="1" applyFill="1" applyAlignment="1">
      <alignment vertical="center"/>
      <protection/>
    </xf>
    <xf numFmtId="0" fontId="31" fillId="0" borderId="11" xfId="0" applyFont="1" applyBorder="1" applyAlignment="1" applyProtection="1">
      <alignment horizontal="right" vertical="center" wrapText="1" indent="1"/>
      <protection/>
    </xf>
    <xf numFmtId="0" fontId="27" fillId="0" borderId="64" xfId="64" applyFont="1" applyFill="1" applyBorder="1" applyAlignment="1" applyProtection="1">
      <alignment horizontal="right" vertical="center" wrapText="1" indent="1"/>
      <protection/>
    </xf>
    <xf numFmtId="172" fontId="27" fillId="0" borderId="48" xfId="64" applyNumberFormat="1" applyFont="1" applyFill="1" applyBorder="1" applyAlignment="1" applyProtection="1">
      <alignment vertical="center" wrapText="1"/>
      <protection/>
    </xf>
    <xf numFmtId="0" fontId="76" fillId="0" borderId="11" xfId="0" applyFont="1" applyBorder="1" applyAlignment="1" applyProtection="1">
      <alignment horizontal="right" vertical="center" wrapText="1" indent="1"/>
      <protection/>
    </xf>
    <xf numFmtId="172" fontId="77" fillId="0" borderId="11" xfId="64" applyNumberFormat="1" applyFont="1" applyFill="1" applyBorder="1" applyAlignment="1" applyProtection="1">
      <alignment vertical="center" wrapText="1"/>
      <protection/>
    </xf>
    <xf numFmtId="172" fontId="28" fillId="0" borderId="11" xfId="64" applyNumberFormat="1" applyFont="1" applyFill="1" applyBorder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horizontal="right" vertical="center" indent="1"/>
      <protection/>
    </xf>
    <xf numFmtId="0" fontId="30" fillId="0" borderId="11" xfId="0" applyFont="1" applyBorder="1" applyAlignment="1" applyProtection="1">
      <alignment horizontal="right" vertical="center" wrapText="1" indent="1"/>
      <protection/>
    </xf>
    <xf numFmtId="0" fontId="28" fillId="0" borderId="74" xfId="64" applyFont="1" applyFill="1" applyBorder="1" applyAlignment="1" applyProtection="1">
      <alignment horizontal="left" vertical="center" wrapText="1" indent="1"/>
      <protection/>
    </xf>
    <xf numFmtId="0" fontId="28" fillId="0" borderId="26" xfId="64" applyFont="1" applyFill="1" applyBorder="1" applyAlignment="1" applyProtection="1">
      <alignment horizontal="left" indent="6"/>
      <protection/>
    </xf>
    <xf numFmtId="0" fontId="28" fillId="0" borderId="26" xfId="64" applyFont="1" applyFill="1" applyBorder="1" applyAlignment="1" applyProtection="1">
      <alignment horizontal="left" vertical="center" wrapText="1" indent="6"/>
      <protection/>
    </xf>
    <xf numFmtId="0" fontId="31" fillId="0" borderId="26" xfId="0" applyFont="1" applyBorder="1" applyAlignment="1" applyProtection="1" quotePrefix="1">
      <alignment horizontal="left" vertical="center" wrapText="1" indent="6"/>
      <protection/>
    </xf>
    <xf numFmtId="0" fontId="31" fillId="0" borderId="65" xfId="0" applyFont="1" applyBorder="1" applyAlignment="1" applyProtection="1" quotePrefix="1">
      <alignment horizontal="left" vertical="center" wrapText="1" indent="6"/>
      <protection/>
    </xf>
    <xf numFmtId="0" fontId="27" fillId="0" borderId="61" xfId="64" applyFont="1" applyFill="1" applyBorder="1" applyAlignment="1" applyProtection="1">
      <alignment horizontal="right" vertical="center" wrapText="1" indent="1"/>
      <protection/>
    </xf>
    <xf numFmtId="0" fontId="28" fillId="0" borderId="11" xfId="64" applyFont="1" applyFill="1" applyBorder="1" applyAlignment="1" applyProtection="1">
      <alignment horizontal="right" indent="6"/>
      <protection/>
    </xf>
    <xf numFmtId="0" fontId="28" fillId="0" borderId="11" xfId="64" applyFont="1" applyFill="1" applyBorder="1" applyAlignment="1" applyProtection="1">
      <alignment vertical="center" wrapText="1"/>
      <protection/>
    </xf>
    <xf numFmtId="0" fontId="28" fillId="0" borderId="11" xfId="64" applyFont="1" applyFill="1" applyBorder="1" applyAlignment="1" applyProtection="1">
      <alignment horizontal="right" vertical="center" wrapText="1" indent="6"/>
      <protection/>
    </xf>
    <xf numFmtId="0" fontId="27" fillId="0" borderId="11" xfId="64" applyFont="1" applyFill="1" applyBorder="1" applyAlignment="1" applyProtection="1">
      <alignment horizontal="right" vertical="center" wrapText="1"/>
      <protection/>
    </xf>
    <xf numFmtId="0" fontId="31" fillId="0" borderId="11" xfId="0" applyFont="1" applyBorder="1" applyAlignment="1" applyProtection="1" quotePrefix="1">
      <alignment horizontal="right" vertical="center" wrapText="1" indent="6"/>
      <protection/>
    </xf>
    <xf numFmtId="172" fontId="27" fillId="0" borderId="11" xfId="64" applyNumberFormat="1" applyFont="1" applyFill="1" applyBorder="1" applyAlignment="1" applyProtection="1">
      <alignment vertical="center" wrapText="1"/>
      <protection locked="0"/>
    </xf>
    <xf numFmtId="0" fontId="28" fillId="0" borderId="0" xfId="64" applyFont="1" applyFill="1">
      <alignment/>
      <protection/>
    </xf>
    <xf numFmtId="0" fontId="27" fillId="0" borderId="54" xfId="64" applyFont="1" applyFill="1" applyBorder="1" applyAlignment="1" applyProtection="1">
      <alignment vertical="center" wrapText="1"/>
      <protection/>
    </xf>
    <xf numFmtId="172" fontId="27" fillId="0" borderId="46" xfId="64" applyNumberFormat="1" applyFont="1" applyFill="1" applyBorder="1" applyAlignment="1" applyProtection="1">
      <alignment vertical="center" wrapText="1"/>
      <protection/>
    </xf>
    <xf numFmtId="172" fontId="27" fillId="0" borderId="11" xfId="64" applyNumberFormat="1" applyFont="1" applyFill="1" applyBorder="1" applyAlignment="1" applyProtection="1">
      <alignment vertical="center" wrapText="1"/>
      <protection/>
    </xf>
    <xf numFmtId="172" fontId="28" fillId="0" borderId="11" xfId="64" applyNumberFormat="1" applyFont="1" applyFill="1" applyBorder="1" applyAlignment="1" applyProtection="1">
      <alignment vertical="center" wrapText="1"/>
      <protection locked="0"/>
    </xf>
    <xf numFmtId="0" fontId="57" fillId="0" borderId="0" xfId="56" applyFont="1" applyBorder="1" applyAlignment="1">
      <alignment horizontal="center"/>
      <protection/>
    </xf>
    <xf numFmtId="0" fontId="55" fillId="0" borderId="0" xfId="0" applyFont="1" applyAlignment="1">
      <alignment/>
    </xf>
    <xf numFmtId="0" fontId="4" fillId="0" borderId="0" xfId="56" applyFont="1" applyBorder="1" applyAlignment="1">
      <alignment horizontal="center"/>
      <protection/>
    </xf>
    <xf numFmtId="0" fontId="0" fillId="0" borderId="0" xfId="0" applyAlignment="1">
      <alignment/>
    </xf>
    <xf numFmtId="0" fontId="6" fillId="0" borderId="10" xfId="56" applyFont="1" applyBorder="1" applyAlignment="1">
      <alignment horizontal="center" vertical="center" textRotation="90"/>
      <protection/>
    </xf>
    <xf numFmtId="0" fontId="6" fillId="0" borderId="20" xfId="56" applyFont="1" applyBorder="1" applyAlignment="1">
      <alignment horizontal="center" vertical="center" textRotation="90"/>
      <protection/>
    </xf>
    <xf numFmtId="0" fontId="7" fillId="0" borderId="11" xfId="56" applyFont="1" applyBorder="1" applyAlignment="1">
      <alignment horizontal="center"/>
      <protection/>
    </xf>
    <xf numFmtId="0" fontId="7" fillId="0" borderId="11" xfId="56" applyFont="1" applyFill="1" applyBorder="1" applyAlignment="1">
      <alignment horizontal="center"/>
      <protection/>
    </xf>
    <xf numFmtId="0" fontId="2" fillId="0" borderId="75" xfId="56" applyFont="1" applyBorder="1" applyAlignment="1">
      <alignment horizontal="right"/>
      <protection/>
    </xf>
    <xf numFmtId="0" fontId="0" fillId="0" borderId="75" xfId="0" applyBorder="1" applyAlignment="1">
      <alignment/>
    </xf>
    <xf numFmtId="0" fontId="50" fillId="0" borderId="75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8" fillId="0" borderId="66" xfId="56" applyFont="1" applyBorder="1" applyAlignment="1">
      <alignment horizontal="center" vertical="center" textRotation="90"/>
      <protection/>
    </xf>
    <xf numFmtId="0" fontId="8" fillId="0" borderId="69" xfId="56" applyFont="1" applyBorder="1" applyAlignment="1">
      <alignment horizontal="center" vertical="center" textRotation="90"/>
      <protection/>
    </xf>
    <xf numFmtId="3" fontId="12" fillId="33" borderId="48" xfId="60" applyNumberFormat="1" applyFont="1" applyFill="1" applyBorder="1" applyAlignment="1" applyProtection="1">
      <alignment horizontal="center" vertical="center" wrapText="1"/>
      <protection/>
    </xf>
    <xf numFmtId="3" fontId="12" fillId="33" borderId="32" xfId="60" applyNumberFormat="1" applyFont="1" applyFill="1" applyBorder="1" applyAlignment="1" applyProtection="1">
      <alignment horizontal="center" vertical="center" wrapText="1"/>
      <protection/>
    </xf>
    <xf numFmtId="3" fontId="12" fillId="33" borderId="66" xfId="60" applyNumberFormat="1" applyFont="1" applyFill="1" applyBorder="1" applyAlignment="1" applyProtection="1">
      <alignment horizontal="center" vertical="center" wrapText="1"/>
      <protection/>
    </xf>
    <xf numFmtId="3" fontId="12" fillId="33" borderId="69" xfId="6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Font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0" fillId="0" borderId="74" xfId="0" applyBorder="1" applyAlignment="1">
      <alignment/>
    </xf>
    <xf numFmtId="0" fontId="58" fillId="0" borderId="0" xfId="0" applyFont="1" applyFill="1" applyAlignment="1">
      <alignment horizontal="right"/>
    </xf>
    <xf numFmtId="0" fontId="0" fillId="0" borderId="75" xfId="0" applyBorder="1" applyAlignment="1">
      <alignment horizontal="right"/>
    </xf>
    <xf numFmtId="0" fontId="21" fillId="0" borderId="0" xfId="0" applyFont="1" applyAlignment="1">
      <alignment horizontal="center"/>
    </xf>
    <xf numFmtId="172" fontId="23" fillId="0" borderId="0" xfId="64" applyNumberFormat="1" applyFont="1" applyFill="1" applyBorder="1" applyAlignment="1" applyProtection="1">
      <alignment horizontal="center" vertical="center"/>
      <protection/>
    </xf>
    <xf numFmtId="172" fontId="75" fillId="0" borderId="57" xfId="64" applyNumberFormat="1" applyFont="1" applyFill="1" applyBorder="1" applyAlignment="1" applyProtection="1">
      <alignment horizontal="left" vertical="center"/>
      <protection/>
    </xf>
    <xf numFmtId="172" fontId="75" fillId="0" borderId="57" xfId="64" applyNumberFormat="1" applyFont="1" applyFill="1" applyBorder="1" applyAlignment="1" applyProtection="1">
      <alignment horizontal="left"/>
      <protection/>
    </xf>
    <xf numFmtId="0" fontId="23" fillId="0" borderId="0" xfId="64" applyFont="1" applyFill="1" applyAlignment="1" applyProtection="1">
      <alignment horizontal="center"/>
      <protection/>
    </xf>
    <xf numFmtId="0" fontId="26" fillId="0" borderId="76" xfId="0" applyFont="1" applyFill="1" applyBorder="1" applyAlignment="1" applyProtection="1">
      <alignment horizontal="center" vertical="center" wrapText="1"/>
      <protection/>
    </xf>
    <xf numFmtId="0" fontId="26" fillId="0" borderId="77" xfId="0" applyFont="1" applyFill="1" applyBorder="1" applyAlignment="1" applyProtection="1">
      <alignment horizontal="center" vertical="center" wrapText="1"/>
      <protection/>
    </xf>
    <xf numFmtId="0" fontId="26" fillId="0" borderId="51" xfId="0" applyFont="1" applyFill="1" applyBorder="1" applyAlignment="1" applyProtection="1">
      <alignment horizontal="center" vertical="center" wrapText="1"/>
      <protection/>
    </xf>
    <xf numFmtId="0" fontId="26" fillId="0" borderId="49" xfId="0" applyFont="1" applyFill="1" applyBorder="1" applyAlignment="1" applyProtection="1">
      <alignment horizontal="center" vertical="center" wrapText="1"/>
      <protection/>
    </xf>
    <xf numFmtId="0" fontId="60" fillId="0" borderId="76" xfId="0" applyFont="1" applyFill="1" applyBorder="1" applyAlignment="1" applyProtection="1">
      <alignment horizontal="center" vertical="center" wrapText="1"/>
      <protection/>
    </xf>
    <xf numFmtId="0" fontId="60" fillId="0" borderId="77" xfId="0" applyFont="1" applyFill="1" applyBorder="1" applyAlignment="1" applyProtection="1">
      <alignment horizontal="center" vertical="center" wrapText="1"/>
      <protection/>
    </xf>
    <xf numFmtId="0" fontId="26" fillId="0" borderId="59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12" fillId="0" borderId="0" xfId="0" applyFont="1" applyAlignment="1">
      <alignment horizont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5" fillId="0" borderId="75" xfId="0" applyFont="1" applyBorder="1" applyAlignment="1">
      <alignment horizontal="right"/>
    </xf>
    <xf numFmtId="0" fontId="64" fillId="0" borderId="0" xfId="0" applyFont="1" applyAlignment="1">
      <alignment horizontal="right"/>
    </xf>
    <xf numFmtId="0" fontId="65" fillId="0" borderId="57" xfId="0" applyFont="1" applyBorder="1" applyAlignment="1">
      <alignment horizontal="right"/>
    </xf>
    <xf numFmtId="0" fontId="0" fillId="0" borderId="57" xfId="0" applyBorder="1" applyAlignment="1">
      <alignment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 2 3" xfId="59"/>
    <cellStyle name="Normál 3" xfId="60"/>
    <cellStyle name="Normál 8" xfId="61"/>
    <cellStyle name="Normál 9" xfId="62"/>
    <cellStyle name="Normál 9 2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6%20dok\2013\2013.%20k&#246;lts&#233;gvet&#233;s\KUNSZ&#193;LL&#193;S%202013\rendelet%20mell&#233;kl.munkap&#233;ld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ka"/>
      <sheetName val="1.összevont mérleg"/>
      <sheetName val="1.a műk.mérleg"/>
      <sheetName val="1.b felh.mérleg"/>
      <sheetName val="2. bev. jogcím"/>
      <sheetName val="2.a.kiad.jogcím"/>
      <sheetName val="3.adósság keletk."/>
      <sheetName val="3.a adós.saját bev."/>
      <sheetName val="4.adós.fejl.célok"/>
      <sheetName val="5. EU"/>
      <sheetName val="ágazat"/>
      <sheetName val="beruh.felúj"/>
      <sheetName val="számítások"/>
      <sheetName val="szám."/>
      <sheetName val="normatívák"/>
      <sheetName val="ei. felhaszn.ütemterv"/>
      <sheetName val="szoc. juttat."/>
      <sheetName val="pe. átadás"/>
      <sheetName val="közvetett"/>
      <sheetName val="létszám"/>
      <sheetName val="többéves kihatás"/>
      <sheetName val="hivatal bér"/>
    </sheetNames>
    <sheetDataSet>
      <sheetData sheetId="0">
        <row r="17">
          <cell r="I17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</row>
        <row r="55">
          <cell r="D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5.375" style="42" customWidth="1"/>
    <col min="2" max="2" width="50.75390625" style="2" customWidth="1"/>
    <col min="3" max="6" width="10.75390625" style="2" customWidth="1"/>
    <col min="7" max="7" width="50.75390625" style="2" customWidth="1"/>
    <col min="8" max="9" width="10.75390625" style="2" customWidth="1"/>
    <col min="10" max="10" width="10.75390625" style="1" customWidth="1"/>
    <col min="11" max="11" width="10.75390625" style="2" customWidth="1"/>
    <col min="12" max="16384" width="9.125" style="2" customWidth="1"/>
  </cols>
  <sheetData>
    <row r="1" spans="1:11" ht="26.25" customHeight="1">
      <c r="A1" s="559" t="s">
        <v>644</v>
      </c>
      <c r="B1" s="559"/>
      <c r="C1" s="559"/>
      <c r="D1" s="559"/>
      <c r="E1" s="559"/>
      <c r="F1" s="559"/>
      <c r="G1" s="559"/>
      <c r="H1" s="559"/>
      <c r="I1" s="559"/>
      <c r="J1" s="560"/>
      <c r="K1" s="560"/>
    </row>
    <row r="2" spans="1:12" ht="24" customHeight="1">
      <c r="A2" s="561" t="s">
        <v>0</v>
      </c>
      <c r="B2" s="561"/>
      <c r="C2" s="561"/>
      <c r="D2" s="561"/>
      <c r="E2" s="561"/>
      <c r="F2" s="561"/>
      <c r="G2" s="561"/>
      <c r="H2" s="561"/>
      <c r="I2" s="561"/>
      <c r="J2" s="562"/>
      <c r="K2" s="562"/>
      <c r="L2" s="47"/>
    </row>
    <row r="3" spans="1:11" ht="17.25" customHeight="1">
      <c r="A3" s="567" t="s">
        <v>1</v>
      </c>
      <c r="B3" s="567"/>
      <c r="C3" s="567"/>
      <c r="D3" s="567"/>
      <c r="E3" s="567"/>
      <c r="F3" s="567"/>
      <c r="G3" s="567"/>
      <c r="H3" s="567"/>
      <c r="I3" s="567"/>
      <c r="J3" s="568"/>
      <c r="K3" s="568"/>
    </row>
    <row r="4" spans="1:11" ht="18" customHeight="1">
      <c r="A4" s="563" t="s">
        <v>2</v>
      </c>
      <c r="B4" s="565" t="s">
        <v>3</v>
      </c>
      <c r="C4" s="565"/>
      <c r="D4" s="64"/>
      <c r="E4" s="64"/>
      <c r="F4" s="64"/>
      <c r="G4" s="566" t="s">
        <v>4</v>
      </c>
      <c r="H4" s="566"/>
      <c r="I4" s="324"/>
      <c r="J4" s="78"/>
      <c r="K4" s="25"/>
    </row>
    <row r="5" spans="1:11" s="4" customFormat="1" ht="31.5" customHeight="1">
      <c r="A5" s="564"/>
      <c r="B5" s="3" t="s">
        <v>5</v>
      </c>
      <c r="C5" s="79" t="s">
        <v>6</v>
      </c>
      <c r="D5" s="79" t="s">
        <v>482</v>
      </c>
      <c r="E5" s="80" t="s">
        <v>156</v>
      </c>
      <c r="F5" s="379" t="s">
        <v>484</v>
      </c>
      <c r="G5" s="3" t="s">
        <v>5</v>
      </c>
      <c r="H5" s="79" t="s">
        <v>6</v>
      </c>
      <c r="I5" s="79" t="s">
        <v>483</v>
      </c>
      <c r="J5" s="80" t="s">
        <v>156</v>
      </c>
      <c r="K5" s="379" t="s">
        <v>484</v>
      </c>
    </row>
    <row r="6" spans="1:11" s="4" customFormat="1" ht="15.75" customHeight="1">
      <c r="A6" s="5"/>
      <c r="B6" s="6"/>
      <c r="C6" s="7"/>
      <c r="D6" s="7"/>
      <c r="E6" s="7"/>
      <c r="F6" s="7"/>
      <c r="G6" s="6"/>
      <c r="H6" s="8"/>
      <c r="I6" s="8"/>
      <c r="J6" s="275"/>
      <c r="K6" s="281"/>
    </row>
    <row r="7" spans="1:11" s="14" customFormat="1" ht="17.25" customHeight="1">
      <c r="A7" s="9">
        <v>1</v>
      </c>
      <c r="B7" s="10" t="s">
        <v>7</v>
      </c>
      <c r="C7" s="11">
        <f>C8+C9+C10+C14+C20</f>
        <v>172415</v>
      </c>
      <c r="D7" s="11">
        <v>203412</v>
      </c>
      <c r="E7" s="11">
        <f>E8+E9+E10+E14+E20</f>
        <v>5077</v>
      </c>
      <c r="F7" s="11">
        <f>F8+F9+F10+F14+F20</f>
        <v>208489</v>
      </c>
      <c r="G7" s="12" t="s">
        <v>7</v>
      </c>
      <c r="H7" s="13">
        <f>+H8+H9+H10+H11+H12+H18</f>
        <v>172415</v>
      </c>
      <c r="I7" s="13">
        <v>203412</v>
      </c>
      <c r="J7" s="13">
        <f>+J8+J9+J10+J11+J12+J18</f>
        <v>10765</v>
      </c>
      <c r="K7" s="13">
        <f>J7+I7</f>
        <v>214177</v>
      </c>
    </row>
    <row r="8" spans="1:11" s="14" customFormat="1" ht="17.25" customHeight="1">
      <c r="A8" s="9">
        <v>2</v>
      </c>
      <c r="B8" s="15" t="s">
        <v>8</v>
      </c>
      <c r="C8" s="11">
        <v>0</v>
      </c>
      <c r="D8" s="11">
        <v>0</v>
      </c>
      <c r="E8" s="11"/>
      <c r="F8" s="11">
        <v>0</v>
      </c>
      <c r="G8" s="15" t="s">
        <v>9</v>
      </c>
      <c r="H8" s="13">
        <v>59685</v>
      </c>
      <c r="I8" s="13">
        <v>67181</v>
      </c>
      <c r="J8" s="276">
        <v>3209</v>
      </c>
      <c r="K8" s="77">
        <f>J8+I8</f>
        <v>70390</v>
      </c>
    </row>
    <row r="9" spans="1:11" s="16" customFormat="1" ht="17.25" customHeight="1">
      <c r="A9" s="9">
        <v>3</v>
      </c>
      <c r="B9" s="15" t="s">
        <v>10</v>
      </c>
      <c r="C9" s="11">
        <v>25910</v>
      </c>
      <c r="D9" s="11">
        <v>25910</v>
      </c>
      <c r="E9" s="11"/>
      <c r="F9" s="11">
        <v>25910</v>
      </c>
      <c r="G9" s="15" t="s">
        <v>11</v>
      </c>
      <c r="H9" s="13">
        <v>16115</v>
      </c>
      <c r="I9" s="13">
        <v>18391</v>
      </c>
      <c r="J9" s="277">
        <v>294</v>
      </c>
      <c r="K9" s="77">
        <f aca="true" t="shared" si="0" ref="K9:K55">J9+I9</f>
        <v>18685</v>
      </c>
    </row>
    <row r="10" spans="1:11" s="16" customFormat="1" ht="17.25" customHeight="1">
      <c r="A10" s="9">
        <v>4</v>
      </c>
      <c r="B10" s="15" t="s">
        <v>12</v>
      </c>
      <c r="C10" s="13">
        <f>+SUM(C11:C13)</f>
        <v>77800</v>
      </c>
      <c r="D10" s="13">
        <v>77800</v>
      </c>
      <c r="E10" s="13">
        <f>+SUM(E11:E13)</f>
        <v>0</v>
      </c>
      <c r="F10" s="13">
        <f>+SUM(F11:F13)</f>
        <v>77800</v>
      </c>
      <c r="G10" s="15" t="s">
        <v>13</v>
      </c>
      <c r="H10" s="13">
        <v>80315</v>
      </c>
      <c r="I10" s="13">
        <v>83729</v>
      </c>
      <c r="J10" s="277">
        <v>3606</v>
      </c>
      <c r="K10" s="77">
        <f t="shared" si="0"/>
        <v>87335</v>
      </c>
    </row>
    <row r="11" spans="1:11" s="16" customFormat="1" ht="17.25" customHeight="1">
      <c r="A11" s="9">
        <v>5</v>
      </c>
      <c r="B11" s="17" t="s">
        <v>14</v>
      </c>
      <c r="C11" s="18">
        <v>70850</v>
      </c>
      <c r="D11" s="18">
        <v>70850</v>
      </c>
      <c r="E11" s="18"/>
      <c r="F11" s="18">
        <v>70850</v>
      </c>
      <c r="G11" s="15" t="s">
        <v>15</v>
      </c>
      <c r="H11" s="13">
        <v>0</v>
      </c>
      <c r="I11" s="13">
        <v>0</v>
      </c>
      <c r="J11" s="277"/>
      <c r="K11" s="77">
        <f t="shared" si="0"/>
        <v>0</v>
      </c>
    </row>
    <row r="12" spans="1:11" s="16" customFormat="1" ht="17.25" customHeight="1">
      <c r="A12" s="9">
        <v>6</v>
      </c>
      <c r="B12" s="17" t="s">
        <v>16</v>
      </c>
      <c r="C12" s="18">
        <v>6800</v>
      </c>
      <c r="D12" s="18">
        <v>6800</v>
      </c>
      <c r="E12" s="18"/>
      <c r="F12" s="18">
        <v>6800</v>
      </c>
      <c r="G12" s="15" t="s">
        <v>17</v>
      </c>
      <c r="H12" s="13">
        <v>16300</v>
      </c>
      <c r="I12" s="13">
        <v>34111</v>
      </c>
      <c r="J12" s="277">
        <v>213</v>
      </c>
      <c r="K12" s="77">
        <f t="shared" si="0"/>
        <v>34324</v>
      </c>
    </row>
    <row r="13" spans="1:11" s="16" customFormat="1" ht="17.25" customHeight="1">
      <c r="A13" s="9">
        <v>7</v>
      </c>
      <c r="B13" s="17" t="s">
        <v>18</v>
      </c>
      <c r="C13" s="18">
        <v>150</v>
      </c>
      <c r="D13" s="18">
        <v>150</v>
      </c>
      <c r="E13" s="18"/>
      <c r="F13" s="18">
        <v>150</v>
      </c>
      <c r="G13" s="17" t="s">
        <v>19</v>
      </c>
      <c r="H13" s="18">
        <v>0</v>
      </c>
      <c r="I13" s="18">
        <v>0</v>
      </c>
      <c r="J13" s="277"/>
      <c r="K13" s="77">
        <f t="shared" si="0"/>
        <v>0</v>
      </c>
    </row>
    <row r="14" spans="1:11" s="16" customFormat="1" ht="17.25" customHeight="1">
      <c r="A14" s="9">
        <v>8</v>
      </c>
      <c r="B14" s="15" t="s">
        <v>20</v>
      </c>
      <c r="C14" s="19">
        <f>+SUM(C15:C19)</f>
        <v>64285</v>
      </c>
      <c r="D14" s="19">
        <v>64285</v>
      </c>
      <c r="E14" s="19">
        <f>+SUM(E15:E19)</f>
        <v>198</v>
      </c>
      <c r="F14" s="19">
        <f>+SUM(F15:F19)</f>
        <v>64483</v>
      </c>
      <c r="G14" s="17" t="s">
        <v>21</v>
      </c>
      <c r="H14" s="18">
        <v>1000</v>
      </c>
      <c r="I14" s="18">
        <v>1000</v>
      </c>
      <c r="J14" s="277"/>
      <c r="K14" s="77">
        <f t="shared" si="0"/>
        <v>1000</v>
      </c>
    </row>
    <row r="15" spans="1:11" s="16" customFormat="1" ht="17.25" customHeight="1">
      <c r="A15" s="9">
        <v>9</v>
      </c>
      <c r="B15" s="17" t="s">
        <v>22</v>
      </c>
      <c r="C15" s="18">
        <v>13983</v>
      </c>
      <c r="D15" s="18">
        <v>13983</v>
      </c>
      <c r="E15" s="18">
        <v>198</v>
      </c>
      <c r="F15" s="18">
        <f>E15+D15</f>
        <v>14181</v>
      </c>
      <c r="G15" s="17" t="s">
        <v>23</v>
      </c>
      <c r="H15" s="18">
        <v>15300</v>
      </c>
      <c r="I15" s="18">
        <v>33111</v>
      </c>
      <c r="J15" s="277">
        <v>213</v>
      </c>
      <c r="K15" s="77">
        <f t="shared" si="0"/>
        <v>33324</v>
      </c>
    </row>
    <row r="16" spans="1:11" s="16" customFormat="1" ht="17.25" customHeight="1">
      <c r="A16" s="9">
        <v>10</v>
      </c>
      <c r="B16" s="17" t="s">
        <v>24</v>
      </c>
      <c r="C16" s="18">
        <v>27726</v>
      </c>
      <c r="D16" s="18">
        <v>27726</v>
      </c>
      <c r="E16" s="18"/>
      <c r="F16" s="18">
        <v>27726</v>
      </c>
      <c r="G16" s="17" t="s">
        <v>25</v>
      </c>
      <c r="H16" s="18">
        <v>0</v>
      </c>
      <c r="I16" s="18">
        <v>0</v>
      </c>
      <c r="J16" s="277"/>
      <c r="K16" s="77">
        <f t="shared" si="0"/>
        <v>0</v>
      </c>
    </row>
    <row r="17" spans="1:11" s="16" customFormat="1" ht="17.25" customHeight="1">
      <c r="A17" s="9">
        <v>11</v>
      </c>
      <c r="B17" s="17" t="s">
        <v>26</v>
      </c>
      <c r="C17" s="18">
        <v>12207</v>
      </c>
      <c r="D17" s="18">
        <v>12207</v>
      </c>
      <c r="E17" s="18"/>
      <c r="F17" s="18">
        <v>12207</v>
      </c>
      <c r="G17" s="17" t="s">
        <v>27</v>
      </c>
      <c r="H17" s="20">
        <f>+'[1]analitika'!I17</f>
        <v>0</v>
      </c>
      <c r="I17" s="20">
        <v>0</v>
      </c>
      <c r="J17" s="277"/>
      <c r="K17" s="77">
        <f t="shared" si="0"/>
        <v>0</v>
      </c>
    </row>
    <row r="18" spans="1:11" s="16" customFormat="1" ht="17.25" customHeight="1">
      <c r="A18" s="9">
        <v>12</v>
      </c>
      <c r="B18" s="17" t="s">
        <v>28</v>
      </c>
      <c r="C18" s="18">
        <v>1934</v>
      </c>
      <c r="D18" s="18">
        <v>1934</v>
      </c>
      <c r="E18" s="18"/>
      <c r="F18" s="18">
        <v>1934</v>
      </c>
      <c r="G18" s="15" t="s">
        <v>29</v>
      </c>
      <c r="H18" s="13"/>
      <c r="I18" s="13"/>
      <c r="J18" s="380">
        <v>3443</v>
      </c>
      <c r="K18" s="77">
        <f t="shared" si="0"/>
        <v>3443</v>
      </c>
    </row>
    <row r="19" spans="1:11" s="16" customFormat="1" ht="17.25" customHeight="1">
      <c r="A19" s="9">
        <v>13</v>
      </c>
      <c r="B19" s="17" t="s">
        <v>30</v>
      </c>
      <c r="C19" s="18">
        <v>8435</v>
      </c>
      <c r="D19" s="18">
        <v>8435</v>
      </c>
      <c r="E19" s="18"/>
      <c r="F19" s="18">
        <v>8435</v>
      </c>
      <c r="G19" s="21"/>
      <c r="H19" s="18"/>
      <c r="I19" s="18"/>
      <c r="J19" s="277"/>
      <c r="K19" s="77">
        <f t="shared" si="0"/>
        <v>0</v>
      </c>
    </row>
    <row r="20" spans="1:11" s="16" customFormat="1" ht="17.25" customHeight="1">
      <c r="A20" s="9">
        <v>14</v>
      </c>
      <c r="B20" s="15" t="s">
        <v>31</v>
      </c>
      <c r="C20" s="22">
        <f>+SUM(C21:C26)-C22</f>
        <v>4420</v>
      </c>
      <c r="D20" s="22">
        <v>35417</v>
      </c>
      <c r="E20" s="22">
        <f>+SUM(E21:E26)-E22</f>
        <v>4879</v>
      </c>
      <c r="F20" s="22">
        <f>+SUM(F21:F26)-F22</f>
        <v>40296</v>
      </c>
      <c r="G20" s="21"/>
      <c r="H20" s="18"/>
      <c r="I20" s="18"/>
      <c r="J20" s="277"/>
      <c r="K20" s="77">
        <f t="shared" si="0"/>
        <v>0</v>
      </c>
    </row>
    <row r="21" spans="1:11" s="16" customFormat="1" ht="17.25" customHeight="1">
      <c r="A21" s="9">
        <v>15</v>
      </c>
      <c r="B21" s="17" t="s">
        <v>32</v>
      </c>
      <c r="C21" s="18">
        <v>4420</v>
      </c>
      <c r="D21" s="18">
        <v>4420</v>
      </c>
      <c r="E21" s="18"/>
      <c r="F21" s="18">
        <v>4420</v>
      </c>
      <c r="G21" s="21"/>
      <c r="H21" s="18"/>
      <c r="I21" s="18"/>
      <c r="J21" s="277"/>
      <c r="K21" s="77">
        <f t="shared" si="0"/>
        <v>0</v>
      </c>
    </row>
    <row r="22" spans="1:11" s="14" customFormat="1" ht="12.75" customHeight="1">
      <c r="A22" s="9">
        <v>16</v>
      </c>
      <c r="B22" s="23" t="s">
        <v>33</v>
      </c>
      <c r="C22" s="24">
        <v>4420</v>
      </c>
      <c r="D22" s="24">
        <v>4420</v>
      </c>
      <c r="E22" s="24"/>
      <c r="F22" s="24">
        <v>4420</v>
      </c>
      <c r="G22" s="21"/>
      <c r="H22" s="18"/>
      <c r="I22" s="18"/>
      <c r="J22" s="276"/>
      <c r="K22" s="77">
        <f t="shared" si="0"/>
        <v>0</v>
      </c>
    </row>
    <row r="23" spans="1:11" s="16" customFormat="1" ht="17.25" customHeight="1">
      <c r="A23" s="9">
        <v>17</v>
      </c>
      <c r="B23" s="17" t="s">
        <v>34</v>
      </c>
      <c r="C23" s="18">
        <v>0</v>
      </c>
      <c r="D23" s="18">
        <v>30997</v>
      </c>
      <c r="E23" s="18">
        <v>4879</v>
      </c>
      <c r="F23" s="18">
        <f>E23+D23</f>
        <v>35876</v>
      </c>
      <c r="G23" s="25"/>
      <c r="H23" s="13"/>
      <c r="I23" s="13"/>
      <c r="J23" s="277"/>
      <c r="K23" s="77">
        <f t="shared" si="0"/>
        <v>0</v>
      </c>
    </row>
    <row r="24" spans="1:11" s="16" customFormat="1" ht="17.25" customHeight="1">
      <c r="A24" s="9">
        <v>18</v>
      </c>
      <c r="B24" s="17" t="s">
        <v>35</v>
      </c>
      <c r="C24" s="18">
        <v>0</v>
      </c>
      <c r="D24" s="18"/>
      <c r="E24" s="18"/>
      <c r="F24" s="18"/>
      <c r="G24" s="25"/>
      <c r="H24" s="18"/>
      <c r="I24" s="18"/>
      <c r="J24" s="277"/>
      <c r="K24" s="77">
        <f t="shared" si="0"/>
        <v>0</v>
      </c>
    </row>
    <row r="25" spans="1:11" s="16" customFormat="1" ht="17.25" customHeight="1">
      <c r="A25" s="9">
        <v>19</v>
      </c>
      <c r="B25" s="17" t="s">
        <v>36</v>
      </c>
      <c r="C25" s="18">
        <v>0</v>
      </c>
      <c r="D25" s="18"/>
      <c r="E25" s="18"/>
      <c r="F25" s="18"/>
      <c r="G25" s="25"/>
      <c r="H25" s="18"/>
      <c r="I25" s="18"/>
      <c r="J25" s="277"/>
      <c r="K25" s="77">
        <f t="shared" si="0"/>
        <v>0</v>
      </c>
    </row>
    <row r="26" spans="1:11" s="16" customFormat="1" ht="17.25" customHeight="1">
      <c r="A26" s="9">
        <v>20</v>
      </c>
      <c r="B26" s="17" t="s">
        <v>37</v>
      </c>
      <c r="C26" s="18">
        <v>0</v>
      </c>
      <c r="D26" s="18"/>
      <c r="E26" s="18"/>
      <c r="F26" s="18"/>
      <c r="G26" s="25"/>
      <c r="H26" s="18"/>
      <c r="I26" s="18"/>
      <c r="J26" s="277"/>
      <c r="K26" s="77">
        <f t="shared" si="0"/>
        <v>0</v>
      </c>
    </row>
    <row r="27" spans="1:11" s="16" customFormat="1" ht="17.25" customHeight="1">
      <c r="A27" s="9">
        <v>21</v>
      </c>
      <c r="B27" s="26" t="s">
        <v>38</v>
      </c>
      <c r="C27" s="19">
        <f>+C28+C32+C35</f>
        <v>11085</v>
      </c>
      <c r="D27" s="19">
        <v>11085</v>
      </c>
      <c r="E27" s="19">
        <f>+E28+E32+E35</f>
        <v>1743</v>
      </c>
      <c r="F27" s="19">
        <f>+F28+F32+F35</f>
        <v>12828</v>
      </c>
      <c r="G27" s="12" t="s">
        <v>38</v>
      </c>
      <c r="H27" s="27">
        <f>+H28+H29+H30+H36</f>
        <v>11085</v>
      </c>
      <c r="I27" s="27">
        <v>11085</v>
      </c>
      <c r="J27" s="27">
        <f>+J28+J29+J30+J36</f>
        <v>15467</v>
      </c>
      <c r="K27" s="77">
        <f t="shared" si="0"/>
        <v>26552</v>
      </c>
    </row>
    <row r="28" spans="1:11" s="16" customFormat="1" ht="17.25" customHeight="1">
      <c r="A28" s="9">
        <v>22</v>
      </c>
      <c r="B28" s="15" t="s">
        <v>39</v>
      </c>
      <c r="C28" s="28">
        <f>+SUM(C29:C31)</f>
        <v>2150</v>
      </c>
      <c r="D28" s="28">
        <v>2150</v>
      </c>
      <c r="E28" s="28">
        <f>+SUM(E29:E31)</f>
        <v>0</v>
      </c>
      <c r="F28" s="28">
        <f>+SUM(F29:F31)</f>
        <v>2150</v>
      </c>
      <c r="G28" s="15" t="s">
        <v>40</v>
      </c>
      <c r="H28" s="13">
        <v>250</v>
      </c>
      <c r="I28" s="13">
        <v>250</v>
      </c>
      <c r="J28" s="277"/>
      <c r="K28" s="77">
        <f t="shared" si="0"/>
        <v>250</v>
      </c>
    </row>
    <row r="29" spans="1:11" s="16" customFormat="1" ht="17.25" customHeight="1">
      <c r="A29" s="9">
        <v>23</v>
      </c>
      <c r="B29" s="17" t="s">
        <v>41</v>
      </c>
      <c r="C29" s="18">
        <v>800</v>
      </c>
      <c r="D29" s="18">
        <v>800</v>
      </c>
      <c r="E29" s="18"/>
      <c r="F29" s="18">
        <v>800</v>
      </c>
      <c r="G29" s="15" t="s">
        <v>42</v>
      </c>
      <c r="H29" s="13">
        <v>10450</v>
      </c>
      <c r="I29" s="13">
        <v>10450</v>
      </c>
      <c r="J29" s="277">
        <v>6829</v>
      </c>
      <c r="K29" s="77">
        <f t="shared" si="0"/>
        <v>17279</v>
      </c>
    </row>
    <row r="30" spans="1:11" s="16" customFormat="1" ht="17.25" customHeight="1">
      <c r="A30" s="9">
        <v>24</v>
      </c>
      <c r="B30" s="17" t="s">
        <v>43</v>
      </c>
      <c r="C30" s="18">
        <v>1350</v>
      </c>
      <c r="D30" s="18">
        <v>1350</v>
      </c>
      <c r="E30" s="18"/>
      <c r="F30" s="18">
        <v>1350</v>
      </c>
      <c r="G30" s="15" t="s">
        <v>44</v>
      </c>
      <c r="H30" s="13">
        <f>+SUM(H31:H35)</f>
        <v>0</v>
      </c>
      <c r="I30" s="13"/>
      <c r="J30" s="277">
        <v>1743</v>
      </c>
      <c r="K30" s="77">
        <f t="shared" si="0"/>
        <v>1743</v>
      </c>
    </row>
    <row r="31" spans="1:11" s="16" customFormat="1" ht="17.25" customHeight="1">
      <c r="A31" s="9">
        <v>25</v>
      </c>
      <c r="B31" s="17" t="s">
        <v>45</v>
      </c>
      <c r="C31" s="18">
        <v>0</v>
      </c>
      <c r="D31" s="18">
        <v>0</v>
      </c>
      <c r="E31" s="18"/>
      <c r="F31" s="18">
        <v>0</v>
      </c>
      <c r="G31" s="17" t="s">
        <v>46</v>
      </c>
      <c r="H31" s="18">
        <v>0</v>
      </c>
      <c r="I31" s="18"/>
      <c r="J31" s="277"/>
      <c r="K31" s="282">
        <f t="shared" si="0"/>
        <v>0</v>
      </c>
    </row>
    <row r="32" spans="1:11" s="16" customFormat="1" ht="17.25" customHeight="1">
      <c r="A32" s="9">
        <v>26</v>
      </c>
      <c r="B32" s="15" t="s">
        <v>47</v>
      </c>
      <c r="C32" s="13">
        <f>+SUM(C33:C34)</f>
        <v>0</v>
      </c>
      <c r="D32" s="13">
        <v>0</v>
      </c>
      <c r="E32" s="13">
        <v>1743</v>
      </c>
      <c r="F32" s="13">
        <f>+SUM(F33:F34)</f>
        <v>1743</v>
      </c>
      <c r="G32" s="17" t="s">
        <v>48</v>
      </c>
      <c r="H32" s="18">
        <v>0</v>
      </c>
      <c r="I32" s="18"/>
      <c r="J32" s="277"/>
      <c r="K32" s="282">
        <f t="shared" si="0"/>
        <v>0</v>
      </c>
    </row>
    <row r="33" spans="1:11" s="14" customFormat="1" ht="17.25" customHeight="1">
      <c r="A33" s="9">
        <v>27</v>
      </c>
      <c r="B33" s="17" t="s">
        <v>49</v>
      </c>
      <c r="C33" s="18">
        <f>+'[1]analitika'!D33</f>
        <v>0</v>
      </c>
      <c r="D33" s="18">
        <v>0</v>
      </c>
      <c r="E33" s="18"/>
      <c r="F33" s="18">
        <f>+'[1]analitika'!F33</f>
        <v>0</v>
      </c>
      <c r="G33" s="17" t="s">
        <v>50</v>
      </c>
      <c r="H33" s="18">
        <v>0</v>
      </c>
      <c r="I33" s="18"/>
      <c r="J33" s="276"/>
      <c r="K33" s="282">
        <f t="shared" si="0"/>
        <v>0</v>
      </c>
    </row>
    <row r="34" spans="1:11" s="16" customFormat="1" ht="17.25" customHeight="1">
      <c r="A34" s="9">
        <v>28</v>
      </c>
      <c r="B34" s="17" t="s">
        <v>51</v>
      </c>
      <c r="C34" s="18">
        <f>+'[1]analitika'!D34</f>
        <v>0</v>
      </c>
      <c r="D34" s="18">
        <v>0</v>
      </c>
      <c r="E34" s="18">
        <v>1743</v>
      </c>
      <c r="F34" s="18">
        <v>1743</v>
      </c>
      <c r="G34" s="17" t="s">
        <v>52</v>
      </c>
      <c r="H34" s="18">
        <v>0</v>
      </c>
      <c r="I34" s="18"/>
      <c r="J34" s="277"/>
      <c r="K34" s="282">
        <f t="shared" si="0"/>
        <v>0</v>
      </c>
    </row>
    <row r="35" spans="1:11" s="16" customFormat="1" ht="17.25" customHeight="1">
      <c r="A35" s="9">
        <v>29</v>
      </c>
      <c r="B35" s="15" t="s">
        <v>53</v>
      </c>
      <c r="C35" s="13">
        <v>8935</v>
      </c>
      <c r="D35" s="13">
        <v>8935</v>
      </c>
      <c r="E35" s="13"/>
      <c r="F35" s="13">
        <v>8935</v>
      </c>
      <c r="G35" s="17" t="s">
        <v>54</v>
      </c>
      <c r="H35" s="20">
        <v>0</v>
      </c>
      <c r="I35" s="20"/>
      <c r="J35" s="277"/>
      <c r="K35" s="77">
        <f t="shared" si="0"/>
        <v>0</v>
      </c>
    </row>
    <row r="36" spans="1:11" s="16" customFormat="1" ht="17.25" customHeight="1">
      <c r="A36" s="9">
        <v>30</v>
      </c>
      <c r="B36" s="17" t="s">
        <v>55</v>
      </c>
      <c r="C36" s="18">
        <v>0</v>
      </c>
      <c r="D36" s="18">
        <v>0</v>
      </c>
      <c r="E36" s="18"/>
      <c r="F36" s="18">
        <v>0</v>
      </c>
      <c r="G36" s="15" t="s">
        <v>56</v>
      </c>
      <c r="H36" s="13">
        <v>385</v>
      </c>
      <c r="I36" s="13">
        <v>385</v>
      </c>
      <c r="J36" s="380">
        <v>6895</v>
      </c>
      <c r="K36" s="77">
        <f t="shared" si="0"/>
        <v>7280</v>
      </c>
    </row>
    <row r="37" spans="1:11" s="16" customFormat="1" ht="12.75" customHeight="1">
      <c r="A37" s="9">
        <v>31</v>
      </c>
      <c r="B37" s="23" t="s">
        <v>33</v>
      </c>
      <c r="C37" s="24">
        <v>0</v>
      </c>
      <c r="D37" s="24">
        <v>0</v>
      </c>
      <c r="E37" s="24"/>
      <c r="F37" s="24">
        <v>0</v>
      </c>
      <c r="G37" s="29"/>
      <c r="H37" s="29"/>
      <c r="I37" s="29"/>
      <c r="J37" s="278"/>
      <c r="K37" s="282">
        <f t="shared" si="0"/>
        <v>0</v>
      </c>
    </row>
    <row r="38" spans="1:11" s="16" customFormat="1" ht="17.25" customHeight="1">
      <c r="A38" s="9">
        <v>32</v>
      </c>
      <c r="B38" s="17" t="s">
        <v>57</v>
      </c>
      <c r="C38" s="18">
        <v>8900</v>
      </c>
      <c r="D38" s="18">
        <v>8900</v>
      </c>
      <c r="E38" s="18"/>
      <c r="F38" s="18">
        <v>8900</v>
      </c>
      <c r="G38" s="29"/>
      <c r="H38" s="29"/>
      <c r="I38" s="29"/>
      <c r="J38" s="277"/>
      <c r="K38" s="282">
        <f t="shared" si="0"/>
        <v>0</v>
      </c>
    </row>
    <row r="39" spans="1:11" s="16" customFormat="1" ht="17.25" customHeight="1">
      <c r="A39" s="9">
        <v>33</v>
      </c>
      <c r="B39" s="17" t="s">
        <v>58</v>
      </c>
      <c r="C39" s="18"/>
      <c r="D39" s="18"/>
      <c r="E39" s="18"/>
      <c r="F39" s="18"/>
      <c r="G39" s="25"/>
      <c r="H39" s="13"/>
      <c r="I39" s="13"/>
      <c r="J39" s="277"/>
      <c r="K39" s="282">
        <f t="shared" si="0"/>
        <v>0</v>
      </c>
    </row>
    <row r="40" spans="1:11" s="16" customFormat="1" ht="17.25" customHeight="1">
      <c r="A40" s="9">
        <v>34</v>
      </c>
      <c r="B40" s="17" t="s">
        <v>59</v>
      </c>
      <c r="C40" s="18">
        <v>35</v>
      </c>
      <c r="D40" s="18">
        <v>35</v>
      </c>
      <c r="E40" s="18"/>
      <c r="F40" s="18">
        <v>35</v>
      </c>
      <c r="G40" s="25"/>
      <c r="H40" s="13"/>
      <c r="I40" s="13"/>
      <c r="J40" s="277"/>
      <c r="K40" s="282">
        <f t="shared" si="0"/>
        <v>0</v>
      </c>
    </row>
    <row r="41" spans="1:11" s="32" customFormat="1" ht="17.25" customHeight="1">
      <c r="A41" s="9">
        <v>35</v>
      </c>
      <c r="B41" s="30" t="s">
        <v>60</v>
      </c>
      <c r="C41" s="31">
        <f>+C7+C27</f>
        <v>183500</v>
      </c>
      <c r="D41" s="31">
        <v>214497</v>
      </c>
      <c r="E41" s="31">
        <f>+E7+E27</f>
        <v>6820</v>
      </c>
      <c r="F41" s="31">
        <f>+F7+F27</f>
        <v>221317</v>
      </c>
      <c r="G41" s="30" t="s">
        <v>61</v>
      </c>
      <c r="H41" s="13">
        <f>+H7+H27</f>
        <v>183500</v>
      </c>
      <c r="I41" s="13">
        <v>214497</v>
      </c>
      <c r="J41" s="13">
        <f>+J7+J27</f>
        <v>26232</v>
      </c>
      <c r="K41" s="77">
        <f t="shared" si="0"/>
        <v>240729</v>
      </c>
    </row>
    <row r="42" spans="1:11" s="16" customFormat="1" ht="17.25" customHeight="1">
      <c r="A42" s="9">
        <v>36</v>
      </c>
      <c r="B42" s="33"/>
      <c r="C42" s="18"/>
      <c r="D42" s="18"/>
      <c r="E42" s="18"/>
      <c r="F42" s="18"/>
      <c r="G42" s="34" t="s">
        <v>62</v>
      </c>
      <c r="H42" s="20"/>
      <c r="I42" s="20"/>
      <c r="J42" s="277"/>
      <c r="K42" s="77"/>
    </row>
    <row r="43" spans="1:11" s="16" customFormat="1" ht="17.25" customHeight="1">
      <c r="A43" s="9">
        <v>37</v>
      </c>
      <c r="B43" s="29"/>
      <c r="C43" s="18"/>
      <c r="D43" s="18"/>
      <c r="E43" s="18"/>
      <c r="F43" s="18"/>
      <c r="G43" s="34" t="s">
        <v>63</v>
      </c>
      <c r="H43" s="20"/>
      <c r="I43" s="20"/>
      <c r="J43" s="277"/>
      <c r="K43" s="77"/>
    </row>
    <row r="44" spans="1:11" s="35" customFormat="1" ht="17.25" customHeight="1">
      <c r="A44" s="9">
        <v>38</v>
      </c>
      <c r="B44" s="29"/>
      <c r="C44" s="18"/>
      <c r="D44" s="18"/>
      <c r="E44" s="18"/>
      <c r="F44" s="18"/>
      <c r="G44" s="30" t="s">
        <v>64</v>
      </c>
      <c r="H44" s="27"/>
      <c r="I44" s="27"/>
      <c r="J44" s="280"/>
      <c r="K44" s="77"/>
    </row>
    <row r="45" spans="1:11" s="35" customFormat="1" ht="17.25" customHeight="1">
      <c r="A45" s="9">
        <v>39</v>
      </c>
      <c r="B45" s="29"/>
      <c r="C45" s="18"/>
      <c r="D45" s="18"/>
      <c r="E45" s="18"/>
      <c r="F45" s="18"/>
      <c r="G45" s="30"/>
      <c r="H45" s="27"/>
      <c r="I45" s="27"/>
      <c r="J45" s="280"/>
      <c r="K45" s="77"/>
    </row>
    <row r="46" spans="1:11" s="35" customFormat="1" ht="30" customHeight="1">
      <c r="A46" s="9">
        <v>40</v>
      </c>
      <c r="B46" s="36" t="s">
        <v>65</v>
      </c>
      <c r="C46" s="13">
        <f>+C47+C50</f>
        <v>0</v>
      </c>
      <c r="D46" s="13">
        <f>+D47+D50</f>
        <v>0</v>
      </c>
      <c r="E46" s="13">
        <f>+E47+E50</f>
        <v>19412</v>
      </c>
      <c r="F46" s="13">
        <f>+F47+F50</f>
        <v>19412</v>
      </c>
      <c r="G46" s="36" t="s">
        <v>66</v>
      </c>
      <c r="H46" s="13"/>
      <c r="I46" s="13"/>
      <c r="J46" s="280"/>
      <c r="K46" s="77"/>
    </row>
    <row r="47" spans="1:11" s="35" customFormat="1" ht="17.25" customHeight="1">
      <c r="A47" s="9">
        <v>41</v>
      </c>
      <c r="B47" s="10" t="s">
        <v>67</v>
      </c>
      <c r="C47" s="13">
        <f>+SUM(C48:C49)</f>
        <v>0</v>
      </c>
      <c r="D47" s="13"/>
      <c r="E47" s="13">
        <f>E48+E49</f>
        <v>19412</v>
      </c>
      <c r="F47" s="13">
        <f>F48+F49</f>
        <v>19412</v>
      </c>
      <c r="G47" s="37" t="s">
        <v>68</v>
      </c>
      <c r="H47" s="18"/>
      <c r="I47" s="18"/>
      <c r="J47" s="280"/>
      <c r="K47" s="77"/>
    </row>
    <row r="48" spans="1:11" s="39" customFormat="1" ht="17.25" customHeight="1">
      <c r="A48" s="9">
        <v>42</v>
      </c>
      <c r="B48" s="38" t="s">
        <v>69</v>
      </c>
      <c r="C48" s="18"/>
      <c r="D48" s="18"/>
      <c r="E48" s="18">
        <v>5688</v>
      </c>
      <c r="F48" s="18">
        <v>5688</v>
      </c>
      <c r="G48" s="37" t="s">
        <v>70</v>
      </c>
      <c r="H48" s="20"/>
      <c r="I48" s="20"/>
      <c r="J48" s="276"/>
      <c r="K48" s="77"/>
    </row>
    <row r="49" spans="1:11" s="16" customFormat="1" ht="17.25" customHeight="1">
      <c r="A49" s="9">
        <v>43</v>
      </c>
      <c r="B49" s="38" t="s">
        <v>71</v>
      </c>
      <c r="C49" s="18">
        <v>0</v>
      </c>
      <c r="D49" s="18"/>
      <c r="E49" s="18">
        <v>13724</v>
      </c>
      <c r="F49" s="18">
        <v>13724</v>
      </c>
      <c r="G49" s="29"/>
      <c r="H49" s="29"/>
      <c r="I49" s="29"/>
      <c r="J49" s="277"/>
      <c r="K49" s="77"/>
    </row>
    <row r="50" spans="1:11" s="16" customFormat="1" ht="17.25" customHeight="1">
      <c r="A50" s="9">
        <v>44</v>
      </c>
      <c r="B50" s="10" t="s">
        <v>72</v>
      </c>
      <c r="C50" s="13">
        <f>+SUM(C51:C52)</f>
        <v>0</v>
      </c>
      <c r="D50" s="13"/>
      <c r="E50" s="13"/>
      <c r="F50" s="13"/>
      <c r="G50" s="29"/>
      <c r="H50" s="29"/>
      <c r="I50" s="29"/>
      <c r="J50" s="277"/>
      <c r="K50" s="77"/>
    </row>
    <row r="51" spans="1:11" s="39" customFormat="1" ht="17.25" customHeight="1">
      <c r="A51" s="9">
        <v>45</v>
      </c>
      <c r="B51" s="38" t="s">
        <v>73</v>
      </c>
      <c r="C51" s="18">
        <f>+'[1]analitika'!D55</f>
        <v>0</v>
      </c>
      <c r="D51" s="18"/>
      <c r="E51" s="18"/>
      <c r="F51" s="18"/>
      <c r="G51" s="40"/>
      <c r="H51" s="13"/>
      <c r="I51" s="13"/>
      <c r="J51" s="276"/>
      <c r="K51" s="77"/>
    </row>
    <row r="52" spans="1:11" s="32" customFormat="1" ht="17.25" customHeight="1">
      <c r="A52" s="9">
        <v>46</v>
      </c>
      <c r="B52" s="38" t="s">
        <v>74</v>
      </c>
      <c r="C52" s="18">
        <v>0</v>
      </c>
      <c r="D52" s="18"/>
      <c r="E52" s="18"/>
      <c r="F52" s="18"/>
      <c r="G52" s="25"/>
      <c r="H52" s="13"/>
      <c r="I52" s="13"/>
      <c r="J52" s="279"/>
      <c r="K52" s="77"/>
    </row>
    <row r="53" spans="1:11" ht="26.25" customHeight="1">
      <c r="A53" s="9">
        <v>47</v>
      </c>
      <c r="B53" s="405" t="s">
        <v>75</v>
      </c>
      <c r="C53" s="406">
        <f>+C41+C46</f>
        <v>183500</v>
      </c>
      <c r="D53" s="406">
        <f>+D41+D46</f>
        <v>214497</v>
      </c>
      <c r="E53" s="406">
        <f>+E41+E46</f>
        <v>26232</v>
      </c>
      <c r="F53" s="406">
        <f>+F41+F46</f>
        <v>240729</v>
      </c>
      <c r="G53" s="405" t="s">
        <v>76</v>
      </c>
      <c r="H53" s="406">
        <f>+H41+H44</f>
        <v>183500</v>
      </c>
      <c r="I53" s="406">
        <v>214497</v>
      </c>
      <c r="J53" s="406">
        <f>+J41+J44</f>
        <v>26232</v>
      </c>
      <c r="K53" s="407">
        <f t="shared" si="0"/>
        <v>240729</v>
      </c>
    </row>
    <row r="54" spans="1:11" ht="17.25" customHeight="1">
      <c r="A54" s="9">
        <v>48</v>
      </c>
      <c r="B54" s="25" t="s">
        <v>77</v>
      </c>
      <c r="C54" s="41">
        <f>+C7+C48+C51</f>
        <v>172415</v>
      </c>
      <c r="D54" s="41">
        <f>+D7+D48+D51</f>
        <v>203412</v>
      </c>
      <c r="E54" s="41">
        <f>+E7+E48+E51</f>
        <v>10765</v>
      </c>
      <c r="F54" s="41">
        <f>+F7+F48+F51</f>
        <v>214177</v>
      </c>
      <c r="G54" s="25" t="s">
        <v>77</v>
      </c>
      <c r="H54" s="41">
        <f>+H7+H42</f>
        <v>172415</v>
      </c>
      <c r="I54" s="41">
        <v>203412</v>
      </c>
      <c r="J54" s="41">
        <f>+J7+J42</f>
        <v>10765</v>
      </c>
      <c r="K54" s="282">
        <f t="shared" si="0"/>
        <v>214177</v>
      </c>
    </row>
    <row r="55" spans="1:11" ht="17.25" customHeight="1">
      <c r="A55" s="9">
        <v>49</v>
      </c>
      <c r="B55" s="25" t="s">
        <v>78</v>
      </c>
      <c r="C55" s="41">
        <f>+C27+C49+C52</f>
        <v>11085</v>
      </c>
      <c r="D55" s="41">
        <f>+D27+D49+D52</f>
        <v>11085</v>
      </c>
      <c r="E55" s="41">
        <f>+E27+E49+E52</f>
        <v>15467</v>
      </c>
      <c r="F55" s="41">
        <f>+F27+F49+F52</f>
        <v>26552</v>
      </c>
      <c r="G55" s="25" t="s">
        <v>78</v>
      </c>
      <c r="H55" s="41">
        <f>+H27+H43</f>
        <v>11085</v>
      </c>
      <c r="I55" s="41">
        <v>11085</v>
      </c>
      <c r="J55" s="41">
        <f>+J27+J43</f>
        <v>15467</v>
      </c>
      <c r="K55" s="282">
        <f t="shared" si="0"/>
        <v>26552</v>
      </c>
    </row>
    <row r="56" ht="15.75" thickBot="1"/>
    <row r="57" spans="7:11" ht="17.25" customHeight="1">
      <c r="G57" s="43" t="s">
        <v>79</v>
      </c>
      <c r="H57" s="44">
        <f>+C7-H7-H42+C48+C51</f>
        <v>0</v>
      </c>
      <c r="I57" s="44">
        <f>+D7-I7-I42+D48+D51</f>
        <v>0</v>
      </c>
      <c r="J57" s="44">
        <f>+E7-J7-J42+E48+E51</f>
        <v>0</v>
      </c>
      <c r="K57" s="44">
        <f>+F7-K7-K42+F48+F51</f>
        <v>0</v>
      </c>
    </row>
    <row r="58" spans="7:11" ht="17.25" customHeight="1" thickBot="1">
      <c r="G58" s="45" t="s">
        <v>80</v>
      </c>
      <c r="H58" s="46">
        <f>+C27-H27-H43+C49+C52</f>
        <v>0</v>
      </c>
      <c r="I58" s="46">
        <f>+D27-I27-I43+D49+D52</f>
        <v>0</v>
      </c>
      <c r="J58" s="46">
        <f>+E27-J27-J43+E49+E52</f>
        <v>0</v>
      </c>
      <c r="K58" s="46">
        <f>+F27-K27-K43+F49+F52</f>
        <v>0</v>
      </c>
    </row>
    <row r="59" spans="3:9" ht="15">
      <c r="C59" s="47"/>
      <c r="D59" s="47"/>
      <c r="E59" s="47"/>
      <c r="F59" s="47"/>
      <c r="H59" s="47"/>
      <c r="I59" s="47"/>
    </row>
    <row r="60" spans="3:9" ht="15">
      <c r="C60" s="47"/>
      <c r="D60" s="47"/>
      <c r="E60" s="47"/>
      <c r="F60" s="47"/>
      <c r="H60" s="47"/>
      <c r="I60" s="47"/>
    </row>
  </sheetData>
  <sheetProtection/>
  <mergeCells count="6">
    <mergeCell ref="A1:K1"/>
    <mergeCell ref="A2:K2"/>
    <mergeCell ref="A4:A5"/>
    <mergeCell ref="B4:C4"/>
    <mergeCell ref="G4:H4"/>
    <mergeCell ref="A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6" r:id="rId1"/>
  <rowBreaks count="1" manualBreakCount="1">
    <brk id="5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34" sqref="C34:H34"/>
    </sheetView>
  </sheetViews>
  <sheetFormatPr defaultColWidth="9.00390625" defaultRowHeight="12.75"/>
  <cols>
    <col min="1" max="1" width="4.625" style="0" customWidth="1"/>
    <col min="2" max="2" width="49.625" style="0" customWidth="1"/>
    <col min="3" max="8" width="7.75390625" style="0" customWidth="1"/>
  </cols>
  <sheetData>
    <row r="1" spans="1:8" ht="15">
      <c r="A1" s="171"/>
      <c r="B1" s="600" t="s">
        <v>393</v>
      </c>
      <c r="C1" s="601"/>
      <c r="D1" s="601"/>
      <c r="E1" s="601"/>
      <c r="F1" s="562"/>
      <c r="G1" s="562"/>
      <c r="H1" s="562"/>
    </row>
    <row r="2" spans="1:6" ht="15">
      <c r="A2" s="171"/>
      <c r="B2" s="48"/>
      <c r="C2" s="172"/>
      <c r="D2" s="172"/>
      <c r="E2" s="48"/>
      <c r="F2" s="48"/>
    </row>
    <row r="3" spans="1:8" ht="14.25">
      <c r="A3" s="173"/>
      <c r="B3" s="602" t="s">
        <v>194</v>
      </c>
      <c r="C3" s="602"/>
      <c r="D3" s="602"/>
      <c r="E3" s="602"/>
      <c r="F3" s="562"/>
      <c r="G3" s="562"/>
      <c r="H3" s="562"/>
    </row>
    <row r="4" spans="1:8" ht="15">
      <c r="A4" s="174"/>
      <c r="B4" s="175"/>
      <c r="C4" s="176"/>
      <c r="D4" s="176"/>
      <c r="E4" s="609" t="s">
        <v>237</v>
      </c>
      <c r="F4" s="568"/>
      <c r="G4" s="568"/>
      <c r="H4" s="568"/>
    </row>
    <row r="5" spans="1:8" ht="15">
      <c r="A5" s="177"/>
      <c r="B5" s="178"/>
      <c r="C5" s="179"/>
      <c r="D5" s="179"/>
      <c r="E5" s="318" t="s">
        <v>153</v>
      </c>
      <c r="F5" s="272" t="s">
        <v>158</v>
      </c>
      <c r="G5" s="272"/>
      <c r="H5" s="266" t="s">
        <v>404</v>
      </c>
    </row>
    <row r="6" spans="1:8" ht="12.75">
      <c r="A6" s="605"/>
      <c r="B6" s="607" t="s">
        <v>5</v>
      </c>
      <c r="C6" s="180" t="s">
        <v>195</v>
      </c>
      <c r="D6" s="180" t="s">
        <v>196</v>
      </c>
      <c r="E6" s="603" t="s">
        <v>197</v>
      </c>
      <c r="F6" s="338" t="s">
        <v>401</v>
      </c>
      <c r="G6" s="180"/>
      <c r="H6" s="603" t="s">
        <v>403</v>
      </c>
    </row>
    <row r="7" spans="1:8" ht="15">
      <c r="A7" s="606"/>
      <c r="B7" s="608"/>
      <c r="C7" s="181"/>
      <c r="D7" s="181"/>
      <c r="E7" s="604"/>
      <c r="F7" s="273" t="s">
        <v>402</v>
      </c>
      <c r="G7" s="273" t="s">
        <v>156</v>
      </c>
      <c r="H7" s="604"/>
    </row>
    <row r="8" spans="1:8" ht="15" customHeight="1">
      <c r="A8" s="263">
        <v>1</v>
      </c>
      <c r="B8" s="182" t="s">
        <v>198</v>
      </c>
      <c r="C8" s="267"/>
      <c r="D8" s="267">
        <v>550</v>
      </c>
      <c r="E8" s="268">
        <f>D8+C8</f>
        <v>550</v>
      </c>
      <c r="F8" s="268">
        <v>1886</v>
      </c>
      <c r="G8" s="270"/>
      <c r="H8" s="274">
        <v>1886</v>
      </c>
    </row>
    <row r="9" spans="1:8" ht="15" customHeight="1">
      <c r="A9" s="263">
        <v>2</v>
      </c>
      <c r="B9" s="182" t="s">
        <v>199</v>
      </c>
      <c r="C9" s="271"/>
      <c r="D9" s="267">
        <v>4300</v>
      </c>
      <c r="E9" s="268">
        <f>D9+C9</f>
        <v>4300</v>
      </c>
      <c r="F9" s="268">
        <v>13745</v>
      </c>
      <c r="G9" s="270"/>
      <c r="H9" s="274">
        <v>13745</v>
      </c>
    </row>
    <row r="10" spans="1:8" ht="15" customHeight="1">
      <c r="A10" s="263">
        <v>3</v>
      </c>
      <c r="B10" s="264" t="s">
        <v>200</v>
      </c>
      <c r="C10" s="267"/>
      <c r="D10" s="267"/>
      <c r="E10" s="268">
        <f aca="true" t="shared" si="0" ref="E10:E34">D10+C10</f>
        <v>0</v>
      </c>
      <c r="F10" s="268">
        <v>0</v>
      </c>
      <c r="G10" s="270"/>
      <c r="H10" s="274">
        <v>0</v>
      </c>
    </row>
    <row r="11" spans="1:8" ht="15" customHeight="1">
      <c r="A11" s="263">
        <v>4</v>
      </c>
      <c r="B11" s="182" t="s">
        <v>201</v>
      </c>
      <c r="C11" s="267"/>
      <c r="D11" s="267">
        <v>5000</v>
      </c>
      <c r="E11" s="268">
        <f t="shared" si="0"/>
        <v>5000</v>
      </c>
      <c r="F11" s="268">
        <v>9546</v>
      </c>
      <c r="G11" s="270"/>
      <c r="H11" s="274">
        <v>9546</v>
      </c>
    </row>
    <row r="12" spans="1:8" ht="15" customHeight="1">
      <c r="A12" s="263">
        <v>5</v>
      </c>
      <c r="B12" s="182" t="s">
        <v>202</v>
      </c>
      <c r="C12" s="267"/>
      <c r="D12" s="267"/>
      <c r="E12" s="268">
        <f t="shared" si="0"/>
        <v>0</v>
      </c>
      <c r="F12" s="268">
        <v>0</v>
      </c>
      <c r="G12" s="270"/>
      <c r="H12" s="274">
        <v>0</v>
      </c>
    </row>
    <row r="13" spans="1:8" ht="15" customHeight="1">
      <c r="A13" s="263">
        <v>6</v>
      </c>
      <c r="B13" s="182" t="s">
        <v>203</v>
      </c>
      <c r="C13" s="267"/>
      <c r="D13" s="267"/>
      <c r="E13" s="268">
        <f t="shared" si="0"/>
        <v>0</v>
      </c>
      <c r="F13" s="268">
        <v>0</v>
      </c>
      <c r="G13" s="270"/>
      <c r="H13" s="274">
        <v>0</v>
      </c>
    </row>
    <row r="14" spans="1:8" ht="15" customHeight="1">
      <c r="A14" s="263">
        <v>7</v>
      </c>
      <c r="B14" s="182" t="s">
        <v>204</v>
      </c>
      <c r="C14" s="267"/>
      <c r="D14" s="267"/>
      <c r="E14" s="268">
        <f t="shared" si="0"/>
        <v>0</v>
      </c>
      <c r="F14" s="268">
        <v>771</v>
      </c>
      <c r="G14" s="270"/>
      <c r="H14" s="274">
        <v>771</v>
      </c>
    </row>
    <row r="15" spans="1:8" ht="15" customHeight="1">
      <c r="A15" s="263">
        <v>8</v>
      </c>
      <c r="B15" s="182" t="s">
        <v>205</v>
      </c>
      <c r="C15" s="267">
        <v>400</v>
      </c>
      <c r="D15" s="267"/>
      <c r="E15" s="268">
        <f t="shared" si="0"/>
        <v>400</v>
      </c>
      <c r="F15" s="268">
        <v>400</v>
      </c>
      <c r="G15" s="270"/>
      <c r="H15" s="274">
        <v>400</v>
      </c>
    </row>
    <row r="16" spans="1:8" ht="15" customHeight="1">
      <c r="A16" s="263">
        <v>9</v>
      </c>
      <c r="B16" s="182" t="s">
        <v>206</v>
      </c>
      <c r="C16" s="267">
        <v>250</v>
      </c>
      <c r="D16" s="267"/>
      <c r="E16" s="268">
        <f t="shared" si="0"/>
        <v>250</v>
      </c>
      <c r="F16" s="268">
        <v>250</v>
      </c>
      <c r="G16" s="270"/>
      <c r="H16" s="274">
        <v>250</v>
      </c>
    </row>
    <row r="17" spans="1:8" ht="15" customHeight="1">
      <c r="A17" s="263">
        <v>10</v>
      </c>
      <c r="B17" s="182" t="s">
        <v>234</v>
      </c>
      <c r="C17" s="267"/>
      <c r="D17" s="267"/>
      <c r="E17" s="268">
        <f t="shared" si="0"/>
        <v>0</v>
      </c>
      <c r="F17" s="268">
        <v>0</v>
      </c>
      <c r="G17" s="270"/>
      <c r="H17" s="274">
        <v>0</v>
      </c>
    </row>
    <row r="18" spans="1:8" ht="15" customHeight="1">
      <c r="A18" s="263">
        <v>11</v>
      </c>
      <c r="B18" s="182" t="s">
        <v>235</v>
      </c>
      <c r="C18" s="267"/>
      <c r="D18" s="267"/>
      <c r="E18" s="268">
        <f t="shared" si="0"/>
        <v>0</v>
      </c>
      <c r="F18" s="268">
        <v>0</v>
      </c>
      <c r="G18" s="270"/>
      <c r="H18" s="274">
        <v>0</v>
      </c>
    </row>
    <row r="19" spans="1:8" ht="15" customHeight="1">
      <c r="A19" s="263">
        <v>12</v>
      </c>
      <c r="B19" s="182" t="s">
        <v>207</v>
      </c>
      <c r="C19" s="267"/>
      <c r="D19" s="267"/>
      <c r="E19" s="268">
        <f t="shared" si="0"/>
        <v>0</v>
      </c>
      <c r="F19" s="268">
        <v>0</v>
      </c>
      <c r="G19" s="270"/>
      <c r="H19" s="274">
        <v>0</v>
      </c>
    </row>
    <row r="20" spans="1:8" ht="15" customHeight="1">
      <c r="A20" s="263">
        <v>13</v>
      </c>
      <c r="B20" s="182" t="s">
        <v>208</v>
      </c>
      <c r="C20" s="267"/>
      <c r="D20" s="267">
        <v>550</v>
      </c>
      <c r="E20" s="268">
        <f t="shared" si="0"/>
        <v>550</v>
      </c>
      <c r="F20" s="268">
        <v>1391</v>
      </c>
      <c r="G20" s="270"/>
      <c r="H20" s="274">
        <v>1391</v>
      </c>
    </row>
    <row r="21" spans="1:8" ht="15" customHeight="1">
      <c r="A21" s="263">
        <v>14</v>
      </c>
      <c r="B21" s="182" t="s">
        <v>209</v>
      </c>
      <c r="C21" s="267"/>
      <c r="D21" s="267"/>
      <c r="E21" s="268">
        <f t="shared" si="0"/>
        <v>0</v>
      </c>
      <c r="F21" s="268">
        <v>872</v>
      </c>
      <c r="G21" s="270"/>
      <c r="H21" s="274">
        <v>872</v>
      </c>
    </row>
    <row r="22" spans="1:8" ht="15" customHeight="1">
      <c r="A22" s="263">
        <v>15</v>
      </c>
      <c r="B22" s="183" t="s">
        <v>210</v>
      </c>
      <c r="C22" s="269">
        <f>SUM(C8:C21)</f>
        <v>650</v>
      </c>
      <c r="D22" s="269">
        <f>SUM(D8:D21)</f>
        <v>10400</v>
      </c>
      <c r="E22" s="269">
        <f>SUM(E8:E21)</f>
        <v>11050</v>
      </c>
      <c r="F22" s="269">
        <v>28861</v>
      </c>
      <c r="G22" s="269"/>
      <c r="H22" s="337">
        <v>28861</v>
      </c>
    </row>
    <row r="23" spans="1:8" ht="15" customHeight="1">
      <c r="A23" s="263">
        <v>16</v>
      </c>
      <c r="B23" s="182" t="s">
        <v>211</v>
      </c>
      <c r="C23" s="267"/>
      <c r="D23" s="267"/>
      <c r="E23" s="268">
        <f t="shared" si="0"/>
        <v>0</v>
      </c>
      <c r="F23" s="268">
        <v>0</v>
      </c>
      <c r="G23" s="270"/>
      <c r="H23" s="274">
        <v>0</v>
      </c>
    </row>
    <row r="24" spans="1:8" ht="15" customHeight="1">
      <c r="A24" s="263">
        <v>17</v>
      </c>
      <c r="B24" s="182" t="s">
        <v>212</v>
      </c>
      <c r="C24" s="267"/>
      <c r="D24" s="267"/>
      <c r="E24" s="268">
        <f t="shared" si="0"/>
        <v>0</v>
      </c>
      <c r="F24" s="268">
        <v>0</v>
      </c>
      <c r="G24" s="270"/>
      <c r="H24" s="274">
        <v>0</v>
      </c>
    </row>
    <row r="25" spans="1:8" ht="15" customHeight="1">
      <c r="A25" s="263">
        <v>18</v>
      </c>
      <c r="B25" s="182" t="s">
        <v>236</v>
      </c>
      <c r="C25" s="267"/>
      <c r="D25" s="267"/>
      <c r="E25" s="268">
        <f t="shared" si="0"/>
        <v>0</v>
      </c>
      <c r="F25" s="268">
        <v>0</v>
      </c>
      <c r="G25" s="270"/>
      <c r="H25" s="274">
        <v>0</v>
      </c>
    </row>
    <row r="26" spans="1:8" ht="15" customHeight="1">
      <c r="A26" s="263">
        <v>19</v>
      </c>
      <c r="B26" s="182" t="s">
        <v>213</v>
      </c>
      <c r="C26" s="267">
        <v>500</v>
      </c>
      <c r="D26" s="267"/>
      <c r="E26" s="268">
        <f t="shared" si="0"/>
        <v>500</v>
      </c>
      <c r="F26" s="268">
        <v>500</v>
      </c>
      <c r="G26" s="270"/>
      <c r="H26" s="274">
        <v>500</v>
      </c>
    </row>
    <row r="27" spans="1:8" ht="15" customHeight="1">
      <c r="A27" s="263">
        <v>20</v>
      </c>
      <c r="B27" s="182" t="s">
        <v>206</v>
      </c>
      <c r="C27" s="267"/>
      <c r="D27" s="267"/>
      <c r="E27" s="268">
        <f t="shared" si="0"/>
        <v>0</v>
      </c>
      <c r="F27" s="268">
        <v>0</v>
      </c>
      <c r="G27" s="270"/>
      <c r="H27" s="274">
        <v>0</v>
      </c>
    </row>
    <row r="28" spans="1:8" ht="15" customHeight="1">
      <c r="A28" s="263">
        <v>21</v>
      </c>
      <c r="B28" s="182" t="s">
        <v>214</v>
      </c>
      <c r="C28" s="267"/>
      <c r="D28" s="267"/>
      <c r="E28" s="268">
        <f t="shared" si="0"/>
        <v>0</v>
      </c>
      <c r="F28" s="268">
        <v>0</v>
      </c>
      <c r="G28" s="270"/>
      <c r="H28" s="274">
        <v>0</v>
      </c>
    </row>
    <row r="29" spans="1:8" ht="15" customHeight="1">
      <c r="A29" s="263">
        <v>22</v>
      </c>
      <c r="B29" s="182" t="s">
        <v>215</v>
      </c>
      <c r="C29" s="267"/>
      <c r="D29" s="267">
        <v>300</v>
      </c>
      <c r="E29" s="268">
        <f t="shared" si="0"/>
        <v>300</v>
      </c>
      <c r="F29" s="268">
        <v>300</v>
      </c>
      <c r="G29" s="270"/>
      <c r="H29" s="274">
        <v>300</v>
      </c>
    </row>
    <row r="30" spans="1:8" ht="15" customHeight="1">
      <c r="A30" s="263">
        <v>23</v>
      </c>
      <c r="B30" s="182" t="s">
        <v>216</v>
      </c>
      <c r="C30" s="267">
        <v>250</v>
      </c>
      <c r="D30" s="267"/>
      <c r="E30" s="268">
        <f t="shared" si="0"/>
        <v>250</v>
      </c>
      <c r="F30" s="268">
        <v>250</v>
      </c>
      <c r="G30" s="270"/>
      <c r="H30" s="274">
        <v>250</v>
      </c>
    </row>
    <row r="31" spans="1:8" ht="15" customHeight="1">
      <c r="A31" s="263">
        <v>24</v>
      </c>
      <c r="B31" s="182" t="s">
        <v>217</v>
      </c>
      <c r="C31" s="267">
        <v>3200</v>
      </c>
      <c r="D31" s="267"/>
      <c r="E31" s="268">
        <f t="shared" si="0"/>
        <v>3200</v>
      </c>
      <c r="F31" s="268">
        <v>3200</v>
      </c>
      <c r="G31" s="270"/>
      <c r="H31" s="274">
        <v>3200</v>
      </c>
    </row>
    <row r="32" spans="1:8" ht="15" customHeight="1">
      <c r="A32" s="263">
        <v>25</v>
      </c>
      <c r="B32" s="182" t="s">
        <v>405</v>
      </c>
      <c r="C32" s="267"/>
      <c r="D32" s="267"/>
      <c r="E32" s="268">
        <f t="shared" si="0"/>
        <v>0</v>
      </c>
      <c r="F32" s="268">
        <v>0</v>
      </c>
      <c r="G32" s="270">
        <v>213</v>
      </c>
      <c r="H32" s="274">
        <v>213</v>
      </c>
    </row>
    <row r="33" spans="1:8" ht="15" customHeight="1">
      <c r="A33" s="263">
        <v>26</v>
      </c>
      <c r="B33" s="182" t="s">
        <v>218</v>
      </c>
      <c r="C33" s="267"/>
      <c r="D33" s="267"/>
      <c r="E33" s="268">
        <f t="shared" si="0"/>
        <v>0</v>
      </c>
      <c r="F33" s="268">
        <v>0</v>
      </c>
      <c r="G33" s="270"/>
      <c r="H33" s="274">
        <v>0</v>
      </c>
    </row>
    <row r="34" spans="1:8" ht="15" customHeight="1">
      <c r="A34" s="263">
        <v>27</v>
      </c>
      <c r="B34" s="182" t="s">
        <v>219</v>
      </c>
      <c r="C34" s="267"/>
      <c r="D34" s="267"/>
      <c r="E34" s="268">
        <f t="shared" si="0"/>
        <v>0</v>
      </c>
      <c r="F34" s="268">
        <v>0</v>
      </c>
      <c r="G34" s="270"/>
      <c r="H34" s="274">
        <v>0</v>
      </c>
    </row>
    <row r="35" spans="1:9" ht="15" customHeight="1">
      <c r="A35" s="263">
        <v>28</v>
      </c>
      <c r="B35" s="265" t="s">
        <v>220</v>
      </c>
      <c r="C35" s="337">
        <f aca="true" t="shared" si="1" ref="C35:H35">SUM(C23:C34)</f>
        <v>3950</v>
      </c>
      <c r="D35" s="337">
        <f t="shared" si="1"/>
        <v>300</v>
      </c>
      <c r="E35" s="337">
        <f t="shared" si="1"/>
        <v>4250</v>
      </c>
      <c r="F35" s="337">
        <f t="shared" si="1"/>
        <v>4250</v>
      </c>
      <c r="G35" s="337">
        <f t="shared" si="1"/>
        <v>213</v>
      </c>
      <c r="H35" s="337">
        <f t="shared" si="1"/>
        <v>4463</v>
      </c>
      <c r="I35" s="339"/>
    </row>
    <row r="36" spans="1:8" ht="15" customHeight="1">
      <c r="A36" s="263">
        <v>29</v>
      </c>
      <c r="B36" s="265" t="s">
        <v>221</v>
      </c>
      <c r="C36" s="337">
        <f aca="true" t="shared" si="2" ref="C36:H36">C35+C22</f>
        <v>4600</v>
      </c>
      <c r="D36" s="337">
        <f t="shared" si="2"/>
        <v>10700</v>
      </c>
      <c r="E36" s="337">
        <f t="shared" si="2"/>
        <v>15300</v>
      </c>
      <c r="F36" s="337">
        <f t="shared" si="2"/>
        <v>33111</v>
      </c>
      <c r="G36" s="337">
        <f t="shared" si="2"/>
        <v>213</v>
      </c>
      <c r="H36" s="337">
        <f t="shared" si="2"/>
        <v>33324</v>
      </c>
    </row>
    <row r="37" ht="15" customHeight="1"/>
    <row r="38" ht="15" customHeight="1"/>
    <row r="39" ht="15" customHeight="1"/>
    <row r="40" ht="15" customHeight="1"/>
  </sheetData>
  <sheetProtection/>
  <mergeCells count="7">
    <mergeCell ref="B1:H1"/>
    <mergeCell ref="B3:H3"/>
    <mergeCell ref="H6:H7"/>
    <mergeCell ref="A6:A7"/>
    <mergeCell ref="B6:B7"/>
    <mergeCell ref="E6:E7"/>
    <mergeCell ref="E4:H4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B2" sqref="B2:D2"/>
    </sheetView>
  </sheetViews>
  <sheetFormatPr defaultColWidth="9.00390625" defaultRowHeight="12.75"/>
  <cols>
    <col min="1" max="1" width="72.125" style="371" customWidth="1"/>
    <col min="2" max="4" width="10.75390625" style="0" customWidth="1"/>
  </cols>
  <sheetData>
    <row r="1" spans="1:4" ht="12.75">
      <c r="A1" s="610" t="s">
        <v>433</v>
      </c>
      <c r="B1" s="562"/>
      <c r="C1" s="562"/>
      <c r="D1" s="562"/>
    </row>
    <row r="2" spans="2:4" ht="13.5" thickBot="1">
      <c r="B2" s="611" t="s">
        <v>434</v>
      </c>
      <c r="C2" s="612"/>
      <c r="D2" s="612"/>
    </row>
    <row r="3" spans="1:5" ht="13.5" thickBot="1">
      <c r="A3" s="372" t="s">
        <v>435</v>
      </c>
      <c r="B3" s="385" t="s">
        <v>153</v>
      </c>
      <c r="C3" s="385" t="s">
        <v>156</v>
      </c>
      <c r="D3" s="385" t="s">
        <v>157</v>
      </c>
      <c r="E3" s="76"/>
    </row>
    <row r="4" spans="1:5" ht="13.5" thickTop="1">
      <c r="A4" s="373"/>
      <c r="B4" s="69"/>
      <c r="C4" s="59"/>
      <c r="D4" s="59"/>
      <c r="E4" s="76"/>
    </row>
    <row r="5" spans="1:5" ht="12.75">
      <c r="A5" s="374" t="s">
        <v>436</v>
      </c>
      <c r="B5" s="70"/>
      <c r="C5" s="59"/>
      <c r="D5" s="59"/>
      <c r="E5" s="76"/>
    </row>
    <row r="6" spans="1:5" ht="12.75">
      <c r="A6" s="375" t="s">
        <v>437</v>
      </c>
      <c r="B6" s="386">
        <v>20701600</v>
      </c>
      <c r="C6" s="59">
        <v>-20800456</v>
      </c>
      <c r="D6" s="294">
        <f>C6+B6</f>
        <v>-98856</v>
      </c>
      <c r="E6" s="76"/>
    </row>
    <row r="7" spans="1:5" ht="12.75">
      <c r="A7" s="375" t="s">
        <v>438</v>
      </c>
      <c r="B7" s="387">
        <v>20701600</v>
      </c>
      <c r="C7" s="59">
        <v>-20800456</v>
      </c>
      <c r="D7" s="294">
        <f>C7+B7</f>
        <v>-98856</v>
      </c>
      <c r="E7" s="76"/>
    </row>
    <row r="8" spans="1:5" ht="12.75">
      <c r="A8" s="375" t="s">
        <v>439</v>
      </c>
      <c r="B8" s="388"/>
      <c r="C8" s="59">
        <v>20998163</v>
      </c>
      <c r="D8" s="294">
        <f>C8+B8</f>
        <v>20998163</v>
      </c>
      <c r="E8" s="76"/>
    </row>
    <row r="9" spans="1:5" ht="12.75">
      <c r="A9" s="375" t="s">
        <v>440</v>
      </c>
      <c r="B9" s="387">
        <v>9028176</v>
      </c>
      <c r="C9" s="59"/>
      <c r="D9" s="59">
        <v>9028176</v>
      </c>
      <c r="E9" s="76"/>
    </row>
    <row r="10" spans="1:5" ht="12.75">
      <c r="A10" s="375" t="s">
        <v>441</v>
      </c>
      <c r="B10" s="389">
        <v>2203839</v>
      </c>
      <c r="C10" s="59"/>
      <c r="D10" s="59">
        <v>2203839</v>
      </c>
      <c r="E10" s="76"/>
    </row>
    <row r="11" spans="1:5" ht="12.75">
      <c r="A11" s="375" t="s">
        <v>442</v>
      </c>
      <c r="B11" s="389">
        <v>4865800</v>
      </c>
      <c r="C11" s="59"/>
      <c r="D11" s="59">
        <v>4865800</v>
      </c>
      <c r="E11" s="76"/>
    </row>
    <row r="12" spans="1:5" ht="12.75">
      <c r="A12" s="375" t="s">
        <v>443</v>
      </c>
      <c r="B12" s="389">
        <v>618512</v>
      </c>
      <c r="C12" s="59"/>
      <c r="D12" s="59">
        <v>618512</v>
      </c>
      <c r="E12" s="76"/>
    </row>
    <row r="13" spans="1:5" ht="12.75">
      <c r="A13" s="375" t="s">
        <v>444</v>
      </c>
      <c r="B13" s="389">
        <v>1340025</v>
      </c>
      <c r="C13" s="59"/>
      <c r="D13" s="59">
        <v>1340025</v>
      </c>
      <c r="E13" s="76"/>
    </row>
    <row r="14" spans="1:5" ht="12.75">
      <c r="A14" s="375" t="s">
        <v>445</v>
      </c>
      <c r="B14" s="387">
        <v>-21324780</v>
      </c>
      <c r="C14" s="59"/>
      <c r="D14" s="59">
        <v>-21324780</v>
      </c>
      <c r="E14" s="76"/>
    </row>
    <row r="15" spans="1:5" ht="12.75">
      <c r="A15" s="375" t="s">
        <v>446</v>
      </c>
      <c r="B15" s="390">
        <f>B7+B9+B14+B8</f>
        <v>8404996</v>
      </c>
      <c r="C15" s="390">
        <f>C7+C9+C14+C8</f>
        <v>197707</v>
      </c>
      <c r="D15" s="390">
        <f>D7+D9+D14+D8</f>
        <v>8602703</v>
      </c>
      <c r="E15" s="322"/>
    </row>
    <row r="16" spans="1:5" ht="12.75">
      <c r="A16" s="375" t="s">
        <v>447</v>
      </c>
      <c r="B16" s="388"/>
      <c r="C16" s="59">
        <v>0</v>
      </c>
      <c r="D16" s="386"/>
      <c r="E16" s="322"/>
    </row>
    <row r="17" spans="1:5" ht="12.75">
      <c r="A17" s="375" t="s">
        <v>448</v>
      </c>
      <c r="B17" s="390">
        <v>4579200</v>
      </c>
      <c r="C17" s="59">
        <v>0</v>
      </c>
      <c r="D17" s="386">
        <v>4579200</v>
      </c>
      <c r="E17" s="322"/>
    </row>
    <row r="18" spans="1:5" ht="12.75">
      <c r="A18" s="377" t="s">
        <v>449</v>
      </c>
      <c r="B18" s="391">
        <f>B15+B17</f>
        <v>12984196</v>
      </c>
      <c r="C18" s="391">
        <f>C15+C17</f>
        <v>197707</v>
      </c>
      <c r="D18" s="391">
        <f>D15+D17</f>
        <v>13181903</v>
      </c>
      <c r="E18" s="322"/>
    </row>
    <row r="19" spans="1:5" ht="12.75">
      <c r="A19" s="377"/>
      <c r="B19" s="391"/>
      <c r="C19" s="59"/>
      <c r="D19" s="294"/>
      <c r="E19" s="376"/>
    </row>
    <row r="20" spans="1:5" ht="12.75">
      <c r="A20" s="374" t="s">
        <v>450</v>
      </c>
      <c r="B20" s="70"/>
      <c r="C20" s="59"/>
      <c r="D20" s="294"/>
      <c r="E20" s="376"/>
    </row>
    <row r="21" spans="1:5" ht="12.75">
      <c r="A21" s="377" t="s">
        <v>451</v>
      </c>
      <c r="B21" s="70"/>
      <c r="C21" s="59"/>
      <c r="D21" s="294"/>
      <c r="E21" s="376"/>
    </row>
    <row r="22" spans="1:5" ht="12.75">
      <c r="A22" s="395" t="s">
        <v>452</v>
      </c>
      <c r="B22" s="70"/>
      <c r="C22" s="59"/>
      <c r="D22" s="294"/>
      <c r="E22" s="376"/>
    </row>
    <row r="23" spans="1:5" ht="12.75">
      <c r="A23" s="396" t="s">
        <v>453</v>
      </c>
      <c r="B23" s="387">
        <v>9440000</v>
      </c>
      <c r="C23" s="59"/>
      <c r="D23" s="294">
        <v>9440000</v>
      </c>
      <c r="E23" s="376"/>
    </row>
    <row r="24" spans="1:5" ht="12.75">
      <c r="A24" s="396" t="s">
        <v>454</v>
      </c>
      <c r="B24" s="388"/>
      <c r="C24" s="59"/>
      <c r="D24" s="294"/>
      <c r="E24" s="376"/>
    </row>
    <row r="25" spans="1:5" ht="12.75">
      <c r="A25" s="396" t="s">
        <v>455</v>
      </c>
      <c r="B25" s="388"/>
      <c r="C25" s="59"/>
      <c r="D25" s="294"/>
      <c r="E25" s="376"/>
    </row>
    <row r="26" spans="1:5" ht="12.75">
      <c r="A26" s="396" t="s">
        <v>456</v>
      </c>
      <c r="B26" s="388"/>
      <c r="C26" s="59"/>
      <c r="D26" s="294"/>
      <c r="E26" s="376"/>
    </row>
    <row r="27" spans="1:5" ht="12.75">
      <c r="A27" s="396" t="s">
        <v>457</v>
      </c>
      <c r="B27" s="388"/>
      <c r="C27" s="59"/>
      <c r="D27" s="294"/>
      <c r="E27" s="376"/>
    </row>
    <row r="28" spans="1:5" ht="12.75">
      <c r="A28" s="396" t="s">
        <v>458</v>
      </c>
      <c r="B28" s="388"/>
      <c r="C28" s="59"/>
      <c r="D28" s="294"/>
      <c r="E28" s="376"/>
    </row>
    <row r="29" spans="1:5" ht="12.75">
      <c r="A29" s="396" t="s">
        <v>459</v>
      </c>
      <c r="B29" s="387">
        <v>2176000</v>
      </c>
      <c r="C29" s="59"/>
      <c r="D29" s="294">
        <v>2176000</v>
      </c>
      <c r="E29" s="376"/>
    </row>
    <row r="30" spans="1:5" ht="12.75">
      <c r="A30" s="395" t="s">
        <v>460</v>
      </c>
      <c r="B30" s="388"/>
      <c r="C30" s="59"/>
      <c r="D30" s="294"/>
      <c r="E30" s="376"/>
    </row>
    <row r="31" spans="1:5" ht="12.75">
      <c r="A31" s="396" t="s">
        <v>461</v>
      </c>
      <c r="B31" s="387">
        <v>4720000</v>
      </c>
      <c r="C31" s="59"/>
      <c r="D31" s="294">
        <v>4720000</v>
      </c>
      <c r="E31" s="376"/>
    </row>
    <row r="32" spans="1:5" ht="12.75">
      <c r="A32" s="396" t="s">
        <v>462</v>
      </c>
      <c r="B32" s="388"/>
      <c r="C32" s="59"/>
      <c r="D32" s="294"/>
      <c r="E32" s="376"/>
    </row>
    <row r="33" spans="1:5" ht="12.75">
      <c r="A33" s="396" t="s">
        <v>463</v>
      </c>
      <c r="B33" s="388"/>
      <c r="C33" s="59"/>
      <c r="D33" s="294"/>
      <c r="E33" s="376"/>
    </row>
    <row r="34" spans="1:5" ht="12.75">
      <c r="A34" s="396" t="s">
        <v>464</v>
      </c>
      <c r="B34" s="387">
        <v>1088000</v>
      </c>
      <c r="C34" s="59"/>
      <c r="D34" s="294">
        <v>1088000</v>
      </c>
      <c r="E34" s="376"/>
    </row>
    <row r="35" spans="1:5" ht="12.75">
      <c r="A35" s="397" t="s">
        <v>465</v>
      </c>
      <c r="B35" s="388"/>
      <c r="C35" s="59"/>
      <c r="D35" s="294"/>
      <c r="E35" s="376"/>
    </row>
    <row r="36" spans="1:5" ht="12.75">
      <c r="A36" s="395" t="s">
        <v>452</v>
      </c>
      <c r="B36" s="388"/>
      <c r="C36" s="59"/>
      <c r="D36" s="294"/>
      <c r="E36" s="376"/>
    </row>
    <row r="37" spans="1:5" ht="12.75">
      <c r="A37" s="396" t="s">
        <v>466</v>
      </c>
      <c r="B37" s="387">
        <v>2340000</v>
      </c>
      <c r="C37" s="59"/>
      <c r="D37" s="294">
        <v>2340000</v>
      </c>
      <c r="E37" s="376"/>
    </row>
    <row r="38" spans="1:5" ht="12.75">
      <c r="A38" s="398" t="s">
        <v>460</v>
      </c>
      <c r="B38" s="388"/>
      <c r="C38" s="59"/>
      <c r="D38" s="294"/>
      <c r="E38" s="376"/>
    </row>
    <row r="39" spans="1:5" ht="12.75">
      <c r="A39" s="396" t="s">
        <v>467</v>
      </c>
      <c r="B39" s="387">
        <v>1026000</v>
      </c>
      <c r="C39" s="59"/>
      <c r="D39" s="294">
        <v>1026000</v>
      </c>
      <c r="E39" s="376"/>
    </row>
    <row r="40" spans="1:5" ht="12.75">
      <c r="A40" s="396" t="s">
        <v>468</v>
      </c>
      <c r="B40" s="387">
        <v>6834000</v>
      </c>
      <c r="C40" s="59"/>
      <c r="D40" s="294">
        <v>6834000</v>
      </c>
      <c r="E40" s="376"/>
    </row>
    <row r="41" spans="1:5" ht="12.75">
      <c r="A41" s="396" t="s">
        <v>469</v>
      </c>
      <c r="B41" s="388"/>
      <c r="C41" s="59"/>
      <c r="D41" s="294"/>
      <c r="E41" s="376"/>
    </row>
    <row r="42" spans="1:5" ht="12.75">
      <c r="A42" s="396" t="s">
        <v>470</v>
      </c>
      <c r="B42" s="387">
        <v>102000</v>
      </c>
      <c r="C42" s="59"/>
      <c r="D42" s="294">
        <v>102000</v>
      </c>
      <c r="E42" s="376"/>
    </row>
    <row r="43" spans="1:5" ht="12.75">
      <c r="A43" s="381" t="s">
        <v>471</v>
      </c>
      <c r="B43" s="391">
        <f>SUM(B19:B42)</f>
        <v>27726000</v>
      </c>
      <c r="C43" s="391">
        <f>SUM(C19:C42)</f>
        <v>0</v>
      </c>
      <c r="D43" s="391">
        <v>27726000</v>
      </c>
      <c r="E43" s="322"/>
    </row>
    <row r="44" spans="1:5" ht="12.75">
      <c r="A44" s="381"/>
      <c r="B44" s="391"/>
      <c r="C44" s="59"/>
      <c r="D44" s="294"/>
      <c r="E44" s="376"/>
    </row>
    <row r="45" spans="1:5" ht="12.75">
      <c r="A45" s="382" t="s">
        <v>472</v>
      </c>
      <c r="B45" s="387">
        <v>4662342</v>
      </c>
      <c r="C45" s="59"/>
      <c r="D45" s="294">
        <v>4662342</v>
      </c>
      <c r="E45" s="376"/>
    </row>
    <row r="46" spans="1:5" ht="12.75">
      <c r="A46" s="382" t="s">
        <v>473</v>
      </c>
      <c r="B46" s="387">
        <v>669920</v>
      </c>
      <c r="C46" s="59"/>
      <c r="D46" s="294">
        <v>669920</v>
      </c>
      <c r="E46" s="376"/>
    </row>
    <row r="47" spans="1:5" ht="12.75">
      <c r="A47" s="382" t="s">
        <v>474</v>
      </c>
      <c r="B47" s="387">
        <v>55360</v>
      </c>
      <c r="C47" s="59"/>
      <c r="D47" s="294">
        <v>55360</v>
      </c>
      <c r="E47" s="376"/>
    </row>
    <row r="48" spans="1:5" ht="12.75">
      <c r="A48" s="382" t="s">
        <v>475</v>
      </c>
      <c r="B48" s="387">
        <v>870000</v>
      </c>
      <c r="C48" s="59"/>
      <c r="D48" s="294">
        <v>870000</v>
      </c>
      <c r="E48" s="376"/>
    </row>
    <row r="49" spans="1:5" ht="12.75">
      <c r="A49" s="382" t="s">
        <v>476</v>
      </c>
      <c r="B49" s="387">
        <v>1996550</v>
      </c>
      <c r="C49" s="59"/>
      <c r="D49" s="294">
        <v>1996550</v>
      </c>
      <c r="E49" s="376"/>
    </row>
    <row r="50" spans="1:5" ht="12.75">
      <c r="A50" s="382" t="s">
        <v>477</v>
      </c>
      <c r="B50" s="387">
        <v>3952800</v>
      </c>
      <c r="C50" s="59"/>
      <c r="D50" s="294">
        <v>3952800</v>
      </c>
      <c r="E50" s="376"/>
    </row>
    <row r="51" spans="1:5" ht="12.75">
      <c r="A51" s="381" t="s">
        <v>478</v>
      </c>
      <c r="B51" s="391">
        <f>SUM(B45:B50)</f>
        <v>12206972</v>
      </c>
      <c r="C51" s="59"/>
      <c r="D51" s="294">
        <v>12206972</v>
      </c>
      <c r="E51" s="376"/>
    </row>
    <row r="52" spans="1:5" ht="12.75">
      <c r="A52" s="381"/>
      <c r="B52" s="391"/>
      <c r="C52" s="59"/>
      <c r="D52" s="294"/>
      <c r="E52" s="376"/>
    </row>
    <row r="53" spans="1:5" ht="12.75">
      <c r="A53" s="381" t="s">
        <v>479</v>
      </c>
      <c r="B53" s="391">
        <v>1933440</v>
      </c>
      <c r="C53" s="59"/>
      <c r="D53" s="294">
        <v>1933440</v>
      </c>
      <c r="E53" s="378"/>
    </row>
    <row r="54" spans="1:5" ht="12.75">
      <c r="A54" s="382"/>
      <c r="B54" s="387"/>
      <c r="C54" s="59"/>
      <c r="D54" s="294"/>
      <c r="E54" s="378"/>
    </row>
    <row r="55" spans="1:5" ht="12.75">
      <c r="A55" s="381" t="s">
        <v>480</v>
      </c>
      <c r="B55" s="391">
        <v>999157</v>
      </c>
      <c r="C55" s="59"/>
      <c r="D55" s="294">
        <v>999157</v>
      </c>
      <c r="E55" s="378"/>
    </row>
    <row r="56" spans="1:5" ht="13.5" thickBot="1">
      <c r="A56" s="383"/>
      <c r="B56" s="392"/>
      <c r="C56" s="59"/>
      <c r="D56" s="294"/>
      <c r="E56" s="378"/>
    </row>
    <row r="57" spans="1:5" ht="13.5" thickBot="1">
      <c r="A57" s="384" t="s">
        <v>481</v>
      </c>
      <c r="B57" s="393">
        <f>B18+B43+B51+B53+B55</f>
        <v>55849765</v>
      </c>
      <c r="C57" s="393">
        <f>C18+C43+C51+C53+C55</f>
        <v>197707</v>
      </c>
      <c r="D57" s="393">
        <f>D18+D43+D51+D53+D55</f>
        <v>56047472</v>
      </c>
      <c r="E57" s="394"/>
    </row>
    <row r="58" ht="13.5" thickTop="1"/>
    <row r="59" ht="12.75">
      <c r="C59" s="303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39.625" style="0" customWidth="1"/>
  </cols>
  <sheetData>
    <row r="1" spans="1:11" ht="12.75">
      <c r="A1" s="571" t="s">
        <v>645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</row>
    <row r="2" spans="1:11" ht="12.75">
      <c r="A2" s="570" t="s">
        <v>238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</row>
    <row r="4" spans="7:12" ht="12.75">
      <c r="G4" s="569" t="s">
        <v>241</v>
      </c>
      <c r="H4" s="569"/>
      <c r="I4" s="569"/>
      <c r="J4" s="285"/>
      <c r="K4" s="285"/>
      <c r="L4" s="285"/>
    </row>
    <row r="5" spans="1:12" ht="19.5">
      <c r="A5" s="288" t="s">
        <v>239</v>
      </c>
      <c r="B5" s="289" t="s">
        <v>240</v>
      </c>
      <c r="C5" s="289" t="s">
        <v>310</v>
      </c>
      <c r="D5" s="291" t="s">
        <v>394</v>
      </c>
      <c r="E5" s="291" t="s">
        <v>156</v>
      </c>
      <c r="F5" s="291" t="s">
        <v>395</v>
      </c>
      <c r="G5" s="289" t="s">
        <v>311</v>
      </c>
      <c r="H5" s="289" t="s">
        <v>312</v>
      </c>
      <c r="I5" s="289" t="s">
        <v>313</v>
      </c>
      <c r="J5" s="290"/>
      <c r="K5" s="285"/>
      <c r="L5" s="285"/>
    </row>
    <row r="6" spans="1:9" ht="12.75">
      <c r="A6" s="286"/>
      <c r="B6" s="286"/>
      <c r="C6" s="286"/>
      <c r="D6" s="286"/>
      <c r="E6" s="286"/>
      <c r="F6" s="286"/>
      <c r="G6" s="286"/>
      <c r="H6" s="286"/>
      <c r="I6" s="286"/>
    </row>
    <row r="7" spans="1:9" ht="12.75">
      <c r="A7" s="286">
        <v>1</v>
      </c>
      <c r="B7" s="292" t="s">
        <v>242</v>
      </c>
      <c r="C7" s="293">
        <v>172415</v>
      </c>
      <c r="D7" s="293">
        <v>172415</v>
      </c>
      <c r="E7" s="293">
        <f>E54+E30</f>
        <v>5077</v>
      </c>
      <c r="F7" s="293">
        <f>D7+E7</f>
        <v>177492</v>
      </c>
      <c r="G7" s="293">
        <f>G8+G19+G30+G54</f>
        <v>187136</v>
      </c>
      <c r="H7" s="293">
        <f>H8+H19+H30+H54</f>
        <v>21353</v>
      </c>
      <c r="I7" s="292">
        <v>0</v>
      </c>
    </row>
    <row r="8" spans="1:9" ht="12.75">
      <c r="A8" s="286">
        <v>2</v>
      </c>
      <c r="B8" s="292" t="s">
        <v>243</v>
      </c>
      <c r="C8" s="293">
        <v>25910</v>
      </c>
      <c r="D8" s="293">
        <v>25910</v>
      </c>
      <c r="E8" s="293"/>
      <c r="F8" s="293">
        <f aca="true" t="shared" si="0" ref="F8:F75">D8+E8</f>
        <v>25910</v>
      </c>
      <c r="G8" s="293">
        <v>11360</v>
      </c>
      <c r="H8" s="293">
        <v>14550</v>
      </c>
      <c r="I8" s="292">
        <v>0</v>
      </c>
    </row>
    <row r="9" spans="1:9" ht="12.75">
      <c r="A9" s="286">
        <v>3</v>
      </c>
      <c r="B9" s="292" t="s">
        <v>244</v>
      </c>
      <c r="C9" s="293">
        <v>20295</v>
      </c>
      <c r="D9" s="293">
        <v>20295</v>
      </c>
      <c r="E9" s="293"/>
      <c r="F9" s="293">
        <f t="shared" si="0"/>
        <v>20295</v>
      </c>
      <c r="G9" s="293">
        <v>8915</v>
      </c>
      <c r="H9" s="293">
        <v>11380</v>
      </c>
      <c r="I9" s="292">
        <v>0</v>
      </c>
    </row>
    <row r="10" spans="1:9" ht="12.75">
      <c r="A10" s="286">
        <v>4</v>
      </c>
      <c r="B10" s="286" t="s">
        <v>245</v>
      </c>
      <c r="C10" s="286">
        <v>200</v>
      </c>
      <c r="D10" s="286">
        <v>200</v>
      </c>
      <c r="E10" s="286"/>
      <c r="F10" s="287">
        <f t="shared" si="0"/>
        <v>200</v>
      </c>
      <c r="G10" s="286">
        <v>200</v>
      </c>
      <c r="H10" s="286"/>
      <c r="I10" s="286"/>
    </row>
    <row r="11" spans="1:9" ht="12.75">
      <c r="A11" s="286">
        <v>5</v>
      </c>
      <c r="B11" s="286" t="s">
        <v>246</v>
      </c>
      <c r="C11" s="287">
        <v>4880</v>
      </c>
      <c r="D11" s="287">
        <v>4880</v>
      </c>
      <c r="E11" s="287"/>
      <c r="F11" s="287">
        <f t="shared" si="0"/>
        <v>4880</v>
      </c>
      <c r="G11" s="287">
        <v>1100</v>
      </c>
      <c r="H11" s="287">
        <v>3780</v>
      </c>
      <c r="I11" s="286"/>
    </row>
    <row r="12" spans="1:9" ht="12.75">
      <c r="A12" s="286">
        <v>6</v>
      </c>
      <c r="B12" s="286" t="s">
        <v>247</v>
      </c>
      <c r="C12" s="286">
        <v>170</v>
      </c>
      <c r="D12" s="286">
        <v>170</v>
      </c>
      <c r="E12" s="286"/>
      <c r="F12" s="287">
        <f t="shared" si="0"/>
        <v>170</v>
      </c>
      <c r="G12" s="286">
        <v>170</v>
      </c>
      <c r="H12" s="286"/>
      <c r="I12" s="286"/>
    </row>
    <row r="13" spans="1:9" ht="12.75">
      <c r="A13" s="286">
        <v>7</v>
      </c>
      <c r="B13" s="286" t="s">
        <v>248</v>
      </c>
      <c r="C13" s="287">
        <v>7040</v>
      </c>
      <c r="D13" s="287">
        <v>7040</v>
      </c>
      <c r="E13" s="287"/>
      <c r="F13" s="287">
        <f t="shared" si="0"/>
        <v>7040</v>
      </c>
      <c r="G13" s="287">
        <v>6700</v>
      </c>
      <c r="H13" s="286">
        <v>340</v>
      </c>
      <c r="I13" s="286"/>
    </row>
    <row r="14" spans="1:9" ht="12.75">
      <c r="A14" s="286">
        <v>8</v>
      </c>
      <c r="B14" s="286" t="s">
        <v>249</v>
      </c>
      <c r="C14" s="287">
        <v>1400</v>
      </c>
      <c r="D14" s="287">
        <v>1400</v>
      </c>
      <c r="E14" s="287"/>
      <c r="F14" s="287">
        <f t="shared" si="0"/>
        <v>1400</v>
      </c>
      <c r="G14" s="286">
        <v>650</v>
      </c>
      <c r="H14" s="286">
        <v>750</v>
      </c>
      <c r="I14" s="286"/>
    </row>
    <row r="15" spans="1:9" ht="12.75">
      <c r="A15" s="286">
        <v>9</v>
      </c>
      <c r="B15" s="286" t="s">
        <v>250</v>
      </c>
      <c r="C15" s="287">
        <v>6605</v>
      </c>
      <c r="D15" s="287">
        <v>6605</v>
      </c>
      <c r="E15" s="287"/>
      <c r="F15" s="287">
        <f t="shared" si="0"/>
        <v>6605</v>
      </c>
      <c r="G15" s="286">
        <v>95</v>
      </c>
      <c r="H15" s="287">
        <v>6510</v>
      </c>
      <c r="I15" s="286">
        <v>0</v>
      </c>
    </row>
    <row r="16" spans="1:9" ht="12.75">
      <c r="A16" s="286">
        <v>10</v>
      </c>
      <c r="B16" s="292" t="s">
        <v>251</v>
      </c>
      <c r="C16" s="292">
        <v>100</v>
      </c>
      <c r="D16" s="292">
        <v>100</v>
      </c>
      <c r="E16" s="292"/>
      <c r="F16" s="293">
        <f t="shared" si="0"/>
        <v>100</v>
      </c>
      <c r="G16" s="292">
        <v>100</v>
      </c>
      <c r="H16" s="292"/>
      <c r="I16" s="292"/>
    </row>
    <row r="17" spans="1:9" ht="12.75">
      <c r="A17" s="286">
        <v>11</v>
      </c>
      <c r="B17" s="292" t="s">
        <v>252</v>
      </c>
      <c r="C17" s="293">
        <v>5515</v>
      </c>
      <c r="D17" s="293">
        <v>5515</v>
      </c>
      <c r="E17" s="293"/>
      <c r="F17" s="293">
        <f t="shared" si="0"/>
        <v>5515</v>
      </c>
      <c r="G17" s="293">
        <v>2345</v>
      </c>
      <c r="H17" s="293">
        <v>3170</v>
      </c>
      <c r="I17" s="292">
        <v>0</v>
      </c>
    </row>
    <row r="18" spans="1:9" ht="12.75">
      <c r="A18" s="286">
        <v>12</v>
      </c>
      <c r="B18" s="286" t="s">
        <v>253</v>
      </c>
      <c r="C18" s="287">
        <v>5515</v>
      </c>
      <c r="D18" s="287">
        <v>5515</v>
      </c>
      <c r="E18" s="287"/>
      <c r="F18" s="287">
        <f t="shared" si="0"/>
        <v>5515</v>
      </c>
      <c r="G18" s="287">
        <v>2345</v>
      </c>
      <c r="H18" s="287">
        <v>3170</v>
      </c>
      <c r="I18" s="286">
        <v>0</v>
      </c>
    </row>
    <row r="19" spans="1:9" ht="12.75">
      <c r="A19" s="286">
        <v>13</v>
      </c>
      <c r="B19" s="292" t="s">
        <v>254</v>
      </c>
      <c r="C19" s="293">
        <v>77800</v>
      </c>
      <c r="D19" s="293">
        <v>77800</v>
      </c>
      <c r="E19" s="293"/>
      <c r="F19" s="293">
        <f t="shared" si="0"/>
        <v>77800</v>
      </c>
      <c r="G19" s="293">
        <v>74950</v>
      </c>
      <c r="H19" s="293">
        <v>2850</v>
      </c>
      <c r="I19" s="292">
        <v>0</v>
      </c>
    </row>
    <row r="20" spans="1:9" ht="12.75">
      <c r="A20" s="286">
        <v>14</v>
      </c>
      <c r="B20" s="292" t="s">
        <v>255</v>
      </c>
      <c r="C20" s="293">
        <v>70850</v>
      </c>
      <c r="D20" s="293">
        <v>70850</v>
      </c>
      <c r="E20" s="293"/>
      <c r="F20" s="293">
        <f t="shared" si="0"/>
        <v>70850</v>
      </c>
      <c r="G20" s="293">
        <v>68000</v>
      </c>
      <c r="H20" s="293">
        <v>2850</v>
      </c>
      <c r="I20" s="292">
        <v>0</v>
      </c>
    </row>
    <row r="21" spans="1:9" ht="12.75">
      <c r="A21" s="286">
        <v>15</v>
      </c>
      <c r="B21" s="286" t="s">
        <v>256</v>
      </c>
      <c r="C21" s="286">
        <v>450</v>
      </c>
      <c r="D21" s="286">
        <v>450</v>
      </c>
      <c r="E21" s="286"/>
      <c r="F21" s="287">
        <f t="shared" si="0"/>
        <v>450</v>
      </c>
      <c r="G21" s="286"/>
      <c r="H21" s="286">
        <v>450</v>
      </c>
      <c r="I21" s="286"/>
    </row>
    <row r="22" spans="1:9" ht="12.75">
      <c r="A22" s="286">
        <v>16</v>
      </c>
      <c r="B22" s="286" t="s">
        <v>257</v>
      </c>
      <c r="C22" s="287">
        <v>2400</v>
      </c>
      <c r="D22" s="287">
        <v>2400</v>
      </c>
      <c r="E22" s="287"/>
      <c r="F22" s="287">
        <f t="shared" si="0"/>
        <v>2400</v>
      </c>
      <c r="G22" s="286"/>
      <c r="H22" s="287">
        <v>2400</v>
      </c>
      <c r="I22" s="286"/>
    </row>
    <row r="23" spans="1:9" ht="12.75">
      <c r="A23" s="286">
        <v>17</v>
      </c>
      <c r="B23" s="286" t="s">
        <v>258</v>
      </c>
      <c r="C23" s="287">
        <v>68000</v>
      </c>
      <c r="D23" s="287">
        <v>68000</v>
      </c>
      <c r="E23" s="287"/>
      <c r="F23" s="287">
        <f t="shared" si="0"/>
        <v>68000</v>
      </c>
      <c r="G23" s="287">
        <v>68000</v>
      </c>
      <c r="H23" s="286">
        <v>0</v>
      </c>
      <c r="I23" s="286"/>
    </row>
    <row r="24" spans="1:9" ht="12.75">
      <c r="A24" s="286">
        <v>18</v>
      </c>
      <c r="B24" s="292" t="s">
        <v>259</v>
      </c>
      <c r="C24" s="293">
        <v>6800</v>
      </c>
      <c r="D24" s="293">
        <v>6800</v>
      </c>
      <c r="E24" s="293"/>
      <c r="F24" s="293">
        <f t="shared" si="0"/>
        <v>6800</v>
      </c>
      <c r="G24" s="293">
        <v>6800</v>
      </c>
      <c r="H24" s="292">
        <v>0</v>
      </c>
      <c r="I24" s="292">
        <v>0</v>
      </c>
    </row>
    <row r="25" spans="1:9" ht="12.75">
      <c r="A25" s="286">
        <v>19</v>
      </c>
      <c r="B25" s="286" t="s">
        <v>260</v>
      </c>
      <c r="C25" s="286">
        <v>0</v>
      </c>
      <c r="D25" s="286">
        <v>0</v>
      </c>
      <c r="E25" s="286"/>
      <c r="F25" s="293">
        <f t="shared" si="0"/>
        <v>0</v>
      </c>
      <c r="G25" s="286">
        <v>0</v>
      </c>
      <c r="H25" s="286"/>
      <c r="I25" s="286"/>
    </row>
    <row r="26" spans="1:9" ht="12.75">
      <c r="A26" s="286">
        <v>20</v>
      </c>
      <c r="B26" s="286" t="s">
        <v>261</v>
      </c>
      <c r="C26" s="287">
        <v>6800</v>
      </c>
      <c r="D26" s="287">
        <v>6800</v>
      </c>
      <c r="E26" s="287"/>
      <c r="F26" s="287">
        <f t="shared" si="0"/>
        <v>6800</v>
      </c>
      <c r="G26" s="287">
        <v>6800</v>
      </c>
      <c r="H26" s="286"/>
      <c r="I26" s="286"/>
    </row>
    <row r="27" spans="1:9" ht="12.75">
      <c r="A27" s="286">
        <v>21</v>
      </c>
      <c r="B27" s="292" t="s">
        <v>262</v>
      </c>
      <c r="C27" s="292">
        <v>150</v>
      </c>
      <c r="D27" s="292">
        <v>150</v>
      </c>
      <c r="E27" s="292"/>
      <c r="F27" s="293">
        <f t="shared" si="0"/>
        <v>150</v>
      </c>
      <c r="G27" s="292">
        <v>150</v>
      </c>
      <c r="H27" s="292">
        <v>0</v>
      </c>
      <c r="I27" s="292">
        <v>0</v>
      </c>
    </row>
    <row r="28" spans="1:9" ht="12.75">
      <c r="A28" s="286">
        <v>22</v>
      </c>
      <c r="B28" s="286" t="s">
        <v>263</v>
      </c>
      <c r="C28" s="286">
        <v>150</v>
      </c>
      <c r="D28" s="286">
        <v>150</v>
      </c>
      <c r="E28" s="286"/>
      <c r="F28" s="287">
        <f t="shared" si="0"/>
        <v>150</v>
      </c>
      <c r="G28" s="286">
        <v>150</v>
      </c>
      <c r="H28" s="286">
        <v>0</v>
      </c>
      <c r="I28" s="286"/>
    </row>
    <row r="29" spans="1:9" ht="12.75">
      <c r="A29" s="286">
        <v>23</v>
      </c>
      <c r="B29" s="286" t="s">
        <v>264</v>
      </c>
      <c r="C29" s="286"/>
      <c r="D29" s="286"/>
      <c r="E29" s="286"/>
      <c r="F29" s="293">
        <f t="shared" si="0"/>
        <v>0</v>
      </c>
      <c r="G29" s="286"/>
      <c r="H29" s="286"/>
      <c r="I29" s="286"/>
    </row>
    <row r="30" spans="1:11" ht="12.75">
      <c r="A30" s="286">
        <v>24</v>
      </c>
      <c r="B30" s="292" t="s">
        <v>265</v>
      </c>
      <c r="C30" s="293">
        <v>64285</v>
      </c>
      <c r="D30" s="293">
        <v>64285</v>
      </c>
      <c r="E30" s="293">
        <f>E31+E49</f>
        <v>1832</v>
      </c>
      <c r="F30" s="293">
        <f t="shared" si="0"/>
        <v>66117</v>
      </c>
      <c r="G30" s="293">
        <v>62164</v>
      </c>
      <c r="H30" s="293">
        <v>3953</v>
      </c>
      <c r="I30" s="292">
        <v>0</v>
      </c>
      <c r="K30" s="303"/>
    </row>
    <row r="31" spans="1:11" ht="12.75">
      <c r="A31" s="286">
        <v>25</v>
      </c>
      <c r="B31" s="292" t="s">
        <v>266</v>
      </c>
      <c r="C31" s="293">
        <v>12984</v>
      </c>
      <c r="D31" s="293">
        <v>12984</v>
      </c>
      <c r="E31" s="293">
        <v>198</v>
      </c>
      <c r="F31" s="293">
        <f t="shared" si="0"/>
        <v>13182</v>
      </c>
      <c r="G31" s="293">
        <v>13182</v>
      </c>
      <c r="H31" s="292">
        <v>0</v>
      </c>
      <c r="I31" s="292">
        <v>0</v>
      </c>
      <c r="K31" s="303"/>
    </row>
    <row r="32" spans="1:9" ht="12.75">
      <c r="A32" s="286">
        <v>26</v>
      </c>
      <c r="B32" s="286" t="s">
        <v>267</v>
      </c>
      <c r="C32" s="287">
        <v>20702</v>
      </c>
      <c r="D32" s="287">
        <v>20702</v>
      </c>
      <c r="E32" s="287">
        <v>198</v>
      </c>
      <c r="F32" s="287">
        <f t="shared" si="0"/>
        <v>20900</v>
      </c>
      <c r="G32" s="287">
        <v>20900</v>
      </c>
      <c r="H32" s="286"/>
      <c r="I32" s="286"/>
    </row>
    <row r="33" spans="1:9" ht="12.75">
      <c r="A33" s="286">
        <v>27</v>
      </c>
      <c r="B33" s="286" t="s">
        <v>268</v>
      </c>
      <c r="C33" s="287">
        <v>-21325</v>
      </c>
      <c r="D33" s="287">
        <v>-21325</v>
      </c>
      <c r="E33" s="287"/>
      <c r="F33" s="287">
        <f t="shared" si="0"/>
        <v>-21325</v>
      </c>
      <c r="G33" s="287">
        <v>-21325</v>
      </c>
      <c r="H33" s="286"/>
      <c r="I33" s="286"/>
    </row>
    <row r="34" spans="1:9" ht="12.75">
      <c r="A34" s="286">
        <v>28</v>
      </c>
      <c r="B34" s="286" t="s">
        <v>269</v>
      </c>
      <c r="C34" s="287">
        <v>9028</v>
      </c>
      <c r="D34" s="287">
        <v>9028</v>
      </c>
      <c r="E34" s="287"/>
      <c r="F34" s="287">
        <f t="shared" si="0"/>
        <v>9028</v>
      </c>
      <c r="G34" s="287">
        <v>9028</v>
      </c>
      <c r="H34" s="286"/>
      <c r="I34" s="286"/>
    </row>
    <row r="35" spans="1:9" ht="12.75">
      <c r="A35" s="286">
        <v>29</v>
      </c>
      <c r="B35" s="286" t="s">
        <v>270</v>
      </c>
      <c r="C35" s="287">
        <v>4579</v>
      </c>
      <c r="D35" s="287">
        <v>4579</v>
      </c>
      <c r="E35" s="287"/>
      <c r="F35" s="287">
        <f t="shared" si="0"/>
        <v>4579</v>
      </c>
      <c r="G35" s="287">
        <v>4579</v>
      </c>
      <c r="H35" s="286"/>
      <c r="I35" s="286"/>
    </row>
    <row r="36" spans="1:9" ht="12.75">
      <c r="A36" s="286">
        <v>30</v>
      </c>
      <c r="B36" s="292" t="s">
        <v>271</v>
      </c>
      <c r="C36" s="293">
        <v>27726</v>
      </c>
      <c r="D36" s="293">
        <v>27726</v>
      </c>
      <c r="E36" s="293"/>
      <c r="F36" s="293">
        <f t="shared" si="0"/>
        <v>27726</v>
      </c>
      <c r="G36" s="293">
        <v>27726</v>
      </c>
      <c r="H36" s="292">
        <v>0</v>
      </c>
      <c r="I36" s="292">
        <v>0</v>
      </c>
    </row>
    <row r="37" spans="1:9" ht="12.75">
      <c r="A37" s="286">
        <v>31</v>
      </c>
      <c r="B37" s="286" t="s">
        <v>272</v>
      </c>
      <c r="C37" s="287">
        <v>17424</v>
      </c>
      <c r="D37" s="287">
        <v>17424</v>
      </c>
      <c r="E37" s="287"/>
      <c r="F37" s="287">
        <f t="shared" si="0"/>
        <v>17424</v>
      </c>
      <c r="G37" s="287">
        <v>17424</v>
      </c>
      <c r="H37" s="286"/>
      <c r="I37" s="286"/>
    </row>
    <row r="38" spans="1:9" ht="12.75">
      <c r="A38" s="286">
        <v>32</v>
      </c>
      <c r="B38" s="286" t="s">
        <v>273</v>
      </c>
      <c r="C38" s="287">
        <v>3366</v>
      </c>
      <c r="D38" s="287">
        <v>3366</v>
      </c>
      <c r="E38" s="287"/>
      <c r="F38" s="287">
        <f t="shared" si="0"/>
        <v>3366</v>
      </c>
      <c r="G38" s="287">
        <v>3366</v>
      </c>
      <c r="H38" s="286"/>
      <c r="I38" s="286"/>
    </row>
    <row r="39" spans="1:9" ht="12.75">
      <c r="A39" s="286">
        <v>33</v>
      </c>
      <c r="B39" s="286" t="s">
        <v>274</v>
      </c>
      <c r="C39" s="287">
        <v>6936</v>
      </c>
      <c r="D39" s="287">
        <v>6936</v>
      </c>
      <c r="E39" s="287"/>
      <c r="F39" s="287">
        <f t="shared" si="0"/>
        <v>6936</v>
      </c>
      <c r="G39" s="287">
        <v>6936</v>
      </c>
      <c r="H39" s="286"/>
      <c r="I39" s="286"/>
    </row>
    <row r="40" spans="1:9" ht="12.75">
      <c r="A40" s="286">
        <v>34</v>
      </c>
      <c r="B40" s="292" t="s">
        <v>275</v>
      </c>
      <c r="C40" s="293">
        <v>12207</v>
      </c>
      <c r="D40" s="293">
        <v>12207</v>
      </c>
      <c r="E40" s="293"/>
      <c r="F40" s="293">
        <f t="shared" si="0"/>
        <v>12207</v>
      </c>
      <c r="G40" s="293">
        <v>8254</v>
      </c>
      <c r="H40" s="293">
        <v>3953</v>
      </c>
      <c r="I40" s="292">
        <v>0</v>
      </c>
    </row>
    <row r="41" spans="1:9" ht="12.75">
      <c r="A41" s="286">
        <v>35</v>
      </c>
      <c r="B41" s="286" t="s">
        <v>276</v>
      </c>
      <c r="C41" s="287">
        <v>4662</v>
      </c>
      <c r="D41" s="287">
        <v>4662</v>
      </c>
      <c r="E41" s="287"/>
      <c r="F41" s="287">
        <f t="shared" si="0"/>
        <v>4662</v>
      </c>
      <c r="G41" s="287">
        <v>4662</v>
      </c>
      <c r="H41" s="286"/>
      <c r="I41" s="286"/>
    </row>
    <row r="42" spans="1:9" ht="12.75">
      <c r="A42" s="286">
        <v>36</v>
      </c>
      <c r="B42" s="286" t="s">
        <v>277</v>
      </c>
      <c r="C42" s="286">
        <v>670</v>
      </c>
      <c r="D42" s="286">
        <v>670</v>
      </c>
      <c r="E42" s="286"/>
      <c r="F42" s="287">
        <f t="shared" si="0"/>
        <v>670</v>
      </c>
      <c r="G42" s="286">
        <v>670</v>
      </c>
      <c r="H42" s="286"/>
      <c r="I42" s="286"/>
    </row>
    <row r="43" spans="1:9" ht="12.75">
      <c r="A43" s="286">
        <v>37</v>
      </c>
      <c r="B43" s="286" t="s">
        <v>278</v>
      </c>
      <c r="C43" s="286">
        <v>55</v>
      </c>
      <c r="D43" s="286">
        <v>55</v>
      </c>
      <c r="E43" s="286"/>
      <c r="F43" s="287">
        <f t="shared" si="0"/>
        <v>55</v>
      </c>
      <c r="G43" s="286">
        <v>55</v>
      </c>
      <c r="H43" s="286"/>
      <c r="I43" s="286"/>
    </row>
    <row r="44" spans="1:9" ht="12.75">
      <c r="A44" s="286">
        <v>38</v>
      </c>
      <c r="B44" s="286" t="s">
        <v>279</v>
      </c>
      <c r="C44" s="286">
        <v>870</v>
      </c>
      <c r="D44" s="286">
        <v>870</v>
      </c>
      <c r="E44" s="286"/>
      <c r="F44" s="287">
        <f t="shared" si="0"/>
        <v>870</v>
      </c>
      <c r="G44" s="286">
        <v>870</v>
      </c>
      <c r="H44" s="286"/>
      <c r="I44" s="286"/>
    </row>
    <row r="45" spans="1:9" ht="12.75">
      <c r="A45" s="286">
        <v>39</v>
      </c>
      <c r="B45" s="286" t="s">
        <v>280</v>
      </c>
      <c r="C45" s="287">
        <v>1997</v>
      </c>
      <c r="D45" s="287">
        <v>1997</v>
      </c>
      <c r="E45" s="287"/>
      <c r="F45" s="287">
        <f t="shared" si="0"/>
        <v>1997</v>
      </c>
      <c r="G45" s="287">
        <v>1997</v>
      </c>
      <c r="H45" s="286"/>
      <c r="I45" s="286"/>
    </row>
    <row r="46" spans="1:9" ht="12.75">
      <c r="A46" s="286">
        <v>40</v>
      </c>
      <c r="B46" s="286" t="s">
        <v>281</v>
      </c>
      <c r="C46" s="287">
        <v>3953</v>
      </c>
      <c r="D46" s="287">
        <v>3953</v>
      </c>
      <c r="E46" s="287"/>
      <c r="F46" s="287">
        <f t="shared" si="0"/>
        <v>3953</v>
      </c>
      <c r="G46" s="286"/>
      <c r="H46" s="287">
        <v>3953</v>
      </c>
      <c r="I46" s="286"/>
    </row>
    <row r="47" spans="1:9" ht="12.75">
      <c r="A47" s="286">
        <v>41</v>
      </c>
      <c r="B47" s="292" t="s">
        <v>282</v>
      </c>
      <c r="C47" s="293">
        <v>1934</v>
      </c>
      <c r="D47" s="293">
        <v>1934</v>
      </c>
      <c r="E47" s="293"/>
      <c r="F47" s="293">
        <f t="shared" si="0"/>
        <v>1934</v>
      </c>
      <c r="G47" s="293">
        <v>1934</v>
      </c>
      <c r="H47" s="292"/>
      <c r="I47" s="292"/>
    </row>
    <row r="48" spans="1:9" ht="12.75">
      <c r="A48" s="286">
        <v>42</v>
      </c>
      <c r="B48" s="286" t="s">
        <v>283</v>
      </c>
      <c r="C48" s="287">
        <v>1934</v>
      </c>
      <c r="D48" s="287">
        <v>1934</v>
      </c>
      <c r="E48" s="287"/>
      <c r="F48" s="287">
        <f t="shared" si="0"/>
        <v>1934</v>
      </c>
      <c r="G48" s="287">
        <v>1934</v>
      </c>
      <c r="H48" s="286"/>
      <c r="I48" s="286"/>
    </row>
    <row r="49" spans="1:9" ht="12.75">
      <c r="A49" s="286">
        <v>43</v>
      </c>
      <c r="B49" s="292" t="s">
        <v>284</v>
      </c>
      <c r="C49" s="293">
        <v>9434</v>
      </c>
      <c r="D49" s="293">
        <v>9434</v>
      </c>
      <c r="E49" s="293">
        <f>E51+E52</f>
        <v>1634</v>
      </c>
      <c r="F49" s="293">
        <f>D49+E49</f>
        <v>11068</v>
      </c>
      <c r="G49" s="293">
        <v>11068</v>
      </c>
      <c r="H49" s="292">
        <v>0</v>
      </c>
      <c r="I49" s="292">
        <v>0</v>
      </c>
    </row>
    <row r="50" spans="1:9" ht="12.75">
      <c r="A50" s="286">
        <v>44</v>
      </c>
      <c r="B50" s="286" t="s">
        <v>285</v>
      </c>
      <c r="C50" s="287">
        <v>8435</v>
      </c>
      <c r="D50" s="287">
        <v>8435</v>
      </c>
      <c r="E50" s="287"/>
      <c r="F50" s="287">
        <f t="shared" si="0"/>
        <v>8435</v>
      </c>
      <c r="G50" s="287">
        <v>8435</v>
      </c>
      <c r="H50" s="286"/>
      <c r="I50" s="286"/>
    </row>
    <row r="51" spans="1:9" ht="12.75">
      <c r="A51" s="286"/>
      <c r="B51" s="286" t="s">
        <v>396</v>
      </c>
      <c r="C51" s="287"/>
      <c r="D51" s="287"/>
      <c r="E51" s="287">
        <v>718</v>
      </c>
      <c r="F51" s="287">
        <f t="shared" si="0"/>
        <v>718</v>
      </c>
      <c r="G51" s="287">
        <v>718</v>
      </c>
      <c r="H51" s="286"/>
      <c r="I51" s="286"/>
    </row>
    <row r="52" spans="1:9" ht="12.75">
      <c r="A52" s="286"/>
      <c r="B52" s="286" t="s">
        <v>398</v>
      </c>
      <c r="C52" s="287"/>
      <c r="D52" s="287"/>
      <c r="E52" s="287">
        <v>916</v>
      </c>
      <c r="F52" s="287">
        <v>916</v>
      </c>
      <c r="G52" s="287">
        <v>916</v>
      </c>
      <c r="H52" s="286"/>
      <c r="I52" s="286"/>
    </row>
    <row r="53" spans="1:9" ht="12.75">
      <c r="A53" s="286">
        <v>45</v>
      </c>
      <c r="B53" s="286" t="s">
        <v>286</v>
      </c>
      <c r="C53" s="286">
        <v>999</v>
      </c>
      <c r="D53" s="286">
        <v>999</v>
      </c>
      <c r="E53" s="286"/>
      <c r="F53" s="287">
        <f t="shared" si="0"/>
        <v>999</v>
      </c>
      <c r="G53" s="286">
        <v>999</v>
      </c>
      <c r="H53" s="286"/>
      <c r="I53" s="286"/>
    </row>
    <row r="54" spans="1:9" ht="12.75">
      <c r="A54" s="286">
        <v>46</v>
      </c>
      <c r="B54" s="292" t="s">
        <v>287</v>
      </c>
      <c r="C54" s="293">
        <v>4420</v>
      </c>
      <c r="D54" s="293">
        <v>35417</v>
      </c>
      <c r="E54" s="293">
        <v>3245</v>
      </c>
      <c r="F54" s="293">
        <f t="shared" si="0"/>
        <v>38662</v>
      </c>
      <c r="G54" s="293">
        <v>38662</v>
      </c>
      <c r="H54" s="292"/>
      <c r="I54" s="292"/>
    </row>
    <row r="55" spans="1:9" ht="12.75">
      <c r="A55" s="286">
        <v>47</v>
      </c>
      <c r="B55" s="292" t="s">
        <v>288</v>
      </c>
      <c r="C55" s="293">
        <v>4420</v>
      </c>
      <c r="D55" s="293">
        <v>35417</v>
      </c>
      <c r="E55" s="293"/>
      <c r="F55" s="293">
        <f t="shared" si="0"/>
        <v>35417</v>
      </c>
      <c r="G55" s="293">
        <v>35417</v>
      </c>
      <c r="H55" s="292"/>
      <c r="I55" s="292"/>
    </row>
    <row r="56" spans="1:9" ht="12.75">
      <c r="A56" s="286"/>
      <c r="B56" s="286" t="s">
        <v>397</v>
      </c>
      <c r="C56" s="293"/>
      <c r="D56" s="293"/>
      <c r="E56" s="287">
        <v>3245</v>
      </c>
      <c r="F56" s="287">
        <f t="shared" si="0"/>
        <v>3245</v>
      </c>
      <c r="G56" s="287"/>
      <c r="H56" s="286">
        <v>3245</v>
      </c>
      <c r="I56" s="292"/>
    </row>
    <row r="57" spans="1:10" ht="12.75">
      <c r="A57" s="286">
        <v>48</v>
      </c>
      <c r="B57" s="292" t="s">
        <v>289</v>
      </c>
      <c r="C57" s="293">
        <v>11085</v>
      </c>
      <c r="D57" s="293">
        <v>11085</v>
      </c>
      <c r="E57" s="293">
        <v>1743</v>
      </c>
      <c r="F57" s="293">
        <f t="shared" si="0"/>
        <v>12828</v>
      </c>
      <c r="G57" s="293">
        <f>F57-H57</f>
        <v>3093</v>
      </c>
      <c r="H57" s="293">
        <v>9735</v>
      </c>
      <c r="I57" s="292">
        <v>0</v>
      </c>
      <c r="J57" s="303"/>
    </row>
    <row r="58" spans="1:9" ht="12.75">
      <c r="A58" s="286">
        <v>49</v>
      </c>
      <c r="B58" s="292" t="s">
        <v>290</v>
      </c>
      <c r="C58" s="293">
        <v>2150</v>
      </c>
      <c r="D58" s="293">
        <v>2150</v>
      </c>
      <c r="E58" s="293"/>
      <c r="F58" s="293">
        <f t="shared" si="0"/>
        <v>2150</v>
      </c>
      <c r="G58" s="293">
        <v>3096</v>
      </c>
      <c r="H58" s="292">
        <v>800</v>
      </c>
      <c r="I58" s="292">
        <v>0</v>
      </c>
    </row>
    <row r="59" spans="1:9" ht="12.75">
      <c r="A59" s="286">
        <v>50</v>
      </c>
      <c r="B59" s="286" t="s">
        <v>41</v>
      </c>
      <c r="C59" s="287">
        <v>2150</v>
      </c>
      <c r="D59" s="287">
        <v>2150</v>
      </c>
      <c r="E59" s="287"/>
      <c r="F59" s="287">
        <f t="shared" si="0"/>
        <v>2150</v>
      </c>
      <c r="G59" s="287">
        <v>3093</v>
      </c>
      <c r="H59" s="286">
        <v>800</v>
      </c>
      <c r="I59" s="286">
        <v>0</v>
      </c>
    </row>
    <row r="60" spans="1:9" ht="12.75">
      <c r="A60" s="286">
        <v>51</v>
      </c>
      <c r="B60" s="286" t="s">
        <v>291</v>
      </c>
      <c r="C60" s="287">
        <v>2150</v>
      </c>
      <c r="D60" s="287">
        <v>2150</v>
      </c>
      <c r="E60" s="287"/>
      <c r="F60" s="287">
        <f t="shared" si="0"/>
        <v>2150</v>
      </c>
      <c r="G60" s="287">
        <f>G59+E67</f>
        <v>4836</v>
      </c>
      <c r="H60" s="286">
        <v>800</v>
      </c>
      <c r="I60" s="286">
        <v>0</v>
      </c>
    </row>
    <row r="61" spans="1:9" ht="12.75">
      <c r="A61" s="286">
        <v>52</v>
      </c>
      <c r="B61" s="292" t="s">
        <v>292</v>
      </c>
      <c r="C61" s="292">
        <v>0</v>
      </c>
      <c r="D61" s="292">
        <v>0</v>
      </c>
      <c r="E61" s="292"/>
      <c r="F61" s="293">
        <f t="shared" si="0"/>
        <v>0</v>
      </c>
      <c r="G61" s="292">
        <v>0</v>
      </c>
      <c r="H61" s="292">
        <v>0</v>
      </c>
      <c r="I61" s="292">
        <v>0</v>
      </c>
    </row>
    <row r="62" spans="1:9" ht="12.75">
      <c r="A62" s="286">
        <v>53</v>
      </c>
      <c r="B62" s="286" t="s">
        <v>293</v>
      </c>
      <c r="C62" s="286">
        <v>0</v>
      </c>
      <c r="D62" s="286">
        <v>0</v>
      </c>
      <c r="E62" s="286"/>
      <c r="F62" s="293">
        <f t="shared" si="0"/>
        <v>0</v>
      </c>
      <c r="G62" s="286">
        <v>0</v>
      </c>
      <c r="H62" s="286">
        <v>0</v>
      </c>
      <c r="I62" s="286">
        <v>0</v>
      </c>
    </row>
    <row r="63" spans="1:9" ht="12.75">
      <c r="A63" s="286">
        <v>54</v>
      </c>
      <c r="B63" s="286" t="s">
        <v>51</v>
      </c>
      <c r="C63" s="286">
        <v>0</v>
      </c>
      <c r="D63" s="286">
        <v>0</v>
      </c>
      <c r="E63" s="286"/>
      <c r="F63" s="293">
        <f t="shared" si="0"/>
        <v>0</v>
      </c>
      <c r="G63" s="286">
        <v>0</v>
      </c>
      <c r="H63" s="286">
        <v>0</v>
      </c>
      <c r="I63" s="286">
        <v>0</v>
      </c>
    </row>
    <row r="64" spans="1:9" ht="12.75">
      <c r="A64" s="286">
        <v>55</v>
      </c>
      <c r="B64" s="292" t="s">
        <v>294</v>
      </c>
      <c r="C64" s="293">
        <v>8935</v>
      </c>
      <c r="D64" s="293">
        <v>8935</v>
      </c>
      <c r="E64" s="293"/>
      <c r="F64" s="293">
        <f t="shared" si="0"/>
        <v>8935</v>
      </c>
      <c r="G64" s="292">
        <v>0</v>
      </c>
      <c r="H64" s="293">
        <v>8935</v>
      </c>
      <c r="I64" s="292"/>
    </row>
    <row r="65" spans="1:9" ht="12.75">
      <c r="A65" s="286">
        <v>56</v>
      </c>
      <c r="B65" s="286" t="s">
        <v>295</v>
      </c>
      <c r="C65" s="287">
        <v>8900</v>
      </c>
      <c r="D65" s="287">
        <v>8900</v>
      </c>
      <c r="E65" s="287"/>
      <c r="F65" s="287">
        <f t="shared" si="0"/>
        <v>8900</v>
      </c>
      <c r="G65" s="286">
        <v>0</v>
      </c>
      <c r="H65" s="287">
        <v>8900</v>
      </c>
      <c r="I65" s="286">
        <v>0</v>
      </c>
    </row>
    <row r="66" spans="1:9" ht="12.75">
      <c r="A66" s="286">
        <v>57</v>
      </c>
      <c r="B66" s="286" t="s">
        <v>296</v>
      </c>
      <c r="C66" s="287">
        <v>8900</v>
      </c>
      <c r="D66" s="287">
        <v>8900</v>
      </c>
      <c r="E66" s="287"/>
      <c r="F66" s="287">
        <f t="shared" si="0"/>
        <v>8900</v>
      </c>
      <c r="G66" s="286"/>
      <c r="H66" s="287">
        <v>8900</v>
      </c>
      <c r="I66" s="286"/>
    </row>
    <row r="67" spans="1:9" ht="12.75">
      <c r="A67" s="286">
        <v>58</v>
      </c>
      <c r="B67" s="286" t="s">
        <v>297</v>
      </c>
      <c r="C67" s="286"/>
      <c r="D67" s="286"/>
      <c r="E67" s="286">
        <v>1743</v>
      </c>
      <c r="F67" s="287">
        <f t="shared" si="0"/>
        <v>1743</v>
      </c>
      <c r="G67" s="286"/>
      <c r="H67" s="286">
        <v>1743</v>
      </c>
      <c r="I67" s="286"/>
    </row>
    <row r="68" spans="1:9" ht="12.75">
      <c r="A68" s="286">
        <v>59</v>
      </c>
      <c r="B68" s="286" t="s">
        <v>298</v>
      </c>
      <c r="C68" s="286"/>
      <c r="D68" s="286"/>
      <c r="E68" s="286"/>
      <c r="F68" s="287">
        <f t="shared" si="0"/>
        <v>0</v>
      </c>
      <c r="G68" s="286"/>
      <c r="H68" s="286"/>
      <c r="I68" s="286"/>
    </row>
    <row r="69" spans="1:9" ht="12.75">
      <c r="A69" s="286">
        <v>60</v>
      </c>
      <c r="B69" s="286" t="s">
        <v>59</v>
      </c>
      <c r="C69" s="286">
        <v>35</v>
      </c>
      <c r="D69" s="286">
        <v>35</v>
      </c>
      <c r="E69" s="286"/>
      <c r="F69" s="287">
        <f t="shared" si="0"/>
        <v>35</v>
      </c>
      <c r="G69" s="286">
        <v>0</v>
      </c>
      <c r="H69" s="286">
        <v>35</v>
      </c>
      <c r="I69" s="286">
        <v>0</v>
      </c>
    </row>
    <row r="70" spans="1:9" ht="12.75">
      <c r="A70" s="286">
        <v>61</v>
      </c>
      <c r="B70" s="286" t="s">
        <v>299</v>
      </c>
      <c r="C70" s="286">
        <v>35</v>
      </c>
      <c r="D70" s="286">
        <v>35</v>
      </c>
      <c r="E70" s="286"/>
      <c r="F70" s="287">
        <f t="shared" si="0"/>
        <v>35</v>
      </c>
      <c r="G70" s="286"/>
      <c r="H70" s="286">
        <v>35</v>
      </c>
      <c r="I70" s="286"/>
    </row>
    <row r="71" spans="1:9" ht="12.75">
      <c r="A71" s="286">
        <v>62</v>
      </c>
      <c r="B71" s="292" t="s">
        <v>300</v>
      </c>
      <c r="C71" s="293">
        <v>183500</v>
      </c>
      <c r="D71" s="293">
        <v>214497</v>
      </c>
      <c r="E71" s="293">
        <f>E57+E7</f>
        <v>6820</v>
      </c>
      <c r="F71" s="293">
        <f>D71+E71</f>
        <v>221317</v>
      </c>
      <c r="G71" s="293">
        <f>G57+G7</f>
        <v>190229</v>
      </c>
      <c r="H71" s="293">
        <f>H57+H7</f>
        <v>31088</v>
      </c>
      <c r="I71" s="292">
        <v>0</v>
      </c>
    </row>
    <row r="72" spans="1:9" ht="12.75">
      <c r="A72" s="286">
        <v>63</v>
      </c>
      <c r="B72" s="292" t="s">
        <v>301</v>
      </c>
      <c r="C72" s="292">
        <v>0</v>
      </c>
      <c r="D72" s="292"/>
      <c r="E72" s="292">
        <f>E76+E74</f>
        <v>19412</v>
      </c>
      <c r="F72" s="293">
        <f>D72+E72</f>
        <v>19412</v>
      </c>
      <c r="G72" s="292">
        <v>5688</v>
      </c>
      <c r="H72" s="292">
        <v>13724</v>
      </c>
      <c r="I72" s="292"/>
    </row>
    <row r="73" spans="1:9" ht="12.75">
      <c r="A73" s="286">
        <v>64</v>
      </c>
      <c r="B73" s="292" t="s">
        <v>302</v>
      </c>
      <c r="C73" s="292">
        <v>0</v>
      </c>
      <c r="D73" s="292"/>
      <c r="E73" s="292"/>
      <c r="F73" s="293">
        <f t="shared" si="0"/>
        <v>0</v>
      </c>
      <c r="G73" s="292">
        <v>0</v>
      </c>
      <c r="H73" s="292">
        <v>0</v>
      </c>
      <c r="I73" s="292">
        <v>0</v>
      </c>
    </row>
    <row r="74" spans="1:9" ht="12.75">
      <c r="A74" s="286">
        <v>65</v>
      </c>
      <c r="B74" s="286" t="s">
        <v>303</v>
      </c>
      <c r="C74" s="286">
        <v>0</v>
      </c>
      <c r="D74" s="286"/>
      <c r="E74" s="286">
        <v>5688</v>
      </c>
      <c r="F74" s="293">
        <f t="shared" si="0"/>
        <v>5688</v>
      </c>
      <c r="G74" s="286">
        <v>5688</v>
      </c>
      <c r="H74" s="286">
        <v>0</v>
      </c>
      <c r="I74" s="286">
        <v>0</v>
      </c>
    </row>
    <row r="75" spans="1:9" ht="12.75">
      <c r="A75" s="286">
        <v>66</v>
      </c>
      <c r="B75" s="286" t="s">
        <v>304</v>
      </c>
      <c r="C75" s="286">
        <v>0</v>
      </c>
      <c r="D75" s="286"/>
      <c r="E75" s="59"/>
      <c r="F75" s="293">
        <f t="shared" si="0"/>
        <v>0</v>
      </c>
      <c r="G75" s="59"/>
      <c r="H75" s="59"/>
      <c r="I75" s="286"/>
    </row>
    <row r="76" spans="1:9" ht="12.75">
      <c r="A76" s="286">
        <v>67</v>
      </c>
      <c r="B76" s="286" t="s">
        <v>305</v>
      </c>
      <c r="C76" s="286">
        <v>0</v>
      </c>
      <c r="D76" s="286"/>
      <c r="E76" s="286">
        <v>13724</v>
      </c>
      <c r="F76" s="293">
        <f>D76+E76</f>
        <v>13724</v>
      </c>
      <c r="G76" s="286"/>
      <c r="H76" s="286">
        <v>13724</v>
      </c>
      <c r="I76" s="286">
        <v>0</v>
      </c>
    </row>
    <row r="77" spans="1:9" ht="12.75">
      <c r="A77" s="286">
        <v>68</v>
      </c>
      <c r="B77" s="286" t="s">
        <v>304</v>
      </c>
      <c r="C77" s="286">
        <v>0</v>
      </c>
      <c r="D77" s="286"/>
      <c r="E77" s="286"/>
      <c r="F77" s="293"/>
      <c r="G77" s="286"/>
      <c r="H77" s="286"/>
      <c r="I77" s="286"/>
    </row>
    <row r="78" spans="1:9" ht="12.75">
      <c r="A78" s="286">
        <v>69</v>
      </c>
      <c r="B78" s="292" t="s">
        <v>306</v>
      </c>
      <c r="C78" s="292">
        <v>0</v>
      </c>
      <c r="D78" s="292"/>
      <c r="E78" s="292"/>
      <c r="F78" s="293"/>
      <c r="G78" s="292">
        <v>0</v>
      </c>
      <c r="H78" s="292">
        <v>0</v>
      </c>
      <c r="I78" s="292">
        <v>0</v>
      </c>
    </row>
    <row r="79" spans="1:9" ht="12.75">
      <c r="A79" s="286">
        <v>70</v>
      </c>
      <c r="B79" s="286" t="s">
        <v>307</v>
      </c>
      <c r="C79" s="286">
        <v>0</v>
      </c>
      <c r="D79" s="286"/>
      <c r="E79" s="286"/>
      <c r="F79" s="293"/>
      <c r="G79" s="286">
        <v>0</v>
      </c>
      <c r="H79" s="286">
        <v>0</v>
      </c>
      <c r="I79" s="286">
        <v>0</v>
      </c>
    </row>
    <row r="80" spans="1:9" ht="12.75">
      <c r="A80" s="286">
        <v>73</v>
      </c>
      <c r="B80" s="286" t="s">
        <v>308</v>
      </c>
      <c r="C80" s="286">
        <v>0</v>
      </c>
      <c r="D80" s="286"/>
      <c r="E80" s="286"/>
      <c r="F80" s="293"/>
      <c r="G80" s="286">
        <v>0</v>
      </c>
      <c r="H80" s="286">
        <v>0</v>
      </c>
      <c r="I80" s="286">
        <v>0</v>
      </c>
    </row>
    <row r="81" spans="1:12" ht="12.75">
      <c r="A81" s="286">
        <v>76</v>
      </c>
      <c r="B81" s="292" t="s">
        <v>309</v>
      </c>
      <c r="C81" s="293">
        <v>183500</v>
      </c>
      <c r="D81" s="293">
        <v>214497</v>
      </c>
      <c r="E81" s="293">
        <f>E71+E72</f>
        <v>26232</v>
      </c>
      <c r="F81" s="293">
        <f>D81+E81</f>
        <v>240729</v>
      </c>
      <c r="G81" s="293">
        <f>G71+G72</f>
        <v>195917</v>
      </c>
      <c r="H81" s="293">
        <f>H71+H72</f>
        <v>44812</v>
      </c>
      <c r="I81" s="292">
        <v>0</v>
      </c>
      <c r="J81" s="303"/>
      <c r="L81" s="303"/>
    </row>
    <row r="82" spans="1:9" ht="12.75">
      <c r="A82" s="283"/>
      <c r="B82" s="283"/>
      <c r="C82" s="283"/>
      <c r="D82" s="283"/>
      <c r="E82" s="283"/>
      <c r="F82" s="283"/>
      <c r="G82" s="283"/>
      <c r="H82" s="283"/>
      <c r="I82" s="284"/>
    </row>
    <row r="83" spans="1:9" ht="12.75">
      <c r="A83" s="283"/>
      <c r="B83" s="283"/>
      <c r="C83" s="283"/>
      <c r="D83" s="283"/>
      <c r="E83" s="283"/>
      <c r="F83" s="283"/>
      <c r="G83" s="283"/>
      <c r="H83" s="283"/>
      <c r="I83" s="283"/>
    </row>
    <row r="84" spans="1:9" ht="12.75">
      <c r="A84" s="283"/>
      <c r="B84" s="283"/>
      <c r="C84" s="283"/>
      <c r="D84" s="283"/>
      <c r="E84" s="283"/>
      <c r="F84" s="283"/>
      <c r="G84" s="283"/>
      <c r="H84" s="283"/>
      <c r="I84" s="283"/>
    </row>
    <row r="85" spans="1:9" ht="12.75">
      <c r="A85" s="283"/>
      <c r="B85" s="283"/>
      <c r="C85" s="283"/>
      <c r="D85" s="283"/>
      <c r="E85" s="283"/>
      <c r="F85" s="283"/>
      <c r="G85" s="284"/>
      <c r="H85" s="284"/>
      <c r="I85" s="283"/>
    </row>
    <row r="86" spans="1:9" ht="12.75">
      <c r="A86" s="283"/>
      <c r="B86" s="283"/>
      <c r="C86" s="283"/>
      <c r="D86" s="283"/>
      <c r="E86" s="283"/>
      <c r="F86" s="283"/>
      <c r="G86" s="284"/>
      <c r="H86" s="284"/>
      <c r="I86" s="283"/>
    </row>
    <row r="87" spans="1:9" ht="12.75">
      <c r="A87" s="283"/>
      <c r="B87" s="283"/>
      <c r="C87" s="283"/>
      <c r="D87" s="283"/>
      <c r="E87" s="283"/>
      <c r="F87" s="283"/>
      <c r="G87" s="284"/>
      <c r="H87" s="284"/>
      <c r="I87" s="283"/>
    </row>
  </sheetData>
  <sheetProtection/>
  <mergeCells count="3">
    <mergeCell ref="G4:I4"/>
    <mergeCell ref="A2:K2"/>
    <mergeCell ref="A1:K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.625" style="0" customWidth="1"/>
    <col min="2" max="2" width="35.625" style="283" customWidth="1"/>
  </cols>
  <sheetData>
    <row r="1" spans="1:11" ht="12.75">
      <c r="A1" s="572" t="s">
        <v>646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2" spans="1:11" ht="12.75">
      <c r="A2" s="570" t="s">
        <v>387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</row>
    <row r="4" spans="7:11" ht="12.75">
      <c r="G4" s="569" t="s">
        <v>241</v>
      </c>
      <c r="H4" s="569"/>
      <c r="I4" s="569"/>
      <c r="J4" s="285"/>
      <c r="K4" s="285"/>
    </row>
    <row r="5" spans="1:11" ht="19.5">
      <c r="A5" s="288" t="s">
        <v>239</v>
      </c>
      <c r="B5" s="286" t="s">
        <v>240</v>
      </c>
      <c r="C5" s="289" t="s">
        <v>310</v>
      </c>
      <c r="D5" s="289" t="s">
        <v>394</v>
      </c>
      <c r="E5" s="291" t="s">
        <v>156</v>
      </c>
      <c r="F5" s="291" t="s">
        <v>395</v>
      </c>
      <c r="G5" s="289" t="s">
        <v>311</v>
      </c>
      <c r="H5" s="289" t="s">
        <v>312</v>
      </c>
      <c r="I5" s="289" t="s">
        <v>313</v>
      </c>
      <c r="J5" s="290"/>
      <c r="K5" s="285"/>
    </row>
    <row r="6" spans="1:10" ht="12.75">
      <c r="A6" s="286"/>
      <c r="B6" s="286"/>
      <c r="C6" s="286"/>
      <c r="D6" s="286"/>
      <c r="E6" s="286"/>
      <c r="F6" s="286"/>
      <c r="G6" s="286"/>
      <c r="H6" s="286"/>
      <c r="I6" s="286"/>
      <c r="J6" s="75"/>
    </row>
    <row r="7" spans="1:10" ht="12.75">
      <c r="A7" s="59">
        <v>1</v>
      </c>
      <c r="B7" s="292" t="s">
        <v>314</v>
      </c>
      <c r="C7" s="296">
        <v>1058</v>
      </c>
      <c r="D7" s="296">
        <v>1058</v>
      </c>
      <c r="E7" s="296">
        <v>1051</v>
      </c>
      <c r="F7" s="296">
        <f>E7+D7</f>
        <v>2109</v>
      </c>
      <c r="G7" s="295">
        <v>0</v>
      </c>
      <c r="H7" s="296">
        <v>2109</v>
      </c>
      <c r="I7" s="295">
        <v>0</v>
      </c>
      <c r="J7" s="322"/>
    </row>
    <row r="8" spans="1:10" ht="12.75">
      <c r="A8" s="59">
        <v>2</v>
      </c>
      <c r="B8" s="297" t="s">
        <v>315</v>
      </c>
      <c r="C8" s="294">
        <v>1058</v>
      </c>
      <c r="D8" s="294">
        <v>1058</v>
      </c>
      <c r="E8" s="294">
        <v>1051</v>
      </c>
      <c r="F8" s="296">
        <f aca="true" t="shared" si="0" ref="F8:F72">E8+D8</f>
        <v>2109</v>
      </c>
      <c r="G8" s="59">
        <v>0</v>
      </c>
      <c r="H8" s="294">
        <v>2109</v>
      </c>
      <c r="I8" s="59">
        <v>0</v>
      </c>
      <c r="J8" s="322"/>
    </row>
    <row r="9" spans="1:10" ht="12.75">
      <c r="A9" s="59">
        <v>3</v>
      </c>
      <c r="B9" s="286" t="s">
        <v>77</v>
      </c>
      <c r="C9" s="294">
        <v>1058</v>
      </c>
      <c r="D9" s="294">
        <v>1058</v>
      </c>
      <c r="E9" s="294">
        <f>E10+E11</f>
        <v>1051</v>
      </c>
      <c r="F9" s="296">
        <f t="shared" si="0"/>
        <v>2109</v>
      </c>
      <c r="G9" s="59">
        <v>0</v>
      </c>
      <c r="H9" s="294">
        <v>2109</v>
      </c>
      <c r="I9" s="59">
        <v>0</v>
      </c>
      <c r="J9" s="322"/>
    </row>
    <row r="10" spans="1:10" ht="12.75">
      <c r="A10" s="59">
        <v>4</v>
      </c>
      <c r="B10" s="286" t="s">
        <v>316</v>
      </c>
      <c r="C10" s="59">
        <v>833</v>
      </c>
      <c r="D10" s="59">
        <v>833</v>
      </c>
      <c r="E10" s="59">
        <v>935</v>
      </c>
      <c r="F10" s="296">
        <f t="shared" si="0"/>
        <v>1768</v>
      </c>
      <c r="G10" s="59"/>
      <c r="H10" s="59">
        <v>1768</v>
      </c>
      <c r="I10" s="59"/>
      <c r="J10" s="322"/>
    </row>
    <row r="11" spans="1:10" ht="12.75">
      <c r="A11" s="59">
        <v>5</v>
      </c>
      <c r="B11" s="286" t="s">
        <v>317</v>
      </c>
      <c r="C11" s="59">
        <v>225</v>
      </c>
      <c r="D11" s="59">
        <v>225</v>
      </c>
      <c r="E11" s="59">
        <v>116</v>
      </c>
      <c r="F11" s="296">
        <f t="shared" si="0"/>
        <v>341</v>
      </c>
      <c r="G11" s="59"/>
      <c r="H11" s="59">
        <v>341</v>
      </c>
      <c r="I11" s="59"/>
      <c r="J11" s="322"/>
    </row>
    <row r="12" spans="1:10" ht="12.75">
      <c r="A12" s="59">
        <v>6</v>
      </c>
      <c r="B12" s="292" t="s">
        <v>318</v>
      </c>
      <c r="C12" s="295">
        <v>0</v>
      </c>
      <c r="D12" s="295">
        <v>0</v>
      </c>
      <c r="E12" s="295"/>
      <c r="F12" s="296">
        <f t="shared" si="0"/>
        <v>0</v>
      </c>
      <c r="G12" s="295"/>
      <c r="H12" s="295"/>
      <c r="I12" s="295"/>
      <c r="J12" s="322"/>
    </row>
    <row r="13" spans="1:10" ht="12.75">
      <c r="A13" s="59">
        <v>7</v>
      </c>
      <c r="B13" s="292" t="s">
        <v>319</v>
      </c>
      <c r="C13" s="296">
        <v>2204</v>
      </c>
      <c r="D13" s="296">
        <v>2204</v>
      </c>
      <c r="E13" s="296"/>
      <c r="F13" s="296">
        <f t="shared" si="0"/>
        <v>2204</v>
      </c>
      <c r="G13" s="296">
        <v>2204</v>
      </c>
      <c r="H13" s="295">
        <v>0</v>
      </c>
      <c r="I13" s="295"/>
      <c r="J13" s="322"/>
    </row>
    <row r="14" spans="1:10" ht="12.75">
      <c r="A14" s="59">
        <v>8</v>
      </c>
      <c r="B14" s="292" t="s">
        <v>320</v>
      </c>
      <c r="C14" s="295">
        <v>0</v>
      </c>
      <c r="D14" s="295">
        <v>0</v>
      </c>
      <c r="E14" s="295"/>
      <c r="F14" s="296">
        <f t="shared" si="0"/>
        <v>0</v>
      </c>
      <c r="G14" s="295"/>
      <c r="H14" s="295"/>
      <c r="I14" s="295"/>
      <c r="J14" s="322"/>
    </row>
    <row r="15" spans="1:10" ht="12.75">
      <c r="A15" s="59">
        <v>9</v>
      </c>
      <c r="B15" s="292" t="s">
        <v>321</v>
      </c>
      <c r="C15" s="296">
        <v>20523</v>
      </c>
      <c r="D15" s="296">
        <v>20523</v>
      </c>
      <c r="E15" s="296"/>
      <c r="F15" s="296">
        <f t="shared" si="0"/>
        <v>20523</v>
      </c>
      <c r="G15" s="296">
        <v>17523</v>
      </c>
      <c r="H15" s="296">
        <v>3000</v>
      </c>
      <c r="I15" s="295">
        <v>0</v>
      </c>
      <c r="J15" s="322"/>
    </row>
    <row r="16" spans="1:10" ht="12.75">
      <c r="A16" s="59">
        <v>10</v>
      </c>
      <c r="B16" s="297" t="s">
        <v>322</v>
      </c>
      <c r="C16" s="294">
        <v>1000</v>
      </c>
      <c r="D16" s="294">
        <v>1000</v>
      </c>
      <c r="E16" s="294"/>
      <c r="F16" s="296">
        <f t="shared" si="0"/>
        <v>1000</v>
      </c>
      <c r="G16" s="294">
        <v>1000</v>
      </c>
      <c r="H16" s="59"/>
      <c r="I16" s="59"/>
      <c r="J16" s="322"/>
    </row>
    <row r="17" spans="1:10" ht="12.75">
      <c r="A17" s="59">
        <v>11</v>
      </c>
      <c r="B17" s="286" t="s">
        <v>77</v>
      </c>
      <c r="C17" s="294">
        <v>1000</v>
      </c>
      <c r="D17" s="294">
        <v>1000</v>
      </c>
      <c r="E17" s="294"/>
      <c r="F17" s="296">
        <f t="shared" si="0"/>
        <v>1000</v>
      </c>
      <c r="G17" s="294">
        <v>1000</v>
      </c>
      <c r="H17" s="59">
        <v>0</v>
      </c>
      <c r="I17" s="59">
        <v>0</v>
      </c>
      <c r="J17" s="322"/>
    </row>
    <row r="18" spans="1:10" ht="12.75">
      <c r="A18" s="59">
        <v>12</v>
      </c>
      <c r="B18" s="286" t="s">
        <v>323</v>
      </c>
      <c r="C18" s="294">
        <v>1000</v>
      </c>
      <c r="D18" s="294">
        <v>1000</v>
      </c>
      <c r="E18" s="294"/>
      <c r="F18" s="296">
        <f t="shared" si="0"/>
        <v>1000</v>
      </c>
      <c r="G18" s="294">
        <v>1000</v>
      </c>
      <c r="H18" s="59"/>
      <c r="I18" s="59"/>
      <c r="J18" s="322"/>
    </row>
    <row r="19" spans="1:10" ht="12.75">
      <c r="A19" s="59">
        <v>13</v>
      </c>
      <c r="B19" s="297" t="s">
        <v>324</v>
      </c>
      <c r="C19" s="59">
        <v>340</v>
      </c>
      <c r="D19" s="59">
        <v>340</v>
      </c>
      <c r="E19" s="59"/>
      <c r="F19" s="296">
        <f t="shared" si="0"/>
        <v>340</v>
      </c>
      <c r="G19" s="59">
        <v>340</v>
      </c>
      <c r="H19" s="59">
        <v>0</v>
      </c>
      <c r="I19" s="59">
        <v>0</v>
      </c>
      <c r="J19" s="322"/>
    </row>
    <row r="20" spans="1:10" ht="12.75">
      <c r="A20" s="59">
        <v>14</v>
      </c>
      <c r="B20" s="286" t="s">
        <v>77</v>
      </c>
      <c r="C20" s="59">
        <v>340</v>
      </c>
      <c r="D20" s="59">
        <v>340</v>
      </c>
      <c r="E20" s="59"/>
      <c r="F20" s="296">
        <f t="shared" si="0"/>
        <v>340</v>
      </c>
      <c r="G20" s="59">
        <v>340</v>
      </c>
      <c r="H20" s="59">
        <v>0</v>
      </c>
      <c r="I20" s="59">
        <v>0</v>
      </c>
      <c r="J20" s="322"/>
    </row>
    <row r="21" spans="1:10" ht="12.75">
      <c r="A21" s="59">
        <v>15</v>
      </c>
      <c r="B21" s="286" t="s">
        <v>323</v>
      </c>
      <c r="C21" s="59">
        <v>340</v>
      </c>
      <c r="D21" s="59">
        <v>340</v>
      </c>
      <c r="E21" s="59"/>
      <c r="F21" s="296">
        <f t="shared" si="0"/>
        <v>340</v>
      </c>
      <c r="G21" s="59">
        <v>340</v>
      </c>
      <c r="H21" s="59"/>
      <c r="I21" s="59"/>
      <c r="J21" s="322"/>
    </row>
    <row r="22" spans="1:10" ht="12.75">
      <c r="A22" s="59">
        <v>16</v>
      </c>
      <c r="B22" s="297" t="s">
        <v>325</v>
      </c>
      <c r="C22" s="294">
        <v>1300</v>
      </c>
      <c r="D22" s="294">
        <v>1300</v>
      </c>
      <c r="E22" s="294"/>
      <c r="F22" s="296">
        <f t="shared" si="0"/>
        <v>1300</v>
      </c>
      <c r="G22" s="294">
        <v>1300</v>
      </c>
      <c r="H22" s="59">
        <v>0</v>
      </c>
      <c r="I22" s="59">
        <v>0</v>
      </c>
      <c r="J22" s="322"/>
    </row>
    <row r="23" spans="1:10" ht="12.75">
      <c r="A23" s="59">
        <v>17</v>
      </c>
      <c r="B23" s="286" t="s">
        <v>77</v>
      </c>
      <c r="C23" s="294">
        <v>1300</v>
      </c>
      <c r="D23" s="294">
        <v>1300</v>
      </c>
      <c r="E23" s="294"/>
      <c r="F23" s="296">
        <f t="shared" si="0"/>
        <v>1300</v>
      </c>
      <c r="G23" s="294">
        <v>1300</v>
      </c>
      <c r="H23" s="59">
        <v>0</v>
      </c>
      <c r="I23" s="59">
        <v>0</v>
      </c>
      <c r="J23" s="322"/>
    </row>
    <row r="24" spans="1:10" ht="12.75">
      <c r="A24" s="59">
        <v>18</v>
      </c>
      <c r="B24" s="286" t="s">
        <v>323</v>
      </c>
      <c r="C24" s="294">
        <v>1300</v>
      </c>
      <c r="D24" s="294">
        <v>1300</v>
      </c>
      <c r="E24" s="294"/>
      <c r="F24" s="296">
        <f t="shared" si="0"/>
        <v>1300</v>
      </c>
      <c r="G24" s="294">
        <v>1300</v>
      </c>
      <c r="H24" s="59"/>
      <c r="I24" s="59"/>
      <c r="J24" s="322"/>
    </row>
    <row r="25" spans="1:10" ht="12.75">
      <c r="A25" s="59">
        <v>19</v>
      </c>
      <c r="B25" s="297" t="s">
        <v>326</v>
      </c>
      <c r="C25" s="294">
        <v>8900</v>
      </c>
      <c r="D25" s="294">
        <v>8900</v>
      </c>
      <c r="E25" s="294"/>
      <c r="F25" s="296">
        <f t="shared" si="0"/>
        <v>8900</v>
      </c>
      <c r="G25" s="294">
        <v>5900</v>
      </c>
      <c r="H25" s="294">
        <v>3000</v>
      </c>
      <c r="I25" s="59">
        <v>0</v>
      </c>
      <c r="J25" s="322"/>
    </row>
    <row r="26" spans="1:10" ht="12.75">
      <c r="A26" s="59">
        <v>20</v>
      </c>
      <c r="B26" s="286" t="s">
        <v>77</v>
      </c>
      <c r="C26" s="294">
        <v>8900</v>
      </c>
      <c r="D26" s="294">
        <v>8900</v>
      </c>
      <c r="E26" s="294"/>
      <c r="F26" s="296">
        <f t="shared" si="0"/>
        <v>8900</v>
      </c>
      <c r="G26" s="294">
        <v>5900</v>
      </c>
      <c r="H26" s="294">
        <v>3000</v>
      </c>
      <c r="I26" s="59">
        <v>0</v>
      </c>
      <c r="J26" s="322"/>
    </row>
    <row r="27" spans="1:10" ht="12.75">
      <c r="A27" s="59">
        <v>21</v>
      </c>
      <c r="B27" s="286" t="s">
        <v>323</v>
      </c>
      <c r="C27" s="294">
        <v>8900</v>
      </c>
      <c r="D27" s="294">
        <v>8900</v>
      </c>
      <c r="E27" s="294"/>
      <c r="F27" s="296">
        <f t="shared" si="0"/>
        <v>8900</v>
      </c>
      <c r="G27" s="294">
        <v>5900</v>
      </c>
      <c r="H27" s="294">
        <v>3000</v>
      </c>
      <c r="I27" s="59"/>
      <c r="J27" s="322"/>
    </row>
    <row r="28" spans="1:10" ht="12.75">
      <c r="A28" s="59">
        <v>22</v>
      </c>
      <c r="B28" s="286" t="s">
        <v>327</v>
      </c>
      <c r="C28" s="294">
        <v>4866</v>
      </c>
      <c r="D28" s="294">
        <v>4866</v>
      </c>
      <c r="E28" s="294"/>
      <c r="F28" s="296">
        <f t="shared" si="0"/>
        <v>4866</v>
      </c>
      <c r="G28" s="294">
        <v>4866</v>
      </c>
      <c r="H28" s="59"/>
      <c r="I28" s="59"/>
      <c r="J28" s="322"/>
    </row>
    <row r="29" spans="1:10" ht="12.75">
      <c r="A29" s="59">
        <v>23</v>
      </c>
      <c r="B29" s="286" t="s">
        <v>77</v>
      </c>
      <c r="C29" s="294">
        <v>4866</v>
      </c>
      <c r="D29" s="294">
        <v>4866</v>
      </c>
      <c r="E29" s="294"/>
      <c r="F29" s="296">
        <f t="shared" si="0"/>
        <v>4866</v>
      </c>
      <c r="G29" s="294">
        <v>4866</v>
      </c>
      <c r="H29" s="59">
        <v>0</v>
      </c>
      <c r="I29" s="59">
        <v>0</v>
      </c>
      <c r="J29" s="303"/>
    </row>
    <row r="30" spans="1:10" ht="12.75">
      <c r="A30" s="59">
        <v>24</v>
      </c>
      <c r="B30" s="286" t="s">
        <v>323</v>
      </c>
      <c r="C30" s="294">
        <v>4866</v>
      </c>
      <c r="D30" s="294">
        <v>4866</v>
      </c>
      <c r="E30" s="294"/>
      <c r="F30" s="296">
        <f t="shared" si="0"/>
        <v>4866</v>
      </c>
      <c r="G30" s="294">
        <v>4866</v>
      </c>
      <c r="H30" s="59"/>
      <c r="I30" s="59"/>
      <c r="J30" s="303"/>
    </row>
    <row r="31" spans="1:10" ht="12.75">
      <c r="A31" s="59">
        <v>25</v>
      </c>
      <c r="B31" s="297" t="s">
        <v>328</v>
      </c>
      <c r="C31" s="59">
        <v>105</v>
      </c>
      <c r="D31" s="59">
        <v>105</v>
      </c>
      <c r="E31" s="59"/>
      <c r="F31" s="296">
        <f t="shared" si="0"/>
        <v>105</v>
      </c>
      <c r="G31" s="59">
        <v>105</v>
      </c>
      <c r="H31" s="59"/>
      <c r="I31" s="59"/>
      <c r="J31" s="303"/>
    </row>
    <row r="32" spans="1:10" ht="12.75">
      <c r="A32" s="59">
        <v>26</v>
      </c>
      <c r="B32" s="286" t="s">
        <v>77</v>
      </c>
      <c r="C32" s="59">
        <v>105</v>
      </c>
      <c r="D32" s="59">
        <v>105</v>
      </c>
      <c r="E32" s="59"/>
      <c r="F32" s="296">
        <f t="shared" si="0"/>
        <v>105</v>
      </c>
      <c r="G32" s="59">
        <v>105</v>
      </c>
      <c r="H32" s="59"/>
      <c r="I32" s="59">
        <v>0</v>
      </c>
      <c r="J32" s="303"/>
    </row>
    <row r="33" spans="1:10" ht="12.75">
      <c r="A33" s="59">
        <v>27</v>
      </c>
      <c r="B33" s="286" t="s">
        <v>323</v>
      </c>
      <c r="C33" s="59">
        <v>105</v>
      </c>
      <c r="D33" s="59">
        <v>105</v>
      </c>
      <c r="E33" s="59"/>
      <c r="F33" s="296">
        <f t="shared" si="0"/>
        <v>105</v>
      </c>
      <c r="G33" s="59">
        <v>105</v>
      </c>
      <c r="H33" s="59"/>
      <c r="I33" s="59"/>
      <c r="J33" s="303"/>
    </row>
    <row r="34" spans="1:10" ht="12.75">
      <c r="A34" s="59">
        <v>28</v>
      </c>
      <c r="B34" s="297" t="s">
        <v>329</v>
      </c>
      <c r="C34" s="294">
        <v>4012</v>
      </c>
      <c r="D34" s="294">
        <v>4012</v>
      </c>
      <c r="E34" s="294"/>
      <c r="F34" s="296">
        <f t="shared" si="0"/>
        <v>4012</v>
      </c>
      <c r="G34" s="294">
        <v>4012</v>
      </c>
      <c r="H34" s="59"/>
      <c r="I34" s="59"/>
      <c r="J34" s="303"/>
    </row>
    <row r="35" spans="1:10" ht="12.75">
      <c r="A35" s="59">
        <v>29</v>
      </c>
      <c r="B35" s="286" t="s">
        <v>77</v>
      </c>
      <c r="C35" s="294">
        <v>4012</v>
      </c>
      <c r="D35" s="294">
        <v>4012</v>
      </c>
      <c r="E35" s="294"/>
      <c r="F35" s="296">
        <f t="shared" si="0"/>
        <v>4012</v>
      </c>
      <c r="G35" s="294">
        <v>4012</v>
      </c>
      <c r="H35" s="59"/>
      <c r="I35" s="59"/>
      <c r="J35" s="303"/>
    </row>
    <row r="36" spans="1:10" ht="12.75">
      <c r="A36" s="59">
        <v>30</v>
      </c>
      <c r="B36" s="286" t="s">
        <v>323</v>
      </c>
      <c r="C36" s="294">
        <v>4012</v>
      </c>
      <c r="D36" s="294">
        <v>4012</v>
      </c>
      <c r="E36" s="294"/>
      <c r="F36" s="296">
        <f t="shared" si="0"/>
        <v>4012</v>
      </c>
      <c r="G36" s="294">
        <v>4012</v>
      </c>
      <c r="H36" s="59"/>
      <c r="I36" s="59"/>
      <c r="J36" s="303"/>
    </row>
    <row r="37" spans="1:10" ht="12.75">
      <c r="A37" s="59">
        <v>31</v>
      </c>
      <c r="B37" s="292" t="s">
        <v>330</v>
      </c>
      <c r="C37" s="296">
        <v>11550</v>
      </c>
      <c r="D37" s="296">
        <v>11550</v>
      </c>
      <c r="E37" s="296">
        <v>1678</v>
      </c>
      <c r="F37" s="296">
        <f t="shared" si="0"/>
        <v>13228</v>
      </c>
      <c r="G37" s="295">
        <v>0</v>
      </c>
      <c r="H37" s="296">
        <v>13228</v>
      </c>
      <c r="I37" s="295"/>
      <c r="J37" s="303"/>
    </row>
    <row r="38" spans="1:10" ht="12.75">
      <c r="A38" s="59">
        <v>32</v>
      </c>
      <c r="B38" s="297" t="s">
        <v>331</v>
      </c>
      <c r="C38" s="294">
        <v>11550</v>
      </c>
      <c r="D38" s="294">
        <v>11550</v>
      </c>
      <c r="E38" s="294">
        <v>1678</v>
      </c>
      <c r="F38" s="296">
        <f t="shared" si="0"/>
        <v>13228</v>
      </c>
      <c r="G38" s="59">
        <v>0</v>
      </c>
      <c r="H38" s="294">
        <v>13228</v>
      </c>
      <c r="I38" s="59"/>
      <c r="J38" s="303"/>
    </row>
    <row r="39" spans="1:10" ht="12.75">
      <c r="A39" s="59">
        <v>33</v>
      </c>
      <c r="B39" s="286" t="s">
        <v>77</v>
      </c>
      <c r="C39" s="294">
        <v>6805</v>
      </c>
      <c r="D39" s="294">
        <v>6805</v>
      </c>
      <c r="E39" s="294">
        <v>1678</v>
      </c>
      <c r="F39" s="296">
        <f t="shared" si="0"/>
        <v>8483</v>
      </c>
      <c r="G39" s="59">
        <v>0</v>
      </c>
      <c r="H39" s="294">
        <v>8483</v>
      </c>
      <c r="I39" s="59"/>
      <c r="J39" s="303"/>
    </row>
    <row r="40" spans="1:10" ht="12.75">
      <c r="A40" s="59">
        <v>34</v>
      </c>
      <c r="B40" s="286" t="s">
        <v>323</v>
      </c>
      <c r="C40" s="294">
        <v>6805</v>
      </c>
      <c r="D40" s="294">
        <v>6805</v>
      </c>
      <c r="E40" s="294">
        <v>1678</v>
      </c>
      <c r="F40" s="296">
        <f t="shared" si="0"/>
        <v>8483</v>
      </c>
      <c r="G40" s="59">
        <v>0</v>
      </c>
      <c r="H40" s="294">
        <v>8483</v>
      </c>
      <c r="I40" s="59"/>
      <c r="J40" s="303"/>
    </row>
    <row r="41" spans="1:10" ht="12.75">
      <c r="A41" s="59">
        <v>35</v>
      </c>
      <c r="B41" s="286" t="s">
        <v>78</v>
      </c>
      <c r="C41" s="294">
        <v>4745</v>
      </c>
      <c r="D41" s="294">
        <v>4745</v>
      </c>
      <c r="E41" s="294"/>
      <c r="F41" s="296">
        <f t="shared" si="0"/>
        <v>4745</v>
      </c>
      <c r="G41" s="59">
        <v>0</v>
      </c>
      <c r="H41" s="294">
        <v>4745</v>
      </c>
      <c r="I41" s="59"/>
      <c r="J41" s="303"/>
    </row>
    <row r="42" spans="1:10" ht="12.75">
      <c r="A42" s="59">
        <v>36</v>
      </c>
      <c r="B42" s="286" t="s">
        <v>332</v>
      </c>
      <c r="C42" s="59">
        <v>250</v>
      </c>
      <c r="D42" s="59">
        <v>250</v>
      </c>
      <c r="E42" s="59"/>
      <c r="F42" s="296">
        <f t="shared" si="0"/>
        <v>250</v>
      </c>
      <c r="G42" s="59"/>
      <c r="H42" s="59">
        <v>250</v>
      </c>
      <c r="I42" s="59"/>
      <c r="J42" s="303"/>
    </row>
    <row r="43" spans="1:10" ht="12.75">
      <c r="A43" s="59">
        <v>37</v>
      </c>
      <c r="B43" s="286" t="s">
        <v>81</v>
      </c>
      <c r="C43" s="294">
        <v>4495</v>
      </c>
      <c r="D43" s="294">
        <v>4495</v>
      </c>
      <c r="E43" s="294"/>
      <c r="F43" s="296">
        <f t="shared" si="0"/>
        <v>4495</v>
      </c>
      <c r="G43" s="59">
        <v>0</v>
      </c>
      <c r="H43" s="294">
        <v>4495</v>
      </c>
      <c r="I43" s="59"/>
      <c r="J43" s="303"/>
    </row>
    <row r="44" spans="1:10" ht="12.75">
      <c r="A44" s="59">
        <v>38</v>
      </c>
      <c r="B44" s="292" t="s">
        <v>333</v>
      </c>
      <c r="C44" s="295">
        <v>0</v>
      </c>
      <c r="D44" s="295">
        <v>0</v>
      </c>
      <c r="E44" s="295"/>
      <c r="F44" s="296">
        <f t="shared" si="0"/>
        <v>0</v>
      </c>
      <c r="G44" s="295"/>
      <c r="H44" s="295"/>
      <c r="I44" s="295"/>
      <c r="J44" s="303"/>
    </row>
    <row r="45" spans="1:10" ht="12.75">
      <c r="A45" s="59">
        <v>39</v>
      </c>
      <c r="B45" s="292" t="s">
        <v>334</v>
      </c>
      <c r="C45" s="296">
        <f>C53+C50+C46</f>
        <v>6275</v>
      </c>
      <c r="D45" s="296">
        <f aca="true" t="shared" si="1" ref="D45:I45">D53+D50+D46</f>
        <v>6275</v>
      </c>
      <c r="E45" s="296">
        <f t="shared" si="1"/>
        <v>3263</v>
      </c>
      <c r="F45" s="296">
        <f t="shared" si="1"/>
        <v>9538</v>
      </c>
      <c r="G45" s="296">
        <f t="shared" si="1"/>
        <v>6338</v>
      </c>
      <c r="H45" s="296">
        <f t="shared" si="1"/>
        <v>3200</v>
      </c>
      <c r="I45" s="296">
        <f t="shared" si="1"/>
        <v>0</v>
      </c>
      <c r="J45" s="303"/>
    </row>
    <row r="46" spans="1:10" ht="12.75">
      <c r="A46" s="59">
        <v>40</v>
      </c>
      <c r="B46" s="297" t="s">
        <v>335</v>
      </c>
      <c r="C46" s="294">
        <v>1525</v>
      </c>
      <c r="D46" s="294">
        <v>1525</v>
      </c>
      <c r="E46" s="294">
        <v>3200</v>
      </c>
      <c r="F46" s="296">
        <f t="shared" si="0"/>
        <v>4725</v>
      </c>
      <c r="G46" s="294">
        <v>1525</v>
      </c>
      <c r="H46" s="59">
        <v>3200</v>
      </c>
      <c r="I46" s="59">
        <v>0</v>
      </c>
      <c r="J46" s="303"/>
    </row>
    <row r="47" spans="1:10" ht="12.75">
      <c r="A47" s="59">
        <v>41</v>
      </c>
      <c r="B47" s="286" t="s">
        <v>77</v>
      </c>
      <c r="C47" s="294">
        <v>1525</v>
      </c>
      <c r="D47" s="294">
        <v>1525</v>
      </c>
      <c r="E47" s="294"/>
      <c r="F47" s="296">
        <f t="shared" si="0"/>
        <v>1525</v>
      </c>
      <c r="G47" s="294">
        <v>1525</v>
      </c>
      <c r="H47" s="59">
        <v>0</v>
      </c>
      <c r="I47" s="59">
        <v>0</v>
      </c>
      <c r="J47" s="303"/>
    </row>
    <row r="48" spans="1:10" ht="12.75">
      <c r="A48" s="59">
        <v>42</v>
      </c>
      <c r="B48" s="286" t="s">
        <v>323</v>
      </c>
      <c r="C48" s="294">
        <v>1525</v>
      </c>
      <c r="D48" s="294">
        <v>1525</v>
      </c>
      <c r="E48" s="294"/>
      <c r="F48" s="296">
        <f t="shared" si="0"/>
        <v>1525</v>
      </c>
      <c r="G48" s="294">
        <v>1525</v>
      </c>
      <c r="H48" s="59"/>
      <c r="I48" s="59"/>
      <c r="J48" s="303"/>
    </row>
    <row r="49" spans="1:10" ht="12.75">
      <c r="A49" s="59"/>
      <c r="B49" s="286" t="s">
        <v>400</v>
      </c>
      <c r="C49" s="294"/>
      <c r="D49" s="294"/>
      <c r="E49" s="294">
        <v>3200</v>
      </c>
      <c r="F49" s="296">
        <v>3200</v>
      </c>
      <c r="G49" s="294"/>
      <c r="H49" s="59">
        <v>3200</v>
      </c>
      <c r="I49" s="59"/>
      <c r="J49" s="303"/>
    </row>
    <row r="50" spans="1:10" ht="12.75">
      <c r="A50" s="59">
        <v>43</v>
      </c>
      <c r="B50" s="297" t="s">
        <v>336</v>
      </c>
      <c r="C50" s="59">
        <v>330</v>
      </c>
      <c r="D50" s="59">
        <v>330</v>
      </c>
      <c r="E50" s="59"/>
      <c r="F50" s="296">
        <f t="shared" si="0"/>
        <v>330</v>
      </c>
      <c r="G50" s="59">
        <v>330</v>
      </c>
      <c r="H50" s="59"/>
      <c r="I50" s="59"/>
      <c r="J50" s="303"/>
    </row>
    <row r="51" spans="1:10" ht="12.75">
      <c r="A51" s="59">
        <v>44</v>
      </c>
      <c r="B51" s="286" t="s">
        <v>77</v>
      </c>
      <c r="C51" s="59">
        <v>330</v>
      </c>
      <c r="D51" s="59">
        <v>330</v>
      </c>
      <c r="E51" s="59"/>
      <c r="F51" s="296">
        <f t="shared" si="0"/>
        <v>330</v>
      </c>
      <c r="G51" s="59">
        <v>330</v>
      </c>
      <c r="H51" s="59"/>
      <c r="I51" s="59"/>
      <c r="J51" s="303"/>
    </row>
    <row r="52" spans="1:10" ht="12.75">
      <c r="A52" s="59">
        <v>45</v>
      </c>
      <c r="B52" s="286" t="s">
        <v>323</v>
      </c>
      <c r="C52" s="59">
        <v>330</v>
      </c>
      <c r="D52" s="59">
        <v>330</v>
      </c>
      <c r="E52" s="59"/>
      <c r="F52" s="296">
        <f t="shared" si="0"/>
        <v>330</v>
      </c>
      <c r="G52" s="59">
        <v>330</v>
      </c>
      <c r="H52" s="59"/>
      <c r="I52" s="59"/>
      <c r="J52" s="303"/>
    </row>
    <row r="53" spans="1:10" ht="12.75">
      <c r="A53" s="59">
        <v>46</v>
      </c>
      <c r="B53" s="297" t="s">
        <v>337</v>
      </c>
      <c r="C53" s="294">
        <v>4420</v>
      </c>
      <c r="D53" s="294">
        <v>4420</v>
      </c>
      <c r="E53" s="294">
        <v>63</v>
      </c>
      <c r="F53" s="296">
        <f t="shared" si="0"/>
        <v>4483</v>
      </c>
      <c r="G53" s="294">
        <v>4483</v>
      </c>
      <c r="H53" s="59"/>
      <c r="I53" s="59"/>
      <c r="J53" s="303"/>
    </row>
    <row r="54" spans="1:10" ht="12.75">
      <c r="A54" s="59">
        <v>47</v>
      </c>
      <c r="B54" s="286" t="s">
        <v>77</v>
      </c>
      <c r="C54" s="294">
        <v>4420</v>
      </c>
      <c r="D54" s="294">
        <v>4420</v>
      </c>
      <c r="E54" s="294">
        <v>63</v>
      </c>
      <c r="F54" s="296">
        <f t="shared" si="0"/>
        <v>4483</v>
      </c>
      <c r="G54" s="294">
        <v>4483</v>
      </c>
      <c r="H54" s="59"/>
      <c r="I54" s="59"/>
      <c r="J54" s="303"/>
    </row>
    <row r="55" spans="1:10" ht="12.75">
      <c r="A55" s="59">
        <v>48</v>
      </c>
      <c r="B55" s="286" t="s">
        <v>316</v>
      </c>
      <c r="C55" s="294">
        <v>3037</v>
      </c>
      <c r="D55" s="294">
        <v>3037</v>
      </c>
      <c r="E55" s="294">
        <v>50</v>
      </c>
      <c r="F55" s="296">
        <f t="shared" si="0"/>
        <v>3087</v>
      </c>
      <c r="G55" s="294">
        <v>3087</v>
      </c>
      <c r="H55" s="59"/>
      <c r="I55" s="59"/>
      <c r="J55" s="303"/>
    </row>
    <row r="56" spans="1:10" ht="12.75">
      <c r="A56" s="59">
        <v>49</v>
      </c>
      <c r="B56" s="286" t="s">
        <v>317</v>
      </c>
      <c r="C56" s="59">
        <v>820</v>
      </c>
      <c r="D56" s="59">
        <v>820</v>
      </c>
      <c r="E56" s="59">
        <v>13</v>
      </c>
      <c r="F56" s="296">
        <f t="shared" si="0"/>
        <v>833</v>
      </c>
      <c r="G56" s="59">
        <v>833</v>
      </c>
      <c r="H56" s="59"/>
      <c r="I56" s="59"/>
      <c r="J56" s="303"/>
    </row>
    <row r="57" spans="1:10" ht="12.75">
      <c r="A57" s="59">
        <v>50</v>
      </c>
      <c r="B57" s="286" t="s">
        <v>323</v>
      </c>
      <c r="C57" s="59">
        <v>563</v>
      </c>
      <c r="D57" s="59">
        <v>563</v>
      </c>
      <c r="E57" s="59"/>
      <c r="F57" s="296">
        <f t="shared" si="0"/>
        <v>563</v>
      </c>
      <c r="G57" s="59">
        <v>563</v>
      </c>
      <c r="H57" s="59"/>
      <c r="I57" s="59"/>
      <c r="J57" s="303"/>
    </row>
    <row r="58" spans="1:10" ht="12.75">
      <c r="A58" s="59">
        <v>51</v>
      </c>
      <c r="B58" s="292" t="s">
        <v>338</v>
      </c>
      <c r="C58" s="296">
        <f>C78+C73+C69+C64+C59</f>
        <v>44872</v>
      </c>
      <c r="D58" s="296">
        <f aca="true" t="shared" si="2" ref="D58:I58">D78+D73+D69+D64+D59</f>
        <v>36967</v>
      </c>
      <c r="E58" s="296">
        <f>E78+E73+E69+E64+E59</f>
        <v>447</v>
      </c>
      <c r="F58" s="296">
        <f>F78+F73+F69+F64+F59</f>
        <v>37414</v>
      </c>
      <c r="G58" s="296">
        <f t="shared" si="2"/>
        <v>29849</v>
      </c>
      <c r="H58" s="296">
        <f t="shared" si="2"/>
        <v>7565</v>
      </c>
      <c r="I58" s="296">
        <f t="shared" si="2"/>
        <v>0</v>
      </c>
      <c r="J58" s="303"/>
    </row>
    <row r="59" spans="1:10" ht="12.75">
      <c r="A59" s="59">
        <v>52</v>
      </c>
      <c r="B59" s="297" t="s">
        <v>339</v>
      </c>
      <c r="C59" s="294">
        <v>2240</v>
      </c>
      <c r="D59" s="294">
        <v>2240</v>
      </c>
      <c r="E59" s="294">
        <v>78</v>
      </c>
      <c r="F59" s="296">
        <f t="shared" si="0"/>
        <v>2318</v>
      </c>
      <c r="G59" s="294">
        <v>2318</v>
      </c>
      <c r="H59" s="59">
        <v>0</v>
      </c>
      <c r="I59" s="59">
        <v>0</v>
      </c>
      <c r="J59" s="303"/>
    </row>
    <row r="60" spans="1:10" ht="12.75">
      <c r="A60" s="59">
        <v>53</v>
      </c>
      <c r="B60" s="286" t="s">
        <v>77</v>
      </c>
      <c r="C60" s="294">
        <v>1766</v>
      </c>
      <c r="D60" s="294">
        <v>1766</v>
      </c>
      <c r="E60" s="294">
        <f>E63+E62+E61</f>
        <v>78</v>
      </c>
      <c r="F60" s="296">
        <f t="shared" si="0"/>
        <v>1844</v>
      </c>
      <c r="G60" s="294">
        <v>1844</v>
      </c>
      <c r="H60" s="59">
        <v>0</v>
      </c>
      <c r="I60" s="59">
        <v>0</v>
      </c>
      <c r="J60" s="303"/>
    </row>
    <row r="61" spans="1:10" ht="12.75">
      <c r="A61" s="59">
        <v>54</v>
      </c>
      <c r="B61" s="286" t="s">
        <v>316</v>
      </c>
      <c r="C61" s="294">
        <v>1756</v>
      </c>
      <c r="D61" s="294">
        <v>1756</v>
      </c>
      <c r="E61" s="294">
        <v>63</v>
      </c>
      <c r="F61" s="296">
        <f t="shared" si="0"/>
        <v>1819</v>
      </c>
      <c r="G61" s="294">
        <v>1819</v>
      </c>
      <c r="H61" s="59"/>
      <c r="I61" s="59"/>
      <c r="J61" s="303"/>
    </row>
    <row r="62" spans="1:10" ht="12.75">
      <c r="A62" s="59">
        <v>55</v>
      </c>
      <c r="B62" s="286" t="s">
        <v>317</v>
      </c>
      <c r="C62" s="59">
        <v>474</v>
      </c>
      <c r="D62" s="59">
        <v>474</v>
      </c>
      <c r="E62" s="59">
        <v>15</v>
      </c>
      <c r="F62" s="296">
        <f t="shared" si="0"/>
        <v>489</v>
      </c>
      <c r="G62" s="59">
        <v>489</v>
      </c>
      <c r="H62" s="59"/>
      <c r="I62" s="59"/>
      <c r="J62" s="303"/>
    </row>
    <row r="63" spans="1:10" ht="12.75">
      <c r="A63" s="59">
        <v>56</v>
      </c>
      <c r="B63" s="286" t="s">
        <v>323</v>
      </c>
      <c r="C63" s="59">
        <v>10</v>
      </c>
      <c r="D63" s="59">
        <v>10</v>
      </c>
      <c r="E63" s="59"/>
      <c r="F63" s="296">
        <f t="shared" si="0"/>
        <v>10</v>
      </c>
      <c r="G63" s="59">
        <v>10</v>
      </c>
      <c r="H63" s="59"/>
      <c r="I63" s="59"/>
      <c r="J63" s="303"/>
    </row>
    <row r="64" spans="1:10" ht="12.75">
      <c r="A64" s="59">
        <v>57</v>
      </c>
      <c r="B64" s="297" t="s">
        <v>340</v>
      </c>
      <c r="C64" s="294">
        <v>23342</v>
      </c>
      <c r="D64" s="294">
        <v>23342</v>
      </c>
      <c r="E64" s="294">
        <v>27</v>
      </c>
      <c r="F64" s="296">
        <f t="shared" si="0"/>
        <v>23369</v>
      </c>
      <c r="G64" s="294">
        <v>16954</v>
      </c>
      <c r="H64" s="294">
        <v>6415</v>
      </c>
      <c r="I64" s="59"/>
      <c r="J64" s="303"/>
    </row>
    <row r="65" spans="1:10" ht="12.75">
      <c r="A65" s="59">
        <v>58</v>
      </c>
      <c r="B65" s="286" t="s">
        <v>77</v>
      </c>
      <c r="C65" s="294">
        <v>23342</v>
      </c>
      <c r="D65" s="294">
        <v>23342</v>
      </c>
      <c r="E65" s="294">
        <v>27</v>
      </c>
      <c r="F65" s="296">
        <f t="shared" si="0"/>
        <v>23369</v>
      </c>
      <c r="G65" s="294">
        <v>16954</v>
      </c>
      <c r="H65" s="294">
        <v>6415</v>
      </c>
      <c r="I65" s="59"/>
      <c r="J65" s="303"/>
    </row>
    <row r="66" spans="1:10" ht="12.75">
      <c r="A66" s="59">
        <v>59</v>
      </c>
      <c r="B66" s="286" t="s">
        <v>316</v>
      </c>
      <c r="C66" s="294">
        <v>5796</v>
      </c>
      <c r="D66" s="294">
        <v>5796</v>
      </c>
      <c r="E66" s="294">
        <v>7</v>
      </c>
      <c r="F66" s="296">
        <f t="shared" si="0"/>
        <v>5803</v>
      </c>
      <c r="G66" s="294">
        <v>3086</v>
      </c>
      <c r="H66" s="294">
        <v>2717</v>
      </c>
      <c r="I66" s="59"/>
      <c r="J66" s="303"/>
    </row>
    <row r="67" spans="1:10" ht="12.75">
      <c r="A67" s="59">
        <v>60</v>
      </c>
      <c r="B67" s="286" t="s">
        <v>317</v>
      </c>
      <c r="C67" s="294">
        <v>1565</v>
      </c>
      <c r="D67" s="294">
        <v>1565</v>
      </c>
      <c r="E67" s="294">
        <v>2</v>
      </c>
      <c r="F67" s="296">
        <f t="shared" si="0"/>
        <v>1567</v>
      </c>
      <c r="G67" s="59">
        <v>834</v>
      </c>
      <c r="H67" s="59">
        <v>733</v>
      </c>
      <c r="I67" s="59"/>
      <c r="J67" s="303"/>
    </row>
    <row r="68" spans="1:10" ht="12.75">
      <c r="A68" s="59">
        <v>61</v>
      </c>
      <c r="B68" s="286" t="s">
        <v>323</v>
      </c>
      <c r="C68" s="294">
        <v>15981</v>
      </c>
      <c r="D68" s="294">
        <v>15981</v>
      </c>
      <c r="E68" s="294">
        <v>18</v>
      </c>
      <c r="F68" s="296">
        <f t="shared" si="0"/>
        <v>15999</v>
      </c>
      <c r="G68" s="294">
        <v>13034</v>
      </c>
      <c r="H68" s="294">
        <v>2965</v>
      </c>
      <c r="I68" s="59"/>
      <c r="J68" s="303"/>
    </row>
    <row r="69" spans="1:10" ht="12.75">
      <c r="A69" s="59">
        <v>62</v>
      </c>
      <c r="B69" s="304" t="s">
        <v>341</v>
      </c>
      <c r="C69" s="302">
        <v>15300</v>
      </c>
      <c r="D69" s="302">
        <v>7395</v>
      </c>
      <c r="E69" s="302">
        <v>213</v>
      </c>
      <c r="F69" s="296">
        <f t="shared" si="0"/>
        <v>7608</v>
      </c>
      <c r="G69" s="302">
        <v>6458</v>
      </c>
      <c r="H69" s="302">
        <v>1150</v>
      </c>
      <c r="I69" s="305">
        <v>0</v>
      </c>
      <c r="J69" s="303"/>
    </row>
    <row r="70" spans="1:10" ht="12.75">
      <c r="A70" s="59">
        <v>63</v>
      </c>
      <c r="B70" s="286" t="s">
        <v>77</v>
      </c>
      <c r="C70" s="294">
        <v>15300</v>
      </c>
      <c r="D70" s="294">
        <v>7395</v>
      </c>
      <c r="E70" s="294">
        <v>213</v>
      </c>
      <c r="F70" s="296">
        <f t="shared" si="0"/>
        <v>7608</v>
      </c>
      <c r="G70" s="294">
        <v>6458</v>
      </c>
      <c r="H70" s="294">
        <v>1150</v>
      </c>
      <c r="I70" s="59">
        <v>0</v>
      </c>
      <c r="J70" s="303"/>
    </row>
    <row r="71" spans="1:10" ht="12.75">
      <c r="A71" s="59">
        <v>64</v>
      </c>
      <c r="B71" s="286" t="s">
        <v>323</v>
      </c>
      <c r="C71" s="59">
        <v>0</v>
      </c>
      <c r="D71" s="59"/>
      <c r="E71" s="59"/>
      <c r="F71" s="296">
        <f t="shared" si="0"/>
        <v>0</v>
      </c>
      <c r="G71" s="59">
        <v>0</v>
      </c>
      <c r="H71" s="59">
        <v>0</v>
      </c>
      <c r="I71" s="59"/>
      <c r="J71" s="303"/>
    </row>
    <row r="72" spans="1:10" ht="12.75">
      <c r="A72" s="59">
        <v>65</v>
      </c>
      <c r="B72" s="286" t="s">
        <v>342</v>
      </c>
      <c r="C72" s="294">
        <v>15300</v>
      </c>
      <c r="D72" s="294">
        <v>7395</v>
      </c>
      <c r="E72" s="294">
        <v>213</v>
      </c>
      <c r="F72" s="296">
        <f t="shared" si="0"/>
        <v>7608</v>
      </c>
      <c r="G72" s="294">
        <f>F72-H72</f>
        <v>6458</v>
      </c>
      <c r="H72" s="294">
        <v>1150</v>
      </c>
      <c r="I72" s="59"/>
      <c r="J72" s="303"/>
    </row>
    <row r="73" spans="1:10" ht="12.75">
      <c r="A73" s="59">
        <v>66</v>
      </c>
      <c r="B73" s="297" t="s">
        <v>343</v>
      </c>
      <c r="C73" s="294">
        <v>1487</v>
      </c>
      <c r="D73" s="294">
        <v>1487</v>
      </c>
      <c r="E73" s="294">
        <v>61</v>
      </c>
      <c r="F73" s="296">
        <f aca="true" t="shared" si="3" ref="F73:F138">E73+D73</f>
        <v>1548</v>
      </c>
      <c r="G73" s="294">
        <v>1548</v>
      </c>
      <c r="H73" s="59"/>
      <c r="I73" s="59"/>
      <c r="J73" s="303"/>
    </row>
    <row r="74" spans="1:10" ht="12.75">
      <c r="A74" s="59">
        <v>67</v>
      </c>
      <c r="B74" s="286" t="s">
        <v>77</v>
      </c>
      <c r="C74" s="294">
        <v>1177</v>
      </c>
      <c r="D74" s="294">
        <v>1177</v>
      </c>
      <c r="E74" s="294">
        <v>61</v>
      </c>
      <c r="F74" s="296">
        <f t="shared" si="3"/>
        <v>1238</v>
      </c>
      <c r="G74" s="294">
        <v>1238</v>
      </c>
      <c r="H74" s="59"/>
      <c r="I74" s="59"/>
      <c r="J74" s="303"/>
    </row>
    <row r="75" spans="1:10" ht="12.75">
      <c r="A75" s="59">
        <v>68</v>
      </c>
      <c r="B75" s="286" t="s">
        <v>316</v>
      </c>
      <c r="C75" s="294">
        <v>1147</v>
      </c>
      <c r="D75" s="294">
        <v>1147</v>
      </c>
      <c r="E75" s="294">
        <v>48</v>
      </c>
      <c r="F75" s="296">
        <f t="shared" si="3"/>
        <v>1195</v>
      </c>
      <c r="G75" s="294">
        <v>1195</v>
      </c>
      <c r="H75" s="59"/>
      <c r="I75" s="59"/>
      <c r="J75" s="303"/>
    </row>
    <row r="76" spans="1:10" ht="12.75">
      <c r="A76" s="59">
        <v>69</v>
      </c>
      <c r="B76" s="286" t="s">
        <v>317</v>
      </c>
      <c r="C76" s="59">
        <v>310</v>
      </c>
      <c r="D76" s="59">
        <v>310</v>
      </c>
      <c r="E76" s="59">
        <v>13</v>
      </c>
      <c r="F76" s="296">
        <f t="shared" si="3"/>
        <v>323</v>
      </c>
      <c r="G76" s="59">
        <v>323</v>
      </c>
      <c r="H76" s="59"/>
      <c r="I76" s="59"/>
      <c r="J76" s="303"/>
    </row>
    <row r="77" spans="1:10" ht="12.75">
      <c r="A77" s="59">
        <v>70</v>
      </c>
      <c r="B77" s="286" t="s">
        <v>323</v>
      </c>
      <c r="C77" s="59">
        <v>30</v>
      </c>
      <c r="D77" s="59">
        <v>30</v>
      </c>
      <c r="E77" s="59"/>
      <c r="F77" s="296">
        <f t="shared" si="3"/>
        <v>30</v>
      </c>
      <c r="G77" s="59">
        <v>30</v>
      </c>
      <c r="H77" s="59"/>
      <c r="I77" s="59"/>
      <c r="J77" s="303"/>
    </row>
    <row r="78" spans="1:10" ht="12.75">
      <c r="A78" s="59">
        <v>71</v>
      </c>
      <c r="B78" s="297" t="s">
        <v>344</v>
      </c>
      <c r="C78" s="294">
        <v>2503</v>
      </c>
      <c r="D78" s="294">
        <v>2503</v>
      </c>
      <c r="E78" s="294">
        <v>68</v>
      </c>
      <c r="F78" s="296">
        <f t="shared" si="3"/>
        <v>2571</v>
      </c>
      <c r="G78" s="294">
        <v>2571</v>
      </c>
      <c r="H78" s="59"/>
      <c r="I78" s="59"/>
      <c r="J78" s="303"/>
    </row>
    <row r="79" spans="1:10" ht="12.75">
      <c r="A79" s="59">
        <v>72</v>
      </c>
      <c r="B79" s="286" t="s">
        <v>77</v>
      </c>
      <c r="C79" s="294">
        <v>2503</v>
      </c>
      <c r="D79" s="294">
        <v>2503</v>
      </c>
      <c r="E79" s="294">
        <v>68</v>
      </c>
      <c r="F79" s="296">
        <f t="shared" si="3"/>
        <v>2571</v>
      </c>
      <c r="G79" s="294">
        <v>2571</v>
      </c>
      <c r="H79" s="59"/>
      <c r="I79" s="59"/>
      <c r="J79" s="303"/>
    </row>
    <row r="80" spans="1:10" ht="12.75">
      <c r="A80" s="59">
        <v>73</v>
      </c>
      <c r="B80" s="286" t="s">
        <v>316</v>
      </c>
      <c r="C80" s="294">
        <v>1530</v>
      </c>
      <c r="D80" s="294">
        <v>1530</v>
      </c>
      <c r="E80" s="294">
        <v>53</v>
      </c>
      <c r="F80" s="296">
        <f t="shared" si="3"/>
        <v>1583</v>
      </c>
      <c r="G80" s="294">
        <v>1583</v>
      </c>
      <c r="H80" s="59"/>
      <c r="I80" s="59"/>
      <c r="J80" s="303"/>
    </row>
    <row r="81" spans="1:10" ht="12.75">
      <c r="A81" s="59">
        <v>74</v>
      </c>
      <c r="B81" s="286" t="s">
        <v>317</v>
      </c>
      <c r="C81" s="59">
        <v>413</v>
      </c>
      <c r="D81" s="59">
        <v>413</v>
      </c>
      <c r="E81" s="59">
        <v>15</v>
      </c>
      <c r="F81" s="296">
        <f t="shared" si="3"/>
        <v>428</v>
      </c>
      <c r="G81" s="59">
        <v>428</v>
      </c>
      <c r="H81" s="59"/>
      <c r="I81" s="59"/>
      <c r="J81" s="303"/>
    </row>
    <row r="82" spans="1:10" ht="12.75">
      <c r="A82" s="59">
        <v>75</v>
      </c>
      <c r="B82" s="286" t="s">
        <v>323</v>
      </c>
      <c r="C82" s="59">
        <v>560</v>
      </c>
      <c r="D82" s="59">
        <v>560</v>
      </c>
      <c r="E82" s="59"/>
      <c r="F82" s="296">
        <f t="shared" si="3"/>
        <v>560</v>
      </c>
      <c r="G82" s="59">
        <v>560</v>
      </c>
      <c r="H82" s="59"/>
      <c r="I82" s="59"/>
      <c r="J82" s="303"/>
    </row>
    <row r="83" spans="1:11" ht="12.75">
      <c r="A83" s="59">
        <v>76</v>
      </c>
      <c r="B83" s="292" t="s">
        <v>345</v>
      </c>
      <c r="C83" s="294">
        <f aca="true" t="shared" si="4" ref="C83:H83">C84+C90</f>
        <v>28185</v>
      </c>
      <c r="D83" s="294">
        <f t="shared" si="4"/>
        <v>28185</v>
      </c>
      <c r="E83" s="294">
        <f>E84+E90</f>
        <v>2937</v>
      </c>
      <c r="F83" s="296">
        <f t="shared" si="4"/>
        <v>31122</v>
      </c>
      <c r="G83" s="294">
        <f t="shared" si="4"/>
        <v>22595</v>
      </c>
      <c r="H83" s="294">
        <f t="shared" si="4"/>
        <v>8527</v>
      </c>
      <c r="I83" s="59">
        <v>0</v>
      </c>
      <c r="J83" s="303"/>
      <c r="K83" s="303"/>
    </row>
    <row r="84" spans="1:10" ht="12.75">
      <c r="A84" s="59">
        <v>77</v>
      </c>
      <c r="B84" s="297" t="s">
        <v>346</v>
      </c>
      <c r="C84" s="294">
        <v>22420</v>
      </c>
      <c r="D84" s="294">
        <v>22420</v>
      </c>
      <c r="E84" s="294">
        <f>E85+E89</f>
        <v>2883</v>
      </c>
      <c r="F84" s="296">
        <f t="shared" si="3"/>
        <v>25303</v>
      </c>
      <c r="G84" s="294">
        <v>22595</v>
      </c>
      <c r="H84" s="59">
        <v>2708</v>
      </c>
      <c r="I84" s="59">
        <v>0</v>
      </c>
      <c r="J84" s="303"/>
    </row>
    <row r="85" spans="1:10" ht="12.75">
      <c r="A85" s="59">
        <v>78</v>
      </c>
      <c r="B85" s="286" t="s">
        <v>77</v>
      </c>
      <c r="C85" s="294">
        <v>22420</v>
      </c>
      <c r="D85" s="294">
        <v>22420</v>
      </c>
      <c r="E85" s="294">
        <f>E86+E87+E88</f>
        <v>175</v>
      </c>
      <c r="F85" s="296">
        <f t="shared" si="3"/>
        <v>22595</v>
      </c>
      <c r="G85" s="294">
        <v>22595</v>
      </c>
      <c r="H85" s="59"/>
      <c r="I85" s="59"/>
      <c r="J85" s="303"/>
    </row>
    <row r="86" spans="1:10" ht="12.75">
      <c r="A86" s="59">
        <v>79</v>
      </c>
      <c r="B86" s="286" t="s">
        <v>316</v>
      </c>
      <c r="C86" s="294">
        <v>13638</v>
      </c>
      <c r="D86" s="294">
        <v>13638</v>
      </c>
      <c r="E86" s="294">
        <v>92</v>
      </c>
      <c r="F86" s="296">
        <f t="shared" si="3"/>
        <v>13730</v>
      </c>
      <c r="G86" s="294">
        <v>13730</v>
      </c>
      <c r="H86" s="59"/>
      <c r="I86" s="59"/>
      <c r="J86" s="303"/>
    </row>
    <row r="87" spans="1:10" ht="12.75">
      <c r="A87" s="59">
        <v>80</v>
      </c>
      <c r="B87" s="286" t="s">
        <v>317</v>
      </c>
      <c r="C87" s="294">
        <v>3682</v>
      </c>
      <c r="D87" s="294">
        <v>3682</v>
      </c>
      <c r="E87" s="294">
        <v>25</v>
      </c>
      <c r="F87" s="296">
        <f t="shared" si="3"/>
        <v>3707</v>
      </c>
      <c r="G87" s="294">
        <v>3707</v>
      </c>
      <c r="H87" s="59">
        <v>0</v>
      </c>
      <c r="I87" s="59">
        <v>0</v>
      </c>
      <c r="J87" s="303"/>
    </row>
    <row r="88" spans="1:10" ht="12.75">
      <c r="A88" s="59">
        <v>81</v>
      </c>
      <c r="B88" s="286" t="s">
        <v>323</v>
      </c>
      <c r="C88" s="294">
        <v>5100</v>
      </c>
      <c r="D88" s="294">
        <v>5100</v>
      </c>
      <c r="E88" s="294">
        <v>58</v>
      </c>
      <c r="F88" s="296">
        <f t="shared" si="3"/>
        <v>5158</v>
      </c>
      <c r="G88" s="294">
        <v>5158</v>
      </c>
      <c r="H88" s="59"/>
      <c r="I88" s="59"/>
      <c r="J88" s="303"/>
    </row>
    <row r="89" spans="1:10" ht="12.75">
      <c r="A89" s="59"/>
      <c r="B89" s="286" t="s">
        <v>400</v>
      </c>
      <c r="C89" s="294"/>
      <c r="D89" s="294"/>
      <c r="E89" s="294">
        <v>2708</v>
      </c>
      <c r="F89" s="296">
        <v>2708</v>
      </c>
      <c r="G89" s="294"/>
      <c r="H89" s="59">
        <v>2708</v>
      </c>
      <c r="I89" s="59"/>
      <c r="J89" s="303"/>
    </row>
    <row r="90" spans="1:10" ht="12.75">
      <c r="A90" s="59">
        <v>82</v>
      </c>
      <c r="B90" s="297" t="s">
        <v>347</v>
      </c>
      <c r="C90" s="294">
        <v>5765</v>
      </c>
      <c r="D90" s="294">
        <v>5765</v>
      </c>
      <c r="E90" s="294">
        <v>54</v>
      </c>
      <c r="F90" s="296">
        <f t="shared" si="3"/>
        <v>5819</v>
      </c>
      <c r="G90" s="59">
        <v>0</v>
      </c>
      <c r="H90" s="294">
        <v>5819</v>
      </c>
      <c r="I90" s="59">
        <v>0</v>
      </c>
      <c r="J90" s="303"/>
    </row>
    <row r="91" spans="1:10" ht="12.75">
      <c r="A91" s="59">
        <v>83</v>
      </c>
      <c r="B91" s="286" t="s">
        <v>77</v>
      </c>
      <c r="C91" s="294">
        <v>5765</v>
      </c>
      <c r="D91" s="294">
        <v>5765</v>
      </c>
      <c r="E91" s="294">
        <v>54</v>
      </c>
      <c r="F91" s="296">
        <f t="shared" si="3"/>
        <v>5819</v>
      </c>
      <c r="G91" s="59">
        <v>0</v>
      </c>
      <c r="H91" s="294">
        <v>5819</v>
      </c>
      <c r="I91" s="59">
        <v>0</v>
      </c>
      <c r="J91" s="303"/>
    </row>
    <row r="92" spans="1:10" ht="12.75">
      <c r="A92" s="59">
        <v>84</v>
      </c>
      <c r="B92" s="286" t="s">
        <v>316</v>
      </c>
      <c r="C92" s="294">
        <v>3953</v>
      </c>
      <c r="D92" s="294">
        <v>3953</v>
      </c>
      <c r="E92" s="294">
        <v>43</v>
      </c>
      <c r="F92" s="296">
        <f t="shared" si="3"/>
        <v>3996</v>
      </c>
      <c r="G92" s="59"/>
      <c r="H92" s="294">
        <v>3996</v>
      </c>
      <c r="I92" s="59"/>
      <c r="J92" s="303"/>
    </row>
    <row r="93" spans="1:10" ht="12.75">
      <c r="A93" s="59">
        <v>85</v>
      </c>
      <c r="B93" s="286" t="s">
        <v>317</v>
      </c>
      <c r="C93" s="294">
        <v>1067</v>
      </c>
      <c r="D93" s="294">
        <v>1067</v>
      </c>
      <c r="E93" s="294">
        <v>11</v>
      </c>
      <c r="F93" s="296">
        <f t="shared" si="3"/>
        <v>1078</v>
      </c>
      <c r="G93" s="59"/>
      <c r="H93" s="294">
        <v>1078</v>
      </c>
      <c r="I93" s="59"/>
      <c r="J93" s="303"/>
    </row>
    <row r="94" spans="1:10" ht="12.75">
      <c r="A94" s="59">
        <v>86</v>
      </c>
      <c r="B94" s="286" t="s">
        <v>323</v>
      </c>
      <c r="C94" s="59">
        <v>745</v>
      </c>
      <c r="D94" s="59">
        <v>745</v>
      </c>
      <c r="E94" s="59"/>
      <c r="F94" s="296">
        <f t="shared" si="3"/>
        <v>745</v>
      </c>
      <c r="G94" s="59"/>
      <c r="H94" s="59">
        <v>745</v>
      </c>
      <c r="I94" s="59"/>
      <c r="J94" s="303"/>
    </row>
    <row r="95" spans="1:10" ht="12.75">
      <c r="A95" s="59">
        <v>87</v>
      </c>
      <c r="B95" s="292" t="s">
        <v>348</v>
      </c>
      <c r="C95" s="294">
        <v>7485</v>
      </c>
      <c r="D95" s="294">
        <v>7485</v>
      </c>
      <c r="E95" s="294"/>
      <c r="F95" s="296">
        <f t="shared" si="3"/>
        <v>7485</v>
      </c>
      <c r="G95" s="294">
        <v>1530</v>
      </c>
      <c r="H95" s="294">
        <v>5955</v>
      </c>
      <c r="I95" s="59">
        <v>0</v>
      </c>
      <c r="J95" s="303"/>
    </row>
    <row r="96" spans="1:10" ht="12.75">
      <c r="A96" s="59">
        <v>88</v>
      </c>
      <c r="B96" s="297" t="s">
        <v>349</v>
      </c>
      <c r="C96" s="294">
        <v>7485</v>
      </c>
      <c r="D96" s="294">
        <v>7485</v>
      </c>
      <c r="E96" s="294"/>
      <c r="F96" s="296">
        <f t="shared" si="3"/>
        <v>7485</v>
      </c>
      <c r="G96" s="294">
        <v>1530</v>
      </c>
      <c r="H96" s="294">
        <v>5955</v>
      </c>
      <c r="I96" s="59">
        <v>0</v>
      </c>
      <c r="J96" s="303"/>
    </row>
    <row r="97" spans="1:10" ht="12.75">
      <c r="A97" s="59">
        <v>89</v>
      </c>
      <c r="B97" s="286" t="s">
        <v>77</v>
      </c>
      <c r="C97" s="294">
        <v>1530</v>
      </c>
      <c r="D97" s="294">
        <v>1530</v>
      </c>
      <c r="E97" s="294"/>
      <c r="F97" s="296">
        <f t="shared" si="3"/>
        <v>1530</v>
      </c>
      <c r="G97" s="294">
        <v>1530</v>
      </c>
      <c r="H97" s="59">
        <v>0</v>
      </c>
      <c r="I97" s="59">
        <v>0</v>
      </c>
      <c r="J97" s="303"/>
    </row>
    <row r="98" spans="1:10" ht="12.75">
      <c r="A98" s="59">
        <v>90</v>
      </c>
      <c r="B98" s="286" t="s">
        <v>323</v>
      </c>
      <c r="C98" s="294">
        <v>1530</v>
      </c>
      <c r="D98" s="294">
        <v>1530</v>
      </c>
      <c r="E98" s="294"/>
      <c r="F98" s="296">
        <f t="shared" si="3"/>
        <v>1530</v>
      </c>
      <c r="G98" s="294">
        <v>1530</v>
      </c>
      <c r="H98" s="59"/>
      <c r="I98" s="59"/>
      <c r="J98" s="303"/>
    </row>
    <row r="99" spans="1:10" ht="12.75">
      <c r="A99" s="59">
        <v>91</v>
      </c>
      <c r="B99" s="286" t="s">
        <v>81</v>
      </c>
      <c r="C99" s="294">
        <v>5955</v>
      </c>
      <c r="D99" s="294">
        <v>5955</v>
      </c>
      <c r="E99" s="294"/>
      <c r="F99" s="296">
        <f t="shared" si="3"/>
        <v>5955</v>
      </c>
      <c r="G99" s="59"/>
      <c r="H99" s="294">
        <v>5955</v>
      </c>
      <c r="I99" s="59"/>
      <c r="J99" s="303"/>
    </row>
    <row r="100" spans="1:10" ht="12.75">
      <c r="A100" s="59">
        <v>92</v>
      </c>
      <c r="B100" s="292" t="s">
        <v>350</v>
      </c>
      <c r="C100" s="294">
        <v>11915</v>
      </c>
      <c r="D100" s="294">
        <v>11915</v>
      </c>
      <c r="E100" s="294">
        <f>E106+E101</f>
        <v>1133</v>
      </c>
      <c r="F100" s="296">
        <f t="shared" si="3"/>
        <v>13048</v>
      </c>
      <c r="G100" s="59">
        <v>0</v>
      </c>
      <c r="H100" s="294">
        <v>13048</v>
      </c>
      <c r="I100" s="59"/>
      <c r="J100" s="303"/>
    </row>
    <row r="101" spans="1:10" ht="12.75">
      <c r="A101" s="59">
        <v>93</v>
      </c>
      <c r="B101" s="297" t="s">
        <v>351</v>
      </c>
      <c r="C101" s="294">
        <v>3117</v>
      </c>
      <c r="D101" s="294">
        <v>3117</v>
      </c>
      <c r="E101" s="294">
        <v>83</v>
      </c>
      <c r="F101" s="296">
        <f t="shared" si="3"/>
        <v>3200</v>
      </c>
      <c r="G101" s="59"/>
      <c r="H101" s="294">
        <v>3200</v>
      </c>
      <c r="I101" s="59"/>
      <c r="J101" s="303"/>
    </row>
    <row r="102" spans="1:10" ht="12.75">
      <c r="A102" s="59">
        <v>94</v>
      </c>
      <c r="B102" s="286" t="s">
        <v>77</v>
      </c>
      <c r="C102" s="294">
        <v>3117</v>
      </c>
      <c r="D102" s="294">
        <v>3117</v>
      </c>
      <c r="E102" s="294">
        <f>E103+E104</f>
        <v>83</v>
      </c>
      <c r="F102" s="296">
        <f t="shared" si="3"/>
        <v>3200</v>
      </c>
      <c r="G102" s="59"/>
      <c r="H102" s="294">
        <v>3200</v>
      </c>
      <c r="I102" s="59"/>
      <c r="J102" s="303"/>
    </row>
    <row r="103" spans="1:10" ht="12.75">
      <c r="A103" s="59">
        <v>95</v>
      </c>
      <c r="B103" s="286" t="s">
        <v>316</v>
      </c>
      <c r="C103" s="294">
        <v>1769</v>
      </c>
      <c r="D103" s="294">
        <v>1769</v>
      </c>
      <c r="E103" s="294">
        <v>65</v>
      </c>
      <c r="F103" s="296">
        <f t="shared" si="3"/>
        <v>1834</v>
      </c>
      <c r="G103" s="59"/>
      <c r="H103" s="294">
        <v>1834</v>
      </c>
      <c r="I103" s="59"/>
      <c r="J103" s="303"/>
    </row>
    <row r="104" spans="1:10" ht="12.75">
      <c r="A104" s="59">
        <v>96</v>
      </c>
      <c r="B104" s="286" t="s">
        <v>317</v>
      </c>
      <c r="C104" s="59">
        <v>478</v>
      </c>
      <c r="D104" s="59">
        <v>478</v>
      </c>
      <c r="E104" s="59">
        <v>18</v>
      </c>
      <c r="F104" s="296">
        <f t="shared" si="3"/>
        <v>496</v>
      </c>
      <c r="G104" s="59"/>
      <c r="H104" s="59">
        <v>496</v>
      </c>
      <c r="I104" s="59"/>
      <c r="J104" s="303"/>
    </row>
    <row r="105" spans="1:10" ht="12.75">
      <c r="A105" s="59">
        <v>97</v>
      </c>
      <c r="B105" s="286" t="s">
        <v>323</v>
      </c>
      <c r="C105" s="59">
        <v>870</v>
      </c>
      <c r="D105" s="59">
        <v>870</v>
      </c>
      <c r="E105" s="59"/>
      <c r="F105" s="296">
        <f t="shared" si="3"/>
        <v>870</v>
      </c>
      <c r="G105" s="59"/>
      <c r="H105" s="59">
        <v>870</v>
      </c>
      <c r="I105" s="59"/>
      <c r="J105" s="303"/>
    </row>
    <row r="106" spans="1:10" ht="12.75">
      <c r="A106" s="59">
        <v>98</v>
      </c>
      <c r="B106" s="297" t="s">
        <v>352</v>
      </c>
      <c r="C106" s="294">
        <v>7879</v>
      </c>
      <c r="D106" s="294">
        <v>7879</v>
      </c>
      <c r="E106" s="294">
        <f>E107+E111</f>
        <v>1050</v>
      </c>
      <c r="F106" s="296">
        <f t="shared" si="3"/>
        <v>8929</v>
      </c>
      <c r="G106" s="59"/>
      <c r="H106" s="294">
        <v>8929</v>
      </c>
      <c r="I106" s="59"/>
      <c r="J106" s="303"/>
    </row>
    <row r="107" spans="1:10" ht="12.75">
      <c r="A107" s="59">
        <v>99</v>
      </c>
      <c r="B107" s="286" t="s">
        <v>77</v>
      </c>
      <c r="C107" s="294">
        <v>7879</v>
      </c>
      <c r="D107" s="294">
        <v>7879</v>
      </c>
      <c r="E107" s="294">
        <f>E108+E109+E110</f>
        <v>129</v>
      </c>
      <c r="F107" s="296">
        <f t="shared" si="3"/>
        <v>8008</v>
      </c>
      <c r="G107" s="59"/>
      <c r="H107" s="294">
        <v>8008</v>
      </c>
      <c r="I107" s="59"/>
      <c r="J107" s="303"/>
    </row>
    <row r="108" spans="1:10" ht="12.75">
      <c r="A108" s="59">
        <v>100</v>
      </c>
      <c r="B108" s="286" t="s">
        <v>316</v>
      </c>
      <c r="C108" s="294">
        <v>2613</v>
      </c>
      <c r="D108" s="294">
        <v>2613</v>
      </c>
      <c r="E108" s="294">
        <v>107</v>
      </c>
      <c r="F108" s="296">
        <f t="shared" si="3"/>
        <v>2720</v>
      </c>
      <c r="G108" s="59"/>
      <c r="H108" s="294">
        <v>2720</v>
      </c>
      <c r="I108" s="59"/>
      <c r="J108" s="303"/>
    </row>
    <row r="109" spans="1:10" ht="12.75">
      <c r="A109" s="59">
        <v>101</v>
      </c>
      <c r="B109" s="286" t="s">
        <v>317</v>
      </c>
      <c r="C109" s="59">
        <v>706</v>
      </c>
      <c r="D109" s="59">
        <v>706</v>
      </c>
      <c r="E109" s="59">
        <v>22</v>
      </c>
      <c r="F109" s="296">
        <f t="shared" si="3"/>
        <v>728</v>
      </c>
      <c r="G109" s="59"/>
      <c r="H109" s="59">
        <v>728</v>
      </c>
      <c r="I109" s="59"/>
      <c r="J109" s="303"/>
    </row>
    <row r="110" spans="1:10" ht="12.75">
      <c r="A110" s="59">
        <v>102</v>
      </c>
      <c r="B110" s="286" t="s">
        <v>323</v>
      </c>
      <c r="C110" s="294">
        <v>4560</v>
      </c>
      <c r="D110" s="294">
        <v>4560</v>
      </c>
      <c r="E110" s="294"/>
      <c r="F110" s="296">
        <f t="shared" si="3"/>
        <v>4560</v>
      </c>
      <c r="G110" s="59"/>
      <c r="H110" s="294">
        <v>4560</v>
      </c>
      <c r="I110" s="59"/>
      <c r="J110" s="303"/>
    </row>
    <row r="111" spans="1:10" ht="12.75">
      <c r="A111" s="59"/>
      <c r="B111" s="286" t="s">
        <v>400</v>
      </c>
      <c r="C111" s="294"/>
      <c r="D111" s="294"/>
      <c r="E111" s="294">
        <v>921</v>
      </c>
      <c r="F111" s="296">
        <v>921</v>
      </c>
      <c r="G111" s="59"/>
      <c r="H111" s="294">
        <v>921</v>
      </c>
      <c r="I111" s="59"/>
      <c r="J111" s="303"/>
    </row>
    <row r="112" spans="1:10" ht="12.75">
      <c r="A112" s="59">
        <v>103</v>
      </c>
      <c r="B112" s="297" t="s">
        <v>353</v>
      </c>
      <c r="C112" s="59">
        <v>919</v>
      </c>
      <c r="D112" s="59">
        <v>919</v>
      </c>
      <c r="E112" s="59"/>
      <c r="F112" s="296">
        <f t="shared" si="3"/>
        <v>919</v>
      </c>
      <c r="G112" s="59"/>
      <c r="H112" s="59">
        <v>919</v>
      </c>
      <c r="I112" s="59"/>
      <c r="J112" s="303"/>
    </row>
    <row r="113" spans="1:10" ht="12.75">
      <c r="A113" s="59">
        <v>104</v>
      </c>
      <c r="B113" s="286" t="s">
        <v>77</v>
      </c>
      <c r="C113" s="59">
        <v>919</v>
      </c>
      <c r="D113" s="59">
        <v>919</v>
      </c>
      <c r="E113" s="59"/>
      <c r="F113" s="296">
        <f t="shared" si="3"/>
        <v>919</v>
      </c>
      <c r="G113" s="59"/>
      <c r="H113" s="59">
        <v>919</v>
      </c>
      <c r="I113" s="59"/>
      <c r="J113" s="303"/>
    </row>
    <row r="114" spans="1:10" ht="12.75">
      <c r="A114" s="59">
        <v>105</v>
      </c>
      <c r="B114" s="286" t="s">
        <v>323</v>
      </c>
      <c r="C114" s="59">
        <v>919</v>
      </c>
      <c r="D114" s="59">
        <v>919</v>
      </c>
      <c r="E114" s="59"/>
      <c r="F114" s="296">
        <f t="shared" si="3"/>
        <v>919</v>
      </c>
      <c r="G114" s="59"/>
      <c r="H114" s="59">
        <v>919</v>
      </c>
      <c r="I114" s="59"/>
      <c r="J114" s="303"/>
    </row>
    <row r="115" spans="1:10" ht="12.75">
      <c r="A115" s="59">
        <v>106</v>
      </c>
      <c r="B115" s="292" t="s">
        <v>354</v>
      </c>
      <c r="C115" s="294">
        <v>4295</v>
      </c>
      <c r="D115" s="294">
        <v>4295</v>
      </c>
      <c r="E115" s="294"/>
      <c r="F115" s="296">
        <f t="shared" si="3"/>
        <v>4295</v>
      </c>
      <c r="G115" s="59">
        <v>0</v>
      </c>
      <c r="H115" s="294">
        <v>4295</v>
      </c>
      <c r="I115" s="59"/>
      <c r="J115" s="303"/>
    </row>
    <row r="116" spans="1:10" ht="12.75">
      <c r="A116" s="59">
        <v>107</v>
      </c>
      <c r="B116" s="286" t="s">
        <v>77</v>
      </c>
      <c r="C116" s="294">
        <v>4295</v>
      </c>
      <c r="D116" s="294">
        <v>4295</v>
      </c>
      <c r="E116" s="294"/>
      <c r="F116" s="296">
        <f t="shared" si="3"/>
        <v>4295</v>
      </c>
      <c r="G116" s="59"/>
      <c r="H116" s="294">
        <v>4295</v>
      </c>
      <c r="I116" s="59"/>
      <c r="J116" s="303"/>
    </row>
    <row r="117" spans="1:10" ht="12.75">
      <c r="A117" s="59">
        <v>108</v>
      </c>
      <c r="B117" s="286" t="s">
        <v>323</v>
      </c>
      <c r="C117" s="294">
        <v>4295</v>
      </c>
      <c r="D117" s="294">
        <v>4295</v>
      </c>
      <c r="E117" s="294"/>
      <c r="F117" s="296">
        <f t="shared" si="3"/>
        <v>4295</v>
      </c>
      <c r="G117" s="59"/>
      <c r="H117" s="294">
        <v>4295</v>
      </c>
      <c r="I117" s="59"/>
      <c r="J117" s="303"/>
    </row>
    <row r="118" spans="1:10" ht="12.75">
      <c r="A118" s="59">
        <v>109</v>
      </c>
      <c r="B118" s="306" t="s">
        <v>389</v>
      </c>
      <c r="C118" s="301">
        <v>33557</v>
      </c>
      <c r="D118" s="301">
        <v>9013</v>
      </c>
      <c r="E118" s="301"/>
      <c r="F118" s="296">
        <f t="shared" si="3"/>
        <v>9013</v>
      </c>
      <c r="G118" s="301">
        <v>9013</v>
      </c>
      <c r="H118" s="295">
        <v>0</v>
      </c>
      <c r="I118" s="59">
        <v>0</v>
      </c>
      <c r="J118" s="303"/>
    </row>
    <row r="119" spans="1:10" ht="12.75">
      <c r="A119" s="59">
        <v>110</v>
      </c>
      <c r="B119" s="307" t="s">
        <v>77</v>
      </c>
      <c r="C119" s="308">
        <v>33557</v>
      </c>
      <c r="D119" s="308">
        <v>9013</v>
      </c>
      <c r="E119" s="308">
        <f>L120</f>
        <v>0</v>
      </c>
      <c r="F119" s="296">
        <f t="shared" si="3"/>
        <v>9013</v>
      </c>
      <c r="G119" s="308">
        <v>9013</v>
      </c>
      <c r="H119" s="59">
        <v>0</v>
      </c>
      <c r="I119" s="59">
        <v>0</v>
      </c>
      <c r="J119" s="303"/>
    </row>
    <row r="120" spans="1:10" ht="12.75">
      <c r="A120" s="59">
        <v>111</v>
      </c>
      <c r="B120" s="309" t="s">
        <v>316</v>
      </c>
      <c r="C120" s="300">
        <v>17935</v>
      </c>
      <c r="D120" s="300">
        <v>6324</v>
      </c>
      <c r="E120" s="300"/>
      <c r="F120" s="296">
        <f t="shared" si="3"/>
        <v>6324</v>
      </c>
      <c r="G120" s="300">
        <v>6324</v>
      </c>
      <c r="H120" s="59">
        <v>0</v>
      </c>
      <c r="I120" s="59">
        <v>0</v>
      </c>
      <c r="J120" s="303"/>
    </row>
    <row r="121" spans="1:10" ht="12.75">
      <c r="A121" s="59">
        <v>112</v>
      </c>
      <c r="B121" s="309" t="s">
        <v>317</v>
      </c>
      <c r="C121" s="300">
        <v>4842</v>
      </c>
      <c r="D121" s="300">
        <v>1654</v>
      </c>
      <c r="E121" s="300"/>
      <c r="F121" s="296">
        <f t="shared" si="3"/>
        <v>1654</v>
      </c>
      <c r="G121" s="300">
        <v>1654</v>
      </c>
      <c r="H121" s="59"/>
      <c r="I121" s="59"/>
      <c r="J121" s="303"/>
    </row>
    <row r="122" spans="1:10" ht="12.75">
      <c r="A122" s="59">
        <v>113</v>
      </c>
      <c r="B122" s="309" t="s">
        <v>323</v>
      </c>
      <c r="C122" s="300">
        <v>10780</v>
      </c>
      <c r="D122" s="300">
        <v>1035</v>
      </c>
      <c r="E122" s="300"/>
      <c r="F122" s="296">
        <f t="shared" si="3"/>
        <v>1035</v>
      </c>
      <c r="G122" s="300">
        <v>1035</v>
      </c>
      <c r="H122" s="59"/>
      <c r="I122" s="59"/>
      <c r="J122" s="303"/>
    </row>
    <row r="123" spans="1:10" ht="12.75">
      <c r="A123" s="59">
        <v>114</v>
      </c>
      <c r="B123" s="306" t="s">
        <v>388</v>
      </c>
      <c r="C123" s="301"/>
      <c r="D123" s="301">
        <v>63446</v>
      </c>
      <c r="E123" s="301">
        <v>422</v>
      </c>
      <c r="F123" s="296">
        <f t="shared" si="3"/>
        <v>63868</v>
      </c>
      <c r="G123" s="301">
        <v>63868</v>
      </c>
      <c r="H123" s="59"/>
      <c r="I123" s="59"/>
      <c r="J123" s="303"/>
    </row>
    <row r="124" spans="1:10" ht="12.75">
      <c r="A124" s="59">
        <v>115</v>
      </c>
      <c r="B124" s="307" t="s">
        <v>77</v>
      </c>
      <c r="C124" s="308"/>
      <c r="D124" s="308">
        <v>63446</v>
      </c>
      <c r="E124" s="308">
        <f>E125+E126</f>
        <v>422</v>
      </c>
      <c r="F124" s="296">
        <f t="shared" si="3"/>
        <v>63868</v>
      </c>
      <c r="G124" s="308">
        <v>63868</v>
      </c>
      <c r="H124" s="59"/>
      <c r="I124" s="59"/>
      <c r="J124" s="303"/>
    </row>
    <row r="125" spans="1:10" ht="12.75">
      <c r="A125" s="59">
        <v>116</v>
      </c>
      <c r="B125" s="309" t="s">
        <v>316</v>
      </c>
      <c r="C125" s="300"/>
      <c r="D125" s="300">
        <v>19107</v>
      </c>
      <c r="E125" s="300">
        <v>378</v>
      </c>
      <c r="F125" s="296">
        <f t="shared" si="3"/>
        <v>19485</v>
      </c>
      <c r="G125" s="300">
        <v>19485</v>
      </c>
      <c r="H125" s="59"/>
      <c r="I125" s="59"/>
      <c r="J125" s="303"/>
    </row>
    <row r="126" spans="1:10" ht="12.75">
      <c r="A126" s="59">
        <v>117</v>
      </c>
      <c r="B126" s="309" t="s">
        <v>317</v>
      </c>
      <c r="C126" s="300"/>
      <c r="D126" s="300">
        <v>5464</v>
      </c>
      <c r="E126" s="300">
        <v>44</v>
      </c>
      <c r="F126" s="296">
        <f t="shared" si="3"/>
        <v>5508</v>
      </c>
      <c r="G126" s="300">
        <v>5508</v>
      </c>
      <c r="H126" s="59"/>
      <c r="I126" s="59"/>
      <c r="J126" s="303"/>
    </row>
    <row r="127" spans="1:10" ht="12.75">
      <c r="A127" s="59">
        <v>118</v>
      </c>
      <c r="B127" s="309" t="s">
        <v>323</v>
      </c>
      <c r="C127" s="300"/>
      <c r="D127" s="300">
        <v>13159</v>
      </c>
      <c r="E127" s="300"/>
      <c r="F127" s="296">
        <f t="shared" si="3"/>
        <v>13159</v>
      </c>
      <c r="G127" s="300">
        <v>13159</v>
      </c>
      <c r="H127" s="59"/>
      <c r="I127" s="59"/>
      <c r="J127" s="303"/>
    </row>
    <row r="128" spans="1:10" ht="12.75">
      <c r="A128" s="59">
        <v>119</v>
      </c>
      <c r="B128" s="309" t="s">
        <v>390</v>
      </c>
      <c r="C128" s="300"/>
      <c r="D128" s="300">
        <v>25716</v>
      </c>
      <c r="E128" s="300"/>
      <c r="F128" s="296">
        <f t="shared" si="3"/>
        <v>25716</v>
      </c>
      <c r="G128" s="300">
        <v>25716</v>
      </c>
      <c r="H128" s="59"/>
      <c r="I128" s="59"/>
      <c r="J128" s="322"/>
    </row>
    <row r="129" spans="1:10" ht="12.75">
      <c r="A129" s="59">
        <v>120</v>
      </c>
      <c r="B129" s="292" t="s">
        <v>355</v>
      </c>
      <c r="C129" s="59">
        <v>385</v>
      </c>
      <c r="D129" s="59">
        <v>385</v>
      </c>
      <c r="E129" s="59">
        <v>10140</v>
      </c>
      <c r="F129" s="296">
        <f t="shared" si="3"/>
        <v>10525</v>
      </c>
      <c r="G129" s="59"/>
      <c r="H129" s="59">
        <v>10525</v>
      </c>
      <c r="I129" s="59">
        <v>0</v>
      </c>
      <c r="J129" s="322"/>
    </row>
    <row r="130" spans="1:10" ht="12.75">
      <c r="A130" s="59">
        <v>121</v>
      </c>
      <c r="B130" s="286" t="s">
        <v>356</v>
      </c>
      <c r="C130" s="59">
        <v>385</v>
      </c>
      <c r="D130" s="59">
        <v>385</v>
      </c>
      <c r="E130" s="59">
        <v>10140</v>
      </c>
      <c r="F130" s="296">
        <f t="shared" si="3"/>
        <v>10525</v>
      </c>
      <c r="G130" s="59"/>
      <c r="H130" s="59">
        <v>10525</v>
      </c>
      <c r="I130" s="59"/>
      <c r="J130" s="322"/>
    </row>
    <row r="131" spans="1:10" ht="12.75">
      <c r="A131" s="59">
        <v>122</v>
      </c>
      <c r="B131" s="292" t="s">
        <v>357</v>
      </c>
      <c r="C131" s="59">
        <v>0</v>
      </c>
      <c r="D131" s="59">
        <v>0</v>
      </c>
      <c r="E131" s="59">
        <v>1941</v>
      </c>
      <c r="F131" s="296">
        <f t="shared" si="3"/>
        <v>1941</v>
      </c>
      <c r="G131" s="59"/>
      <c r="H131" s="59">
        <v>1941</v>
      </c>
      <c r="I131" s="59"/>
      <c r="J131" s="322"/>
    </row>
    <row r="132" spans="1:10" ht="12.75">
      <c r="A132" s="59">
        <v>123</v>
      </c>
      <c r="B132" s="292" t="s">
        <v>358</v>
      </c>
      <c r="C132" s="294">
        <v>11196</v>
      </c>
      <c r="D132" s="294">
        <v>11196</v>
      </c>
      <c r="E132" s="294">
        <v>3220</v>
      </c>
      <c r="F132" s="296">
        <f t="shared" si="3"/>
        <v>14416</v>
      </c>
      <c r="G132" s="294">
        <v>10431</v>
      </c>
      <c r="H132" s="294">
        <v>3985</v>
      </c>
      <c r="I132" s="59">
        <v>0</v>
      </c>
      <c r="J132" s="322"/>
    </row>
    <row r="133" spans="1:10" ht="12.75">
      <c r="A133" s="59">
        <v>124</v>
      </c>
      <c r="B133" s="286" t="s">
        <v>399</v>
      </c>
      <c r="C133" s="294">
        <v>11196</v>
      </c>
      <c r="D133" s="294">
        <v>11196</v>
      </c>
      <c r="E133" s="294">
        <v>3220</v>
      </c>
      <c r="F133" s="296">
        <f t="shared" si="3"/>
        <v>14416</v>
      </c>
      <c r="G133" s="294">
        <v>10431</v>
      </c>
      <c r="H133" s="294">
        <v>3985</v>
      </c>
      <c r="I133" s="59">
        <v>0</v>
      </c>
      <c r="J133" s="322"/>
    </row>
    <row r="134" spans="1:11" ht="12.75">
      <c r="A134" s="59">
        <v>125</v>
      </c>
      <c r="B134" s="286" t="s">
        <v>77</v>
      </c>
      <c r="C134" s="294">
        <v>11196</v>
      </c>
      <c r="D134" s="294">
        <v>11196</v>
      </c>
      <c r="E134" s="294">
        <f>E135+E137</f>
        <v>3220</v>
      </c>
      <c r="F134" s="296">
        <f t="shared" si="3"/>
        <v>14416</v>
      </c>
      <c r="G134" s="294">
        <f>G135+G136+G137</f>
        <v>10431</v>
      </c>
      <c r="H134" s="294">
        <v>3985</v>
      </c>
      <c r="I134" s="59">
        <v>0</v>
      </c>
      <c r="J134" s="322"/>
      <c r="K134" s="303"/>
    </row>
    <row r="135" spans="1:10" ht="12.75">
      <c r="A135" s="59">
        <v>126</v>
      </c>
      <c r="B135" s="286" t="s">
        <v>316</v>
      </c>
      <c r="C135" s="294">
        <v>5678</v>
      </c>
      <c r="D135" s="294">
        <v>5678</v>
      </c>
      <c r="E135" s="294">
        <v>1368</v>
      </c>
      <c r="F135" s="296">
        <f t="shared" si="3"/>
        <v>7046</v>
      </c>
      <c r="G135" s="294">
        <v>7046</v>
      </c>
      <c r="H135" s="59"/>
      <c r="I135" s="59"/>
      <c r="J135" s="322"/>
    </row>
    <row r="136" spans="1:11" ht="12.75">
      <c r="A136" s="59">
        <v>127</v>
      </c>
      <c r="B136" s="286" t="s">
        <v>317</v>
      </c>
      <c r="C136" s="294">
        <v>1533</v>
      </c>
      <c r="D136" s="294">
        <v>1533</v>
      </c>
      <c r="E136" s="294"/>
      <c r="F136" s="296">
        <f t="shared" si="3"/>
        <v>1533</v>
      </c>
      <c r="G136" s="294">
        <v>1533</v>
      </c>
      <c r="H136" s="59"/>
      <c r="I136" s="59"/>
      <c r="J136" s="322"/>
      <c r="K136" s="76"/>
    </row>
    <row r="137" spans="1:11" ht="12.75">
      <c r="A137" s="59">
        <v>128</v>
      </c>
      <c r="B137" s="286" t="s">
        <v>323</v>
      </c>
      <c r="C137" s="294">
        <v>2985</v>
      </c>
      <c r="D137" s="294">
        <v>2985</v>
      </c>
      <c r="E137" s="294">
        <v>1852</v>
      </c>
      <c r="F137" s="296">
        <f t="shared" si="3"/>
        <v>4837</v>
      </c>
      <c r="G137" s="59">
        <v>1852</v>
      </c>
      <c r="H137" s="294">
        <v>2985</v>
      </c>
      <c r="I137" s="59"/>
      <c r="J137" s="322"/>
      <c r="K137" s="76"/>
    </row>
    <row r="138" spans="1:11" ht="13.5" thickBot="1">
      <c r="A138" s="60">
        <v>129</v>
      </c>
      <c r="B138" s="314" t="s">
        <v>359</v>
      </c>
      <c r="C138" s="315">
        <v>1000</v>
      </c>
      <c r="D138" s="315">
        <v>1000</v>
      </c>
      <c r="E138" s="316"/>
      <c r="F138" s="320">
        <f t="shared" si="3"/>
        <v>1000</v>
      </c>
      <c r="G138" s="60"/>
      <c r="H138" s="315">
        <v>1000</v>
      </c>
      <c r="I138" s="59"/>
      <c r="J138" s="322"/>
      <c r="K138" s="76"/>
    </row>
    <row r="139" spans="1:11" ht="14.25" thickBot="1" thickTop="1">
      <c r="A139" s="311">
        <v>130</v>
      </c>
      <c r="B139" s="312" t="s">
        <v>360</v>
      </c>
      <c r="C139" s="313">
        <f>C7+C12+C13+C14+C15+C37+C44+C45+C58+C83+C95+C115+C118+C123+C129+C131+C132+C100</f>
        <v>183500</v>
      </c>
      <c r="D139" s="313">
        <f aca="true" t="shared" si="5" ref="D139:I139">D7+D12+D13+D14+D15+D37+D44+D45+D58+D83+D95+D115+D118+D123+D129+D131+D132+D100</f>
        <v>214497</v>
      </c>
      <c r="E139" s="313">
        <f>E7+E12+E13+E14+E15+E37+E44+E45+E58+E83+E95+E115+E118+E123+E129+E131+E132+E100</f>
        <v>26232</v>
      </c>
      <c r="F139" s="313">
        <f t="shared" si="5"/>
        <v>240729</v>
      </c>
      <c r="G139" s="313">
        <f t="shared" si="5"/>
        <v>163351</v>
      </c>
      <c r="H139" s="313">
        <f t="shared" si="5"/>
        <v>77378</v>
      </c>
      <c r="I139" s="296">
        <f t="shared" si="5"/>
        <v>0</v>
      </c>
      <c r="J139" s="322"/>
      <c r="K139" s="321"/>
    </row>
    <row r="140" spans="1:10" ht="13.5" thickTop="1">
      <c r="A140" s="61">
        <v>131</v>
      </c>
      <c r="B140" s="310" t="s">
        <v>361</v>
      </c>
      <c r="C140" s="317">
        <f>C141+C142+C143+C145</f>
        <v>172415</v>
      </c>
      <c r="D140" s="317">
        <f>D141+D142+D143+D145</f>
        <v>203412</v>
      </c>
      <c r="E140" s="317">
        <f>E141+E142+E143+E145+E151</f>
        <v>7520</v>
      </c>
      <c r="F140" s="317">
        <f>F141+F142+F143+F145+F151</f>
        <v>210932</v>
      </c>
      <c r="G140" s="317">
        <f>G141+G142+G143+G145+G151</f>
        <v>163351</v>
      </c>
      <c r="H140" s="317">
        <f>H141+H142+H143+H145+H151</f>
        <v>47581</v>
      </c>
      <c r="I140" s="59"/>
      <c r="J140" s="322"/>
    </row>
    <row r="141" spans="1:10" ht="12.75">
      <c r="A141" s="59">
        <v>132</v>
      </c>
      <c r="B141" s="297" t="s">
        <v>362</v>
      </c>
      <c r="C141" s="298">
        <f>C10+C55+C61+C66+C75+C80+C86+C92+C108+C103+C120+C125+C135</f>
        <v>59685</v>
      </c>
      <c r="D141" s="298">
        <f>D10+D55+D61+D66+D75+D80+D86+D92+D108+D103+D120+D125+D135</f>
        <v>67181</v>
      </c>
      <c r="E141" s="298">
        <v>3209</v>
      </c>
      <c r="F141" s="298">
        <f>F10+F55+F61+F66+F75+F80+F86+F92+F108+F103+F120+F125+F135</f>
        <v>70390</v>
      </c>
      <c r="G141" s="298">
        <f>G10+G55+G61+G66+G75+G80+G86+G92+G108+G103+G120+G125+G135</f>
        <v>57355</v>
      </c>
      <c r="H141" s="298">
        <f>F141-G141</f>
        <v>13035</v>
      </c>
      <c r="I141" s="299"/>
      <c r="J141" s="322"/>
    </row>
    <row r="142" spans="1:13" ht="12.75">
      <c r="A142" s="59">
        <v>133</v>
      </c>
      <c r="B142" s="297" t="s">
        <v>363</v>
      </c>
      <c r="C142" s="298">
        <f>C11+C56+C62+C67+C76+C81+C87+C93+C109+C104+C121+C126+C136</f>
        <v>16115</v>
      </c>
      <c r="D142" s="298">
        <f>D11+D56+D62+D67+D76+D81+D87+D93+D109+D104+D121+D126+D136</f>
        <v>18391</v>
      </c>
      <c r="E142" s="298">
        <v>294</v>
      </c>
      <c r="F142" s="298">
        <f>F11+F56+F62+F67+F76+F81+F87+F93+F109+F104+F121+F126+F136</f>
        <v>18685</v>
      </c>
      <c r="G142" s="298">
        <f>G11+G56+G62+G67+G76+G81+G87+G93+G109+G104+G121+G126+G136</f>
        <v>15309</v>
      </c>
      <c r="H142" s="298">
        <f>F142-G142</f>
        <v>3376</v>
      </c>
      <c r="I142" s="298">
        <f>I11+I56+I62+I67+I76+I81+I87+I93+I109+I104+I121+I126+I136</f>
        <v>0</v>
      </c>
      <c r="J142" s="322"/>
      <c r="K142" s="303"/>
      <c r="M142" s="303"/>
    </row>
    <row r="143" spans="1:13" ht="12.75">
      <c r="A143" s="59">
        <v>134</v>
      </c>
      <c r="B143" s="297" t="s">
        <v>364</v>
      </c>
      <c r="C143" s="298">
        <f aca="true" t="shared" si="6" ref="C143:H143">C13+C18+C21+C24+C27+C30+C33+C36+C40+C48+C52+C71+C98+C114+C117+C57+C63+C68+C77+C82+C88+C94+C110+C105+C122+C127+C137</f>
        <v>80315</v>
      </c>
      <c r="D143" s="298">
        <f t="shared" si="6"/>
        <v>83729</v>
      </c>
      <c r="E143" s="298">
        <f t="shared" si="6"/>
        <v>3606</v>
      </c>
      <c r="F143" s="298">
        <f t="shared" si="6"/>
        <v>87335</v>
      </c>
      <c r="G143" s="298">
        <f t="shared" si="6"/>
        <v>58513</v>
      </c>
      <c r="H143" s="298">
        <f t="shared" si="6"/>
        <v>28822</v>
      </c>
      <c r="I143" s="299"/>
      <c r="J143" s="322"/>
      <c r="L143" s="303"/>
      <c r="M143" s="303"/>
    </row>
    <row r="144" spans="1:10" ht="12.75">
      <c r="A144" s="59">
        <v>135</v>
      </c>
      <c r="B144" s="297" t="s">
        <v>365</v>
      </c>
      <c r="C144" s="299">
        <v>0</v>
      </c>
      <c r="D144" s="299">
        <v>0</v>
      </c>
      <c r="E144" s="299"/>
      <c r="F144" s="296">
        <f aca="true" t="shared" si="7" ref="F144:F165">E144+D144</f>
        <v>0</v>
      </c>
      <c r="G144" s="299"/>
      <c r="H144" s="299"/>
      <c r="I144" s="299"/>
      <c r="J144" s="322"/>
    </row>
    <row r="145" spans="1:10" ht="12.75">
      <c r="A145" s="59">
        <v>136</v>
      </c>
      <c r="B145" s="297" t="s">
        <v>366</v>
      </c>
      <c r="C145" s="298">
        <f aca="true" t="shared" si="8" ref="C145:H145">C72+C128+C138</f>
        <v>16300</v>
      </c>
      <c r="D145" s="298">
        <f t="shared" si="8"/>
        <v>34111</v>
      </c>
      <c r="E145" s="298">
        <f>E72+E128+E138</f>
        <v>213</v>
      </c>
      <c r="F145" s="298">
        <f>F72+F128+F138</f>
        <v>34324</v>
      </c>
      <c r="G145" s="298">
        <f t="shared" si="8"/>
        <v>32174</v>
      </c>
      <c r="H145" s="298">
        <f t="shared" si="8"/>
        <v>2150</v>
      </c>
      <c r="I145" s="299"/>
      <c r="J145" s="322"/>
    </row>
    <row r="146" spans="1:10" ht="12.75">
      <c r="A146" s="59">
        <v>137</v>
      </c>
      <c r="B146" s="286" t="s">
        <v>367</v>
      </c>
      <c r="C146" s="59">
        <v>0</v>
      </c>
      <c r="D146" s="59">
        <v>0</v>
      </c>
      <c r="E146" s="59"/>
      <c r="F146" s="296">
        <f t="shared" si="7"/>
        <v>0</v>
      </c>
      <c r="G146" s="59">
        <v>0</v>
      </c>
      <c r="H146" s="59">
        <v>0</v>
      </c>
      <c r="I146" s="59"/>
      <c r="J146" s="322"/>
    </row>
    <row r="147" spans="1:10" ht="12.75">
      <c r="A147" s="59">
        <v>138</v>
      </c>
      <c r="B147" s="286" t="s">
        <v>368</v>
      </c>
      <c r="C147" s="294">
        <v>1000</v>
      </c>
      <c r="D147" s="294">
        <v>1000</v>
      </c>
      <c r="E147" s="294"/>
      <c r="F147" s="296">
        <f t="shared" si="7"/>
        <v>1000</v>
      </c>
      <c r="G147" s="59">
        <v>0</v>
      </c>
      <c r="H147" s="294">
        <v>1000</v>
      </c>
      <c r="I147" s="59"/>
      <c r="J147" s="322"/>
    </row>
    <row r="148" spans="1:10" ht="12.75">
      <c r="A148" s="59">
        <v>139</v>
      </c>
      <c r="B148" s="286" t="s">
        <v>369</v>
      </c>
      <c r="C148" s="294">
        <v>15300</v>
      </c>
      <c r="D148" s="294">
        <v>33111</v>
      </c>
      <c r="E148" s="294"/>
      <c r="F148" s="296">
        <f t="shared" si="7"/>
        <v>33111</v>
      </c>
      <c r="G148" s="294">
        <v>31961</v>
      </c>
      <c r="H148" s="294">
        <v>1150</v>
      </c>
      <c r="I148" s="59"/>
      <c r="J148" s="322"/>
    </row>
    <row r="149" spans="1:10" ht="12.75">
      <c r="A149" s="59">
        <v>140</v>
      </c>
      <c r="B149" s="286" t="s">
        <v>370</v>
      </c>
      <c r="C149" s="59">
        <v>0</v>
      </c>
      <c r="D149" s="59"/>
      <c r="E149" s="59"/>
      <c r="F149" s="296">
        <f t="shared" si="7"/>
        <v>0</v>
      </c>
      <c r="G149" s="59">
        <v>0</v>
      </c>
      <c r="H149" s="59">
        <v>0</v>
      </c>
      <c r="I149" s="59"/>
      <c r="J149" s="322"/>
    </row>
    <row r="150" spans="1:10" ht="12.75">
      <c r="A150" s="59">
        <v>141</v>
      </c>
      <c r="B150" s="286" t="s">
        <v>371</v>
      </c>
      <c r="C150" s="59">
        <v>0</v>
      </c>
      <c r="D150" s="59"/>
      <c r="E150" s="59"/>
      <c r="F150" s="296">
        <f t="shared" si="7"/>
        <v>0</v>
      </c>
      <c r="G150" s="59"/>
      <c r="H150" s="59"/>
      <c r="I150" s="59"/>
      <c r="J150" s="322"/>
    </row>
    <row r="151" spans="1:10" ht="12.75">
      <c r="A151" s="59">
        <v>142</v>
      </c>
      <c r="B151" s="297" t="s">
        <v>372</v>
      </c>
      <c r="C151" s="59">
        <v>0</v>
      </c>
      <c r="D151" s="59"/>
      <c r="E151" s="295">
        <v>198</v>
      </c>
      <c r="F151" s="295">
        <v>198</v>
      </c>
      <c r="G151" s="295"/>
      <c r="H151" s="295">
        <v>198</v>
      </c>
      <c r="I151" s="59"/>
      <c r="J151" s="322"/>
    </row>
    <row r="152" spans="1:10" ht="12.75">
      <c r="A152" s="59">
        <v>143</v>
      </c>
      <c r="B152" s="286" t="s">
        <v>373</v>
      </c>
      <c r="C152" s="59">
        <v>0</v>
      </c>
      <c r="D152" s="59"/>
      <c r="E152" s="59"/>
      <c r="F152" s="296">
        <f t="shared" si="7"/>
        <v>0</v>
      </c>
      <c r="G152" s="59">
        <v>0</v>
      </c>
      <c r="H152" s="59">
        <v>0</v>
      </c>
      <c r="I152" s="59"/>
      <c r="J152" s="322"/>
    </row>
    <row r="153" spans="1:10" ht="12.75">
      <c r="A153" s="59">
        <v>144</v>
      </c>
      <c r="B153" s="286" t="s">
        <v>374</v>
      </c>
      <c r="C153" s="59">
        <v>0</v>
      </c>
      <c r="D153" s="59"/>
      <c r="E153" s="59">
        <v>198</v>
      </c>
      <c r="F153" s="296">
        <f t="shared" si="7"/>
        <v>198</v>
      </c>
      <c r="G153" s="59">
        <v>0</v>
      </c>
      <c r="H153" s="59">
        <v>198</v>
      </c>
      <c r="I153" s="59"/>
      <c r="J153" s="322"/>
    </row>
    <row r="154" spans="1:10" ht="12.75">
      <c r="A154" s="59">
        <v>145</v>
      </c>
      <c r="B154" s="292" t="s">
        <v>289</v>
      </c>
      <c r="C154" s="296">
        <f>C158+C156+C155</f>
        <v>11085</v>
      </c>
      <c r="D154" s="296">
        <f>D158+D156+D155</f>
        <v>11085</v>
      </c>
      <c r="E154" s="296">
        <f>E158+E156+E155+E157</f>
        <v>18712</v>
      </c>
      <c r="F154" s="296">
        <f>F158+F156+F155+F157</f>
        <v>29797</v>
      </c>
      <c r="G154" s="296">
        <f>G158+G156+G155+G157</f>
        <v>0</v>
      </c>
      <c r="H154" s="296">
        <f>H158+H156+H155+H157</f>
        <v>29797</v>
      </c>
      <c r="I154" s="296">
        <f>I158+I156+I155+I157</f>
        <v>0</v>
      </c>
      <c r="J154" s="322"/>
    </row>
    <row r="155" spans="1:10" ht="12.75">
      <c r="A155" s="59">
        <v>146</v>
      </c>
      <c r="B155" s="286" t="s">
        <v>375</v>
      </c>
      <c r="C155" s="59">
        <f>C42</f>
        <v>250</v>
      </c>
      <c r="D155" s="59">
        <f>D42</f>
        <v>250</v>
      </c>
      <c r="E155" s="59">
        <f>E42</f>
        <v>0</v>
      </c>
      <c r="F155" s="296">
        <f t="shared" si="7"/>
        <v>250</v>
      </c>
      <c r="G155" s="59">
        <f>G42</f>
        <v>0</v>
      </c>
      <c r="H155" s="59">
        <f>H42</f>
        <v>250</v>
      </c>
      <c r="I155" s="59"/>
      <c r="J155" s="322"/>
    </row>
    <row r="156" spans="1:10" ht="12.75">
      <c r="A156" s="59">
        <v>147</v>
      </c>
      <c r="B156" s="286" t="s">
        <v>376</v>
      </c>
      <c r="C156" s="294">
        <f>C43+C99</f>
        <v>10450</v>
      </c>
      <c r="D156" s="294">
        <f>D43+D99</f>
        <v>10450</v>
      </c>
      <c r="E156" s="294">
        <v>6829</v>
      </c>
      <c r="F156" s="296">
        <f t="shared" si="7"/>
        <v>17279</v>
      </c>
      <c r="G156" s="294">
        <f>G43+G99</f>
        <v>0</v>
      </c>
      <c r="H156" s="294">
        <v>17279</v>
      </c>
      <c r="I156" s="59"/>
      <c r="J156" s="322"/>
    </row>
    <row r="157" spans="1:13" ht="12.75">
      <c r="A157" s="59">
        <v>148</v>
      </c>
      <c r="B157" s="286" t="s">
        <v>377</v>
      </c>
      <c r="C157" s="59">
        <v>0</v>
      </c>
      <c r="D157" s="59">
        <v>0</v>
      </c>
      <c r="E157" s="59">
        <v>1743</v>
      </c>
      <c r="F157" s="296">
        <f t="shared" si="7"/>
        <v>1743</v>
      </c>
      <c r="G157" s="59">
        <v>0</v>
      </c>
      <c r="H157" s="59">
        <v>1743</v>
      </c>
      <c r="I157" s="59"/>
      <c r="J157" s="322"/>
      <c r="M157" s="303"/>
    </row>
    <row r="158" spans="1:10" ht="12.75">
      <c r="A158" s="59">
        <v>149</v>
      </c>
      <c r="B158" s="286" t="s">
        <v>378</v>
      </c>
      <c r="C158" s="59">
        <v>385</v>
      </c>
      <c r="D158" s="59">
        <v>385</v>
      </c>
      <c r="E158" s="59">
        <v>10140</v>
      </c>
      <c r="F158" s="296">
        <f t="shared" si="7"/>
        <v>10525</v>
      </c>
      <c r="G158" s="59">
        <v>0</v>
      </c>
      <c r="H158" s="59">
        <v>10525</v>
      </c>
      <c r="I158" s="59"/>
      <c r="J158" s="322"/>
    </row>
    <row r="159" spans="1:10" ht="12.75">
      <c r="A159" s="59">
        <v>150</v>
      </c>
      <c r="B159" s="292" t="s">
        <v>379</v>
      </c>
      <c r="C159" s="59">
        <v>0</v>
      </c>
      <c r="D159" s="59">
        <v>0</v>
      </c>
      <c r="E159" s="59"/>
      <c r="F159" s="296">
        <f t="shared" si="7"/>
        <v>0</v>
      </c>
      <c r="G159" s="59">
        <v>0</v>
      </c>
      <c r="H159" s="59">
        <v>0</v>
      </c>
      <c r="I159" s="59"/>
      <c r="J159" s="322"/>
    </row>
    <row r="160" spans="1:10" ht="12.75">
      <c r="A160" s="59">
        <v>151</v>
      </c>
      <c r="B160" s="286" t="s">
        <v>380</v>
      </c>
      <c r="C160" s="59"/>
      <c r="D160" s="59"/>
      <c r="E160" s="59"/>
      <c r="F160" s="296">
        <f t="shared" si="7"/>
        <v>0</v>
      </c>
      <c r="G160" s="59"/>
      <c r="H160" s="59"/>
      <c r="I160" s="59"/>
      <c r="J160" s="322"/>
    </row>
    <row r="161" spans="1:10" ht="12.75">
      <c r="A161" s="59">
        <v>152</v>
      </c>
      <c r="B161" s="286" t="s">
        <v>381</v>
      </c>
      <c r="C161" s="59"/>
      <c r="D161" s="59"/>
      <c r="E161" s="59"/>
      <c r="F161" s="296">
        <f t="shared" si="7"/>
        <v>0</v>
      </c>
      <c r="G161" s="59"/>
      <c r="H161" s="59"/>
      <c r="I161" s="59"/>
      <c r="J161" s="322"/>
    </row>
    <row r="162" spans="1:12" ht="12.75">
      <c r="A162" s="59">
        <v>153</v>
      </c>
      <c r="B162" s="292" t="s">
        <v>382</v>
      </c>
      <c r="C162" s="296">
        <f aca="true" t="shared" si="9" ref="C162:I162">C140+C154+C159</f>
        <v>183500</v>
      </c>
      <c r="D162" s="296">
        <f>D140+D154+D159+D151</f>
        <v>214497</v>
      </c>
      <c r="E162" s="296">
        <f t="shared" si="9"/>
        <v>26232</v>
      </c>
      <c r="F162" s="296">
        <f>F140+F154+F159</f>
        <v>240729</v>
      </c>
      <c r="G162" s="296">
        <f t="shared" si="9"/>
        <v>163351</v>
      </c>
      <c r="H162" s="296">
        <f t="shared" si="9"/>
        <v>77378</v>
      </c>
      <c r="I162" s="296">
        <f t="shared" si="9"/>
        <v>0</v>
      </c>
      <c r="J162" s="322"/>
      <c r="K162" s="303"/>
      <c r="L162" s="303"/>
    </row>
    <row r="163" spans="1:12" ht="12.75">
      <c r="A163" s="59">
        <v>154</v>
      </c>
      <c r="B163" s="292" t="s">
        <v>383</v>
      </c>
      <c r="C163" s="59">
        <v>0</v>
      </c>
      <c r="D163" s="59"/>
      <c r="E163" s="59"/>
      <c r="F163" s="296">
        <f t="shared" si="7"/>
        <v>0</v>
      </c>
      <c r="G163" s="59">
        <v>0</v>
      </c>
      <c r="H163" s="59">
        <v>0</v>
      </c>
      <c r="I163" s="59"/>
      <c r="J163" s="75"/>
      <c r="L163" s="303"/>
    </row>
    <row r="164" spans="1:10" ht="12.75">
      <c r="A164" s="59">
        <v>155</v>
      </c>
      <c r="B164" s="286" t="s">
        <v>384</v>
      </c>
      <c r="C164" s="59"/>
      <c r="D164" s="59"/>
      <c r="E164" s="59"/>
      <c r="F164" s="296">
        <f t="shared" si="7"/>
        <v>0</v>
      </c>
      <c r="G164" s="59"/>
      <c r="H164" s="59"/>
      <c r="I164" s="59"/>
      <c r="J164" s="75"/>
    </row>
    <row r="165" spans="1:12" ht="12.75">
      <c r="A165" s="59">
        <v>156</v>
      </c>
      <c r="B165" s="286" t="s">
        <v>385</v>
      </c>
      <c r="C165" s="59"/>
      <c r="D165" s="59"/>
      <c r="E165" s="59"/>
      <c r="F165" s="296">
        <f t="shared" si="7"/>
        <v>0</v>
      </c>
      <c r="G165" s="59"/>
      <c r="H165" s="59"/>
      <c r="I165" s="59"/>
      <c r="J165" s="75"/>
      <c r="L165" s="303"/>
    </row>
    <row r="166" spans="1:10" ht="12.75">
      <c r="A166" s="59">
        <v>157</v>
      </c>
      <c r="B166" s="292" t="s">
        <v>386</v>
      </c>
      <c r="C166" s="296">
        <f aca="true" t="shared" si="10" ref="C166:I166">C162+C163</f>
        <v>183500</v>
      </c>
      <c r="D166" s="296">
        <f t="shared" si="10"/>
        <v>214497</v>
      </c>
      <c r="E166" s="296">
        <f t="shared" si="10"/>
        <v>26232</v>
      </c>
      <c r="F166" s="296">
        <f>F162+F163</f>
        <v>240729</v>
      </c>
      <c r="G166" s="296">
        <f t="shared" si="10"/>
        <v>163351</v>
      </c>
      <c r="H166" s="296">
        <f t="shared" si="10"/>
        <v>77378</v>
      </c>
      <c r="I166" s="296">
        <f t="shared" si="10"/>
        <v>0</v>
      </c>
      <c r="J166" s="322"/>
    </row>
    <row r="168" spans="5:6" ht="12.75">
      <c r="E168" s="303"/>
      <c r="F168" s="303"/>
    </row>
  </sheetData>
  <sheetProtection/>
  <mergeCells count="3">
    <mergeCell ref="A1:K1"/>
    <mergeCell ref="A2:K2"/>
    <mergeCell ref="G4:I4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9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7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75390625" style="355" customWidth="1"/>
    <col min="2" max="2" width="51.875" style="348" customWidth="1"/>
    <col min="3" max="6" width="10.75390625" style="348" customWidth="1"/>
    <col min="7" max="7" width="10.75390625" style="349" customWidth="1"/>
    <col min="8" max="16384" width="9.125" style="48" customWidth="1"/>
  </cols>
  <sheetData>
    <row r="1" spans="1:7" ht="15">
      <c r="A1" s="573" t="s">
        <v>647</v>
      </c>
      <c r="B1" s="573"/>
      <c r="C1" s="573"/>
      <c r="D1" s="573"/>
      <c r="E1" s="573"/>
      <c r="F1" s="573"/>
      <c r="G1" s="573"/>
    </row>
    <row r="2" spans="1:7" ht="15">
      <c r="A2" s="340"/>
      <c r="B2" s="340"/>
      <c r="C2" s="340"/>
      <c r="D2" s="340"/>
      <c r="E2" s="340"/>
      <c r="F2" s="340"/>
      <c r="G2" s="340"/>
    </row>
    <row r="3" spans="1:7" ht="15">
      <c r="A3" s="340"/>
      <c r="B3" s="340"/>
      <c r="C3" s="340"/>
      <c r="D3" s="340"/>
      <c r="E3" s="340"/>
      <c r="F3" s="340"/>
      <c r="G3" s="340"/>
    </row>
    <row r="4" spans="1:7" ht="15">
      <c r="A4" s="340"/>
      <c r="B4" s="340"/>
      <c r="C4" s="340"/>
      <c r="D4" s="340"/>
      <c r="E4" s="340"/>
      <c r="F4" s="340"/>
      <c r="G4" s="340"/>
    </row>
    <row r="5" spans="1:7" ht="30.75" customHeight="1">
      <c r="A5" s="574" t="s">
        <v>406</v>
      </c>
      <c r="B5" s="574"/>
      <c r="C5" s="574"/>
      <c r="D5" s="574"/>
      <c r="E5" s="574"/>
      <c r="F5" s="574"/>
      <c r="G5" s="574"/>
    </row>
    <row r="6" spans="1:7" ht="30.75" customHeight="1">
      <c r="A6" s="341"/>
      <c r="B6" s="341"/>
      <c r="C6" s="341"/>
      <c r="D6" s="341"/>
      <c r="E6" s="341"/>
      <c r="F6" s="341"/>
      <c r="G6" s="341"/>
    </row>
    <row r="7" spans="1:7" ht="30.75" customHeight="1">
      <c r="A7" s="341"/>
      <c r="B7" s="341"/>
      <c r="C7" s="341"/>
      <c r="D7" s="341"/>
      <c r="E7" s="341"/>
      <c r="F7" s="341"/>
      <c r="G7" s="341"/>
    </row>
    <row r="8" spans="1:7" ht="15.75" thickBot="1">
      <c r="A8" s="575" t="s">
        <v>1</v>
      </c>
      <c r="B8" s="575"/>
      <c r="C8" s="575"/>
      <c r="D8" s="575"/>
      <c r="E8" s="575"/>
      <c r="F8" s="575"/>
      <c r="G8" s="575"/>
    </row>
    <row r="9" spans="1:7" ht="39.75" customHeight="1">
      <c r="A9" s="576" t="s">
        <v>2</v>
      </c>
      <c r="B9" s="578" t="s">
        <v>407</v>
      </c>
      <c r="C9" s="580" t="s">
        <v>408</v>
      </c>
      <c r="D9" s="342" t="s">
        <v>409</v>
      </c>
      <c r="E9" s="342" t="s">
        <v>419</v>
      </c>
      <c r="F9" s="342" t="s">
        <v>156</v>
      </c>
      <c r="G9" s="580" t="s">
        <v>403</v>
      </c>
    </row>
    <row r="10" spans="1:7" ht="16.5" customHeight="1" thickBot="1">
      <c r="A10" s="577"/>
      <c r="B10" s="579"/>
      <c r="C10" s="581"/>
      <c r="D10" s="367"/>
      <c r="E10" s="367" t="s">
        <v>420</v>
      </c>
      <c r="F10" s="367"/>
      <c r="G10" s="581"/>
    </row>
    <row r="11" spans="1:7" ht="19.5" customHeight="1">
      <c r="A11" s="364" t="s">
        <v>410</v>
      </c>
      <c r="B11" s="365" t="s">
        <v>411</v>
      </c>
      <c r="C11" s="366">
        <v>0</v>
      </c>
      <c r="D11" s="366">
        <v>5955</v>
      </c>
      <c r="E11" s="366">
        <v>5955</v>
      </c>
      <c r="F11" s="366"/>
      <c r="G11" s="366">
        <v>5955</v>
      </c>
    </row>
    <row r="12" spans="1:7" ht="19.5" customHeight="1">
      <c r="A12" s="356" t="s">
        <v>412</v>
      </c>
      <c r="B12" s="344" t="s">
        <v>413</v>
      </c>
      <c r="C12" s="360">
        <v>0</v>
      </c>
      <c r="D12" s="360">
        <v>450</v>
      </c>
      <c r="E12" s="360">
        <v>450</v>
      </c>
      <c r="F12" s="360"/>
      <c r="G12" s="360">
        <v>450</v>
      </c>
    </row>
    <row r="13" spans="1:7" ht="19.5" customHeight="1">
      <c r="A13" s="356" t="s">
        <v>414</v>
      </c>
      <c r="B13" s="344" t="s">
        <v>415</v>
      </c>
      <c r="C13" s="361">
        <v>0</v>
      </c>
      <c r="D13" s="361">
        <v>4045</v>
      </c>
      <c r="E13" s="361">
        <v>4045</v>
      </c>
      <c r="F13" s="361"/>
      <c r="G13" s="362">
        <v>4045</v>
      </c>
    </row>
    <row r="14" spans="1:7" ht="19.5" customHeight="1">
      <c r="A14" s="357" t="s">
        <v>416</v>
      </c>
      <c r="B14" s="361" t="s">
        <v>417</v>
      </c>
      <c r="C14" s="361">
        <v>250</v>
      </c>
      <c r="D14" s="361"/>
      <c r="E14" s="361">
        <v>250</v>
      </c>
      <c r="F14" s="363"/>
      <c r="G14" s="361">
        <v>250</v>
      </c>
    </row>
    <row r="15" spans="1:7" ht="19.5" customHeight="1">
      <c r="A15" s="356" t="s">
        <v>421</v>
      </c>
      <c r="B15" s="270" t="s">
        <v>426</v>
      </c>
      <c r="C15" s="361"/>
      <c r="D15" s="361"/>
      <c r="E15" s="361"/>
      <c r="F15" s="361">
        <v>1387</v>
      </c>
      <c r="G15" s="361">
        <v>1387</v>
      </c>
    </row>
    <row r="16" spans="1:7" ht="19.5" customHeight="1">
      <c r="A16" s="356" t="s">
        <v>422</v>
      </c>
      <c r="B16" s="270" t="s">
        <v>427</v>
      </c>
      <c r="C16" s="361"/>
      <c r="D16" s="361"/>
      <c r="E16" s="361"/>
      <c r="F16" s="361">
        <v>921</v>
      </c>
      <c r="G16" s="361">
        <v>921</v>
      </c>
    </row>
    <row r="17" spans="1:7" ht="19.5" customHeight="1">
      <c r="A17" s="356" t="s">
        <v>423</v>
      </c>
      <c r="B17" s="270" t="s">
        <v>428</v>
      </c>
      <c r="C17" s="361"/>
      <c r="D17" s="361"/>
      <c r="E17" s="361"/>
      <c r="F17" s="361">
        <v>1321</v>
      </c>
      <c r="G17" s="361">
        <v>1321</v>
      </c>
    </row>
    <row r="18" spans="1:7" ht="19.5" customHeight="1">
      <c r="A18" s="357" t="s">
        <v>424</v>
      </c>
      <c r="B18" s="270" t="s">
        <v>429</v>
      </c>
      <c r="C18" s="361"/>
      <c r="D18" s="361"/>
      <c r="E18" s="361"/>
      <c r="F18" s="361">
        <v>3200</v>
      </c>
      <c r="G18" s="361">
        <v>3200</v>
      </c>
    </row>
    <row r="19" spans="1:8" ht="19.5" customHeight="1" thickBot="1">
      <c r="A19" s="343" t="s">
        <v>425</v>
      </c>
      <c r="B19" s="358" t="s">
        <v>418</v>
      </c>
      <c r="C19" s="359">
        <f>SUM(C11:C14)</f>
        <v>250</v>
      </c>
      <c r="D19" s="359">
        <f>SUM(D11:D14)</f>
        <v>10450</v>
      </c>
      <c r="E19" s="359">
        <f>SUM(E11:E14)</f>
        <v>10700</v>
      </c>
      <c r="F19" s="359">
        <f>SUM(F11:F18)</f>
        <v>6829</v>
      </c>
      <c r="G19" s="359">
        <f>SUM(G11:G18)</f>
        <v>17529</v>
      </c>
      <c r="H19" s="345"/>
    </row>
    <row r="20" spans="1:7" ht="15">
      <c r="A20" s="346"/>
      <c r="B20" s="48"/>
      <c r="C20" s="48"/>
      <c r="D20" s="48"/>
      <c r="E20" s="48"/>
      <c r="F20" s="48"/>
      <c r="G20" s="347"/>
    </row>
    <row r="21" ht="15">
      <c r="A21" s="346"/>
    </row>
    <row r="22" ht="15">
      <c r="A22" s="346"/>
    </row>
    <row r="23" ht="15">
      <c r="A23" s="346"/>
    </row>
    <row r="24" ht="15">
      <c r="A24" s="350"/>
    </row>
    <row r="25" ht="15">
      <c r="A25" s="351"/>
    </row>
    <row r="26" ht="15">
      <c r="A26" s="346"/>
    </row>
    <row r="27" ht="15">
      <c r="A27" s="346"/>
    </row>
    <row r="28" ht="15">
      <c r="A28" s="346"/>
    </row>
    <row r="29" ht="15">
      <c r="A29" s="346"/>
    </row>
    <row r="30" ht="15">
      <c r="A30" s="346"/>
    </row>
    <row r="31" ht="15">
      <c r="A31" s="346"/>
    </row>
    <row r="32" spans="1:7" s="348" customFormat="1" ht="15">
      <c r="A32" s="346"/>
      <c r="G32" s="349"/>
    </row>
    <row r="33" spans="1:7" s="348" customFormat="1" ht="15">
      <c r="A33" s="346"/>
      <c r="G33" s="349"/>
    </row>
    <row r="34" spans="1:7" s="348" customFormat="1" ht="15">
      <c r="A34" s="346"/>
      <c r="G34" s="349"/>
    </row>
    <row r="35" spans="1:7" s="348" customFormat="1" ht="15">
      <c r="A35" s="346"/>
      <c r="G35" s="349"/>
    </row>
    <row r="36" spans="1:7" s="348" customFormat="1" ht="15">
      <c r="A36" s="346"/>
      <c r="G36" s="349"/>
    </row>
    <row r="37" spans="1:7" s="348" customFormat="1" ht="15">
      <c r="A37" s="350"/>
      <c r="G37" s="349"/>
    </row>
    <row r="38" spans="1:7" s="348" customFormat="1" ht="15">
      <c r="A38" s="350"/>
      <c r="G38" s="349"/>
    </row>
    <row r="39" spans="1:7" s="348" customFormat="1" ht="15">
      <c r="A39" s="346"/>
      <c r="G39" s="349"/>
    </row>
    <row r="40" spans="1:7" s="348" customFormat="1" ht="15">
      <c r="A40" s="346"/>
      <c r="G40" s="349"/>
    </row>
    <row r="41" spans="1:7" s="348" customFormat="1" ht="15">
      <c r="A41" s="346"/>
      <c r="G41" s="349"/>
    </row>
    <row r="42" spans="1:7" s="348" customFormat="1" ht="15">
      <c r="A42" s="346"/>
      <c r="G42" s="349"/>
    </row>
    <row r="43" spans="1:7" s="348" customFormat="1" ht="15">
      <c r="A43" s="346"/>
      <c r="G43" s="349"/>
    </row>
    <row r="44" spans="1:7" s="348" customFormat="1" ht="15">
      <c r="A44" s="350"/>
      <c r="G44" s="349"/>
    </row>
    <row r="45" spans="1:7" s="348" customFormat="1" ht="15">
      <c r="A45" s="346"/>
      <c r="G45" s="349"/>
    </row>
    <row r="46" spans="1:7" s="348" customFormat="1" ht="15">
      <c r="A46" s="346"/>
      <c r="G46" s="349"/>
    </row>
    <row r="47" spans="1:7" s="348" customFormat="1" ht="15">
      <c r="A47" s="346"/>
      <c r="G47" s="349"/>
    </row>
    <row r="48" spans="1:7" s="348" customFormat="1" ht="15">
      <c r="A48" s="346"/>
      <c r="G48" s="349"/>
    </row>
    <row r="49" spans="1:7" s="348" customFormat="1" ht="15">
      <c r="A49" s="346"/>
      <c r="G49" s="349"/>
    </row>
    <row r="50" spans="1:7" s="348" customFormat="1" ht="15">
      <c r="A50" s="346"/>
      <c r="G50" s="349"/>
    </row>
    <row r="51" spans="1:7" s="348" customFormat="1" ht="15">
      <c r="A51" s="346"/>
      <c r="G51" s="349"/>
    </row>
    <row r="52" spans="1:7" s="348" customFormat="1" ht="15">
      <c r="A52" s="346"/>
      <c r="G52" s="349"/>
    </row>
    <row r="53" spans="1:7" s="348" customFormat="1" ht="15">
      <c r="A53" s="346"/>
      <c r="G53" s="349"/>
    </row>
    <row r="54" spans="1:7" s="348" customFormat="1" ht="15">
      <c r="A54" s="346"/>
      <c r="G54" s="349"/>
    </row>
    <row r="55" spans="1:7" s="348" customFormat="1" ht="15">
      <c r="A55" s="346"/>
      <c r="G55" s="349"/>
    </row>
    <row r="56" spans="1:7" s="348" customFormat="1" ht="15">
      <c r="A56" s="346"/>
      <c r="G56" s="349"/>
    </row>
    <row r="57" spans="1:7" s="348" customFormat="1" ht="15">
      <c r="A57" s="346"/>
      <c r="G57" s="349"/>
    </row>
    <row r="58" spans="1:7" s="348" customFormat="1" ht="15">
      <c r="A58" s="346"/>
      <c r="G58" s="349"/>
    </row>
    <row r="59" spans="1:7" s="348" customFormat="1" ht="15">
      <c r="A59" s="346"/>
      <c r="G59" s="349"/>
    </row>
    <row r="60" spans="1:7" s="348" customFormat="1" ht="15">
      <c r="A60" s="346"/>
      <c r="G60" s="349"/>
    </row>
    <row r="61" spans="1:7" s="348" customFormat="1" ht="15">
      <c r="A61" s="346"/>
      <c r="G61" s="349"/>
    </row>
    <row r="62" spans="1:7" s="348" customFormat="1" ht="15">
      <c r="A62" s="346"/>
      <c r="G62" s="349"/>
    </row>
    <row r="63" spans="1:7" s="348" customFormat="1" ht="15">
      <c r="A63" s="346"/>
      <c r="G63" s="349"/>
    </row>
    <row r="64" spans="1:7" s="348" customFormat="1" ht="15">
      <c r="A64" s="346"/>
      <c r="G64" s="349"/>
    </row>
    <row r="65" spans="1:7" s="348" customFormat="1" ht="15">
      <c r="A65" s="346"/>
      <c r="G65" s="349"/>
    </row>
    <row r="66" spans="1:7" s="348" customFormat="1" ht="15">
      <c r="A66" s="346"/>
      <c r="G66" s="349"/>
    </row>
    <row r="67" spans="1:7" s="348" customFormat="1" ht="15">
      <c r="A67" s="346"/>
      <c r="G67" s="349"/>
    </row>
    <row r="68" spans="1:7" s="348" customFormat="1" ht="15">
      <c r="A68" s="350"/>
      <c r="G68" s="349"/>
    </row>
    <row r="69" spans="1:7" s="348" customFormat="1" ht="15">
      <c r="A69" s="350"/>
      <c r="G69" s="349"/>
    </row>
    <row r="70" spans="1:7" s="348" customFormat="1" ht="15">
      <c r="A70" s="346"/>
      <c r="G70" s="349"/>
    </row>
    <row r="71" spans="1:7" s="348" customFormat="1" ht="15">
      <c r="A71" s="346"/>
      <c r="G71" s="349"/>
    </row>
    <row r="72" spans="1:7" s="348" customFormat="1" ht="15">
      <c r="A72" s="346"/>
      <c r="G72" s="349"/>
    </row>
    <row r="73" spans="1:7" s="348" customFormat="1" ht="15">
      <c r="A73" s="346"/>
      <c r="G73" s="349"/>
    </row>
    <row r="74" spans="1:7" s="348" customFormat="1" ht="15">
      <c r="A74" s="346"/>
      <c r="G74" s="349"/>
    </row>
    <row r="75" spans="1:7" s="348" customFormat="1" ht="15">
      <c r="A75" s="346"/>
      <c r="G75" s="349"/>
    </row>
    <row r="76" spans="1:7" s="348" customFormat="1" ht="15">
      <c r="A76" s="346"/>
      <c r="G76" s="349"/>
    </row>
    <row r="77" spans="1:7" s="348" customFormat="1" ht="15">
      <c r="A77" s="346"/>
      <c r="G77" s="349"/>
    </row>
    <row r="78" spans="1:7" s="348" customFormat="1" ht="15">
      <c r="A78" s="346"/>
      <c r="G78" s="349"/>
    </row>
    <row r="79" spans="1:7" s="348" customFormat="1" ht="15">
      <c r="A79" s="346"/>
      <c r="G79" s="349"/>
    </row>
    <row r="80" spans="1:7" s="348" customFormat="1" ht="15">
      <c r="A80" s="346"/>
      <c r="G80" s="349"/>
    </row>
    <row r="81" spans="1:7" s="348" customFormat="1" ht="15">
      <c r="A81" s="346"/>
      <c r="G81" s="349"/>
    </row>
    <row r="82" spans="1:7" s="348" customFormat="1" ht="15">
      <c r="A82" s="346"/>
      <c r="G82" s="349"/>
    </row>
    <row r="83" spans="1:7" s="348" customFormat="1" ht="15">
      <c r="A83" s="346"/>
      <c r="G83" s="349"/>
    </row>
    <row r="84" spans="1:7" s="348" customFormat="1" ht="15">
      <c r="A84" s="346"/>
      <c r="G84" s="349"/>
    </row>
    <row r="85" spans="1:7" s="348" customFormat="1" ht="15">
      <c r="A85" s="346"/>
      <c r="G85" s="349"/>
    </row>
    <row r="86" spans="1:7" s="348" customFormat="1" ht="15">
      <c r="A86" s="346"/>
      <c r="G86" s="349"/>
    </row>
    <row r="87" spans="1:7" s="348" customFormat="1" ht="15">
      <c r="A87" s="346"/>
      <c r="G87" s="349"/>
    </row>
    <row r="88" spans="1:7" s="348" customFormat="1" ht="15">
      <c r="A88" s="346"/>
      <c r="G88" s="349"/>
    </row>
    <row r="89" spans="1:7" s="348" customFormat="1" ht="15">
      <c r="A89" s="346"/>
      <c r="G89" s="349"/>
    </row>
    <row r="90" spans="1:7" s="348" customFormat="1" ht="15">
      <c r="A90" s="346"/>
      <c r="G90" s="349"/>
    </row>
    <row r="91" spans="1:7" s="348" customFormat="1" ht="15">
      <c r="A91" s="346"/>
      <c r="G91" s="349"/>
    </row>
    <row r="92" spans="1:7" s="348" customFormat="1" ht="15">
      <c r="A92" s="346"/>
      <c r="G92" s="349"/>
    </row>
    <row r="93" spans="1:7" s="348" customFormat="1" ht="15">
      <c r="A93" s="350"/>
      <c r="G93" s="349"/>
    </row>
    <row r="94" spans="1:7" s="348" customFormat="1" ht="15">
      <c r="A94" s="350"/>
      <c r="G94" s="349"/>
    </row>
    <row r="95" spans="1:7" s="348" customFormat="1" ht="15">
      <c r="A95" s="346"/>
      <c r="G95" s="349"/>
    </row>
    <row r="96" spans="1:7" s="348" customFormat="1" ht="15">
      <c r="A96" s="346"/>
      <c r="G96" s="349"/>
    </row>
    <row r="97" spans="1:7" s="348" customFormat="1" ht="15">
      <c r="A97" s="346"/>
      <c r="G97" s="349"/>
    </row>
    <row r="98" spans="1:7" s="348" customFormat="1" ht="15">
      <c r="A98" s="346"/>
      <c r="G98" s="349"/>
    </row>
    <row r="99" spans="1:7" s="348" customFormat="1" ht="15">
      <c r="A99" s="346"/>
      <c r="G99" s="349"/>
    </row>
    <row r="100" spans="1:7" s="348" customFormat="1" ht="15">
      <c r="A100" s="346"/>
      <c r="G100" s="349"/>
    </row>
    <row r="101" spans="1:7" s="348" customFormat="1" ht="15">
      <c r="A101" s="346"/>
      <c r="G101" s="349"/>
    </row>
    <row r="102" spans="1:7" s="348" customFormat="1" ht="15">
      <c r="A102" s="346"/>
      <c r="G102" s="349"/>
    </row>
    <row r="103" spans="1:7" s="348" customFormat="1" ht="15">
      <c r="A103" s="346"/>
      <c r="G103" s="349"/>
    </row>
    <row r="104" spans="1:7" s="348" customFormat="1" ht="15">
      <c r="A104" s="350"/>
      <c r="G104" s="349"/>
    </row>
    <row r="105" spans="1:7" s="348" customFormat="1" ht="15">
      <c r="A105" s="346"/>
      <c r="G105" s="349"/>
    </row>
    <row r="106" spans="1:7" s="348" customFormat="1" ht="15">
      <c r="A106" s="346"/>
      <c r="G106" s="349"/>
    </row>
    <row r="107" spans="1:7" s="348" customFormat="1" ht="15">
      <c r="A107" s="346"/>
      <c r="G107" s="349"/>
    </row>
    <row r="108" spans="1:7" s="348" customFormat="1" ht="15">
      <c r="A108" s="346"/>
      <c r="G108" s="349"/>
    </row>
    <row r="109" spans="1:7" s="348" customFormat="1" ht="15">
      <c r="A109" s="346"/>
      <c r="G109" s="349"/>
    </row>
    <row r="110" spans="1:7" s="348" customFormat="1" ht="15">
      <c r="A110" s="346"/>
      <c r="G110" s="349"/>
    </row>
    <row r="111" spans="1:7" s="348" customFormat="1" ht="15">
      <c r="A111" s="346"/>
      <c r="G111" s="349"/>
    </row>
    <row r="112" spans="1:7" s="348" customFormat="1" ht="15">
      <c r="A112" s="346"/>
      <c r="G112" s="349"/>
    </row>
    <row r="113" spans="1:7" s="348" customFormat="1" ht="15">
      <c r="A113" s="346"/>
      <c r="G113" s="349"/>
    </row>
    <row r="114" spans="1:7" s="348" customFormat="1" ht="15">
      <c r="A114" s="346"/>
      <c r="G114" s="349"/>
    </row>
    <row r="115" spans="1:7" s="348" customFormat="1" ht="15">
      <c r="A115" s="346"/>
      <c r="G115" s="349"/>
    </row>
    <row r="116" spans="1:7" s="348" customFormat="1" ht="15">
      <c r="A116" s="346"/>
      <c r="G116" s="349"/>
    </row>
    <row r="117" spans="1:7" s="348" customFormat="1" ht="15">
      <c r="A117" s="346"/>
      <c r="G117" s="349"/>
    </row>
    <row r="118" spans="1:7" s="348" customFormat="1" ht="15">
      <c r="A118" s="350"/>
      <c r="G118" s="349"/>
    </row>
    <row r="119" spans="1:7" s="348" customFormat="1" ht="15">
      <c r="A119" s="346"/>
      <c r="G119" s="349"/>
    </row>
    <row r="120" spans="1:7" s="348" customFormat="1" ht="15">
      <c r="A120" s="346"/>
      <c r="G120" s="349"/>
    </row>
    <row r="121" spans="1:7" s="348" customFormat="1" ht="15">
      <c r="A121" s="346"/>
      <c r="G121" s="349"/>
    </row>
    <row r="122" spans="1:7" s="348" customFormat="1" ht="15">
      <c r="A122" s="346"/>
      <c r="G122" s="349"/>
    </row>
    <row r="123" spans="1:7" s="348" customFormat="1" ht="15">
      <c r="A123" s="346"/>
      <c r="G123" s="349"/>
    </row>
    <row r="124" spans="1:7" s="348" customFormat="1" ht="15">
      <c r="A124" s="346"/>
      <c r="G124" s="349"/>
    </row>
    <row r="125" spans="1:7" s="348" customFormat="1" ht="15">
      <c r="A125" s="346"/>
      <c r="G125" s="349"/>
    </row>
    <row r="126" spans="1:7" s="348" customFormat="1" ht="15">
      <c r="A126" s="346"/>
      <c r="G126" s="349"/>
    </row>
    <row r="127" spans="1:7" s="348" customFormat="1" ht="15">
      <c r="A127" s="346"/>
      <c r="G127" s="349"/>
    </row>
    <row r="128" spans="1:7" s="348" customFormat="1" ht="15">
      <c r="A128" s="346"/>
      <c r="G128" s="349"/>
    </row>
    <row r="129" spans="1:7" s="348" customFormat="1" ht="15">
      <c r="A129" s="346"/>
      <c r="G129" s="349"/>
    </row>
    <row r="130" spans="1:7" s="348" customFormat="1" ht="15">
      <c r="A130" s="346"/>
      <c r="G130" s="349"/>
    </row>
    <row r="131" spans="1:7" s="348" customFormat="1" ht="15">
      <c r="A131" s="346"/>
      <c r="G131" s="349"/>
    </row>
    <row r="132" spans="1:7" s="348" customFormat="1" ht="15">
      <c r="A132" s="346"/>
      <c r="G132" s="349"/>
    </row>
    <row r="133" spans="1:7" s="348" customFormat="1" ht="15">
      <c r="A133" s="346"/>
      <c r="G133" s="349"/>
    </row>
    <row r="134" spans="1:7" s="348" customFormat="1" ht="15">
      <c r="A134" s="346"/>
      <c r="G134" s="349"/>
    </row>
    <row r="135" spans="1:7" s="348" customFormat="1" ht="15">
      <c r="A135" s="346"/>
      <c r="G135" s="349"/>
    </row>
    <row r="136" spans="1:7" s="348" customFormat="1" ht="15">
      <c r="A136" s="346"/>
      <c r="G136" s="349"/>
    </row>
    <row r="137" spans="1:7" s="348" customFormat="1" ht="15">
      <c r="A137" s="346"/>
      <c r="G137" s="349"/>
    </row>
    <row r="138" spans="1:7" s="348" customFormat="1" ht="15">
      <c r="A138" s="346"/>
      <c r="G138" s="349"/>
    </row>
    <row r="139" spans="1:7" s="348" customFormat="1" ht="15">
      <c r="A139" s="346"/>
      <c r="G139" s="349"/>
    </row>
    <row r="140" spans="1:7" s="348" customFormat="1" ht="15">
      <c r="A140" s="346"/>
      <c r="G140" s="349"/>
    </row>
    <row r="141" spans="1:7" s="348" customFormat="1" ht="15">
      <c r="A141" s="346"/>
      <c r="G141" s="349"/>
    </row>
    <row r="142" spans="1:7" s="348" customFormat="1" ht="15">
      <c r="A142" s="346"/>
      <c r="G142" s="349"/>
    </row>
    <row r="143" spans="1:7" s="348" customFormat="1" ht="15">
      <c r="A143" s="350"/>
      <c r="G143" s="349"/>
    </row>
    <row r="144" spans="1:7" s="348" customFormat="1" ht="15">
      <c r="A144" s="346"/>
      <c r="G144" s="349"/>
    </row>
    <row r="145" spans="1:7" s="348" customFormat="1" ht="15">
      <c r="A145" s="346"/>
      <c r="G145" s="349"/>
    </row>
    <row r="146" spans="1:7" s="348" customFormat="1" ht="15">
      <c r="A146" s="346"/>
      <c r="G146" s="349"/>
    </row>
    <row r="147" spans="1:7" s="348" customFormat="1" ht="15">
      <c r="A147" s="346"/>
      <c r="G147" s="349"/>
    </row>
    <row r="148" spans="1:7" s="348" customFormat="1" ht="15">
      <c r="A148" s="346"/>
      <c r="G148" s="349"/>
    </row>
    <row r="149" spans="1:7" s="348" customFormat="1" ht="15">
      <c r="A149" s="346"/>
      <c r="G149" s="349"/>
    </row>
    <row r="150" spans="1:7" s="348" customFormat="1" ht="15">
      <c r="A150" s="346"/>
      <c r="G150" s="349"/>
    </row>
    <row r="151" spans="1:7" s="348" customFormat="1" ht="15">
      <c r="A151" s="346"/>
      <c r="G151" s="349"/>
    </row>
    <row r="152" spans="1:7" s="348" customFormat="1" ht="15">
      <c r="A152" s="346"/>
      <c r="G152" s="349"/>
    </row>
    <row r="153" spans="1:7" s="348" customFormat="1" ht="15">
      <c r="A153" s="346"/>
      <c r="G153" s="349"/>
    </row>
    <row r="154" spans="1:7" s="348" customFormat="1" ht="15">
      <c r="A154" s="346"/>
      <c r="G154" s="349"/>
    </row>
    <row r="155" spans="1:7" s="348" customFormat="1" ht="15">
      <c r="A155" s="346"/>
      <c r="G155" s="349"/>
    </row>
    <row r="156" spans="1:7" s="348" customFormat="1" ht="15">
      <c r="A156" s="346"/>
      <c r="G156" s="349"/>
    </row>
    <row r="157" spans="1:7" s="348" customFormat="1" ht="15">
      <c r="A157" s="350"/>
      <c r="G157" s="349"/>
    </row>
    <row r="158" spans="1:7" s="348" customFormat="1" ht="15">
      <c r="A158" s="350"/>
      <c r="G158" s="349"/>
    </row>
    <row r="159" spans="1:7" s="348" customFormat="1" ht="15">
      <c r="A159" s="346"/>
      <c r="G159" s="349"/>
    </row>
    <row r="160" spans="1:7" s="348" customFormat="1" ht="15">
      <c r="A160" s="346"/>
      <c r="G160" s="349"/>
    </row>
    <row r="161" spans="1:7" s="348" customFormat="1" ht="15">
      <c r="A161" s="346"/>
      <c r="G161" s="349"/>
    </row>
    <row r="162" spans="1:7" s="348" customFormat="1" ht="15">
      <c r="A162" s="346"/>
      <c r="G162" s="349"/>
    </row>
    <row r="163" spans="1:7" s="348" customFormat="1" ht="15">
      <c r="A163" s="346"/>
      <c r="G163" s="349"/>
    </row>
    <row r="164" spans="1:7" s="348" customFormat="1" ht="15">
      <c r="A164" s="346"/>
      <c r="G164" s="349"/>
    </row>
    <row r="165" spans="1:7" s="348" customFormat="1" ht="15">
      <c r="A165" s="346"/>
      <c r="G165" s="349"/>
    </row>
    <row r="166" spans="1:7" s="348" customFormat="1" ht="15">
      <c r="A166" s="346"/>
      <c r="G166" s="349"/>
    </row>
    <row r="167" spans="1:7" s="348" customFormat="1" ht="15">
      <c r="A167" s="346"/>
      <c r="G167" s="349"/>
    </row>
    <row r="168" spans="1:7" s="348" customFormat="1" ht="15">
      <c r="A168" s="346"/>
      <c r="G168" s="349"/>
    </row>
    <row r="169" spans="1:7" s="348" customFormat="1" ht="15">
      <c r="A169" s="346"/>
      <c r="G169" s="349"/>
    </row>
    <row r="170" spans="1:7" s="348" customFormat="1" ht="15">
      <c r="A170" s="346"/>
      <c r="G170" s="349"/>
    </row>
    <row r="171" spans="1:7" s="348" customFormat="1" ht="15">
      <c r="A171" s="346"/>
      <c r="G171" s="349"/>
    </row>
    <row r="172" spans="1:7" s="348" customFormat="1" ht="15">
      <c r="A172" s="352"/>
      <c r="G172" s="349"/>
    </row>
    <row r="173" spans="1:7" s="348" customFormat="1" ht="15">
      <c r="A173" s="353"/>
      <c r="G173" s="349"/>
    </row>
    <row r="174" spans="1:7" s="348" customFormat="1" ht="15">
      <c r="A174" s="354"/>
      <c r="G174" s="349"/>
    </row>
  </sheetData>
  <sheetProtection/>
  <mergeCells count="7">
    <mergeCell ref="A1:G1"/>
    <mergeCell ref="A5:G5"/>
    <mergeCell ref="A8:G8"/>
    <mergeCell ref="A9:A10"/>
    <mergeCell ref="B9:B10"/>
    <mergeCell ref="C9:C10"/>
    <mergeCell ref="G9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35.375" style="0" customWidth="1"/>
    <col min="2" max="7" width="12.75390625" style="0" customWidth="1"/>
  </cols>
  <sheetData>
    <row r="2" spans="1:7" ht="12.75">
      <c r="A2" s="585" t="s">
        <v>648</v>
      </c>
      <c r="B2" s="562"/>
      <c r="C2" s="562"/>
      <c r="D2" s="562"/>
      <c r="E2" s="562"/>
      <c r="F2" s="562"/>
      <c r="G2" s="562"/>
    </row>
    <row r="3" spans="2:4" ht="12.75">
      <c r="B3" s="56"/>
      <c r="C3" s="57"/>
      <c r="D3" s="58"/>
    </row>
    <row r="4" spans="2:4" ht="12.75">
      <c r="B4" s="56"/>
      <c r="C4" s="57"/>
      <c r="D4" s="58"/>
    </row>
    <row r="5" spans="1:7" ht="15">
      <c r="A5" s="587" t="s">
        <v>125</v>
      </c>
      <c r="B5" s="587"/>
      <c r="C5" s="587"/>
      <c r="D5" s="587"/>
      <c r="E5" s="562"/>
      <c r="F5" s="562"/>
      <c r="G5" s="562"/>
    </row>
    <row r="6" spans="1:7" ht="15">
      <c r="A6" s="587" t="s">
        <v>126</v>
      </c>
      <c r="B6" s="587"/>
      <c r="C6" s="587"/>
      <c r="D6" s="587"/>
      <c r="E6" s="562"/>
      <c r="F6" s="562"/>
      <c r="G6" s="562"/>
    </row>
    <row r="9" spans="4:7" ht="12.75">
      <c r="D9" s="586" t="s">
        <v>127</v>
      </c>
      <c r="E9" s="568"/>
      <c r="F9" s="568"/>
      <c r="G9" s="568"/>
    </row>
    <row r="10" spans="1:9" ht="12.75">
      <c r="A10" s="59" t="s">
        <v>128</v>
      </c>
      <c r="B10" s="65" t="s">
        <v>129</v>
      </c>
      <c r="C10" s="66" t="s">
        <v>129</v>
      </c>
      <c r="D10" s="65" t="s">
        <v>130</v>
      </c>
      <c r="E10" s="582" t="s">
        <v>155</v>
      </c>
      <c r="F10" s="583"/>
      <c r="G10" s="584"/>
      <c r="H10" s="75"/>
      <c r="I10" s="76"/>
    </row>
    <row r="11" spans="1:9" ht="13.5" thickBot="1">
      <c r="A11" s="60"/>
      <c r="B11" s="67" t="s">
        <v>131</v>
      </c>
      <c r="C11" s="68" t="s">
        <v>132</v>
      </c>
      <c r="D11" s="67" t="s">
        <v>133</v>
      </c>
      <c r="E11" s="73" t="s">
        <v>394</v>
      </c>
      <c r="F11" s="325" t="s">
        <v>156</v>
      </c>
      <c r="G11" s="74" t="s">
        <v>395</v>
      </c>
      <c r="H11" s="75"/>
      <c r="I11" s="76"/>
    </row>
    <row r="12" spans="1:9" ht="13.5" thickTop="1">
      <c r="A12" s="61" t="s">
        <v>134</v>
      </c>
      <c r="B12" s="61">
        <v>1</v>
      </c>
      <c r="C12" s="61">
        <v>0</v>
      </c>
      <c r="D12" s="69">
        <f>SUM(B12:C12)</f>
        <v>1</v>
      </c>
      <c r="E12" s="61">
        <v>1</v>
      </c>
      <c r="F12" s="69"/>
      <c r="G12" s="69">
        <v>1</v>
      </c>
      <c r="H12" s="75"/>
      <c r="I12" s="76"/>
    </row>
    <row r="13" spans="1:9" ht="12.75">
      <c r="A13" s="59" t="s">
        <v>135</v>
      </c>
      <c r="B13" s="59">
        <v>0</v>
      </c>
      <c r="C13" s="59">
        <v>5</v>
      </c>
      <c r="D13" s="70">
        <f aca="true" t="shared" si="0" ref="D13:D28">SUM(B13:C13)</f>
        <v>5</v>
      </c>
      <c r="E13" s="59">
        <v>5</v>
      </c>
      <c r="F13" s="70"/>
      <c r="G13" s="70">
        <v>5</v>
      </c>
      <c r="H13" s="75"/>
      <c r="I13" s="76"/>
    </row>
    <row r="14" spans="1:9" ht="12.75">
      <c r="A14" s="59" t="s">
        <v>136</v>
      </c>
      <c r="B14" s="59">
        <v>1</v>
      </c>
      <c r="C14" s="59">
        <v>0.3</v>
      </c>
      <c r="D14" s="70">
        <f t="shared" si="0"/>
        <v>1.3</v>
      </c>
      <c r="E14" s="59">
        <v>1.3</v>
      </c>
      <c r="F14" s="70"/>
      <c r="G14" s="70">
        <v>1.3</v>
      </c>
      <c r="H14" s="75"/>
      <c r="I14" s="76"/>
    </row>
    <row r="15" spans="1:9" ht="12.75">
      <c r="A15" s="59" t="s">
        <v>137</v>
      </c>
      <c r="B15" s="59">
        <v>1</v>
      </c>
      <c r="C15" s="59">
        <v>0</v>
      </c>
      <c r="D15" s="70">
        <f t="shared" si="0"/>
        <v>1</v>
      </c>
      <c r="E15" s="59">
        <v>1</v>
      </c>
      <c r="F15" s="70"/>
      <c r="G15" s="70">
        <v>1</v>
      </c>
      <c r="H15" s="75"/>
      <c r="I15" s="76"/>
    </row>
    <row r="16" spans="1:9" ht="15.75" thickBot="1">
      <c r="A16" s="62" t="s">
        <v>138</v>
      </c>
      <c r="B16" s="62">
        <f>SUM(B12:B15)</f>
        <v>3</v>
      </c>
      <c r="C16" s="62">
        <f>SUM(C12:C15)</f>
        <v>5.3</v>
      </c>
      <c r="D16" s="71">
        <f>SUM(D12:D15)</f>
        <v>8.3</v>
      </c>
      <c r="E16" s="60">
        <v>8.3</v>
      </c>
      <c r="F16" s="323"/>
      <c r="G16" s="71">
        <v>8.3</v>
      </c>
      <c r="H16" s="75"/>
      <c r="I16" s="76"/>
    </row>
    <row r="17" spans="1:9" ht="13.5" thickTop="1">
      <c r="A17" s="61" t="s">
        <v>139</v>
      </c>
      <c r="B17" s="61">
        <v>2</v>
      </c>
      <c r="C17" s="61"/>
      <c r="D17" s="69">
        <f t="shared" si="0"/>
        <v>2</v>
      </c>
      <c r="E17" s="61">
        <v>3.5</v>
      </c>
      <c r="F17" s="69"/>
      <c r="G17" s="69">
        <v>3.5</v>
      </c>
      <c r="H17" s="75"/>
      <c r="I17" s="76"/>
    </row>
    <row r="18" spans="1:9" ht="12.75">
      <c r="A18" s="59" t="s">
        <v>140</v>
      </c>
      <c r="B18" s="59">
        <v>1</v>
      </c>
      <c r="C18" s="59"/>
      <c r="D18" s="70">
        <f t="shared" si="0"/>
        <v>1</v>
      </c>
      <c r="E18" s="59">
        <v>1</v>
      </c>
      <c r="F18" s="69"/>
      <c r="G18" s="69">
        <v>1</v>
      </c>
      <c r="H18" s="75"/>
      <c r="I18" s="76"/>
    </row>
    <row r="19" spans="1:9" ht="12.75">
      <c r="A19" t="s">
        <v>141</v>
      </c>
      <c r="B19" s="59">
        <v>1</v>
      </c>
      <c r="D19" s="70">
        <f t="shared" si="0"/>
        <v>1</v>
      </c>
      <c r="E19" s="59">
        <v>2</v>
      </c>
      <c r="F19" s="69"/>
      <c r="G19" s="69">
        <v>2</v>
      </c>
      <c r="H19" s="75"/>
      <c r="I19" s="76"/>
    </row>
    <row r="20" spans="1:9" ht="12.75">
      <c r="A20" s="59" t="s">
        <v>142</v>
      </c>
      <c r="B20" s="59">
        <v>2</v>
      </c>
      <c r="C20" s="59"/>
      <c r="D20" s="70">
        <f t="shared" si="0"/>
        <v>2</v>
      </c>
      <c r="E20" s="59">
        <v>4</v>
      </c>
      <c r="F20" s="69"/>
      <c r="G20" s="69">
        <v>4</v>
      </c>
      <c r="H20" s="75"/>
      <c r="I20" s="76"/>
    </row>
    <row r="21" spans="1:9" ht="15.75" thickBot="1">
      <c r="A21" s="62" t="s">
        <v>143</v>
      </c>
      <c r="B21" s="62">
        <f>SUM(B17:B20)</f>
        <v>6</v>
      </c>
      <c r="C21" s="62">
        <f>SUM(C17:C20)</f>
        <v>0</v>
      </c>
      <c r="D21" s="71">
        <f>SUM(D17:D20)</f>
        <v>6</v>
      </c>
      <c r="E21" s="71">
        <v>10.5</v>
      </c>
      <c r="F21" s="71"/>
      <c r="G21" s="71">
        <v>10.5</v>
      </c>
      <c r="H21" s="75"/>
      <c r="I21" s="76"/>
    </row>
    <row r="22" spans="1:9" ht="13.5" thickTop="1">
      <c r="A22" s="59" t="s">
        <v>144</v>
      </c>
      <c r="B22" s="59">
        <v>4</v>
      </c>
      <c r="C22" s="59"/>
      <c r="D22" s="70">
        <f t="shared" si="0"/>
        <v>4</v>
      </c>
      <c r="E22" s="61">
        <v>4</v>
      </c>
      <c r="F22" s="69"/>
      <c r="G22" s="70">
        <v>4</v>
      </c>
      <c r="H22" s="75"/>
      <c r="I22" s="76"/>
    </row>
    <row r="23" spans="1:9" ht="12.75">
      <c r="A23" s="59" t="s">
        <v>145</v>
      </c>
      <c r="B23" s="59">
        <v>7</v>
      </c>
      <c r="C23" s="59"/>
      <c r="D23" s="70">
        <f t="shared" si="0"/>
        <v>7</v>
      </c>
      <c r="E23" s="59">
        <v>7</v>
      </c>
      <c r="F23" s="70"/>
      <c r="G23" s="70">
        <v>7</v>
      </c>
      <c r="H23" s="75"/>
      <c r="I23" s="76"/>
    </row>
    <row r="24" spans="1:9" ht="12.75">
      <c r="A24" s="59" t="s">
        <v>146</v>
      </c>
      <c r="B24" s="59">
        <v>2</v>
      </c>
      <c r="C24" s="59"/>
      <c r="D24" s="70">
        <f t="shared" si="0"/>
        <v>2</v>
      </c>
      <c r="E24" s="59">
        <v>2</v>
      </c>
      <c r="F24" s="70"/>
      <c r="G24" s="70">
        <v>2</v>
      </c>
      <c r="H24" s="75"/>
      <c r="I24" s="76"/>
    </row>
    <row r="25" spans="1:9" ht="12.75">
      <c r="A25" s="59" t="s">
        <v>147</v>
      </c>
      <c r="B25" s="59">
        <v>0</v>
      </c>
      <c r="C25" s="59">
        <v>0.8</v>
      </c>
      <c r="D25" s="70">
        <f t="shared" si="0"/>
        <v>0.8</v>
      </c>
      <c r="E25" s="59">
        <v>0.8</v>
      </c>
      <c r="F25" s="70"/>
      <c r="G25" s="70">
        <v>0.8</v>
      </c>
      <c r="H25" s="75"/>
      <c r="I25" s="76"/>
    </row>
    <row r="26" spans="1:9" ht="12.75">
      <c r="A26" s="59" t="s">
        <v>148</v>
      </c>
      <c r="B26" s="59">
        <v>1</v>
      </c>
      <c r="C26" s="59">
        <v>0.8</v>
      </c>
      <c r="D26" s="70">
        <f t="shared" si="0"/>
        <v>1.8</v>
      </c>
      <c r="E26" s="59">
        <v>1.8</v>
      </c>
      <c r="F26" s="70"/>
      <c r="G26" s="70">
        <v>1.8</v>
      </c>
      <c r="H26" s="75"/>
      <c r="I26" s="76"/>
    </row>
    <row r="27" spans="1:9" ht="12.75">
      <c r="A27" s="59" t="s">
        <v>154</v>
      </c>
      <c r="B27" s="59"/>
      <c r="C27" s="59">
        <v>0.8</v>
      </c>
      <c r="D27" s="70">
        <f t="shared" si="0"/>
        <v>0.8</v>
      </c>
      <c r="E27" s="59">
        <v>0.8</v>
      </c>
      <c r="F27" s="70"/>
      <c r="G27" s="70">
        <v>0.8</v>
      </c>
      <c r="H27" s="75"/>
      <c r="I27" s="76"/>
    </row>
    <row r="28" spans="1:9" ht="12.75">
      <c r="A28" s="59" t="s">
        <v>149</v>
      </c>
      <c r="B28" s="59">
        <v>1</v>
      </c>
      <c r="C28" s="59"/>
      <c r="D28" s="70">
        <f t="shared" si="0"/>
        <v>1</v>
      </c>
      <c r="E28" s="59">
        <v>1</v>
      </c>
      <c r="F28" s="70"/>
      <c r="G28" s="70">
        <v>1</v>
      </c>
      <c r="H28" s="75"/>
      <c r="I28" s="76"/>
    </row>
    <row r="29" spans="1:9" ht="15.75" thickBot="1">
      <c r="A29" s="62" t="s">
        <v>150</v>
      </c>
      <c r="B29" s="62">
        <f>SUM(B22:B28)</f>
        <v>15</v>
      </c>
      <c r="C29" s="62">
        <f>SUM(C22:C28)</f>
        <v>2.4000000000000004</v>
      </c>
      <c r="D29" s="71">
        <f>SUM(D22:D28)</f>
        <v>17.400000000000002</v>
      </c>
      <c r="E29" s="60">
        <v>17.400000000000002</v>
      </c>
      <c r="F29" s="323"/>
      <c r="G29" s="71">
        <v>17.400000000000002</v>
      </c>
      <c r="H29" s="75"/>
      <c r="I29" s="76"/>
    </row>
    <row r="30" spans="1:9" ht="15.75" thickTop="1">
      <c r="A30" s="63" t="s">
        <v>151</v>
      </c>
      <c r="B30" s="63">
        <f>B16+B21+B29</f>
        <v>24</v>
      </c>
      <c r="C30" s="63">
        <f>C16+C21+C29</f>
        <v>7.7</v>
      </c>
      <c r="D30" s="72">
        <f>D16+D21+D29</f>
        <v>31.700000000000003</v>
      </c>
      <c r="E30" s="72">
        <v>36.2</v>
      </c>
      <c r="F30" s="72"/>
      <c r="G30" s="72">
        <v>36.2</v>
      </c>
      <c r="H30" s="75"/>
      <c r="I30" s="76"/>
    </row>
  </sheetData>
  <sheetProtection/>
  <mergeCells count="5">
    <mergeCell ref="E10:G10"/>
    <mergeCell ref="A2:G2"/>
    <mergeCell ref="D9:G9"/>
    <mergeCell ref="A5:G5"/>
    <mergeCell ref="A6:G6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7.75390625" style="472" customWidth="1"/>
    <col min="2" max="2" width="49.75390625" style="472" customWidth="1"/>
    <col min="3" max="4" width="10.75390625" style="504" customWidth="1"/>
    <col min="5" max="5" width="10.75390625" style="533" customWidth="1"/>
    <col min="6" max="6" width="7.75390625" style="408" customWidth="1"/>
    <col min="7" max="16384" width="9.125" style="408" customWidth="1"/>
  </cols>
  <sheetData>
    <row r="1" spans="1:5" ht="15.75" customHeight="1">
      <c r="A1" s="588" t="s">
        <v>485</v>
      </c>
      <c r="B1" s="588"/>
      <c r="C1" s="588"/>
      <c r="D1" s="588"/>
      <c r="E1" s="588"/>
    </row>
    <row r="2" spans="1:5" ht="15.75" customHeight="1" thickBot="1">
      <c r="A2" s="589" t="s">
        <v>649</v>
      </c>
      <c r="B2" s="589"/>
      <c r="C2" s="479"/>
      <c r="D2" s="479"/>
      <c r="E2" s="505" t="s">
        <v>486</v>
      </c>
    </row>
    <row r="3" spans="1:5" ht="37.5" customHeight="1" thickBot="1">
      <c r="A3" s="409" t="s">
        <v>239</v>
      </c>
      <c r="B3" s="410" t="s">
        <v>487</v>
      </c>
      <c r="C3" s="473" t="s">
        <v>488</v>
      </c>
      <c r="D3" s="473" t="s">
        <v>156</v>
      </c>
      <c r="E3" s="411" t="s">
        <v>403</v>
      </c>
    </row>
    <row r="4" spans="1:5" s="414" customFormat="1" ht="12" customHeight="1" thickBot="1">
      <c r="A4" s="412">
        <v>1</v>
      </c>
      <c r="B4" s="413">
        <v>2</v>
      </c>
      <c r="C4" s="481">
        <v>3</v>
      </c>
      <c r="D4" s="481"/>
      <c r="E4" s="506">
        <v>3</v>
      </c>
    </row>
    <row r="5" spans="1:5" s="416" customFormat="1" ht="12" customHeight="1" thickBot="1">
      <c r="A5" s="415" t="s">
        <v>83</v>
      </c>
      <c r="B5" s="50" t="s">
        <v>489</v>
      </c>
      <c r="C5" s="482">
        <v>85990</v>
      </c>
      <c r="D5" s="482"/>
      <c r="E5" s="507">
        <f>+E6+E11+E20</f>
        <v>85990</v>
      </c>
    </row>
    <row r="6" spans="1:5" s="416" customFormat="1" ht="12" customHeight="1" thickBot="1">
      <c r="A6" s="417" t="s">
        <v>84</v>
      </c>
      <c r="B6" s="418" t="s">
        <v>490</v>
      </c>
      <c r="C6" s="541">
        <v>71000</v>
      </c>
      <c r="D6" s="541"/>
      <c r="E6" s="557">
        <f>+E7+E8+E9+E10</f>
        <v>71000</v>
      </c>
    </row>
    <row r="7" spans="1:5" s="416" customFormat="1" ht="12" customHeight="1">
      <c r="A7" s="419" t="s">
        <v>85</v>
      </c>
      <c r="B7" s="420" t="s">
        <v>491</v>
      </c>
      <c r="C7" s="534">
        <v>70850</v>
      </c>
      <c r="D7" s="534"/>
      <c r="E7" s="558">
        <v>70850</v>
      </c>
    </row>
    <row r="8" spans="1:5" s="416" customFormat="1" ht="12" customHeight="1">
      <c r="A8" s="419" t="s">
        <v>86</v>
      </c>
      <c r="B8" s="421" t="s">
        <v>492</v>
      </c>
      <c r="C8" s="534"/>
      <c r="D8" s="534"/>
      <c r="E8" s="558"/>
    </row>
    <row r="9" spans="1:5" s="416" customFormat="1" ht="12" customHeight="1">
      <c r="A9" s="419" t="s">
        <v>87</v>
      </c>
      <c r="B9" s="421" t="s">
        <v>493</v>
      </c>
      <c r="C9" s="534">
        <v>150</v>
      </c>
      <c r="D9" s="534"/>
      <c r="E9" s="558">
        <v>150</v>
      </c>
    </row>
    <row r="10" spans="1:5" s="416" customFormat="1" ht="12" customHeight="1" thickBot="1">
      <c r="A10" s="419" t="s">
        <v>88</v>
      </c>
      <c r="B10" s="422" t="s">
        <v>494</v>
      </c>
      <c r="C10" s="534"/>
      <c r="D10" s="534"/>
      <c r="E10" s="558"/>
    </row>
    <row r="11" spans="1:5" s="416" customFormat="1" ht="12" customHeight="1" thickBot="1">
      <c r="A11" s="417" t="s">
        <v>89</v>
      </c>
      <c r="B11" s="50" t="s">
        <v>495</v>
      </c>
      <c r="C11" s="485">
        <v>8190</v>
      </c>
      <c r="D11" s="485"/>
      <c r="E11" s="556">
        <f>+E12+E13+E14+E15+E16+E17+E18+E19</f>
        <v>8190</v>
      </c>
    </row>
    <row r="12" spans="1:5" s="416" customFormat="1" ht="12" customHeight="1">
      <c r="A12" s="423" t="s">
        <v>90</v>
      </c>
      <c r="B12" s="51" t="s">
        <v>91</v>
      </c>
      <c r="C12" s="215"/>
      <c r="D12" s="215"/>
      <c r="E12" s="509"/>
    </row>
    <row r="13" spans="1:5" s="416" customFormat="1" ht="12" customHeight="1">
      <c r="A13" s="419" t="s">
        <v>92</v>
      </c>
      <c r="B13" s="52" t="s">
        <v>93</v>
      </c>
      <c r="C13" s="216"/>
      <c r="D13" s="216"/>
      <c r="E13" s="510"/>
    </row>
    <row r="14" spans="1:5" s="416" customFormat="1" ht="12" customHeight="1">
      <c r="A14" s="419" t="s">
        <v>496</v>
      </c>
      <c r="B14" s="52" t="s">
        <v>94</v>
      </c>
      <c r="C14" s="216">
        <v>4950</v>
      </c>
      <c r="D14" s="216"/>
      <c r="E14" s="510">
        <v>4950</v>
      </c>
    </row>
    <row r="15" spans="1:5" s="416" customFormat="1" ht="12" customHeight="1">
      <c r="A15" s="419" t="s">
        <v>497</v>
      </c>
      <c r="B15" s="52" t="s">
        <v>95</v>
      </c>
      <c r="C15" s="216"/>
      <c r="D15" s="216"/>
      <c r="E15" s="510"/>
    </row>
    <row r="16" spans="1:5" s="416" customFormat="1" ht="12" customHeight="1">
      <c r="A16" s="424" t="s">
        <v>498</v>
      </c>
      <c r="B16" s="53" t="s">
        <v>96</v>
      </c>
      <c r="C16" s="218"/>
      <c r="D16" s="218"/>
      <c r="E16" s="511"/>
    </row>
    <row r="17" spans="1:5" s="416" customFormat="1" ht="12" customHeight="1">
      <c r="A17" s="419" t="s">
        <v>499</v>
      </c>
      <c r="B17" s="52" t="s">
        <v>500</v>
      </c>
      <c r="C17" s="216">
        <v>1740</v>
      </c>
      <c r="D17" s="216"/>
      <c r="E17" s="510">
        <v>1740</v>
      </c>
    </row>
    <row r="18" spans="1:5" s="416" customFormat="1" ht="12" customHeight="1">
      <c r="A18" s="419" t="s">
        <v>501</v>
      </c>
      <c r="B18" s="52" t="s">
        <v>502</v>
      </c>
      <c r="C18" s="216">
        <v>100</v>
      </c>
      <c r="D18" s="216"/>
      <c r="E18" s="510">
        <v>100</v>
      </c>
    </row>
    <row r="19" spans="1:5" s="416" customFormat="1" ht="12" customHeight="1" thickBot="1">
      <c r="A19" s="425" t="s">
        <v>503</v>
      </c>
      <c r="B19" s="426" t="s">
        <v>504</v>
      </c>
      <c r="C19" s="484">
        <v>1400</v>
      </c>
      <c r="D19" s="484"/>
      <c r="E19" s="512">
        <v>1400</v>
      </c>
    </row>
    <row r="20" spans="1:5" s="416" customFormat="1" ht="12" customHeight="1" thickBot="1">
      <c r="A20" s="417" t="s">
        <v>505</v>
      </c>
      <c r="B20" s="50" t="s">
        <v>506</v>
      </c>
      <c r="C20" s="485">
        <v>6800</v>
      </c>
      <c r="D20" s="485"/>
      <c r="E20" s="513">
        <v>6800</v>
      </c>
    </row>
    <row r="21" spans="1:5" s="416" customFormat="1" ht="12" customHeight="1" thickBot="1">
      <c r="A21" s="417" t="s">
        <v>97</v>
      </c>
      <c r="B21" s="50" t="s">
        <v>507</v>
      </c>
      <c r="C21" s="229">
        <v>64285</v>
      </c>
      <c r="D21" s="229"/>
      <c r="E21" s="508">
        <f>+E22+E23+E24+E25+E26+E27+E28+E29</f>
        <v>64285</v>
      </c>
    </row>
    <row r="22" spans="1:5" s="416" customFormat="1" ht="12" customHeight="1">
      <c r="A22" s="427" t="s">
        <v>508</v>
      </c>
      <c r="B22" s="54" t="s">
        <v>509</v>
      </c>
      <c r="C22" s="219">
        <v>55850</v>
      </c>
      <c r="D22" s="219"/>
      <c r="E22" s="514">
        <v>55850</v>
      </c>
    </row>
    <row r="23" spans="1:5" s="416" customFormat="1" ht="12" customHeight="1">
      <c r="A23" s="419" t="s">
        <v>510</v>
      </c>
      <c r="B23" s="52" t="s">
        <v>511</v>
      </c>
      <c r="C23" s="216"/>
      <c r="D23" s="216"/>
      <c r="E23" s="510"/>
    </row>
    <row r="24" spans="1:5" s="416" customFormat="1" ht="12" customHeight="1">
      <c r="A24" s="419" t="s">
        <v>512</v>
      </c>
      <c r="B24" s="52" t="s">
        <v>513</v>
      </c>
      <c r="C24" s="216"/>
      <c r="D24" s="216"/>
      <c r="E24" s="510"/>
    </row>
    <row r="25" spans="1:5" s="416" customFormat="1" ht="12" customHeight="1">
      <c r="A25" s="428" t="s">
        <v>514</v>
      </c>
      <c r="B25" s="52" t="s">
        <v>638</v>
      </c>
      <c r="C25" s="486"/>
      <c r="D25" s="486"/>
      <c r="E25" s="515"/>
    </row>
    <row r="26" spans="1:5" s="416" customFormat="1" ht="12" customHeight="1">
      <c r="A26" s="428" t="s">
        <v>515</v>
      </c>
      <c r="B26" s="52" t="s">
        <v>516</v>
      </c>
      <c r="C26" s="486"/>
      <c r="D26" s="486"/>
      <c r="E26" s="515"/>
    </row>
    <row r="27" spans="1:5" s="416" customFormat="1" ht="12" customHeight="1">
      <c r="A27" s="419" t="s">
        <v>517</v>
      </c>
      <c r="B27" s="52" t="s">
        <v>518</v>
      </c>
      <c r="C27" s="216"/>
      <c r="D27" s="216"/>
      <c r="E27" s="510"/>
    </row>
    <row r="28" spans="1:5" s="416" customFormat="1" ht="12" customHeight="1">
      <c r="A28" s="419" t="s">
        <v>519</v>
      </c>
      <c r="B28" s="52" t="s">
        <v>520</v>
      </c>
      <c r="C28" s="216"/>
      <c r="D28" s="216"/>
      <c r="E28" s="516"/>
    </row>
    <row r="29" spans="1:5" s="416" customFormat="1" ht="12" customHeight="1" thickBot="1">
      <c r="A29" s="419" t="s">
        <v>521</v>
      </c>
      <c r="B29" s="429" t="s">
        <v>522</v>
      </c>
      <c r="C29" s="486">
        <v>8435</v>
      </c>
      <c r="D29" s="486"/>
      <c r="E29" s="516">
        <v>8435</v>
      </c>
    </row>
    <row r="30" spans="1:5" s="416" customFormat="1" ht="12" customHeight="1" thickBot="1">
      <c r="A30" s="430" t="s">
        <v>98</v>
      </c>
      <c r="B30" s="50" t="s">
        <v>523</v>
      </c>
      <c r="C30" s="535">
        <v>13320</v>
      </c>
      <c r="D30" s="535">
        <f>D31+D37</f>
        <v>6820</v>
      </c>
      <c r="E30" s="536">
        <f>+E31+E37</f>
        <v>20140</v>
      </c>
    </row>
    <row r="31" spans="1:5" s="416" customFormat="1" ht="12" customHeight="1">
      <c r="A31" s="431" t="s">
        <v>99</v>
      </c>
      <c r="B31" s="432" t="s">
        <v>524</v>
      </c>
      <c r="C31" s="537">
        <v>4420</v>
      </c>
      <c r="D31" s="537">
        <f>D34+D36</f>
        <v>5077</v>
      </c>
      <c r="E31" s="538">
        <f>+E32+E33+E34+E35+E36</f>
        <v>9497</v>
      </c>
    </row>
    <row r="32" spans="1:5" s="416" customFormat="1" ht="12" customHeight="1">
      <c r="A32" s="433" t="s">
        <v>525</v>
      </c>
      <c r="B32" s="434" t="s">
        <v>526</v>
      </c>
      <c r="C32" s="534">
        <v>4420</v>
      </c>
      <c r="D32" s="534"/>
      <c r="E32" s="539">
        <v>4420</v>
      </c>
    </row>
    <row r="33" spans="1:5" s="416" customFormat="1" ht="12" customHeight="1">
      <c r="A33" s="433" t="s">
        <v>527</v>
      </c>
      <c r="B33" s="434" t="s">
        <v>528</v>
      </c>
      <c r="C33" s="534"/>
      <c r="D33" s="534"/>
      <c r="E33" s="539"/>
    </row>
    <row r="34" spans="1:5" s="416" customFormat="1" ht="12" customHeight="1">
      <c r="A34" s="433" t="s">
        <v>529</v>
      </c>
      <c r="B34" s="434" t="s">
        <v>530</v>
      </c>
      <c r="C34" s="534"/>
      <c r="D34" s="534">
        <v>3245</v>
      </c>
      <c r="E34" s="539">
        <v>3245</v>
      </c>
    </row>
    <row r="35" spans="1:5" s="416" customFormat="1" ht="12" customHeight="1">
      <c r="A35" s="433" t="s">
        <v>531</v>
      </c>
      <c r="B35" s="434" t="s">
        <v>532</v>
      </c>
      <c r="C35" s="534"/>
      <c r="D35" s="534"/>
      <c r="E35" s="539"/>
    </row>
    <row r="36" spans="1:8" s="416" customFormat="1" ht="12" customHeight="1">
      <c r="A36" s="433" t="s">
        <v>533</v>
      </c>
      <c r="B36" s="434" t="s">
        <v>534</v>
      </c>
      <c r="C36" s="534"/>
      <c r="D36" s="534">
        <f>H36+G36+F36</f>
        <v>1832</v>
      </c>
      <c r="E36" s="539">
        <v>1832</v>
      </c>
      <c r="F36" s="416">
        <v>718</v>
      </c>
      <c r="G36" s="416">
        <v>198</v>
      </c>
      <c r="H36" s="416">
        <v>916</v>
      </c>
    </row>
    <row r="37" spans="1:5" s="416" customFormat="1" ht="12" customHeight="1">
      <c r="A37" s="433" t="s">
        <v>100</v>
      </c>
      <c r="B37" s="435" t="s">
        <v>535</v>
      </c>
      <c r="C37" s="537">
        <v>8900</v>
      </c>
      <c r="D37" s="537">
        <v>1743</v>
      </c>
      <c r="E37" s="538">
        <f>+E38+E39+E40+E41+E42</f>
        <v>10643</v>
      </c>
    </row>
    <row r="38" spans="1:5" s="416" customFormat="1" ht="12" customHeight="1">
      <c r="A38" s="433" t="s">
        <v>536</v>
      </c>
      <c r="B38" s="434" t="s">
        <v>526</v>
      </c>
      <c r="C38" s="534"/>
      <c r="D38" s="534"/>
      <c r="E38" s="539"/>
    </row>
    <row r="39" spans="1:5" s="416" customFormat="1" ht="12" customHeight="1">
      <c r="A39" s="433" t="s">
        <v>537</v>
      </c>
      <c r="B39" s="434" t="s">
        <v>528</v>
      </c>
      <c r="C39" s="534"/>
      <c r="D39" s="534"/>
      <c r="E39" s="539"/>
    </row>
    <row r="40" spans="1:5" s="416" customFormat="1" ht="12" customHeight="1">
      <c r="A40" s="433" t="s">
        <v>538</v>
      </c>
      <c r="B40" s="434" t="s">
        <v>530</v>
      </c>
      <c r="C40" s="534"/>
      <c r="D40" s="534"/>
      <c r="E40" s="539"/>
    </row>
    <row r="41" spans="1:6" s="416" customFormat="1" ht="12" customHeight="1">
      <c r="A41" s="433" t="s">
        <v>539</v>
      </c>
      <c r="B41" s="436" t="s">
        <v>532</v>
      </c>
      <c r="C41" s="540">
        <v>8900</v>
      </c>
      <c r="D41" s="540">
        <v>1743</v>
      </c>
      <c r="E41" s="539">
        <f>D41+C41</f>
        <v>10643</v>
      </c>
      <c r="F41" s="416">
        <v>1743</v>
      </c>
    </row>
    <row r="42" spans="1:5" s="416" customFormat="1" ht="12" customHeight="1" thickBot="1">
      <c r="A42" s="437" t="s">
        <v>540</v>
      </c>
      <c r="B42" s="438" t="s">
        <v>541</v>
      </c>
      <c r="C42" s="540"/>
      <c r="D42" s="540"/>
      <c r="E42" s="539">
        <f aca="true" t="shared" si="0" ref="E42:E51">D42+C42</f>
        <v>0</v>
      </c>
    </row>
    <row r="43" spans="1:5" s="416" customFormat="1" ht="12" customHeight="1" thickBot="1">
      <c r="A43" s="417" t="s">
        <v>542</v>
      </c>
      <c r="B43" s="439" t="s">
        <v>543</v>
      </c>
      <c r="C43" s="541">
        <v>0</v>
      </c>
      <c r="D43" s="541"/>
      <c r="E43" s="539">
        <f t="shared" si="0"/>
        <v>0</v>
      </c>
    </row>
    <row r="44" spans="1:5" s="416" customFormat="1" ht="12" customHeight="1">
      <c r="A44" s="427" t="s">
        <v>101</v>
      </c>
      <c r="B44" s="421" t="s">
        <v>102</v>
      </c>
      <c r="C44" s="534"/>
      <c r="D44" s="534"/>
      <c r="E44" s="539">
        <f t="shared" si="0"/>
        <v>0</v>
      </c>
    </row>
    <row r="45" spans="1:5" s="416" customFormat="1" ht="12" customHeight="1" thickBot="1">
      <c r="A45" s="424" t="s">
        <v>103</v>
      </c>
      <c r="B45" s="440" t="s">
        <v>104</v>
      </c>
      <c r="C45" s="534"/>
      <c r="D45" s="534"/>
      <c r="E45" s="539">
        <f t="shared" si="0"/>
        <v>0</v>
      </c>
    </row>
    <row r="46" spans="1:5" s="416" customFormat="1" ht="12" customHeight="1" thickBot="1">
      <c r="A46" s="417" t="s">
        <v>105</v>
      </c>
      <c r="B46" s="439" t="s">
        <v>544</v>
      </c>
      <c r="C46" s="541">
        <v>2150</v>
      </c>
      <c r="D46" s="541"/>
      <c r="E46" s="553">
        <f t="shared" si="0"/>
        <v>2150</v>
      </c>
    </row>
    <row r="47" spans="1:5" s="416" customFormat="1" ht="12" customHeight="1">
      <c r="A47" s="427" t="s">
        <v>545</v>
      </c>
      <c r="B47" s="421" t="s">
        <v>546</v>
      </c>
      <c r="C47" s="534">
        <v>2150</v>
      </c>
      <c r="D47" s="534"/>
      <c r="E47" s="539">
        <f t="shared" si="0"/>
        <v>2150</v>
      </c>
    </row>
    <row r="48" spans="1:5" s="416" customFormat="1" ht="12" customHeight="1">
      <c r="A48" s="419" t="s">
        <v>547</v>
      </c>
      <c r="B48" s="434" t="s">
        <v>637</v>
      </c>
      <c r="C48" s="534"/>
      <c r="D48" s="534"/>
      <c r="E48" s="539">
        <f t="shared" si="0"/>
        <v>0</v>
      </c>
    </row>
    <row r="49" spans="1:5" s="416" customFormat="1" ht="12" customHeight="1" thickBot="1">
      <c r="A49" s="424" t="s">
        <v>548</v>
      </c>
      <c r="B49" s="440" t="s">
        <v>549</v>
      </c>
      <c r="C49" s="534"/>
      <c r="D49" s="534"/>
      <c r="E49" s="539">
        <f t="shared" si="0"/>
        <v>0</v>
      </c>
    </row>
    <row r="50" spans="1:7" s="416" customFormat="1" ht="17.25" customHeight="1" thickBot="1">
      <c r="A50" s="417" t="s">
        <v>550</v>
      </c>
      <c r="B50" s="441" t="s">
        <v>551</v>
      </c>
      <c r="C50" s="488">
        <v>35</v>
      </c>
      <c r="D50" s="488"/>
      <c r="E50" s="539">
        <f t="shared" si="0"/>
        <v>35</v>
      </c>
      <c r="G50" s="442"/>
    </row>
    <row r="51" spans="1:5" s="416" customFormat="1" ht="12" customHeight="1" thickBot="1">
      <c r="A51" s="417" t="s">
        <v>552</v>
      </c>
      <c r="B51" s="443" t="s">
        <v>553</v>
      </c>
      <c r="C51" s="489">
        <v>165780</v>
      </c>
      <c r="D51" s="489">
        <f>D30</f>
        <v>6820</v>
      </c>
      <c r="E51" s="539">
        <f t="shared" si="0"/>
        <v>172600</v>
      </c>
    </row>
    <row r="52" spans="1:5" s="416" customFormat="1" ht="12" customHeight="1" thickBot="1">
      <c r="A52" s="444" t="s">
        <v>554</v>
      </c>
      <c r="B52" s="418" t="s">
        <v>555</v>
      </c>
      <c r="C52" s="490">
        <v>0</v>
      </c>
      <c r="D52" s="490"/>
      <c r="E52" s="517">
        <f>+E53+E59</f>
        <v>19412</v>
      </c>
    </row>
    <row r="53" spans="1:5" s="416" customFormat="1" ht="12" customHeight="1">
      <c r="A53" s="445" t="s">
        <v>556</v>
      </c>
      <c r="B53" s="432" t="s">
        <v>557</v>
      </c>
      <c r="C53" s="491">
        <v>0</v>
      </c>
      <c r="D53" s="491"/>
      <c r="E53" s="518">
        <f>+E54+E55+E56+E57+E58</f>
        <v>19412</v>
      </c>
    </row>
    <row r="54" spans="1:7" s="416" customFormat="1" ht="12" customHeight="1">
      <c r="A54" s="446" t="s">
        <v>558</v>
      </c>
      <c r="B54" s="434" t="s">
        <v>559</v>
      </c>
      <c r="C54" s="487"/>
      <c r="D54" s="487">
        <f>F54+G54</f>
        <v>19412</v>
      </c>
      <c r="E54" s="516">
        <v>19412</v>
      </c>
      <c r="F54" s="416">
        <v>12517</v>
      </c>
      <c r="G54" s="416">
        <v>6895</v>
      </c>
    </row>
    <row r="55" spans="1:5" s="416" customFormat="1" ht="12" customHeight="1">
      <c r="A55" s="446" t="s">
        <v>560</v>
      </c>
      <c r="B55" s="434" t="s">
        <v>561</v>
      </c>
      <c r="C55" s="487"/>
      <c r="D55" s="487"/>
      <c r="E55" s="516"/>
    </row>
    <row r="56" spans="1:5" s="416" customFormat="1" ht="12" customHeight="1">
      <c r="A56" s="446" t="s">
        <v>562</v>
      </c>
      <c r="B56" s="434" t="s">
        <v>563</v>
      </c>
      <c r="C56" s="487"/>
      <c r="D56" s="487"/>
      <c r="E56" s="516"/>
    </row>
    <row r="57" spans="1:5" s="416" customFormat="1" ht="12" customHeight="1">
      <c r="A57" s="446" t="s">
        <v>564</v>
      </c>
      <c r="B57" s="434" t="s">
        <v>565</v>
      </c>
      <c r="C57" s="487"/>
      <c r="D57" s="487"/>
      <c r="E57" s="516"/>
    </row>
    <row r="58" spans="1:5" s="416" customFormat="1" ht="12" customHeight="1">
      <c r="A58" s="446" t="s">
        <v>566</v>
      </c>
      <c r="B58" s="434" t="s">
        <v>567</v>
      </c>
      <c r="C58" s="487"/>
      <c r="D58" s="487"/>
      <c r="E58" s="516"/>
    </row>
    <row r="59" spans="1:5" s="416" customFormat="1" ht="12" customHeight="1">
      <c r="A59" s="447" t="s">
        <v>568</v>
      </c>
      <c r="B59" s="435" t="s">
        <v>569</v>
      </c>
      <c r="C59" s="492">
        <v>0</v>
      </c>
      <c r="D59" s="492"/>
      <c r="E59" s="519">
        <f>+E60+E61+E62+E63+E64</f>
        <v>0</v>
      </c>
    </row>
    <row r="60" spans="1:5" s="416" customFormat="1" ht="12" customHeight="1">
      <c r="A60" s="446" t="s">
        <v>570</v>
      </c>
      <c r="B60" s="434" t="s">
        <v>571</v>
      </c>
      <c r="C60" s="487"/>
      <c r="D60" s="487"/>
      <c r="E60" s="516"/>
    </row>
    <row r="61" spans="1:5" s="416" customFormat="1" ht="12" customHeight="1">
      <c r="A61" s="446" t="s">
        <v>572</v>
      </c>
      <c r="B61" s="434" t="s">
        <v>573</v>
      </c>
      <c r="C61" s="487"/>
      <c r="D61" s="487"/>
      <c r="E61" s="516"/>
    </row>
    <row r="62" spans="1:5" s="416" customFormat="1" ht="12" customHeight="1">
      <c r="A62" s="446" t="s">
        <v>574</v>
      </c>
      <c r="B62" s="434" t="s">
        <v>575</v>
      </c>
      <c r="C62" s="487"/>
      <c r="D62" s="487"/>
      <c r="E62" s="516"/>
    </row>
    <row r="63" spans="1:5" s="416" customFormat="1" ht="12" customHeight="1">
      <c r="A63" s="446" t="s">
        <v>576</v>
      </c>
      <c r="B63" s="434" t="s">
        <v>577</v>
      </c>
      <c r="C63" s="487"/>
      <c r="D63" s="487"/>
      <c r="E63" s="516"/>
    </row>
    <row r="64" spans="1:5" s="416" customFormat="1" ht="12" customHeight="1" thickBot="1">
      <c r="A64" s="448" t="s">
        <v>578</v>
      </c>
      <c r="B64" s="440" t="s">
        <v>579</v>
      </c>
      <c r="C64" s="493"/>
      <c r="D64" s="493"/>
      <c r="E64" s="520"/>
    </row>
    <row r="65" spans="1:5" s="416" customFormat="1" ht="12" customHeight="1" thickBot="1">
      <c r="A65" s="449" t="s">
        <v>580</v>
      </c>
      <c r="B65" s="450" t="s">
        <v>581</v>
      </c>
      <c r="C65" s="494">
        <v>165780</v>
      </c>
      <c r="D65" s="494">
        <f>D51+D54</f>
        <v>26232</v>
      </c>
      <c r="E65" s="517">
        <f>+E51+E52</f>
        <v>192012</v>
      </c>
    </row>
    <row r="66" spans="1:5" s="416" customFormat="1" ht="13.5" customHeight="1" thickBot="1">
      <c r="A66" s="451" t="s">
        <v>582</v>
      </c>
      <c r="B66" s="452" t="s">
        <v>583</v>
      </c>
      <c r="C66" s="495"/>
      <c r="D66" s="495"/>
      <c r="E66" s="521"/>
    </row>
    <row r="67" spans="1:5" s="416" customFormat="1" ht="12" customHeight="1" thickBot="1">
      <c r="A67" s="449" t="s">
        <v>584</v>
      </c>
      <c r="B67" s="450" t="s">
        <v>585</v>
      </c>
      <c r="C67" s="494">
        <v>165780</v>
      </c>
      <c r="D67" s="494">
        <v>26232</v>
      </c>
      <c r="E67" s="522">
        <f>+E65+E66</f>
        <v>192012</v>
      </c>
    </row>
    <row r="68" spans="1:5" s="416" customFormat="1" ht="12.75" customHeight="1">
      <c r="A68" s="453"/>
      <c r="B68" s="454"/>
      <c r="C68" s="496"/>
      <c r="D68" s="496"/>
      <c r="E68" s="523"/>
    </row>
    <row r="69" spans="1:5" ht="16.5" customHeight="1">
      <c r="A69" s="588" t="s">
        <v>586</v>
      </c>
      <c r="B69" s="588"/>
      <c r="C69" s="588"/>
      <c r="D69" s="588"/>
      <c r="E69" s="588"/>
    </row>
    <row r="70" spans="1:5" s="455" customFormat="1" ht="16.5" customHeight="1" thickBot="1">
      <c r="A70" s="590" t="s">
        <v>587</v>
      </c>
      <c r="B70" s="590"/>
      <c r="C70" s="497"/>
      <c r="D70" s="497"/>
      <c r="E70" s="524" t="s">
        <v>486</v>
      </c>
    </row>
    <row r="71" spans="1:5" ht="37.5" customHeight="1" thickBot="1">
      <c r="A71" s="409" t="s">
        <v>588</v>
      </c>
      <c r="B71" s="410" t="s">
        <v>589</v>
      </c>
      <c r="C71" s="480" t="s">
        <v>488</v>
      </c>
      <c r="D71" s="473" t="s">
        <v>156</v>
      </c>
      <c r="E71" s="411" t="s">
        <v>403</v>
      </c>
    </row>
    <row r="72" spans="1:5" s="414" customFormat="1" ht="12" customHeight="1" thickBot="1">
      <c r="A72" s="412">
        <v>1</v>
      </c>
      <c r="B72" s="413">
        <v>2</v>
      </c>
      <c r="C72" s="481">
        <v>3</v>
      </c>
      <c r="D72" s="481"/>
      <c r="E72" s="506">
        <v>3</v>
      </c>
    </row>
    <row r="73" spans="1:5" ht="12" customHeight="1" thickBot="1">
      <c r="A73" s="415" t="s">
        <v>83</v>
      </c>
      <c r="B73" s="456" t="s">
        <v>590</v>
      </c>
      <c r="C73" s="498">
        <v>60990</v>
      </c>
      <c r="D73" s="498">
        <f>D74+D75+D76+D77+D78</f>
        <v>4615</v>
      </c>
      <c r="E73" s="498">
        <f>E74+E75+E76+E77+E78</f>
        <v>65605</v>
      </c>
    </row>
    <row r="74" spans="1:5" ht="12" customHeight="1" thickBot="1">
      <c r="A74" s="423" t="s">
        <v>106</v>
      </c>
      <c r="B74" s="51" t="s">
        <v>107</v>
      </c>
      <c r="C74" s="215">
        <v>11078</v>
      </c>
      <c r="D74" s="215">
        <v>2406</v>
      </c>
      <c r="E74" s="509">
        <f>D74+C74</f>
        <v>13484</v>
      </c>
    </row>
    <row r="75" spans="1:5" ht="12" customHeight="1" thickBot="1">
      <c r="A75" s="419" t="s">
        <v>108</v>
      </c>
      <c r="B75" s="52" t="s">
        <v>109</v>
      </c>
      <c r="C75" s="216">
        <v>2992</v>
      </c>
      <c r="D75" s="216">
        <v>144</v>
      </c>
      <c r="E75" s="509">
        <f aca="true" t="shared" si="1" ref="E75:E100">D75+C75</f>
        <v>3136</v>
      </c>
    </row>
    <row r="76" spans="1:5" ht="12" customHeight="1" thickBot="1">
      <c r="A76" s="419" t="s">
        <v>110</v>
      </c>
      <c r="B76" s="52" t="s">
        <v>111</v>
      </c>
      <c r="C76" s="486">
        <v>41320</v>
      </c>
      <c r="D76" s="486">
        <v>1852</v>
      </c>
      <c r="E76" s="509">
        <f t="shared" si="1"/>
        <v>43172</v>
      </c>
    </row>
    <row r="77" spans="1:5" ht="12" customHeight="1" thickBot="1">
      <c r="A77" s="419" t="s">
        <v>112</v>
      </c>
      <c r="B77" s="542" t="s">
        <v>113</v>
      </c>
      <c r="C77" s="217">
        <v>4600</v>
      </c>
      <c r="D77" s="217">
        <v>213</v>
      </c>
      <c r="E77" s="509">
        <f t="shared" si="1"/>
        <v>4813</v>
      </c>
    </row>
    <row r="78" spans="1:5" ht="12" customHeight="1" thickBot="1">
      <c r="A78" s="419" t="s">
        <v>114</v>
      </c>
      <c r="B78" s="457" t="s">
        <v>115</v>
      </c>
      <c r="C78" s="217">
        <v>1000</v>
      </c>
      <c r="D78" s="217"/>
      <c r="E78" s="509">
        <f t="shared" si="1"/>
        <v>1000</v>
      </c>
    </row>
    <row r="79" spans="1:5" ht="12" customHeight="1" thickBot="1">
      <c r="A79" s="419" t="s">
        <v>116</v>
      </c>
      <c r="B79" s="193" t="s">
        <v>591</v>
      </c>
      <c r="C79" s="217"/>
      <c r="D79" s="217"/>
      <c r="E79" s="509">
        <f t="shared" si="1"/>
        <v>0</v>
      </c>
    </row>
    <row r="80" spans="1:5" ht="12" customHeight="1" thickBot="1">
      <c r="A80" s="419" t="s">
        <v>117</v>
      </c>
      <c r="B80" s="543" t="s">
        <v>592</v>
      </c>
      <c r="C80" s="548"/>
      <c r="D80" s="548"/>
      <c r="E80" s="509">
        <f t="shared" si="1"/>
        <v>0</v>
      </c>
    </row>
    <row r="81" spans="1:5" ht="12" customHeight="1" thickBot="1">
      <c r="A81" s="419" t="s">
        <v>118</v>
      </c>
      <c r="B81" s="543" t="s">
        <v>593</v>
      </c>
      <c r="C81" s="548"/>
      <c r="D81" s="548"/>
      <c r="E81" s="509">
        <f t="shared" si="1"/>
        <v>0</v>
      </c>
    </row>
    <row r="82" spans="1:5" ht="12" customHeight="1" thickBot="1">
      <c r="A82" s="419" t="s">
        <v>594</v>
      </c>
      <c r="B82" s="544" t="s">
        <v>636</v>
      </c>
      <c r="C82" s="549">
        <v>1000</v>
      </c>
      <c r="D82" s="550"/>
      <c r="E82" s="509">
        <f t="shared" si="1"/>
        <v>1000</v>
      </c>
    </row>
    <row r="83" spans="1:5" ht="12" customHeight="1" thickBot="1">
      <c r="A83" s="424" t="s">
        <v>595</v>
      </c>
      <c r="B83" s="476" t="s">
        <v>596</v>
      </c>
      <c r="C83" s="550"/>
      <c r="D83" s="550"/>
      <c r="E83" s="509">
        <f t="shared" si="1"/>
        <v>0</v>
      </c>
    </row>
    <row r="84" spans="1:5" ht="12" customHeight="1" thickBot="1">
      <c r="A84" s="419" t="s">
        <v>597</v>
      </c>
      <c r="B84" s="476" t="s">
        <v>598</v>
      </c>
      <c r="C84" s="550"/>
      <c r="D84" s="550"/>
      <c r="E84" s="509">
        <f t="shared" si="1"/>
        <v>0</v>
      </c>
    </row>
    <row r="85" spans="1:5" ht="12" customHeight="1" thickBot="1">
      <c r="A85" s="458" t="s">
        <v>599</v>
      </c>
      <c r="B85" s="477" t="s">
        <v>600</v>
      </c>
      <c r="C85" s="550"/>
      <c r="D85" s="550"/>
      <c r="E85" s="509">
        <f t="shared" si="1"/>
        <v>0</v>
      </c>
    </row>
    <row r="86" spans="1:5" ht="12" customHeight="1" thickBot="1">
      <c r="A86" s="417" t="s">
        <v>84</v>
      </c>
      <c r="B86" s="478" t="s">
        <v>601</v>
      </c>
      <c r="C86" s="551">
        <v>10700</v>
      </c>
      <c r="D86" s="551">
        <f>D87+D88+D89</f>
        <v>8572</v>
      </c>
      <c r="E86" s="509">
        <f t="shared" si="1"/>
        <v>19272</v>
      </c>
    </row>
    <row r="87" spans="1:5" ht="12" customHeight="1" thickBot="1">
      <c r="A87" s="427" t="s">
        <v>85</v>
      </c>
      <c r="B87" s="193" t="s">
        <v>119</v>
      </c>
      <c r="C87" s="217">
        <v>250</v>
      </c>
      <c r="D87" s="217"/>
      <c r="E87" s="509">
        <f t="shared" si="1"/>
        <v>250</v>
      </c>
    </row>
    <row r="88" spans="1:5" ht="12" customHeight="1" thickBot="1">
      <c r="A88" s="427" t="s">
        <v>86</v>
      </c>
      <c r="B88" s="474" t="s">
        <v>81</v>
      </c>
      <c r="C88" s="217">
        <v>10450</v>
      </c>
      <c r="D88" s="217">
        <v>6829</v>
      </c>
      <c r="E88" s="509">
        <f t="shared" si="1"/>
        <v>17279</v>
      </c>
    </row>
    <row r="89" spans="1:5" ht="12" customHeight="1" thickBot="1">
      <c r="A89" s="427" t="s">
        <v>87</v>
      </c>
      <c r="B89" s="475" t="s">
        <v>602</v>
      </c>
      <c r="C89" s="534"/>
      <c r="D89" s="534">
        <v>1743</v>
      </c>
      <c r="E89" s="509">
        <f t="shared" si="1"/>
        <v>1743</v>
      </c>
    </row>
    <row r="90" spans="1:5" ht="12" customHeight="1" thickBot="1">
      <c r="A90" s="427" t="s">
        <v>88</v>
      </c>
      <c r="B90" s="475" t="s">
        <v>640</v>
      </c>
      <c r="C90" s="534"/>
      <c r="D90" s="534"/>
      <c r="E90" s="509">
        <f t="shared" si="1"/>
        <v>0</v>
      </c>
    </row>
    <row r="91" spans="1:5" ht="12" customHeight="1" thickBot="1">
      <c r="A91" s="427" t="s">
        <v>120</v>
      </c>
      <c r="B91" s="475" t="s">
        <v>641</v>
      </c>
      <c r="C91" s="534"/>
      <c r="D91" s="534"/>
      <c r="E91" s="509">
        <f t="shared" si="1"/>
        <v>0</v>
      </c>
    </row>
    <row r="92" spans="1:5" ht="16.5" thickBot="1">
      <c r="A92" s="427" t="s">
        <v>603</v>
      </c>
      <c r="B92" s="475" t="s">
        <v>604</v>
      </c>
      <c r="C92" s="534"/>
      <c r="D92" s="534"/>
      <c r="E92" s="509">
        <f t="shared" si="1"/>
        <v>0</v>
      </c>
    </row>
    <row r="93" spans="1:5" ht="12" customHeight="1" thickBot="1">
      <c r="A93" s="427" t="s">
        <v>121</v>
      </c>
      <c r="B93" s="545" t="s">
        <v>605</v>
      </c>
      <c r="C93" s="552"/>
      <c r="D93" s="552"/>
      <c r="E93" s="509">
        <f t="shared" si="1"/>
        <v>0</v>
      </c>
    </row>
    <row r="94" spans="1:5" ht="12" customHeight="1" thickBot="1">
      <c r="A94" s="427" t="s">
        <v>606</v>
      </c>
      <c r="B94" s="545" t="s">
        <v>607</v>
      </c>
      <c r="C94" s="552"/>
      <c r="D94" s="552"/>
      <c r="E94" s="509">
        <f t="shared" si="1"/>
        <v>0</v>
      </c>
    </row>
    <row r="95" spans="1:5" ht="12" customHeight="1" thickBot="1">
      <c r="A95" s="427" t="s">
        <v>608</v>
      </c>
      <c r="B95" s="545" t="s">
        <v>642</v>
      </c>
      <c r="C95" s="552"/>
      <c r="D95" s="552"/>
      <c r="E95" s="509">
        <f t="shared" si="1"/>
        <v>0</v>
      </c>
    </row>
    <row r="96" spans="1:5" ht="24" customHeight="1" thickBot="1">
      <c r="A96" s="424" t="s">
        <v>609</v>
      </c>
      <c r="B96" s="546" t="s">
        <v>643</v>
      </c>
      <c r="C96" s="552"/>
      <c r="D96" s="552"/>
      <c r="E96" s="509">
        <f t="shared" si="1"/>
        <v>0</v>
      </c>
    </row>
    <row r="97" spans="1:5" ht="12" customHeight="1" thickBot="1">
      <c r="A97" s="417" t="s">
        <v>89</v>
      </c>
      <c r="B97" s="55" t="s">
        <v>610</v>
      </c>
      <c r="C97" s="547">
        <v>385</v>
      </c>
      <c r="D97" s="547">
        <v>10338</v>
      </c>
      <c r="E97" s="509">
        <f t="shared" si="1"/>
        <v>10723</v>
      </c>
    </row>
    <row r="98" spans="1:9" ht="12" customHeight="1" thickBot="1">
      <c r="A98" s="427" t="s">
        <v>90</v>
      </c>
      <c r="B98" s="54" t="s">
        <v>373</v>
      </c>
      <c r="C98" s="219">
        <v>385</v>
      </c>
      <c r="D98" s="219">
        <f>H98+G98+F98</f>
        <v>10338</v>
      </c>
      <c r="E98" s="509">
        <f t="shared" si="1"/>
        <v>10723</v>
      </c>
      <c r="F98" s="554">
        <v>198</v>
      </c>
      <c r="G98" s="554">
        <v>3245</v>
      </c>
      <c r="H98" s="554">
        <v>6895</v>
      </c>
      <c r="I98" s="554"/>
    </row>
    <row r="99" spans="1:5" ht="12" customHeight="1" thickBot="1">
      <c r="A99" s="428" t="s">
        <v>92</v>
      </c>
      <c r="B99" s="429" t="s">
        <v>611</v>
      </c>
      <c r="C99" s="486"/>
      <c r="D99" s="486"/>
      <c r="E99" s="509">
        <f t="shared" si="1"/>
        <v>0</v>
      </c>
    </row>
    <row r="100" spans="1:5" s="460" customFormat="1" ht="12" customHeight="1" thickBot="1">
      <c r="A100" s="444" t="s">
        <v>122</v>
      </c>
      <c r="B100" s="418" t="s">
        <v>612</v>
      </c>
      <c r="C100" s="483"/>
      <c r="D100" s="483"/>
      <c r="E100" s="509">
        <f t="shared" si="1"/>
        <v>0</v>
      </c>
    </row>
    <row r="101" spans="1:5" ht="12" customHeight="1" thickBot="1">
      <c r="A101" s="461" t="s">
        <v>97</v>
      </c>
      <c r="B101" s="462" t="s">
        <v>613</v>
      </c>
      <c r="C101" s="499">
        <v>72075</v>
      </c>
      <c r="D101" s="499">
        <f>D97+D86+D73</f>
        <v>23525</v>
      </c>
      <c r="E101" s="507">
        <f>+E73+E86+E97+E100</f>
        <v>95600</v>
      </c>
    </row>
    <row r="102" spans="1:5" ht="12" customHeight="1" thickBot="1">
      <c r="A102" s="444" t="s">
        <v>98</v>
      </c>
      <c r="B102" s="418" t="s">
        <v>614</v>
      </c>
      <c r="C102" s="490">
        <v>0</v>
      </c>
      <c r="D102" s="490"/>
      <c r="E102" s="508">
        <f>+E103+E111</f>
        <v>0</v>
      </c>
    </row>
    <row r="103" spans="1:5" ht="12" customHeight="1" thickBot="1">
      <c r="A103" s="463" t="s">
        <v>99</v>
      </c>
      <c r="B103" s="464" t="s">
        <v>615</v>
      </c>
      <c r="C103" s="500">
        <v>0</v>
      </c>
      <c r="D103" s="500"/>
      <c r="E103" s="525">
        <f>+E104+E105+E106+E107+E108+E109+E110</f>
        <v>0</v>
      </c>
    </row>
    <row r="104" spans="1:5" ht="12" customHeight="1">
      <c r="A104" s="465" t="s">
        <v>525</v>
      </c>
      <c r="B104" s="421" t="s">
        <v>616</v>
      </c>
      <c r="C104" s="501"/>
      <c r="D104" s="501"/>
      <c r="E104" s="526"/>
    </row>
    <row r="105" spans="1:5" ht="12" customHeight="1">
      <c r="A105" s="446" t="s">
        <v>527</v>
      </c>
      <c r="B105" s="434" t="s">
        <v>617</v>
      </c>
      <c r="C105" s="487"/>
      <c r="D105" s="487"/>
      <c r="E105" s="527"/>
    </row>
    <row r="106" spans="1:5" ht="12" customHeight="1">
      <c r="A106" s="446" t="s">
        <v>529</v>
      </c>
      <c r="B106" s="434" t="s">
        <v>618</v>
      </c>
      <c r="C106" s="487"/>
      <c r="D106" s="487"/>
      <c r="E106" s="527"/>
    </row>
    <row r="107" spans="1:5" ht="12" customHeight="1">
      <c r="A107" s="446" t="s">
        <v>531</v>
      </c>
      <c r="B107" s="434" t="s">
        <v>619</v>
      </c>
      <c r="C107" s="487"/>
      <c r="D107" s="487"/>
      <c r="E107" s="527"/>
    </row>
    <row r="108" spans="1:5" ht="12" customHeight="1">
      <c r="A108" s="446" t="s">
        <v>533</v>
      </c>
      <c r="B108" s="434" t="s">
        <v>620</v>
      </c>
      <c r="C108" s="487"/>
      <c r="D108" s="487"/>
      <c r="E108" s="527"/>
    </row>
    <row r="109" spans="1:5" ht="12" customHeight="1">
      <c r="A109" s="446" t="s">
        <v>621</v>
      </c>
      <c r="B109" s="434" t="s">
        <v>622</v>
      </c>
      <c r="C109" s="487"/>
      <c r="D109" s="487"/>
      <c r="E109" s="527"/>
    </row>
    <row r="110" spans="1:5" ht="12" customHeight="1" thickBot="1">
      <c r="A110" s="466" t="s">
        <v>623</v>
      </c>
      <c r="B110" s="467" t="s">
        <v>624</v>
      </c>
      <c r="C110" s="502"/>
      <c r="D110" s="502"/>
      <c r="E110" s="528"/>
    </row>
    <row r="111" spans="1:5" ht="12" customHeight="1" thickBot="1">
      <c r="A111" s="463" t="s">
        <v>100</v>
      </c>
      <c r="B111" s="464" t="s">
        <v>625</v>
      </c>
      <c r="C111" s="500">
        <v>0</v>
      </c>
      <c r="D111" s="500"/>
      <c r="E111" s="525">
        <f>+E112+E113+E114+E115+E116+E117+E118+E119</f>
        <v>0</v>
      </c>
    </row>
    <row r="112" spans="1:5" ht="12" customHeight="1">
      <c r="A112" s="465" t="s">
        <v>536</v>
      </c>
      <c r="B112" s="421" t="s">
        <v>616</v>
      </c>
      <c r="C112" s="501"/>
      <c r="D112" s="501"/>
      <c r="E112" s="526"/>
    </row>
    <row r="113" spans="1:5" ht="12" customHeight="1">
      <c r="A113" s="446" t="s">
        <v>537</v>
      </c>
      <c r="B113" s="434" t="s">
        <v>626</v>
      </c>
      <c r="C113" s="487"/>
      <c r="D113" s="487"/>
      <c r="E113" s="527"/>
    </row>
    <row r="114" spans="1:5" ht="12" customHeight="1">
      <c r="A114" s="446" t="s">
        <v>538</v>
      </c>
      <c r="B114" s="434" t="s">
        <v>618</v>
      </c>
      <c r="C114" s="487"/>
      <c r="D114" s="487"/>
      <c r="E114" s="527"/>
    </row>
    <row r="115" spans="1:5" ht="12" customHeight="1">
      <c r="A115" s="446" t="s">
        <v>539</v>
      </c>
      <c r="B115" s="434" t="s">
        <v>619</v>
      </c>
      <c r="C115" s="487"/>
      <c r="D115" s="487"/>
      <c r="E115" s="527"/>
    </row>
    <row r="116" spans="1:5" ht="12" customHeight="1">
      <c r="A116" s="446" t="s">
        <v>540</v>
      </c>
      <c r="B116" s="434" t="s">
        <v>620</v>
      </c>
      <c r="C116" s="487"/>
      <c r="D116" s="487"/>
      <c r="E116" s="527"/>
    </row>
    <row r="117" spans="1:5" ht="12" customHeight="1">
      <c r="A117" s="446" t="s">
        <v>627</v>
      </c>
      <c r="B117" s="434" t="s">
        <v>628</v>
      </c>
      <c r="C117" s="487"/>
      <c r="D117" s="487"/>
      <c r="E117" s="527"/>
    </row>
    <row r="118" spans="1:5" ht="12" customHeight="1">
      <c r="A118" s="446" t="s">
        <v>629</v>
      </c>
      <c r="B118" s="434" t="s">
        <v>624</v>
      </c>
      <c r="C118" s="487"/>
      <c r="D118" s="487"/>
      <c r="E118" s="527"/>
    </row>
    <row r="119" spans="1:5" ht="12" customHeight="1" thickBot="1">
      <c r="A119" s="466" t="s">
        <v>630</v>
      </c>
      <c r="B119" s="467" t="s">
        <v>631</v>
      </c>
      <c r="C119" s="502"/>
      <c r="D119" s="502"/>
      <c r="E119" s="528"/>
    </row>
    <row r="120" spans="1:5" ht="12" customHeight="1" thickBot="1">
      <c r="A120" s="444" t="s">
        <v>123</v>
      </c>
      <c r="B120" s="450" t="s">
        <v>632</v>
      </c>
      <c r="C120" s="494">
        <v>72075</v>
      </c>
      <c r="D120" s="494">
        <v>23525</v>
      </c>
      <c r="E120" s="529">
        <f>+E101+E102</f>
        <v>95600</v>
      </c>
    </row>
    <row r="121" spans="1:11" ht="15" customHeight="1" thickBot="1">
      <c r="A121" s="444" t="s">
        <v>105</v>
      </c>
      <c r="B121" s="450" t="s">
        <v>633</v>
      </c>
      <c r="C121" s="494"/>
      <c r="D121" s="494"/>
      <c r="E121" s="530"/>
      <c r="H121" s="442"/>
      <c r="I121" s="468"/>
      <c r="J121" s="468"/>
      <c r="K121" s="468"/>
    </row>
    <row r="122" spans="1:5" s="416" customFormat="1" ht="12.75" customHeight="1" thickBot="1">
      <c r="A122" s="469" t="s">
        <v>124</v>
      </c>
      <c r="B122" s="452" t="s">
        <v>634</v>
      </c>
      <c r="C122" s="495">
        <v>72075</v>
      </c>
      <c r="D122" s="495">
        <v>23525</v>
      </c>
      <c r="E122" s="517">
        <f>+E120+E121</f>
        <v>95600</v>
      </c>
    </row>
    <row r="123" spans="1:5" ht="7.5" customHeight="1">
      <c r="A123" s="470"/>
      <c r="B123" s="470"/>
      <c r="C123" s="503"/>
      <c r="D123" s="503"/>
      <c r="E123" s="531"/>
    </row>
    <row r="124" spans="1:5" ht="15.75">
      <c r="A124" s="591" t="s">
        <v>635</v>
      </c>
      <c r="B124" s="591"/>
      <c r="C124" s="591"/>
      <c r="D124" s="591"/>
      <c r="E124" s="591"/>
    </row>
    <row r="125" spans="1:5" ht="15" customHeight="1" thickBot="1">
      <c r="A125" s="589" t="s">
        <v>587</v>
      </c>
      <c r="B125" s="589"/>
      <c r="C125" s="479"/>
      <c r="D125" s="479"/>
      <c r="E125" s="505" t="s">
        <v>486</v>
      </c>
    </row>
    <row r="126" spans="1:6" ht="13.5" customHeight="1" thickBot="1">
      <c r="A126" s="417">
        <v>1</v>
      </c>
      <c r="B126" s="459" t="s">
        <v>639</v>
      </c>
      <c r="C126" s="481"/>
      <c r="D126" s="481"/>
      <c r="E126" s="532">
        <f>+E51-E101</f>
        <v>77000</v>
      </c>
      <c r="F126" s="471"/>
    </row>
    <row r="127" spans="1:5" ht="7.5" customHeight="1">
      <c r="A127" s="470"/>
      <c r="B127" s="470"/>
      <c r="C127" s="503"/>
      <c r="D127" s="503"/>
      <c r="E127" s="531"/>
    </row>
  </sheetData>
  <sheetProtection/>
  <mergeCells count="6">
    <mergeCell ref="A1:E1"/>
    <mergeCell ref="A2:B2"/>
    <mergeCell ref="A69:E69"/>
    <mergeCell ref="A70:B70"/>
    <mergeCell ref="A124:E124"/>
    <mergeCell ref="A125:B12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H32" sqref="H32"/>
    </sheetView>
  </sheetViews>
  <sheetFormatPr defaultColWidth="9.00390625" defaultRowHeight="12.75"/>
  <cols>
    <col min="1" max="1" width="8.25390625" style="187" customWidth="1"/>
    <col min="2" max="2" width="8.25390625" style="96" customWidth="1"/>
    <col min="3" max="3" width="48.75390625" style="96" customWidth="1"/>
    <col min="4" max="6" width="10.75390625" style="96" customWidth="1"/>
    <col min="7" max="16384" width="9.125" style="96" customWidth="1"/>
  </cols>
  <sheetData>
    <row r="1" spans="1:6" s="84" customFormat="1" ht="21" customHeight="1" thickBot="1">
      <c r="A1" s="81"/>
      <c r="B1" s="82"/>
      <c r="C1" s="184"/>
      <c r="D1" s="184"/>
      <c r="E1" s="184"/>
      <c r="F1" s="368" t="s">
        <v>430</v>
      </c>
    </row>
    <row r="2" spans="1:6" s="87" customFormat="1" ht="25.5" customHeight="1">
      <c r="A2" s="592" t="s">
        <v>159</v>
      </c>
      <c r="B2" s="593"/>
      <c r="C2" s="185" t="s">
        <v>431</v>
      </c>
      <c r="D2" s="399"/>
      <c r="E2" s="399"/>
      <c r="F2" s="369"/>
    </row>
    <row r="3" spans="1:6" s="87" customFormat="1" ht="16.5" thickBot="1">
      <c r="A3" s="88" t="s">
        <v>161</v>
      </c>
      <c r="B3" s="89"/>
      <c r="C3" s="188" t="s">
        <v>432</v>
      </c>
      <c r="D3" s="189"/>
      <c r="E3" s="189"/>
      <c r="F3" s="186"/>
    </row>
    <row r="4" spans="1:6" s="94" customFormat="1" ht="15.75" customHeight="1" thickBot="1">
      <c r="A4" s="92"/>
      <c r="B4" s="92"/>
      <c r="C4" s="92"/>
      <c r="D4" s="92"/>
      <c r="E4" s="92"/>
      <c r="F4" s="93" t="s">
        <v>152</v>
      </c>
    </row>
    <row r="5" spans="1:6" ht="21.75" thickBot="1">
      <c r="A5" s="594" t="s">
        <v>163</v>
      </c>
      <c r="B5" s="595"/>
      <c r="C5" s="49" t="s">
        <v>82</v>
      </c>
      <c r="D5" s="190" t="s">
        <v>164</v>
      </c>
      <c r="E5" s="190"/>
      <c r="F5" s="403" t="s">
        <v>403</v>
      </c>
    </row>
    <row r="6" spans="1:6" s="100" customFormat="1" ht="12.75" customHeight="1" thickBot="1">
      <c r="A6" s="97">
        <v>1</v>
      </c>
      <c r="B6" s="98">
        <v>2</v>
      </c>
      <c r="C6" s="98">
        <v>3</v>
      </c>
      <c r="D6" s="213">
        <v>4</v>
      </c>
      <c r="E6" s="213"/>
      <c r="F6" s="99">
        <v>4</v>
      </c>
    </row>
    <row r="7" spans="1:6" s="100" customFormat="1" ht="15.75" customHeight="1" thickBot="1">
      <c r="A7" s="101"/>
      <c r="B7" s="102"/>
      <c r="C7" s="102" t="s">
        <v>165</v>
      </c>
      <c r="D7" s="102"/>
      <c r="E7" s="102"/>
      <c r="F7" s="103"/>
    </row>
    <row r="8" spans="1:6" s="107" customFormat="1" ht="12" customHeight="1" thickBot="1">
      <c r="A8" s="97" t="s">
        <v>83</v>
      </c>
      <c r="B8" s="104"/>
      <c r="C8" s="105" t="s">
        <v>166</v>
      </c>
      <c r="D8" s="191">
        <v>17420</v>
      </c>
      <c r="E8" s="191"/>
      <c r="F8" s="106">
        <f>SUM(F9:F16)</f>
        <v>17420</v>
      </c>
    </row>
    <row r="9" spans="1:6" s="107" customFormat="1" ht="12" customHeight="1">
      <c r="A9" s="108"/>
      <c r="B9" s="109" t="s">
        <v>106</v>
      </c>
      <c r="C9" s="51" t="s">
        <v>91</v>
      </c>
      <c r="D9" s="192"/>
      <c r="E9" s="192"/>
      <c r="F9" s="110"/>
    </row>
    <row r="10" spans="1:6" s="107" customFormat="1" ht="12" customHeight="1">
      <c r="A10" s="111"/>
      <c r="B10" s="109" t="s">
        <v>108</v>
      </c>
      <c r="C10" s="52" t="s">
        <v>93</v>
      </c>
      <c r="D10" s="193">
        <v>2230</v>
      </c>
      <c r="E10" s="193"/>
      <c r="F10" s="112">
        <v>2230</v>
      </c>
    </row>
    <row r="11" spans="1:6" s="107" customFormat="1" ht="12" customHeight="1">
      <c r="A11" s="111"/>
      <c r="B11" s="109" t="s">
        <v>110</v>
      </c>
      <c r="C11" s="52" t="s">
        <v>94</v>
      </c>
      <c r="D11" s="193">
        <v>150</v>
      </c>
      <c r="E11" s="193"/>
      <c r="F11" s="112">
        <v>150</v>
      </c>
    </row>
    <row r="12" spans="1:6" s="107" customFormat="1" ht="12" customHeight="1">
      <c r="A12" s="111"/>
      <c r="B12" s="109" t="s">
        <v>112</v>
      </c>
      <c r="C12" s="52" t="s">
        <v>95</v>
      </c>
      <c r="D12" s="193">
        <v>8540</v>
      </c>
      <c r="E12" s="193"/>
      <c r="F12" s="112">
        <v>8540</v>
      </c>
    </row>
    <row r="13" spans="1:6" s="107" customFormat="1" ht="12" customHeight="1">
      <c r="A13" s="111"/>
      <c r="B13" s="109" t="s">
        <v>167</v>
      </c>
      <c r="C13" s="53" t="s">
        <v>96</v>
      </c>
      <c r="D13" s="52">
        <v>2780</v>
      </c>
      <c r="E13" s="52"/>
      <c r="F13" s="112">
        <v>2780</v>
      </c>
    </row>
    <row r="14" spans="1:6" s="107" customFormat="1" ht="12" customHeight="1">
      <c r="A14" s="113"/>
      <c r="B14" s="109" t="s">
        <v>116</v>
      </c>
      <c r="C14" s="52" t="s">
        <v>168</v>
      </c>
      <c r="D14" s="52">
        <v>3720</v>
      </c>
      <c r="E14" s="52"/>
      <c r="F14" s="114">
        <v>3720</v>
      </c>
    </row>
    <row r="15" spans="1:6" s="115" customFormat="1" ht="12" customHeight="1">
      <c r="A15" s="111"/>
      <c r="B15" s="109" t="s">
        <v>117</v>
      </c>
      <c r="C15" s="52" t="s">
        <v>169</v>
      </c>
      <c r="D15" s="193"/>
      <c r="E15" s="193"/>
      <c r="F15" s="112"/>
    </row>
    <row r="16" spans="1:6" s="115" customFormat="1" ht="12" customHeight="1" thickBot="1">
      <c r="A16" s="116"/>
      <c r="B16" s="117" t="s">
        <v>118</v>
      </c>
      <c r="C16" s="53" t="s">
        <v>170</v>
      </c>
      <c r="D16" s="194"/>
      <c r="E16" s="194"/>
      <c r="F16" s="118"/>
    </row>
    <row r="17" spans="1:6" s="107" customFormat="1" ht="12" customHeight="1" thickBot="1">
      <c r="A17" s="97" t="s">
        <v>84</v>
      </c>
      <c r="B17" s="104"/>
      <c r="C17" s="105" t="s">
        <v>171</v>
      </c>
      <c r="D17" s="191">
        <v>0</v>
      </c>
      <c r="E17" s="191"/>
      <c r="F17" s="106">
        <f>SUM(F18:F21)</f>
        <v>0</v>
      </c>
    </row>
    <row r="18" spans="1:6" s="115" customFormat="1" ht="12" customHeight="1">
      <c r="A18" s="111"/>
      <c r="B18" s="109" t="s">
        <v>85</v>
      </c>
      <c r="C18" s="54" t="s">
        <v>172</v>
      </c>
      <c r="D18" s="195"/>
      <c r="E18" s="195"/>
      <c r="F18" s="112"/>
    </row>
    <row r="19" spans="1:6" s="115" customFormat="1" ht="12" customHeight="1">
      <c r="A19" s="111"/>
      <c r="B19" s="109" t="s">
        <v>86</v>
      </c>
      <c r="C19" s="52" t="s">
        <v>173</v>
      </c>
      <c r="D19" s="193"/>
      <c r="E19" s="193"/>
      <c r="F19" s="112"/>
    </row>
    <row r="20" spans="1:6" s="115" customFormat="1" ht="12" customHeight="1">
      <c r="A20" s="111"/>
      <c r="B20" s="109" t="s">
        <v>87</v>
      </c>
      <c r="C20" s="52" t="s">
        <v>174</v>
      </c>
      <c r="D20" s="193"/>
      <c r="E20" s="193"/>
      <c r="F20" s="112"/>
    </row>
    <row r="21" spans="1:6" s="115" customFormat="1" ht="12" customHeight="1" thickBot="1">
      <c r="A21" s="111"/>
      <c r="B21" s="109" t="s">
        <v>88</v>
      </c>
      <c r="C21" s="52" t="s">
        <v>173</v>
      </c>
      <c r="D21" s="193"/>
      <c r="E21" s="193"/>
      <c r="F21" s="112"/>
    </row>
    <row r="22" spans="1:6" s="115" customFormat="1" ht="12" customHeight="1" thickBot="1">
      <c r="A22" s="119" t="s">
        <v>89</v>
      </c>
      <c r="B22" s="55"/>
      <c r="C22" s="55" t="s">
        <v>175</v>
      </c>
      <c r="D22" s="196">
        <v>0</v>
      </c>
      <c r="E22" s="196"/>
      <c r="F22" s="106">
        <f>+F23+F24</f>
        <v>0</v>
      </c>
    </row>
    <row r="23" spans="1:6" s="107" customFormat="1" ht="12" customHeight="1">
      <c r="A23" s="120"/>
      <c r="B23" s="121" t="s">
        <v>90</v>
      </c>
      <c r="C23" s="122" t="s">
        <v>102</v>
      </c>
      <c r="D23" s="197"/>
      <c r="E23" s="197"/>
      <c r="F23" s="123"/>
    </row>
    <row r="24" spans="1:6" s="107" customFormat="1" ht="12" customHeight="1" thickBot="1">
      <c r="A24" s="124"/>
      <c r="B24" s="125" t="s">
        <v>92</v>
      </c>
      <c r="C24" s="126" t="s">
        <v>104</v>
      </c>
      <c r="D24" s="198"/>
      <c r="E24" s="198"/>
      <c r="F24" s="127"/>
    </row>
    <row r="25" spans="1:6" s="107" customFormat="1" ht="12" customHeight="1" thickBot="1">
      <c r="A25" s="119" t="s">
        <v>122</v>
      </c>
      <c r="B25" s="104"/>
      <c r="C25" s="55" t="s">
        <v>233</v>
      </c>
      <c r="D25" s="196">
        <v>49748</v>
      </c>
      <c r="E25" s="196">
        <v>2285</v>
      </c>
      <c r="F25" s="128">
        <f aca="true" t="shared" si="0" ref="F25:F30">E25+D25</f>
        <v>52033</v>
      </c>
    </row>
    <row r="26" spans="1:6" s="107" customFormat="1" ht="12" customHeight="1" thickBot="1">
      <c r="A26" s="97" t="s">
        <v>97</v>
      </c>
      <c r="B26" s="129"/>
      <c r="C26" s="55" t="s">
        <v>222</v>
      </c>
      <c r="D26" s="199">
        <v>67168</v>
      </c>
      <c r="E26" s="199">
        <v>2285</v>
      </c>
      <c r="F26" s="128">
        <f t="shared" si="0"/>
        <v>69453</v>
      </c>
    </row>
    <row r="27" spans="1:6" s="115" customFormat="1" ht="12" customHeight="1" thickBot="1">
      <c r="A27" s="130" t="s">
        <v>98</v>
      </c>
      <c r="B27" s="131"/>
      <c r="C27" s="132" t="s">
        <v>223</v>
      </c>
      <c r="D27" s="400">
        <v>0</v>
      </c>
      <c r="E27" s="400"/>
      <c r="F27" s="128">
        <f t="shared" si="0"/>
        <v>0</v>
      </c>
    </row>
    <row r="28" spans="1:6" s="115" customFormat="1" ht="15" customHeight="1" thickBot="1">
      <c r="A28" s="108"/>
      <c r="B28" s="134" t="s">
        <v>99</v>
      </c>
      <c r="C28" s="122" t="s">
        <v>180</v>
      </c>
      <c r="D28" s="197"/>
      <c r="E28" s="197"/>
      <c r="F28" s="128">
        <f t="shared" si="0"/>
        <v>0</v>
      </c>
    </row>
    <row r="29" spans="1:6" s="115" customFormat="1" ht="15" customHeight="1" thickBot="1">
      <c r="A29" s="135"/>
      <c r="B29" s="136" t="s">
        <v>100</v>
      </c>
      <c r="C29" s="137" t="s">
        <v>181</v>
      </c>
      <c r="D29" s="401"/>
      <c r="E29" s="401"/>
      <c r="F29" s="128">
        <f t="shared" si="0"/>
        <v>0</v>
      </c>
    </row>
    <row r="30" spans="1:6" ht="13.5" thickBot="1">
      <c r="A30" s="139" t="s">
        <v>123</v>
      </c>
      <c r="B30" s="140"/>
      <c r="C30" s="141" t="s">
        <v>224</v>
      </c>
      <c r="D30" s="199"/>
      <c r="E30" s="199"/>
      <c r="F30" s="128">
        <f t="shared" si="0"/>
        <v>0</v>
      </c>
    </row>
    <row r="31" spans="1:6" s="100" customFormat="1" ht="16.5" customHeight="1" thickBot="1">
      <c r="A31" s="139" t="s">
        <v>105</v>
      </c>
      <c r="B31" s="143"/>
      <c r="C31" s="144" t="s">
        <v>225</v>
      </c>
      <c r="D31" s="402">
        <v>67168</v>
      </c>
      <c r="E31" s="402">
        <v>2285</v>
      </c>
      <c r="F31" s="145">
        <f>+F26+F27+F30</f>
        <v>69453</v>
      </c>
    </row>
    <row r="32" spans="1:6" s="155" customFormat="1" ht="12" customHeight="1">
      <c r="A32" s="146"/>
      <c r="B32" s="146"/>
      <c r="C32" s="147"/>
      <c r="D32" s="147"/>
      <c r="E32" s="147"/>
      <c r="F32" s="148"/>
    </row>
    <row r="33" spans="1:6" ht="12" customHeight="1" thickBot="1">
      <c r="A33" s="149"/>
      <c r="B33" s="150"/>
      <c r="C33" s="150"/>
      <c r="D33" s="150"/>
      <c r="E33" s="150"/>
      <c r="F33" s="151"/>
    </row>
    <row r="34" spans="1:6" ht="12" customHeight="1" thickBot="1">
      <c r="A34" s="152"/>
      <c r="B34" s="153"/>
      <c r="C34" s="154" t="s">
        <v>184</v>
      </c>
      <c r="D34" s="154"/>
      <c r="E34" s="154"/>
      <c r="F34" s="145"/>
    </row>
    <row r="35" spans="1:6" ht="12" customHeight="1" thickBot="1">
      <c r="A35" s="119" t="s">
        <v>83</v>
      </c>
      <c r="B35" s="50"/>
      <c r="C35" s="55" t="s">
        <v>185</v>
      </c>
      <c r="D35" s="220">
        <v>67168</v>
      </c>
      <c r="E35" s="220">
        <f>E36+E37+E38</f>
        <v>2285</v>
      </c>
      <c r="F35" s="106">
        <f>E35+D35</f>
        <v>69453</v>
      </c>
    </row>
    <row r="36" spans="1:6" ht="12" customHeight="1" thickBot="1">
      <c r="A36" s="156"/>
      <c r="B36" s="157" t="s">
        <v>106</v>
      </c>
      <c r="C36" s="54" t="s">
        <v>107</v>
      </c>
      <c r="D36" s="219">
        <v>30672</v>
      </c>
      <c r="E36" s="219">
        <v>425</v>
      </c>
      <c r="F36" s="106">
        <f aca="true" t="shared" si="1" ref="F36:F47">E36+D36</f>
        <v>31097</v>
      </c>
    </row>
    <row r="37" spans="1:6" ht="12" customHeight="1" thickBot="1">
      <c r="A37" s="159"/>
      <c r="B37" s="160" t="s">
        <v>108</v>
      </c>
      <c r="C37" s="52" t="s">
        <v>109</v>
      </c>
      <c r="D37" s="216">
        <v>8281</v>
      </c>
      <c r="E37" s="216">
        <v>106</v>
      </c>
      <c r="F37" s="106">
        <f t="shared" si="1"/>
        <v>8387</v>
      </c>
    </row>
    <row r="38" spans="1:6" ht="12" customHeight="1" thickBot="1">
      <c r="A38" s="159"/>
      <c r="B38" s="160" t="s">
        <v>110</v>
      </c>
      <c r="C38" s="52" t="s">
        <v>111</v>
      </c>
      <c r="D38" s="216">
        <v>28215</v>
      </c>
      <c r="E38" s="216">
        <v>1754</v>
      </c>
      <c r="F38" s="106">
        <f t="shared" si="1"/>
        <v>29969</v>
      </c>
    </row>
    <row r="39" spans="1:6" s="155" customFormat="1" ht="12" customHeight="1" thickBot="1">
      <c r="A39" s="159"/>
      <c r="B39" s="160" t="s">
        <v>112</v>
      </c>
      <c r="C39" s="52" t="s">
        <v>113</v>
      </c>
      <c r="D39" s="216"/>
      <c r="E39" s="216"/>
      <c r="F39" s="404">
        <f t="shared" si="1"/>
        <v>0</v>
      </c>
    </row>
    <row r="40" spans="1:6" ht="12" customHeight="1" thickBot="1">
      <c r="A40" s="159"/>
      <c r="B40" s="160" t="s">
        <v>114</v>
      </c>
      <c r="C40" s="52" t="s">
        <v>115</v>
      </c>
      <c r="D40" s="216"/>
      <c r="E40" s="216"/>
      <c r="F40" s="404">
        <f t="shared" si="1"/>
        <v>0</v>
      </c>
    </row>
    <row r="41" spans="1:6" ht="12" customHeight="1" thickBot="1">
      <c r="A41" s="119" t="s">
        <v>84</v>
      </c>
      <c r="B41" s="50"/>
      <c r="C41" s="55" t="s">
        <v>186</v>
      </c>
      <c r="D41" s="220">
        <v>0</v>
      </c>
      <c r="E41" s="220"/>
      <c r="F41" s="404">
        <f t="shared" si="1"/>
        <v>0</v>
      </c>
    </row>
    <row r="42" spans="1:6" ht="12" customHeight="1" thickBot="1">
      <c r="A42" s="156"/>
      <c r="B42" s="157" t="s">
        <v>85</v>
      </c>
      <c r="C42" s="54" t="s">
        <v>119</v>
      </c>
      <c r="D42" s="195"/>
      <c r="E42" s="195"/>
      <c r="F42" s="404">
        <f t="shared" si="1"/>
        <v>0</v>
      </c>
    </row>
    <row r="43" spans="1:6" ht="12" customHeight="1" thickBot="1">
      <c r="A43" s="159"/>
      <c r="B43" s="160" t="s">
        <v>86</v>
      </c>
      <c r="C43" s="52" t="s">
        <v>81</v>
      </c>
      <c r="D43" s="193"/>
      <c r="E43" s="193"/>
      <c r="F43" s="404">
        <f t="shared" si="1"/>
        <v>0</v>
      </c>
    </row>
    <row r="44" spans="1:6" ht="15" customHeight="1" thickBot="1">
      <c r="A44" s="159"/>
      <c r="B44" s="160" t="s">
        <v>120</v>
      </c>
      <c r="C44" s="52" t="s">
        <v>187</v>
      </c>
      <c r="D44" s="193"/>
      <c r="E44" s="193"/>
      <c r="F44" s="404">
        <f t="shared" si="1"/>
        <v>0</v>
      </c>
    </row>
    <row r="45" spans="1:6" ht="23.25" thickBot="1">
      <c r="A45" s="159"/>
      <c r="B45" s="160" t="s">
        <v>121</v>
      </c>
      <c r="C45" s="52" t="s">
        <v>188</v>
      </c>
      <c r="D45" s="193"/>
      <c r="E45" s="193"/>
      <c r="F45" s="404">
        <f t="shared" si="1"/>
        <v>0</v>
      </c>
    </row>
    <row r="46" spans="1:6" ht="15" customHeight="1" thickBot="1">
      <c r="A46" s="119" t="s">
        <v>89</v>
      </c>
      <c r="B46" s="50"/>
      <c r="C46" s="50" t="s">
        <v>189</v>
      </c>
      <c r="D46" s="200"/>
      <c r="E46" s="200"/>
      <c r="F46" s="106">
        <f t="shared" si="1"/>
        <v>0</v>
      </c>
    </row>
    <row r="47" spans="1:6" ht="14.25" customHeight="1" thickBot="1">
      <c r="A47" s="139" t="s">
        <v>122</v>
      </c>
      <c r="B47" s="140"/>
      <c r="C47" s="141" t="s">
        <v>190</v>
      </c>
      <c r="D47" s="199"/>
      <c r="E47" s="199"/>
      <c r="F47" s="106">
        <f t="shared" si="1"/>
        <v>0</v>
      </c>
    </row>
    <row r="48" spans="1:6" ht="13.5" thickBot="1">
      <c r="A48" s="119" t="s">
        <v>97</v>
      </c>
      <c r="B48" s="162"/>
      <c r="C48" s="163" t="s">
        <v>191</v>
      </c>
      <c r="D48" s="201">
        <v>67168</v>
      </c>
      <c r="E48" s="334">
        <v>2285</v>
      </c>
      <c r="F48" s="164">
        <f>+F35+F41+F46+F47</f>
        <v>69453</v>
      </c>
    </row>
    <row r="49" spans="1:6" ht="13.5" thickBot="1">
      <c r="A49" s="165"/>
      <c r="B49" s="166"/>
      <c r="C49" s="166"/>
      <c r="D49" s="166"/>
      <c r="E49" s="166"/>
      <c r="F49" s="167"/>
    </row>
    <row r="50" spans="1:6" ht="13.5" thickBot="1">
      <c r="A50" s="168" t="s">
        <v>192</v>
      </c>
      <c r="B50" s="169"/>
      <c r="C50" s="170"/>
      <c r="D50" s="202">
        <v>17.5</v>
      </c>
      <c r="E50" s="202"/>
      <c r="F50" s="370">
        <v>17.5</v>
      </c>
    </row>
    <row r="51" spans="1:6" ht="13.5" thickBot="1">
      <c r="A51" s="168" t="s">
        <v>193</v>
      </c>
      <c r="B51" s="169"/>
      <c r="C51" s="170"/>
      <c r="D51" s="202">
        <v>0</v>
      </c>
      <c r="E51" s="202"/>
      <c r="F51" s="370">
        <v>0</v>
      </c>
    </row>
  </sheetData>
  <sheetProtection/>
  <mergeCells count="2">
    <mergeCell ref="A2:B2"/>
    <mergeCell ref="A5:B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D12" sqref="D12:G12"/>
    </sheetView>
  </sheetViews>
  <sheetFormatPr defaultColWidth="9.00390625" defaultRowHeight="12.75"/>
  <cols>
    <col min="1" max="1" width="7.125" style="165" customWidth="1"/>
    <col min="2" max="2" width="6.875" style="166" customWidth="1"/>
    <col min="3" max="3" width="43.625" style="166" customWidth="1"/>
    <col min="4" max="7" width="7.75390625" style="166" customWidth="1"/>
    <col min="8" max="16384" width="9.125" style="96" customWidth="1"/>
  </cols>
  <sheetData>
    <row r="1" spans="1:7" s="84" customFormat="1" ht="21" customHeight="1" thickBot="1">
      <c r="A1" s="81"/>
      <c r="B1" s="82"/>
      <c r="C1" s="83"/>
      <c r="D1" s="83"/>
      <c r="E1" s="83"/>
      <c r="F1" s="83"/>
      <c r="G1" s="319" t="s">
        <v>391</v>
      </c>
    </row>
    <row r="2" spans="1:7" s="87" customFormat="1" ht="25.5" customHeight="1">
      <c r="A2" s="596" t="s">
        <v>159</v>
      </c>
      <c r="B2" s="597"/>
      <c r="C2" s="85" t="s">
        <v>160</v>
      </c>
      <c r="D2" s="211" t="s">
        <v>231</v>
      </c>
      <c r="E2" s="86" t="s">
        <v>157</v>
      </c>
      <c r="F2" s="211" t="s">
        <v>156</v>
      </c>
      <c r="G2" s="86" t="s">
        <v>157</v>
      </c>
    </row>
    <row r="3" spans="1:7" s="87" customFormat="1" ht="16.5" thickBot="1">
      <c r="A3" s="88" t="s">
        <v>161</v>
      </c>
      <c r="B3" s="89"/>
      <c r="C3" s="90"/>
      <c r="D3" s="212"/>
      <c r="E3" s="212"/>
      <c r="F3" s="212"/>
      <c r="G3" s="91" t="s">
        <v>162</v>
      </c>
    </row>
    <row r="4" spans="1:7" s="94" customFormat="1" ht="15.75" customHeight="1" thickBot="1">
      <c r="A4" s="92"/>
      <c r="B4" s="92"/>
      <c r="C4" s="92"/>
      <c r="D4" s="92"/>
      <c r="E4" s="92"/>
      <c r="F4" s="92"/>
      <c r="G4" s="93" t="s">
        <v>152</v>
      </c>
    </row>
    <row r="5" spans="1:7" ht="24.75" thickBot="1">
      <c r="A5" s="594" t="s">
        <v>163</v>
      </c>
      <c r="B5" s="595"/>
      <c r="C5" s="49" t="s">
        <v>82</v>
      </c>
      <c r="D5" s="598" t="s">
        <v>164</v>
      </c>
      <c r="E5" s="599"/>
      <c r="F5" s="190"/>
      <c r="G5" s="95" t="s">
        <v>164</v>
      </c>
    </row>
    <row r="6" spans="1:7" s="100" customFormat="1" ht="12.75" customHeight="1" thickBot="1">
      <c r="A6" s="97">
        <v>1</v>
      </c>
      <c r="B6" s="98">
        <v>2</v>
      </c>
      <c r="C6" s="98">
        <v>3</v>
      </c>
      <c r="D6" s="213">
        <v>4</v>
      </c>
      <c r="E6" s="213"/>
      <c r="F6" s="213"/>
      <c r="G6" s="99">
        <v>4</v>
      </c>
    </row>
    <row r="7" spans="1:7" s="100" customFormat="1" ht="15.75" customHeight="1" thickBot="1">
      <c r="A7" s="101"/>
      <c r="B7" s="102"/>
      <c r="C7" s="102" t="s">
        <v>165</v>
      </c>
      <c r="D7" s="102"/>
      <c r="E7" s="102"/>
      <c r="F7" s="102"/>
      <c r="G7" s="103"/>
    </row>
    <row r="8" spans="1:7" s="107" customFormat="1" ht="12" customHeight="1" thickBot="1">
      <c r="A8" s="97" t="s">
        <v>83</v>
      </c>
      <c r="B8" s="104"/>
      <c r="C8" s="105" t="s">
        <v>166</v>
      </c>
      <c r="D8" s="214">
        <v>300</v>
      </c>
      <c r="E8" s="214">
        <v>300</v>
      </c>
      <c r="F8" s="214"/>
      <c r="G8" s="106">
        <f>SUM(G9:G16)</f>
        <v>300</v>
      </c>
    </row>
    <row r="9" spans="1:7" s="107" customFormat="1" ht="12" customHeight="1">
      <c r="A9" s="108"/>
      <c r="B9" s="109" t="s">
        <v>106</v>
      </c>
      <c r="C9" s="51" t="s">
        <v>91</v>
      </c>
      <c r="D9" s="215"/>
      <c r="E9" s="215"/>
      <c r="F9" s="215"/>
      <c r="G9" s="110"/>
    </row>
    <row r="10" spans="1:7" s="107" customFormat="1" ht="12" customHeight="1">
      <c r="A10" s="111"/>
      <c r="B10" s="109" t="s">
        <v>108</v>
      </c>
      <c r="C10" s="52" t="s">
        <v>93</v>
      </c>
      <c r="D10" s="216">
        <v>95</v>
      </c>
      <c r="E10" s="216">
        <v>95</v>
      </c>
      <c r="F10" s="216"/>
      <c r="G10" s="112">
        <v>95</v>
      </c>
    </row>
    <row r="11" spans="1:7" s="107" customFormat="1" ht="12" customHeight="1">
      <c r="A11" s="111"/>
      <c r="B11" s="109" t="s">
        <v>110</v>
      </c>
      <c r="C11" s="52" t="s">
        <v>94</v>
      </c>
      <c r="D11" s="216">
        <v>150</v>
      </c>
      <c r="E11" s="216">
        <v>150</v>
      </c>
      <c r="F11" s="216"/>
      <c r="G11" s="112">
        <v>150</v>
      </c>
    </row>
    <row r="12" spans="1:7" s="107" customFormat="1" ht="12" customHeight="1">
      <c r="A12" s="111"/>
      <c r="B12" s="109" t="s">
        <v>112</v>
      </c>
      <c r="C12" s="52" t="s">
        <v>95</v>
      </c>
      <c r="D12" s="216"/>
      <c r="E12" s="216"/>
      <c r="F12" s="216"/>
      <c r="G12" s="112"/>
    </row>
    <row r="13" spans="1:7" s="107" customFormat="1" ht="12" customHeight="1">
      <c r="A13" s="111"/>
      <c r="B13" s="109" t="s">
        <v>167</v>
      </c>
      <c r="C13" s="53" t="s">
        <v>96</v>
      </c>
      <c r="D13" s="217"/>
      <c r="E13" s="217"/>
      <c r="F13" s="217"/>
      <c r="G13" s="112"/>
    </row>
    <row r="14" spans="1:7" s="107" customFormat="1" ht="12" customHeight="1">
      <c r="A14" s="113"/>
      <c r="B14" s="109" t="s">
        <v>116</v>
      </c>
      <c r="C14" s="52" t="s">
        <v>168</v>
      </c>
      <c r="D14" s="217">
        <v>55</v>
      </c>
      <c r="E14" s="217">
        <v>55</v>
      </c>
      <c r="F14" s="217"/>
      <c r="G14" s="114">
        <v>55</v>
      </c>
    </row>
    <row r="15" spans="1:7" s="115" customFormat="1" ht="12" customHeight="1">
      <c r="A15" s="111"/>
      <c r="B15" s="109" t="s">
        <v>117</v>
      </c>
      <c r="C15" s="52" t="s">
        <v>169</v>
      </c>
      <c r="D15" s="216"/>
      <c r="E15" s="216"/>
      <c r="F15" s="216"/>
      <c r="G15" s="112"/>
    </row>
    <row r="16" spans="1:7" s="115" customFormat="1" ht="12" customHeight="1" thickBot="1">
      <c r="A16" s="116"/>
      <c r="B16" s="117" t="s">
        <v>118</v>
      </c>
      <c r="C16" s="53" t="s">
        <v>170</v>
      </c>
      <c r="D16" s="218"/>
      <c r="E16" s="218"/>
      <c r="F16" s="218"/>
      <c r="G16" s="118"/>
    </row>
    <row r="17" spans="1:7" s="107" customFormat="1" ht="12" customHeight="1" thickBot="1">
      <c r="A17" s="97" t="s">
        <v>84</v>
      </c>
      <c r="B17" s="104"/>
      <c r="C17" s="105" t="s">
        <v>171</v>
      </c>
      <c r="D17" s="214">
        <v>0</v>
      </c>
      <c r="E17" s="214">
        <v>0</v>
      </c>
      <c r="F17" s="214"/>
      <c r="G17" s="106">
        <f>SUM(G18:G21)</f>
        <v>0</v>
      </c>
    </row>
    <row r="18" spans="1:7" s="115" customFormat="1" ht="12" customHeight="1">
      <c r="A18" s="111"/>
      <c r="B18" s="109" t="s">
        <v>85</v>
      </c>
      <c r="C18" s="54" t="s">
        <v>172</v>
      </c>
      <c r="D18" s="219"/>
      <c r="E18" s="219"/>
      <c r="F18" s="219"/>
      <c r="G18" s="112"/>
    </row>
    <row r="19" spans="1:7" s="115" customFormat="1" ht="12" customHeight="1">
      <c r="A19" s="111"/>
      <c r="B19" s="109" t="s">
        <v>86</v>
      </c>
      <c r="C19" s="52" t="s">
        <v>173</v>
      </c>
      <c r="D19" s="216"/>
      <c r="E19" s="216"/>
      <c r="F19" s="216"/>
      <c r="G19" s="112"/>
    </row>
    <row r="20" spans="1:7" s="115" customFormat="1" ht="12" customHeight="1">
      <c r="A20" s="111"/>
      <c r="B20" s="109" t="s">
        <v>87</v>
      </c>
      <c r="C20" s="52" t="s">
        <v>174</v>
      </c>
      <c r="D20" s="216"/>
      <c r="E20" s="216"/>
      <c r="F20" s="216"/>
      <c r="G20" s="112"/>
    </row>
    <row r="21" spans="1:7" s="115" customFormat="1" ht="12" customHeight="1" thickBot="1">
      <c r="A21" s="111"/>
      <c r="B21" s="109" t="s">
        <v>88</v>
      </c>
      <c r="C21" s="52" t="s">
        <v>173</v>
      </c>
      <c r="D21" s="216"/>
      <c r="E21" s="216"/>
      <c r="F21" s="216"/>
      <c r="G21" s="112"/>
    </row>
    <row r="22" spans="1:7" s="115" customFormat="1" ht="12" customHeight="1" thickBot="1">
      <c r="A22" s="119" t="s">
        <v>89</v>
      </c>
      <c r="B22" s="55"/>
      <c r="C22" s="55" t="s">
        <v>175</v>
      </c>
      <c r="D22" s="220">
        <v>0</v>
      </c>
      <c r="E22" s="220"/>
      <c r="F22" s="220"/>
      <c r="G22" s="106">
        <f>+G23+G24</f>
        <v>0</v>
      </c>
    </row>
    <row r="23" spans="1:7" s="115" customFormat="1" ht="12" customHeight="1">
      <c r="A23" s="120"/>
      <c r="B23" s="121" t="s">
        <v>90</v>
      </c>
      <c r="C23" s="122" t="s">
        <v>102</v>
      </c>
      <c r="D23" s="221"/>
      <c r="E23" s="221"/>
      <c r="F23" s="221"/>
      <c r="G23" s="123"/>
    </row>
    <row r="24" spans="1:7" s="115" customFormat="1" ht="12" customHeight="1" thickBot="1">
      <c r="A24" s="124"/>
      <c r="B24" s="125" t="s">
        <v>92</v>
      </c>
      <c r="C24" s="126" t="s">
        <v>104</v>
      </c>
      <c r="D24" s="222"/>
      <c r="E24" s="222"/>
      <c r="F24" s="222"/>
      <c r="G24" s="127"/>
    </row>
    <row r="25" spans="1:7" s="115" customFormat="1" ht="12" customHeight="1" thickBot="1">
      <c r="A25" s="119" t="s">
        <v>122</v>
      </c>
      <c r="B25" s="55"/>
      <c r="C25" s="55" t="s">
        <v>176</v>
      </c>
      <c r="D25" s="220"/>
      <c r="E25" s="220"/>
      <c r="F25" s="220"/>
      <c r="G25" s="128"/>
    </row>
    <row r="26" spans="1:7" s="107" customFormat="1" ht="12" customHeight="1" thickBot="1">
      <c r="A26" s="119" t="s">
        <v>97</v>
      </c>
      <c r="B26" s="104"/>
      <c r="C26" s="55" t="s">
        <v>177</v>
      </c>
      <c r="D26" s="220"/>
      <c r="E26" s="220"/>
      <c r="F26" s="220"/>
      <c r="G26" s="128"/>
    </row>
    <row r="27" spans="1:7" s="107" customFormat="1" ht="12" customHeight="1" thickBot="1">
      <c r="A27" s="97" t="s">
        <v>98</v>
      </c>
      <c r="B27" s="129"/>
      <c r="C27" s="55" t="s">
        <v>178</v>
      </c>
      <c r="D27" s="223">
        <v>300</v>
      </c>
      <c r="E27" s="225">
        <v>300</v>
      </c>
      <c r="F27" s="220"/>
      <c r="G27" s="106">
        <f>+G8+G17+G22+G25+G26</f>
        <v>300</v>
      </c>
    </row>
    <row r="28" spans="1:7" s="107" customFormat="1" ht="12" customHeight="1" thickBot="1">
      <c r="A28" s="130" t="s">
        <v>123</v>
      </c>
      <c r="B28" s="131"/>
      <c r="C28" s="132" t="s">
        <v>179</v>
      </c>
      <c r="D28" s="331">
        <v>0</v>
      </c>
      <c r="E28" s="331"/>
      <c r="F28" s="331"/>
      <c r="G28" s="133">
        <f>+G29+G30</f>
        <v>0</v>
      </c>
    </row>
    <row r="29" spans="1:7" s="107" customFormat="1" ht="12" customHeight="1">
      <c r="A29" s="108"/>
      <c r="B29" s="134" t="s">
        <v>101</v>
      </c>
      <c r="C29" s="122" t="s">
        <v>180</v>
      </c>
      <c r="D29" s="221"/>
      <c r="E29" s="221"/>
      <c r="F29" s="221"/>
      <c r="G29" s="123"/>
    </row>
    <row r="30" spans="1:7" s="115" customFormat="1" ht="12" customHeight="1" thickBot="1">
      <c r="A30" s="135"/>
      <c r="B30" s="136" t="s">
        <v>103</v>
      </c>
      <c r="C30" s="137" t="s">
        <v>181</v>
      </c>
      <c r="D30" s="332"/>
      <c r="E30" s="332"/>
      <c r="F30" s="332"/>
      <c r="G30" s="138"/>
    </row>
    <row r="31" spans="1:7" s="115" customFormat="1" ht="12" customHeight="1" thickBot="1">
      <c r="A31" s="139" t="s">
        <v>105</v>
      </c>
      <c r="B31" s="140"/>
      <c r="C31" s="141" t="s">
        <v>182</v>
      </c>
      <c r="D31" s="223"/>
      <c r="E31" s="223"/>
      <c r="F31" s="223"/>
      <c r="G31" s="142"/>
    </row>
    <row r="32" spans="1:7" s="115" customFormat="1" ht="15" customHeight="1" thickBot="1">
      <c r="A32" s="139" t="s">
        <v>124</v>
      </c>
      <c r="B32" s="143"/>
      <c r="C32" s="144" t="s">
        <v>183</v>
      </c>
      <c r="D32" s="333">
        <v>300</v>
      </c>
      <c r="E32" s="333"/>
      <c r="F32" s="333"/>
      <c r="G32" s="145">
        <f>+G27+G28+G31</f>
        <v>300</v>
      </c>
    </row>
    <row r="33" spans="1:7" s="115" customFormat="1" ht="15" customHeight="1">
      <c r="A33" s="146"/>
      <c r="B33" s="146"/>
      <c r="C33" s="147"/>
      <c r="D33" s="226"/>
      <c r="E33" s="226"/>
      <c r="F33" s="226"/>
      <c r="G33" s="148"/>
    </row>
    <row r="34" spans="1:7" ht="13.5" thickBot="1">
      <c r="A34" s="149"/>
      <c r="B34" s="150"/>
      <c r="C34" s="150"/>
      <c r="D34" s="227"/>
      <c r="E34" s="227"/>
      <c r="F34" s="227"/>
      <c r="G34" s="151"/>
    </row>
    <row r="35" spans="1:7" s="100" customFormat="1" ht="16.5" customHeight="1" thickBot="1">
      <c r="A35" s="152"/>
      <c r="B35" s="153"/>
      <c r="C35" s="154" t="s">
        <v>184</v>
      </c>
      <c r="D35" s="228"/>
      <c r="E35" s="228"/>
      <c r="F35" s="228"/>
      <c r="G35" s="145"/>
    </row>
    <row r="36" spans="1:7" s="155" customFormat="1" ht="12" customHeight="1" thickBot="1">
      <c r="A36" s="119" t="s">
        <v>83</v>
      </c>
      <c r="B36" s="50"/>
      <c r="C36" s="55" t="s">
        <v>185</v>
      </c>
      <c r="D36" s="220">
        <f>D37+D38+D39+D40</f>
        <v>44257</v>
      </c>
      <c r="E36" s="220">
        <v>11808</v>
      </c>
      <c r="F36" s="220"/>
      <c r="G36" s="220">
        <v>11808</v>
      </c>
    </row>
    <row r="37" spans="1:7" ht="12" customHeight="1">
      <c r="A37" s="156"/>
      <c r="B37" s="157" t="s">
        <v>106</v>
      </c>
      <c r="C37" s="54" t="s">
        <v>107</v>
      </c>
      <c r="D37" s="219">
        <v>17935</v>
      </c>
      <c r="E37" s="219">
        <v>6324</v>
      </c>
      <c r="F37" s="219"/>
      <c r="G37" s="158">
        <v>6324</v>
      </c>
    </row>
    <row r="38" spans="1:7" ht="12" customHeight="1">
      <c r="A38" s="159"/>
      <c r="B38" s="160" t="s">
        <v>108</v>
      </c>
      <c r="C38" s="52" t="s">
        <v>109</v>
      </c>
      <c r="D38" s="216">
        <v>4842</v>
      </c>
      <c r="E38" s="216">
        <v>1654</v>
      </c>
      <c r="F38" s="216"/>
      <c r="G38" s="158">
        <v>1654</v>
      </c>
    </row>
    <row r="39" spans="1:7" ht="12" customHeight="1">
      <c r="A39" s="159"/>
      <c r="B39" s="160" t="s">
        <v>110</v>
      </c>
      <c r="C39" s="52" t="s">
        <v>111</v>
      </c>
      <c r="D39" s="216">
        <v>10780</v>
      </c>
      <c r="E39" s="216">
        <v>1035</v>
      </c>
      <c r="F39" s="216"/>
      <c r="G39" s="158">
        <v>1035</v>
      </c>
    </row>
    <row r="40" spans="1:7" ht="12" customHeight="1">
      <c r="A40" s="159"/>
      <c r="B40" s="160" t="s">
        <v>112</v>
      </c>
      <c r="C40" s="52" t="s">
        <v>113</v>
      </c>
      <c r="D40" s="216">
        <v>10700</v>
      </c>
      <c r="E40" s="216">
        <v>2795</v>
      </c>
      <c r="F40" s="216"/>
      <c r="G40" s="158">
        <v>2795</v>
      </c>
    </row>
    <row r="41" spans="1:7" ht="12" customHeight="1" thickBot="1">
      <c r="A41" s="159"/>
      <c r="B41" s="160" t="s">
        <v>114</v>
      </c>
      <c r="C41" s="52" t="s">
        <v>115</v>
      </c>
      <c r="D41" s="216"/>
      <c r="E41" s="216"/>
      <c r="F41" s="216"/>
      <c r="G41" s="161"/>
    </row>
    <row r="42" spans="1:7" ht="12" customHeight="1" thickBot="1">
      <c r="A42" s="119" t="s">
        <v>84</v>
      </c>
      <c r="B42" s="50"/>
      <c r="C42" s="55" t="s">
        <v>186</v>
      </c>
      <c r="D42" s="220">
        <v>0</v>
      </c>
      <c r="E42" s="220">
        <v>0</v>
      </c>
      <c r="F42" s="220"/>
      <c r="G42" s="106">
        <v>0</v>
      </c>
    </row>
    <row r="43" spans="1:7" s="155" customFormat="1" ht="12" customHeight="1">
      <c r="A43" s="156"/>
      <c r="B43" s="157" t="s">
        <v>85</v>
      </c>
      <c r="C43" s="54" t="s">
        <v>119</v>
      </c>
      <c r="D43" s="219"/>
      <c r="E43" s="219"/>
      <c r="F43" s="219"/>
      <c r="G43" s="158"/>
    </row>
    <row r="44" spans="1:7" ht="12" customHeight="1">
      <c r="A44" s="159"/>
      <c r="B44" s="160" t="s">
        <v>86</v>
      </c>
      <c r="C44" s="52" t="s">
        <v>81</v>
      </c>
      <c r="D44" s="216"/>
      <c r="E44" s="216"/>
      <c r="F44" s="216"/>
      <c r="G44" s="161"/>
    </row>
    <row r="45" spans="1:7" ht="12" customHeight="1">
      <c r="A45" s="159"/>
      <c r="B45" s="160" t="s">
        <v>120</v>
      </c>
      <c r="C45" s="52" t="s">
        <v>187</v>
      </c>
      <c r="D45" s="216"/>
      <c r="E45" s="216"/>
      <c r="F45" s="216"/>
      <c r="G45" s="161"/>
    </row>
    <row r="46" spans="1:7" ht="12" customHeight="1" thickBot="1">
      <c r="A46" s="159"/>
      <c r="B46" s="160" t="s">
        <v>121</v>
      </c>
      <c r="C46" s="52" t="s">
        <v>188</v>
      </c>
      <c r="D46" s="216"/>
      <c r="E46" s="216"/>
      <c r="F46" s="216"/>
      <c r="G46" s="161"/>
    </row>
    <row r="47" spans="1:7" ht="12" customHeight="1" thickBot="1">
      <c r="A47" s="119" t="s">
        <v>89</v>
      </c>
      <c r="B47" s="50"/>
      <c r="C47" s="50" t="s">
        <v>189</v>
      </c>
      <c r="D47" s="229"/>
      <c r="E47" s="229"/>
      <c r="F47" s="229"/>
      <c r="G47" s="128"/>
    </row>
    <row r="48" spans="1:7" s="115" customFormat="1" ht="12" customHeight="1" thickBot="1">
      <c r="A48" s="139" t="s">
        <v>122</v>
      </c>
      <c r="B48" s="140"/>
      <c r="C48" s="141" t="s">
        <v>190</v>
      </c>
      <c r="D48" s="223"/>
      <c r="E48" s="223"/>
      <c r="F48" s="223"/>
      <c r="G48" s="142"/>
    </row>
    <row r="49" spans="1:7" ht="15" customHeight="1" thickBot="1">
      <c r="A49" s="119" t="s">
        <v>97</v>
      </c>
      <c r="B49" s="162"/>
      <c r="C49" s="163" t="s">
        <v>191</v>
      </c>
      <c r="D49" s="334">
        <v>44257</v>
      </c>
      <c r="E49" s="334">
        <v>11808</v>
      </c>
      <c r="F49" s="334"/>
      <c r="G49" s="164">
        <v>11808</v>
      </c>
    </row>
    <row r="50" spans="4:7" ht="12.75">
      <c r="D50" s="335"/>
      <c r="E50" s="335"/>
      <c r="F50" s="335"/>
      <c r="G50" s="167"/>
    </row>
    <row r="51" spans="1:7" ht="15" customHeight="1">
      <c r="A51" s="327" t="s">
        <v>192</v>
      </c>
      <c r="B51" s="328"/>
      <c r="C51" s="326"/>
      <c r="D51" s="336">
        <v>6</v>
      </c>
      <c r="E51" s="336">
        <v>10.5</v>
      </c>
      <c r="F51" s="336"/>
      <c r="G51" s="330">
        <v>10.5</v>
      </c>
    </row>
    <row r="52" spans="1:7" ht="14.25" customHeight="1">
      <c r="A52" s="327" t="s">
        <v>193</v>
      </c>
      <c r="B52" s="328"/>
      <c r="C52" s="326"/>
      <c r="D52" s="326"/>
      <c r="E52" s="326"/>
      <c r="F52" s="326"/>
      <c r="G52" s="329"/>
    </row>
  </sheetData>
  <sheetProtection/>
  <mergeCells count="3">
    <mergeCell ref="A2:B2"/>
    <mergeCell ref="A5:B5"/>
    <mergeCell ref="D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4.125" style="187" customWidth="1"/>
    <col min="2" max="2" width="5.25390625" style="96" customWidth="1"/>
    <col min="3" max="3" width="48.375" style="96" customWidth="1"/>
    <col min="4" max="7" width="8.75390625" style="96" customWidth="1"/>
    <col min="8" max="16384" width="9.125" style="96" customWidth="1"/>
  </cols>
  <sheetData>
    <row r="1" spans="1:7" s="84" customFormat="1" ht="21" customHeight="1" thickBot="1">
      <c r="A1" s="81"/>
      <c r="B1" s="82"/>
      <c r="C1" s="184"/>
      <c r="D1" s="184"/>
      <c r="E1" s="184"/>
      <c r="F1" s="184"/>
      <c r="G1" s="319" t="s">
        <v>392</v>
      </c>
    </row>
    <row r="2" spans="1:7" s="87" customFormat="1" ht="25.5" customHeight="1">
      <c r="A2" s="592" t="s">
        <v>159</v>
      </c>
      <c r="B2" s="593"/>
      <c r="C2" s="185" t="s">
        <v>230</v>
      </c>
      <c r="D2" s="211" t="s">
        <v>231</v>
      </c>
      <c r="E2" s="211"/>
      <c r="F2" s="211" t="s">
        <v>156</v>
      </c>
      <c r="G2" s="86" t="s">
        <v>157</v>
      </c>
    </row>
    <row r="3" spans="1:7" s="87" customFormat="1" ht="16.5" thickBot="1">
      <c r="A3" s="88" t="s">
        <v>161</v>
      </c>
      <c r="B3" s="89"/>
      <c r="C3" s="188" t="s">
        <v>226</v>
      </c>
      <c r="D3" s="189"/>
      <c r="E3" s="189"/>
      <c r="F3" s="189"/>
      <c r="G3" s="186" t="s">
        <v>227</v>
      </c>
    </row>
    <row r="4" spans="1:7" s="94" customFormat="1" ht="15.75" customHeight="1" thickBot="1">
      <c r="A4" s="92"/>
      <c r="B4" s="92"/>
      <c r="C4" s="92"/>
      <c r="D4" s="92"/>
      <c r="E4" s="92"/>
      <c r="F4" s="92"/>
      <c r="G4" s="93" t="s">
        <v>152</v>
      </c>
    </row>
    <row r="5" spans="1:7" ht="60.75" thickBot="1">
      <c r="A5" s="594" t="s">
        <v>163</v>
      </c>
      <c r="B5" s="595"/>
      <c r="C5" s="49" t="s">
        <v>82</v>
      </c>
      <c r="D5" s="190" t="s">
        <v>197</v>
      </c>
      <c r="E5" s="190" t="s">
        <v>229</v>
      </c>
      <c r="F5" s="256" t="s">
        <v>156</v>
      </c>
      <c r="G5" s="203" t="s">
        <v>229</v>
      </c>
    </row>
    <row r="6" spans="1:7" s="100" customFormat="1" ht="15.75" customHeight="1" thickBot="1">
      <c r="A6" s="101"/>
      <c r="B6" s="102"/>
      <c r="C6" s="102" t="s">
        <v>165</v>
      </c>
      <c r="D6" s="102"/>
      <c r="E6" s="204"/>
      <c r="F6" s="204"/>
      <c r="G6" s="103"/>
    </row>
    <row r="7" spans="1:7" s="107" customFormat="1" ht="12" customHeight="1" thickBot="1">
      <c r="A7" s="97" t="s">
        <v>83</v>
      </c>
      <c r="B7" s="104"/>
      <c r="C7" s="105" t="s">
        <v>166</v>
      </c>
      <c r="D7" s="191"/>
      <c r="E7" s="191">
        <v>0</v>
      </c>
      <c r="F7" s="214"/>
      <c r="G7" s="106">
        <f>SUM(G8:G15)</f>
        <v>0</v>
      </c>
    </row>
    <row r="8" spans="1:7" s="107" customFormat="1" ht="12" customHeight="1">
      <c r="A8" s="108"/>
      <c r="B8" s="109" t="s">
        <v>106</v>
      </c>
      <c r="C8" s="51" t="s">
        <v>91</v>
      </c>
      <c r="D8" s="192"/>
      <c r="E8" s="192"/>
      <c r="F8" s="215"/>
      <c r="G8" s="110"/>
    </row>
    <row r="9" spans="1:7" s="107" customFormat="1" ht="12" customHeight="1">
      <c r="A9" s="111"/>
      <c r="B9" s="109" t="s">
        <v>108</v>
      </c>
      <c r="C9" s="52" t="s">
        <v>93</v>
      </c>
      <c r="D9" s="193"/>
      <c r="E9" s="193"/>
      <c r="F9" s="216"/>
      <c r="G9" s="112"/>
    </row>
    <row r="10" spans="1:7" s="107" customFormat="1" ht="12" customHeight="1">
      <c r="A10" s="111"/>
      <c r="B10" s="109" t="s">
        <v>110</v>
      </c>
      <c r="C10" s="52" t="s">
        <v>94</v>
      </c>
      <c r="D10" s="193"/>
      <c r="E10" s="193"/>
      <c r="F10" s="216"/>
      <c r="G10" s="112"/>
    </row>
    <row r="11" spans="1:7" s="107" customFormat="1" ht="12" customHeight="1">
      <c r="A11" s="111"/>
      <c r="B11" s="109" t="s">
        <v>112</v>
      </c>
      <c r="C11" s="52" t="s">
        <v>95</v>
      </c>
      <c r="D11" s="193"/>
      <c r="E11" s="193"/>
      <c r="F11" s="216"/>
      <c r="G11" s="112"/>
    </row>
    <row r="12" spans="1:7" s="107" customFormat="1" ht="12" customHeight="1">
      <c r="A12" s="111"/>
      <c r="B12" s="109" t="s">
        <v>167</v>
      </c>
      <c r="C12" s="53" t="s">
        <v>96</v>
      </c>
      <c r="D12" s="52"/>
      <c r="E12" s="52"/>
      <c r="F12" s="217"/>
      <c r="G12" s="112"/>
    </row>
    <row r="13" spans="1:7" s="107" customFormat="1" ht="12" customHeight="1">
      <c r="A13" s="113"/>
      <c r="B13" s="109" t="s">
        <v>116</v>
      </c>
      <c r="C13" s="52" t="s">
        <v>168</v>
      </c>
      <c r="D13" s="52"/>
      <c r="E13" s="52"/>
      <c r="F13" s="217"/>
      <c r="G13" s="114"/>
    </row>
    <row r="14" spans="1:7" s="115" customFormat="1" ht="12" customHeight="1">
      <c r="A14" s="111"/>
      <c r="B14" s="109" t="s">
        <v>117</v>
      </c>
      <c r="C14" s="52" t="s">
        <v>169</v>
      </c>
      <c r="D14" s="193"/>
      <c r="E14" s="193"/>
      <c r="F14" s="216"/>
      <c r="G14" s="112"/>
    </row>
    <row r="15" spans="1:7" s="115" customFormat="1" ht="12" customHeight="1" thickBot="1">
      <c r="A15" s="116"/>
      <c r="B15" s="117" t="s">
        <v>118</v>
      </c>
      <c r="C15" s="53" t="s">
        <v>170</v>
      </c>
      <c r="D15" s="194"/>
      <c r="E15" s="194"/>
      <c r="F15" s="218"/>
      <c r="G15" s="118"/>
    </row>
    <row r="16" spans="1:7" s="107" customFormat="1" ht="12" customHeight="1" thickBot="1">
      <c r="A16" s="97" t="s">
        <v>84</v>
      </c>
      <c r="B16" s="104"/>
      <c r="C16" s="105" t="s">
        <v>171</v>
      </c>
      <c r="D16" s="191"/>
      <c r="E16" s="191">
        <v>30997</v>
      </c>
      <c r="F16" s="232"/>
      <c r="G16" s="257">
        <v>30997</v>
      </c>
    </row>
    <row r="17" spans="1:7" s="115" customFormat="1" ht="12" customHeight="1">
      <c r="A17" s="111"/>
      <c r="B17" s="109" t="s">
        <v>85</v>
      </c>
      <c r="C17" s="54" t="s">
        <v>172</v>
      </c>
      <c r="D17" s="195"/>
      <c r="E17" s="195"/>
      <c r="F17" s="219"/>
      <c r="G17" s="250"/>
    </row>
    <row r="18" spans="1:7" s="115" customFormat="1" ht="12" customHeight="1">
      <c r="A18" s="111"/>
      <c r="B18" s="109" t="s">
        <v>86</v>
      </c>
      <c r="C18" s="52" t="s">
        <v>232</v>
      </c>
      <c r="D18" s="193"/>
      <c r="E18" s="193">
        <v>30997</v>
      </c>
      <c r="F18" s="231"/>
      <c r="G18" s="258">
        <v>30997</v>
      </c>
    </row>
    <row r="19" spans="1:7" s="115" customFormat="1" ht="12" customHeight="1">
      <c r="A19" s="111"/>
      <c r="B19" s="109" t="s">
        <v>87</v>
      </c>
      <c r="C19" s="52" t="s">
        <v>174</v>
      </c>
      <c r="D19" s="193"/>
      <c r="E19" s="193"/>
      <c r="F19" s="216"/>
      <c r="G19" s="248"/>
    </row>
    <row r="20" spans="1:7" s="115" customFormat="1" ht="12" customHeight="1" thickBot="1">
      <c r="A20" s="111"/>
      <c r="B20" s="109" t="s">
        <v>88</v>
      </c>
      <c r="C20" s="52" t="s">
        <v>173</v>
      </c>
      <c r="D20" s="193"/>
      <c r="E20" s="193"/>
      <c r="F20" s="216"/>
      <c r="G20" s="248"/>
    </row>
    <row r="21" spans="1:7" s="115" customFormat="1" ht="12" customHeight="1" thickBot="1">
      <c r="A21" s="119" t="s">
        <v>89</v>
      </c>
      <c r="B21" s="55"/>
      <c r="C21" s="55" t="s">
        <v>175</v>
      </c>
      <c r="D21" s="196"/>
      <c r="E21" s="196"/>
      <c r="F21" s="220"/>
      <c r="G21" s="249"/>
    </row>
    <row r="22" spans="1:7" s="107" customFormat="1" ht="12" customHeight="1">
      <c r="A22" s="120"/>
      <c r="B22" s="121" t="s">
        <v>90</v>
      </c>
      <c r="C22" s="122" t="s">
        <v>102</v>
      </c>
      <c r="D22" s="197"/>
      <c r="E22" s="197"/>
      <c r="F22" s="221"/>
      <c r="G22" s="259"/>
    </row>
    <row r="23" spans="1:7" s="107" customFormat="1" ht="12" customHeight="1" thickBot="1">
      <c r="A23" s="124"/>
      <c r="B23" s="125" t="s">
        <v>92</v>
      </c>
      <c r="C23" s="126" t="s">
        <v>104</v>
      </c>
      <c r="D23" s="198"/>
      <c r="E23" s="198"/>
      <c r="F23" s="222"/>
      <c r="G23" s="260"/>
    </row>
    <row r="24" spans="1:7" s="107" customFormat="1" ht="12" customHeight="1" thickBot="1">
      <c r="A24" s="119" t="s">
        <v>122</v>
      </c>
      <c r="B24" s="237"/>
      <c r="C24" s="132" t="s">
        <v>233</v>
      </c>
      <c r="D24" s="234"/>
      <c r="E24" s="234">
        <v>32449</v>
      </c>
      <c r="F24" s="235">
        <v>422</v>
      </c>
      <c r="G24" s="261">
        <f>F24+E24</f>
        <v>32871</v>
      </c>
    </row>
    <row r="25" spans="1:7" s="107" customFormat="1" ht="12" customHeight="1" thickBot="1">
      <c r="A25" s="152" t="s">
        <v>97</v>
      </c>
      <c r="B25" s="239"/>
      <c r="C25" s="55" t="s">
        <v>222</v>
      </c>
      <c r="D25" s="55"/>
      <c r="E25" s="55">
        <v>63446</v>
      </c>
      <c r="F25" s="240">
        <f>F16+F24</f>
        <v>422</v>
      </c>
      <c r="G25" s="246">
        <f>G16+G24</f>
        <v>63868</v>
      </c>
    </row>
    <row r="26" spans="1:7" s="115" customFormat="1" ht="12" customHeight="1" thickBot="1">
      <c r="A26" s="130" t="s">
        <v>98</v>
      </c>
      <c r="B26" s="262"/>
      <c r="C26" s="238" t="s">
        <v>223</v>
      </c>
      <c r="D26" s="236"/>
      <c r="E26" s="236"/>
      <c r="F26" s="225"/>
      <c r="G26" s="246"/>
    </row>
    <row r="27" spans="1:7" s="115" customFormat="1" ht="15" customHeight="1" thickBot="1">
      <c r="A27" s="108"/>
      <c r="B27" s="134" t="s">
        <v>99</v>
      </c>
      <c r="C27" s="122" t="s">
        <v>180</v>
      </c>
      <c r="D27" s="197"/>
      <c r="E27" s="197"/>
      <c r="F27" s="221"/>
      <c r="G27" s="246"/>
    </row>
    <row r="28" spans="1:7" s="115" customFormat="1" ht="15" customHeight="1" thickBot="1">
      <c r="A28" s="135"/>
      <c r="B28" s="207" t="s">
        <v>100</v>
      </c>
      <c r="C28" s="208" t="s">
        <v>181</v>
      </c>
      <c r="D28" s="205"/>
      <c r="E28" s="205"/>
      <c r="F28" s="224"/>
      <c r="G28" s="246">
        <f>G19+G27</f>
        <v>0</v>
      </c>
    </row>
    <row r="29" spans="1:7" ht="13.5" thickBot="1">
      <c r="A29" s="206" t="s">
        <v>123</v>
      </c>
      <c r="B29" s="209"/>
      <c r="C29" s="141" t="s">
        <v>224</v>
      </c>
      <c r="D29" s="55"/>
      <c r="E29" s="55"/>
      <c r="F29" s="225"/>
      <c r="G29" s="246">
        <f>G20+G28</f>
        <v>0</v>
      </c>
    </row>
    <row r="30" spans="1:7" s="100" customFormat="1" ht="16.5" customHeight="1" thickBot="1">
      <c r="A30" s="139" t="s">
        <v>105</v>
      </c>
      <c r="B30" s="143"/>
      <c r="C30" s="144" t="s">
        <v>225</v>
      </c>
      <c r="D30" s="210"/>
      <c r="E30" s="210">
        <v>63446</v>
      </c>
      <c r="F30" s="241">
        <v>422</v>
      </c>
      <c r="G30" s="246">
        <f>F30+E30</f>
        <v>63868</v>
      </c>
    </row>
    <row r="31" spans="1:7" s="155" customFormat="1" ht="12" customHeight="1">
      <c r="A31" s="146"/>
      <c r="B31" s="146"/>
      <c r="C31" s="147"/>
      <c r="D31" s="147"/>
      <c r="E31" s="147"/>
      <c r="F31" s="226"/>
      <c r="G31" s="226"/>
    </row>
    <row r="32" spans="1:7" ht="12" customHeight="1" thickBot="1">
      <c r="A32" s="149"/>
      <c r="B32" s="150"/>
      <c r="C32" s="150"/>
      <c r="D32" s="150"/>
      <c r="E32" s="150"/>
      <c r="F32" s="227"/>
      <c r="G32" s="227"/>
    </row>
    <row r="33" spans="1:7" ht="12" customHeight="1" thickBot="1">
      <c r="A33" s="152"/>
      <c r="B33" s="153"/>
      <c r="C33" s="154" t="s">
        <v>184</v>
      </c>
      <c r="D33" s="154"/>
      <c r="E33" s="154"/>
      <c r="F33" s="228"/>
      <c r="G33" s="245"/>
    </row>
    <row r="34" spans="1:7" ht="12" customHeight="1" thickBot="1">
      <c r="A34" s="119" t="s">
        <v>83</v>
      </c>
      <c r="B34" s="50"/>
      <c r="C34" s="55" t="s">
        <v>185</v>
      </c>
      <c r="D34" s="196"/>
      <c r="E34" s="196">
        <v>63446</v>
      </c>
      <c r="F34" s="233">
        <f>F35+F36+F37+F38</f>
        <v>422</v>
      </c>
      <c r="G34" s="246">
        <f>G35+G36+G37+G38</f>
        <v>63868</v>
      </c>
    </row>
    <row r="35" spans="1:7" ht="12" customHeight="1">
      <c r="A35" s="156"/>
      <c r="B35" s="157" t="s">
        <v>106</v>
      </c>
      <c r="C35" s="54" t="s">
        <v>107</v>
      </c>
      <c r="D35" s="195"/>
      <c r="E35" s="195">
        <v>19107</v>
      </c>
      <c r="F35" s="242">
        <v>378</v>
      </c>
      <c r="G35" s="247">
        <f>F35+E35</f>
        <v>19485</v>
      </c>
    </row>
    <row r="36" spans="1:7" ht="12" customHeight="1">
      <c r="A36" s="159"/>
      <c r="B36" s="160" t="s">
        <v>108</v>
      </c>
      <c r="C36" s="52" t="s">
        <v>109</v>
      </c>
      <c r="D36" s="193"/>
      <c r="E36" s="193">
        <v>5464</v>
      </c>
      <c r="F36" s="243">
        <v>44</v>
      </c>
      <c r="G36" s="247">
        <f aca="true" t="shared" si="0" ref="G36:G47">F36+E36</f>
        <v>5508</v>
      </c>
    </row>
    <row r="37" spans="1:7" ht="12" customHeight="1">
      <c r="A37" s="159"/>
      <c r="B37" s="160" t="s">
        <v>110</v>
      </c>
      <c r="C37" s="52" t="s">
        <v>111</v>
      </c>
      <c r="D37" s="193"/>
      <c r="E37" s="193">
        <v>13159</v>
      </c>
      <c r="F37" s="243"/>
      <c r="G37" s="247">
        <f t="shared" si="0"/>
        <v>13159</v>
      </c>
    </row>
    <row r="38" spans="1:7" s="155" customFormat="1" ht="12" customHeight="1">
      <c r="A38" s="159"/>
      <c r="B38" s="160" t="s">
        <v>112</v>
      </c>
      <c r="C38" s="52" t="s">
        <v>113</v>
      </c>
      <c r="D38" s="193"/>
      <c r="E38" s="193">
        <v>25716</v>
      </c>
      <c r="F38" s="243"/>
      <c r="G38" s="247">
        <f t="shared" si="0"/>
        <v>25716</v>
      </c>
    </row>
    <row r="39" spans="1:7" ht="12" customHeight="1" thickBot="1">
      <c r="A39" s="159"/>
      <c r="B39" s="160" t="s">
        <v>114</v>
      </c>
      <c r="C39" s="52" t="s">
        <v>115</v>
      </c>
      <c r="D39" s="193"/>
      <c r="E39" s="193"/>
      <c r="F39" s="216"/>
      <c r="G39" s="247">
        <f t="shared" si="0"/>
        <v>0</v>
      </c>
    </row>
    <row r="40" spans="1:7" ht="12" customHeight="1" thickBot="1">
      <c r="A40" s="119" t="s">
        <v>84</v>
      </c>
      <c r="B40" s="50"/>
      <c r="C40" s="55" t="s">
        <v>186</v>
      </c>
      <c r="D40" s="196"/>
      <c r="E40" s="196"/>
      <c r="F40" s="220"/>
      <c r="G40" s="247">
        <f t="shared" si="0"/>
        <v>0</v>
      </c>
    </row>
    <row r="41" spans="1:7" ht="12" customHeight="1">
      <c r="A41" s="156"/>
      <c r="B41" s="157" t="s">
        <v>85</v>
      </c>
      <c r="C41" s="54" t="s">
        <v>119</v>
      </c>
      <c r="D41" s="195"/>
      <c r="E41" s="195"/>
      <c r="F41" s="219"/>
      <c r="G41" s="247">
        <f t="shared" si="0"/>
        <v>0</v>
      </c>
    </row>
    <row r="42" spans="1:7" ht="12" customHeight="1">
      <c r="A42" s="159"/>
      <c r="B42" s="160" t="s">
        <v>86</v>
      </c>
      <c r="C42" s="52" t="s">
        <v>81</v>
      </c>
      <c r="D42" s="193"/>
      <c r="E42" s="193"/>
      <c r="F42" s="216"/>
      <c r="G42" s="247">
        <f t="shared" si="0"/>
        <v>0</v>
      </c>
    </row>
    <row r="43" spans="1:7" ht="15" customHeight="1">
      <c r="A43" s="159"/>
      <c r="B43" s="160" t="s">
        <v>120</v>
      </c>
      <c r="C43" s="52" t="s">
        <v>187</v>
      </c>
      <c r="D43" s="193"/>
      <c r="E43" s="193"/>
      <c r="F43" s="216"/>
      <c r="G43" s="247">
        <f t="shared" si="0"/>
        <v>0</v>
      </c>
    </row>
    <row r="44" spans="1:7" ht="23.25" thickBot="1">
      <c r="A44" s="159"/>
      <c r="B44" s="160" t="s">
        <v>121</v>
      </c>
      <c r="C44" s="52" t="s">
        <v>228</v>
      </c>
      <c r="D44" s="193"/>
      <c r="E44" s="193"/>
      <c r="F44" s="216"/>
      <c r="G44" s="247">
        <f t="shared" si="0"/>
        <v>0</v>
      </c>
    </row>
    <row r="45" spans="1:7" ht="15" customHeight="1" thickBot="1">
      <c r="A45" s="119" t="s">
        <v>89</v>
      </c>
      <c r="B45" s="50"/>
      <c r="C45" s="50" t="s">
        <v>189</v>
      </c>
      <c r="D45" s="200"/>
      <c r="E45" s="200"/>
      <c r="F45" s="229"/>
      <c r="G45" s="247">
        <f t="shared" si="0"/>
        <v>0</v>
      </c>
    </row>
    <row r="46" spans="1:7" ht="14.25" customHeight="1" thickBot="1">
      <c r="A46" s="139" t="s">
        <v>122</v>
      </c>
      <c r="B46" s="140"/>
      <c r="C46" s="141" t="s">
        <v>190</v>
      </c>
      <c r="D46" s="199"/>
      <c r="E46" s="199"/>
      <c r="F46" s="223"/>
      <c r="G46" s="247">
        <f t="shared" si="0"/>
        <v>0</v>
      </c>
    </row>
    <row r="47" spans="1:7" ht="13.5" thickBot="1">
      <c r="A47" s="119" t="s">
        <v>97</v>
      </c>
      <c r="B47" s="162"/>
      <c r="C47" s="163" t="s">
        <v>191</v>
      </c>
      <c r="D47" s="201"/>
      <c r="E47" s="201">
        <v>63446</v>
      </c>
      <c r="F47" s="244">
        <v>422</v>
      </c>
      <c r="G47" s="555">
        <f t="shared" si="0"/>
        <v>63868</v>
      </c>
    </row>
    <row r="48" spans="1:7" ht="13.5" thickBot="1">
      <c r="A48" s="251"/>
      <c r="B48" s="252"/>
      <c r="C48" s="252"/>
      <c r="D48" s="252"/>
      <c r="E48" s="252"/>
      <c r="F48" s="253"/>
      <c r="G48" s="254"/>
    </row>
    <row r="49" spans="1:7" ht="13.5" thickBot="1">
      <c r="A49" s="168" t="s">
        <v>192</v>
      </c>
      <c r="B49" s="169"/>
      <c r="C49" s="170"/>
      <c r="D49" s="202"/>
      <c r="E49" s="202">
        <v>10.5</v>
      </c>
      <c r="F49" s="230"/>
      <c r="G49" s="255">
        <v>10.5</v>
      </c>
    </row>
    <row r="50" spans="1:7" ht="13.5" thickBot="1">
      <c r="A50" s="168" t="s">
        <v>193</v>
      </c>
      <c r="B50" s="169"/>
      <c r="C50" s="170"/>
      <c r="D50" s="202"/>
      <c r="E50" s="202"/>
      <c r="F50" s="230"/>
      <c r="G50" s="255"/>
    </row>
  </sheetData>
  <sheetProtection/>
  <mergeCells count="2">
    <mergeCell ref="A2:B2"/>
    <mergeCell ref="A5:B5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user4</cp:lastModifiedBy>
  <cp:lastPrinted>2013-06-11T12:00:17Z</cp:lastPrinted>
  <dcterms:created xsi:type="dcterms:W3CDTF">1997-01-17T14:02:09Z</dcterms:created>
  <dcterms:modified xsi:type="dcterms:W3CDTF">2013-06-12T17:59:21Z</dcterms:modified>
  <cp:category/>
  <cp:version/>
  <cp:contentType/>
  <cp:contentStatus/>
</cp:coreProperties>
</file>