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codeName="ThisWorkbook" defaultThemeVersion="124226"/>
  <bookViews>
    <workbookView xWindow="120" yWindow="12" windowWidth="11700" windowHeight="6540" firstSheet="5" activeTab="11"/>
  </bookViews>
  <sheets>
    <sheet name="Rend. mód." sheetId="100" r:id="rId1"/>
    <sheet name="1.mell." sheetId="1" r:id="rId2"/>
    <sheet name="1.mell. 2. old. " sheetId="91" r:id="rId3"/>
    <sheet name="2. mell  " sheetId="73" r:id="rId4"/>
    <sheet name="2.mell 2. old " sheetId="61" r:id="rId5"/>
    <sheet name="3. mell " sheetId="96" r:id="rId6"/>
    <sheet name="4. mell" sheetId="97" r:id="rId7"/>
    <sheet name="5. mell" sheetId="95" r:id="rId8"/>
    <sheet name="6.sz.mell." sheetId="63" r:id="rId9"/>
    <sheet name="7.sz.mell." sheetId="64" r:id="rId10"/>
    <sheet name="8. mell " sheetId="98" r:id="rId11"/>
    <sheet name="9. sz. mell" sheetId="3" r:id="rId12"/>
    <sheet name="10. mell" sheetId="99" r:id="rId13"/>
    <sheet name="11. sz. mell" sheetId="24" r:id="rId14"/>
  </sheets>
  <definedNames>
    <definedName name="_xlnm.Print_Titles" localSheetId="11">'9. sz. mell'!$1:$8</definedName>
    <definedName name="_xlnm.Print_Area" localSheetId="1">'1.mell.'!$A$1:$D$152</definedName>
    <definedName name="_xlnm.Print_Area" localSheetId="2">'1.mell. 2. old. '!$A$1:$D$127</definedName>
    <definedName name="_xlnm.Print_Area" localSheetId="4">'2.mell 2. old '!$A$1:$G$38</definedName>
    <definedName name="_xlnm.Print_Area" localSheetId="9">'7.sz.mell.'!$A$1:$L$28</definedName>
    <definedName name="OLE_LINK1" localSheetId="0">'Rend. mód.'!$A$1</definedName>
  </definedNames>
  <calcPr calcId="101716" fullCalcOnLoad="1"/>
</workbook>
</file>

<file path=xl/calcChain.xml><?xml version="1.0" encoding="utf-8"?>
<calcChain xmlns="http://schemas.openxmlformats.org/spreadsheetml/2006/main">
  <c r="D78" i="1"/>
  <c r="C78"/>
  <c r="C83"/>
  <c r="F16" i="99"/>
  <c r="E16"/>
  <c r="D16"/>
  <c r="C16"/>
  <c r="G16"/>
  <c r="G15"/>
  <c r="G14"/>
  <c r="G13"/>
  <c r="G12"/>
  <c r="G11"/>
  <c r="G10"/>
  <c r="D46" i="98"/>
  <c r="D38"/>
  <c r="C38"/>
  <c r="B38"/>
  <c r="E37"/>
  <c r="E36"/>
  <c r="E35"/>
  <c r="E34"/>
  <c r="E38"/>
  <c r="D31"/>
  <c r="C31"/>
  <c r="B31"/>
  <c r="E30"/>
  <c r="E29"/>
  <c r="E28"/>
  <c r="E27"/>
  <c r="E26"/>
  <c r="E25"/>
  <c r="E24"/>
  <c r="E31"/>
  <c r="D19"/>
  <c r="C19"/>
  <c r="B19"/>
  <c r="E18"/>
  <c r="E17"/>
  <c r="E16"/>
  <c r="E15"/>
  <c r="E19"/>
  <c r="D12"/>
  <c r="C12"/>
  <c r="B12"/>
  <c r="E11"/>
  <c r="E10"/>
  <c r="E9"/>
  <c r="E8"/>
  <c r="E7"/>
  <c r="E6"/>
  <c r="E12"/>
  <c r="C8" i="95"/>
  <c r="C11" i="97"/>
  <c r="E11" i="96"/>
  <c r="D11"/>
  <c r="C11"/>
  <c r="F10"/>
  <c r="F9"/>
  <c r="F8"/>
  <c r="F7"/>
  <c r="F6"/>
  <c r="F11"/>
  <c r="O11" i="24"/>
  <c r="G24" i="64"/>
  <c r="G24" i="63"/>
  <c r="G20" i="61"/>
  <c r="G34"/>
  <c r="G36"/>
  <c r="D33"/>
  <c r="D20"/>
  <c r="D37"/>
  <c r="G18" i="73"/>
  <c r="G28"/>
  <c r="G30"/>
  <c r="D27"/>
  <c r="D18"/>
  <c r="D31"/>
  <c r="D146" i="1"/>
  <c r="D107"/>
  <c r="D96"/>
  <c r="D83"/>
  <c r="D111"/>
  <c r="D130"/>
  <c r="D132"/>
  <c r="D52"/>
  <c r="D46"/>
  <c r="D43"/>
  <c r="D30"/>
  <c r="D21"/>
  <c r="D11"/>
  <c r="D6"/>
  <c r="C20" i="61"/>
  <c r="C34"/>
  <c r="C36"/>
  <c r="F20"/>
  <c r="C37"/>
  <c r="F33"/>
  <c r="C152" i="1"/>
  <c r="C21" i="61"/>
  <c r="C33"/>
  <c r="C149" i="1"/>
  <c r="F27" i="73"/>
  <c r="C151" i="1"/>
  <c r="F18" i="73"/>
  <c r="F28"/>
  <c r="C18"/>
  <c r="C19"/>
  <c r="C27" i="61"/>
  <c r="C24" i="73"/>
  <c r="C27"/>
  <c r="C113" i="1"/>
  <c r="C121"/>
  <c r="C53"/>
  <c r="C59"/>
  <c r="C37"/>
  <c r="D63" i="3"/>
  <c r="D77"/>
  <c r="D88"/>
  <c r="D93"/>
  <c r="D97"/>
  <c r="D94"/>
  <c r="D10"/>
  <c r="D9"/>
  <c r="D15"/>
  <c r="D25"/>
  <c r="D35"/>
  <c r="D50"/>
  <c r="D41"/>
  <c r="D34"/>
  <c r="D55"/>
  <c r="D47"/>
  <c r="D56"/>
  <c r="C6" i="91"/>
  <c r="C5"/>
  <c r="C11"/>
  <c r="C21"/>
  <c r="C51"/>
  <c r="C31"/>
  <c r="C46"/>
  <c r="C37"/>
  <c r="C30"/>
  <c r="C43"/>
  <c r="C53"/>
  <c r="C52"/>
  <c r="C59"/>
  <c r="C73"/>
  <c r="C101"/>
  <c r="C86"/>
  <c r="C97"/>
  <c r="C103"/>
  <c r="C102"/>
  <c r="C111"/>
  <c r="C6" i="1"/>
  <c r="C11"/>
  <c r="C96"/>
  <c r="C107"/>
  <c r="C21"/>
  <c r="C31"/>
  <c r="C30"/>
  <c r="C43"/>
  <c r="C46"/>
  <c r="O21" i="24"/>
  <c r="O9"/>
  <c r="H5" i="64"/>
  <c r="H6"/>
  <c r="H7"/>
  <c r="H8"/>
  <c r="H9"/>
  <c r="H10"/>
  <c r="H11"/>
  <c r="H12"/>
  <c r="H13"/>
  <c r="H14"/>
  <c r="H15"/>
  <c r="H16"/>
  <c r="H17"/>
  <c r="H18"/>
  <c r="H19"/>
  <c r="H20"/>
  <c r="H21"/>
  <c r="H22"/>
  <c r="H23"/>
  <c r="C24"/>
  <c r="E24"/>
  <c r="F24"/>
  <c r="H5" i="63"/>
  <c r="H6"/>
  <c r="H7"/>
  <c r="H8"/>
  <c r="H9"/>
  <c r="H10"/>
  <c r="H21"/>
  <c r="H22"/>
  <c r="H23"/>
  <c r="C24"/>
  <c r="E24"/>
  <c r="F24"/>
  <c r="O5" i="24"/>
  <c r="N14"/>
  <c r="N27"/>
  <c r="N28"/>
  <c r="M14"/>
  <c r="M27"/>
  <c r="M28"/>
  <c r="L14"/>
  <c r="L27"/>
  <c r="K14"/>
  <c r="K27"/>
  <c r="K28"/>
  <c r="J14"/>
  <c r="J28"/>
  <c r="I14"/>
  <c r="I27"/>
  <c r="H14"/>
  <c r="H27"/>
  <c r="G14"/>
  <c r="G27"/>
  <c r="G28"/>
  <c r="F14"/>
  <c r="E14"/>
  <c r="E27"/>
  <c r="E28"/>
  <c r="D14"/>
  <c r="D28"/>
  <c r="C14"/>
  <c r="C27"/>
  <c r="C28"/>
  <c r="D27"/>
  <c r="F27"/>
  <c r="J27"/>
  <c r="O26"/>
  <c r="O25"/>
  <c r="O24"/>
  <c r="O23"/>
  <c r="O22"/>
  <c r="O20"/>
  <c r="O19"/>
  <c r="O18"/>
  <c r="O17"/>
  <c r="O16"/>
  <c r="O13"/>
  <c r="O12"/>
  <c r="O10"/>
  <c r="O8"/>
  <c r="O7"/>
  <c r="O6"/>
  <c r="D5" i="1"/>
  <c r="F37" i="61"/>
  <c r="F34"/>
  <c r="C38"/>
  <c r="C141" i="1"/>
  <c r="F31" i="73"/>
  <c r="C31"/>
  <c r="D28"/>
  <c r="D30"/>
  <c r="C5" i="1"/>
  <c r="F38" i="61"/>
  <c r="I28" i="24"/>
  <c r="L28"/>
  <c r="H28"/>
  <c r="O27"/>
  <c r="F28"/>
  <c r="O14"/>
  <c r="O28"/>
  <c r="D34" i="61"/>
  <c r="D36"/>
  <c r="F36"/>
  <c r="C126" i="91"/>
  <c r="C65"/>
  <c r="C67"/>
  <c r="C28" i="73"/>
  <c r="C30"/>
  <c r="C148" i="1"/>
  <c r="C32" i="73"/>
  <c r="C140" i="1"/>
  <c r="F32" i="73"/>
  <c r="F30"/>
  <c r="C120" i="91"/>
  <c r="C122"/>
  <c r="H24" i="63"/>
  <c r="H24" i="64"/>
  <c r="D59" i="3"/>
  <c r="C112" i="1"/>
  <c r="C150"/>
  <c r="C52"/>
  <c r="C147"/>
  <c r="D51"/>
  <c r="C51"/>
  <c r="C66"/>
  <c r="C68"/>
  <c r="C111"/>
  <c r="D66"/>
  <c r="D68"/>
  <c r="D136"/>
  <c r="C130"/>
  <c r="C132"/>
  <c r="C142"/>
  <c r="C146"/>
  <c r="C136"/>
</calcChain>
</file>

<file path=xl/sharedStrings.xml><?xml version="1.0" encoding="utf-8"?>
<sst xmlns="http://schemas.openxmlformats.org/spreadsheetml/2006/main" count="1194" uniqueCount="524">
  <si>
    <t>Felhasználás
2012. XII.31-ig</t>
  </si>
  <si>
    <t xml:space="preserve">
2013. év utáni szükséglet
</t>
  </si>
  <si>
    <t>Beruházási (felhalmozási) kiadások előirányzata beruházásonként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</si>
  <si>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</si>
  <si>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</si>
  <si>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</si>
  <si>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</si>
  <si>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</si>
  <si>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</si>
  <si>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</si>
  <si>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</si>
  <si>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</si>
  <si>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</si>
  <si>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</si>
  <si>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</si>
  <si>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</si>
  <si>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</si>
  <si>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</si>
  <si>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</si>
  <si>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</si>
  <si>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</si>
  <si>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</si>
  <si>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</si>
  <si>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</si>
  <si>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</si>
  <si>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</si>
  <si>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</si>
  <si>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</si>
  <si>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</si>
  <si>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</si>
  <si>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</si>
  <si>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</si>
  <si>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Előirányzat-felhasználási terv
2013. évre</t>
  </si>
  <si>
    <t>Támogatások , kiegészítések</t>
  </si>
  <si>
    <t>Átvett pénzeszközök  Áh. kívülről</t>
  </si>
  <si>
    <t>Felhalmozási bevételek</t>
  </si>
  <si>
    <t>Finanszírozási bevételek</t>
  </si>
  <si>
    <t xml:space="preserve"> Egyéb működési célú kiadások</t>
  </si>
  <si>
    <t>Kölcsön nyújtása</t>
  </si>
  <si>
    <t>Finanszírozási kiadások</t>
  </si>
  <si>
    <t>A 2013. évi általános működés és ágazati feladatok támogatásának alakulása jogcímenként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</si>
  <si>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</si>
  <si>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</si>
  <si>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</si>
  <si>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</si>
  <si>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</si>
  <si>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</si>
  <si>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</si>
  <si>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</si>
  <si>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</si>
  <si>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</si>
  <si>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</si>
  <si>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</si>
  <si>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</si>
  <si>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</si>
  <si>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</si>
  <si>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</si>
  <si>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</si>
  <si>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</si>
  <si>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</si>
  <si>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</si>
  <si>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</si>
  <si>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</si>
  <si>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</si>
  <si>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</si>
  <si>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</si>
  <si>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</si>
  <si>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</si>
  <si>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</si>
  <si>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</si>
  <si>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</si>
  <si>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</si>
  <si>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</si>
  <si>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</si>
  <si>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</si>
  <si>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</si>
  <si>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</si>
  <si>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Összesen: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</si>
  <si>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</si>
  <si>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</si>
  <si>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</si>
  <si>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</si>
  <si>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</si>
  <si>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</si>
  <si>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</si>
  <si>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</si>
  <si>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Átengedett központi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</si>
  <si>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</si>
  <si>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</si>
  <si>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</si>
  <si>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</si>
  <si>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</si>
  <si>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</si>
  <si>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</si>
  <si>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</si>
  <si>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</si>
  <si>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</si>
  <si>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</si>
  <si>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</si>
  <si>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</si>
  <si>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</si>
  <si>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</si>
  <si>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</si>
  <si>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</si>
  <si>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</si>
  <si>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</si>
  <si>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</si>
  <si>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</si>
  <si>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</si>
  <si>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</si>
  <si>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</si>
  <si>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</si>
  <si>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</si>
  <si>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</si>
  <si>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</si>
  <si>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</si>
  <si>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</si>
  <si>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</si>
  <si>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</si>
  <si>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</si>
  <si>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</si>
  <si>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</si>
  <si>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</si>
  <si>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</si>
  <si>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</si>
  <si>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</si>
  <si>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</si>
  <si>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</si>
  <si>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</si>
  <si>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</si>
  <si>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</si>
  <si>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</si>
  <si>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</si>
  <si>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</si>
  <si>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</si>
  <si>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</si>
  <si>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</si>
  <si>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</si>
  <si>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</si>
  <si>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</si>
  <si>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</si>
  <si>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</si>
  <si>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</si>
  <si>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</si>
  <si>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</si>
  <si>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</si>
  <si>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</si>
  <si>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</si>
  <si>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</si>
  <si>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</si>
  <si>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</si>
  <si>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</si>
  <si>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</si>
  <si>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</si>
  <si>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</si>
  <si>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</si>
  <si>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Működési célú pénzeszköz átvétel államháztartáson kívülről</t>
  </si>
  <si>
    <t>11.1.</t>
  </si>
  <si>
    <t>11.2.</t>
  </si>
  <si>
    <t>Költségvetési bevételek összesen:</t>
  </si>
  <si>
    <t>Költségvetési kiadások összesen: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</si>
  <si>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</si>
  <si>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</si>
  <si>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</si>
  <si>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</si>
  <si>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</si>
  <si>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II. Felhalmozási célú bevételek és kiadások mérlege
(Önkormányzati szinten)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</si>
  <si>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</si>
  <si>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</si>
  <si>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</si>
  <si>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</si>
  <si>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</si>
  <si>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</si>
  <si>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</si>
  <si>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</si>
  <si>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</si>
  <si>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</si>
  <si>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</si>
  <si>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</si>
  <si>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</si>
  <si>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</si>
  <si>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</si>
  <si>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</si>
  <si>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</si>
  <si>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</si>
  <si>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</si>
  <si>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</si>
  <si>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</si>
  <si>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</si>
  <si>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</si>
  <si>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</si>
  <si>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</si>
  <si>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</si>
  <si>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</si>
  <si>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</si>
  <si>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</si>
  <si>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</si>
  <si>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</si>
  <si>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</si>
  <si>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</si>
  <si>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</si>
  <si>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</si>
  <si>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</si>
  <si>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</si>
  <si>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</si>
  <si>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</si>
  <si>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</si>
  <si>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</si>
  <si>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</si>
  <si>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</si>
  <si>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</si>
  <si>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</si>
  <si>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</si>
  <si>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</si>
  <si>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</si>
  <si>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</si>
  <si>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</si>
  <si>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</si>
  <si>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</si>
  <si>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</si>
  <si>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</si>
  <si>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</si>
  <si>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</si>
  <si>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</si>
  <si>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</si>
  <si>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</si>
  <si>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</si>
  <si>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</si>
  <si>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</si>
  <si>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</si>
  <si>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</si>
  <si>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</si>
  <si>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</si>
  <si>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</si>
  <si>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</si>
  <si>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</si>
  <si>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</si>
  <si>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</si>
  <si>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</si>
  <si>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Feladat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</si>
  <si>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</si>
  <si>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</si>
  <si>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</si>
  <si>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</si>
  <si>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</si>
  <si>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Önkormányzat</t>
  </si>
  <si>
    <t>megnevezése</t>
  </si>
  <si>
    <t>7.1</t>
  </si>
  <si>
    <t>V. Költségvetési szervek finanszírozása</t>
  </si>
  <si>
    <t>KIADÁSOK ÖSSZESEN: (6+7)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</si>
  <si>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</si>
  <si>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</si>
  <si>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</si>
  <si>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</si>
  <si>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</si>
  <si>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</si>
  <si>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</si>
  <si>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</si>
  <si>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</si>
  <si>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</si>
  <si>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</si>
  <si>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</si>
  <si>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</si>
  <si>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</si>
  <si>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</si>
  <si>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</si>
  <si>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</si>
  <si>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</si>
  <si>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</si>
  <si>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</si>
  <si>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</si>
  <si>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</si>
  <si>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</si>
  <si>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</si>
  <si>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</si>
  <si>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</si>
  <si>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</si>
  <si>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</si>
  <si>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</si>
  <si>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</si>
  <si>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</si>
  <si>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</si>
  <si>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</si>
  <si>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</si>
  <si>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</si>
  <si>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</si>
  <si>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</si>
  <si>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</si>
  <si>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</si>
  <si>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>2013. évi előirányzat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</si>
  <si>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</si>
  <si>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</si>
  <si>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</si>
  <si>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</si>
  <si>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</si>
  <si>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</si>
  <si>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</si>
  <si>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</si>
  <si>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</si>
  <si>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</si>
  <si>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</si>
  <si>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</si>
  <si>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</si>
  <si>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</si>
  <si>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</si>
  <si>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</si>
  <si>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</si>
  <si>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</si>
  <si>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</si>
  <si>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</si>
  <si>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</si>
  <si>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</si>
  <si>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</si>
  <si>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</si>
  <si>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</si>
  <si>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</si>
  <si>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</si>
  <si>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</si>
  <si>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</si>
  <si>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</si>
  <si>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</si>
  <si>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</si>
  <si>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</si>
  <si>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</si>
  <si>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</si>
  <si>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</si>
  <si>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</si>
  <si>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</si>
  <si>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</si>
  <si>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</si>
  <si>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</si>
  <si>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</si>
  <si>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</si>
  <si>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</si>
  <si>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</si>
  <si>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</si>
  <si>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</si>
  <si>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</si>
  <si>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</si>
  <si>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</si>
  <si>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</si>
  <si>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</si>
  <si>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</si>
  <si>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</si>
  <si>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</si>
  <si>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</si>
  <si>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</si>
  <si>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</si>
  <si>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</si>
  <si>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</si>
  <si>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</si>
  <si>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</si>
  <si>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</si>
  <si>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</si>
  <si>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</si>
  <si>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</si>
  <si>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</si>
  <si>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</si>
  <si>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</si>
  <si>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</si>
  <si>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</si>
  <si>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</si>
  <si>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</si>
  <si>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</si>
  <si>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</si>
  <si>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</si>
  <si>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</si>
  <si>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</si>
  <si>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</si>
  <si>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</si>
  <si>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</si>
  <si>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</si>
  <si>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</si>
  <si>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</si>
  <si>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</si>
  <si>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</si>
  <si>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</si>
  <si>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</si>
  <si>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</si>
  <si>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</si>
  <si>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</si>
  <si>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</si>
  <si>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</si>
  <si>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</si>
  <si>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</si>
  <si>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</si>
  <si>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</si>
  <si>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</si>
  <si>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</si>
  <si>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</si>
  <si>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</si>
  <si>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</si>
  <si>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</si>
  <si>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</si>
  <si>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</si>
  <si>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</si>
  <si>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</si>
  <si>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IV. Átvett pénzeszközök államháztartáson belülről (6.1.+…6.2.)</t>
  </si>
  <si>
    <t xml:space="preserve">     -  Működési célú pénzeszköz átadás államháztartáson belülre</t>
  </si>
  <si>
    <t xml:space="preserve">     - Működési támogatás átadás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</si>
  <si>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</si>
  <si>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</si>
  <si>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</si>
  <si>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</si>
  <si>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</si>
  <si>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</si>
  <si>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általános feladatok támogatása</t>
  </si>
  <si>
    <t>hozzájárulás a pénzbrli szociális ellátásokhoz</t>
  </si>
  <si>
    <t>kulturális feladatok</t>
  </si>
  <si>
    <t>épület felújítás</t>
  </si>
  <si>
    <t>épület vásárlás</t>
  </si>
  <si>
    <t>földterület vásárlás</t>
  </si>
  <si>
    <t>pótkocsi lombráccsal</t>
  </si>
  <si>
    <t xml:space="preserve">   kombinátor</t>
  </si>
  <si>
    <t>kamera rendszer</t>
  </si>
  <si>
    <t>sütő</t>
  </si>
  <si>
    <t>Halmozott egyenleg</t>
  </si>
  <si>
    <t>11.209</t>
  </si>
  <si>
    <t>Módosított előirányzat</t>
  </si>
  <si>
    <t>egyes jövedelempótló támogatások kiegészítése</t>
  </si>
  <si>
    <t>traktor nyári fülkével</t>
  </si>
  <si>
    <t>Eke csoroszlya nélkül</t>
  </si>
  <si>
    <t>mulcsozó</t>
  </si>
  <si>
    <t>gödörfúró</t>
  </si>
  <si>
    <t>szántóföldi permetező</t>
  </si>
  <si>
    <t>fűnyíró kardánnal</t>
  </si>
  <si>
    <t>műtrágyaszóró</t>
  </si>
  <si>
    <t>talajmaró</t>
  </si>
  <si>
    <t>homlokrakó</t>
  </si>
  <si>
    <t>aszaló</t>
  </si>
  <si>
    <t>Teljes költség tervezett</t>
  </si>
  <si>
    <t>épület  felújítás "műhely"</t>
  </si>
  <si>
    <t>5.785</t>
  </si>
  <si>
    <t>Tám. ért. műk. Bevét.  Áh. belülrül</t>
  </si>
  <si>
    <t>Tám. ért. felh. Bevét. Áh. Belülről</t>
  </si>
  <si>
    <t>A</t>
  </si>
  <si>
    <t>B</t>
  </si>
  <si>
    <t>C</t>
  </si>
  <si>
    <t>D</t>
  </si>
  <si>
    <t>1. oldal</t>
  </si>
  <si>
    <t>2. oldal</t>
  </si>
  <si>
    <t>3. oldal</t>
  </si>
  <si>
    <t>4. oldal</t>
  </si>
  <si>
    <t>E</t>
  </si>
  <si>
    <t>F</t>
  </si>
  <si>
    <t>G</t>
  </si>
  <si>
    <t>1.oldal</t>
  </si>
  <si>
    <t xml:space="preserve">Csikvánd Község Önkormányzat                                                                                                                                                                                      MŰKÖDÉSI ÉS FELHALMOZÁSI CÉLÚ  BEVÉTELEK ÉS KIADÁSOK MÉRLEGE                                                                                                I. Működési célú bevételek és kiadások mérlege (Önkormányzati szinten)
</t>
  </si>
  <si>
    <t xml:space="preserve">  Ezer forintban!</t>
  </si>
  <si>
    <t>2013. eredeti előirányzat</t>
  </si>
  <si>
    <t>2013. módosított előirányzat</t>
  </si>
  <si>
    <t>Csikvánd Község  Önkormányzat adósságot keletkeztető ügyletekből és kezességvállalásokból fennálló kötelezettségei</t>
  </si>
  <si>
    <t>MEGNEVEZÉS</t>
  </si>
  <si>
    <t>Évek</t>
  </si>
  <si>
    <t>Összesen
(6=3+4+5)</t>
  </si>
  <si>
    <t>2014.</t>
  </si>
  <si>
    <t>2015.</t>
  </si>
  <si>
    <t>2016.</t>
  </si>
  <si>
    <t>ÖSSZES KÖTELEZETTSÉG</t>
  </si>
  <si>
    <t>Csikvánd Község Önkormányzat saját bevételeinek részletezése az adósságot keletkeztető ügyletből származó tárgyévi fizetési kötelezettség megállapításához</t>
  </si>
  <si>
    <t>Bevételi jogcímek</t>
  </si>
  <si>
    <t>Az önkormányzati vagyon és az önkormányzatot megillető vagyoni értékű jog értékesítéséből és hasznosításából származó bevétel</t>
  </si>
  <si>
    <t>Díjak, pótlékok bírságok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</si>
  <si>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</si>
  <si>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</si>
  <si>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</si>
  <si>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</si>
  <si>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</si>
  <si>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Csikvánd Község Önkormányzat 2013. évi adósságot keletkeztető fejlesztési céljai</t>
  </si>
  <si>
    <t>Fejlesztési cél leírása</t>
  </si>
  <si>
    <t>Fejlesztés várható kiadása</t>
  </si>
  <si>
    <t>ADÓSSÁGOT KELETKEZTETŐ ÜGYLETEK VÁRHATÓ EGYÜTTES ÖSSZEGE</t>
  </si>
  <si>
    <t>EU-s projekt neve, azonosítója:</t>
  </si>
  <si>
    <t>Ezer forintban!</t>
  </si>
  <si>
    <t>Források</t>
  </si>
  <si>
    <t>2013.</t>
  </si>
  <si>
    <t>2014.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</si>
  <si>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</si>
  <si>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</si>
  <si>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</si>
  <si>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</si>
  <si>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</si>
  <si>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</si>
  <si>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</si>
  <si>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</si>
  <si>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</si>
  <si>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</si>
  <si>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</si>
  <si>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</si>
  <si>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</si>
  <si>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Önkormányzaton kívüli EU-s projektekhez történő hozzájárulás 2013. évi előirányzat</t>
  </si>
  <si>
    <t>Támogatott neve</t>
  </si>
  <si>
    <t>Hozzájárulás  (E Ft)</t>
  </si>
  <si>
    <t>Adatszolgáltatás 
az elismert tartozásállományról</t>
  </si>
  <si>
    <t>Költségvetési szerv neve:</t>
  </si>
  <si>
    <t>Csikvánd Község Önkormányzat</t>
  </si>
  <si>
    <t>Éves eredeti kiadási előirányzat: --- ezer Ft</t>
  </si>
  <si>
    <t>30 napon túli elismert tartozásállomány összesen: ---Ft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</si>
  <si>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</si>
  <si>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</si>
  <si>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</si>
  <si>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</si>
  <si>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</si>
  <si>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</si>
  <si>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</si>
  <si>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</si>
  <si>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</si>
  <si>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</si>
  <si>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</si>
  <si>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Szociális feladatok- falugondnoki szolgálat</t>
  </si>
  <si>
    <t>ezer forintban</t>
  </si>
  <si>
    <t>2013.I. félév módosított előirányzat</t>
  </si>
  <si>
    <t>Sorszám
szám</t>
  </si>
  <si>
    <t>2013. évi támogatás eredeti előirányzata</t>
  </si>
  <si>
    <t>2013. évi módosított előirányzat</t>
  </si>
  <si>
    <t>Sorszám</t>
  </si>
  <si>
    <t>2013.I. félév módosított előirányzat előirányzat</t>
  </si>
  <si>
    <t xml:space="preserve">A </t>
  </si>
  <si>
    <t>2013. év utáni szükséglet
(G=B - D - F)</t>
  </si>
  <si>
    <r>
      <t>KÖLTSÉGVETÉSI BEVÉTELEK ÖSSZESEN (2+……+9</t>
    </r>
    <r>
      <rPr>
        <b/>
        <i/>
        <sz val="10"/>
        <rFont val="Times New Roman"/>
        <family val="1"/>
        <charset val="238"/>
      </rPr>
      <t>)</t>
    </r>
  </si>
  <si>
    <t>B e v é t e l e k</t>
  </si>
  <si>
    <t>K i a d á s o k</t>
  </si>
  <si>
    <t xml:space="preserve">    </t>
  </si>
  <si>
    <t>9. melléklet a  …./2013.(IX. …. 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</si>
</sst>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52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7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648">
    <xf numFmtId="0" fontId="0" fillId="0" borderId="0" xfId="0"/>
    <xf numFmtId="0" fontId="13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right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0" fontId="20" fillId="0" borderId="7" xfId="4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49" fontId="20" fillId="0" borderId="13" xfId="4" applyNumberFormat="1" applyFont="1" applyFill="1" applyBorder="1" applyAlignment="1" applyProtection="1">
      <alignment horizontal="left" vertical="center" wrapText="1" indent="1"/>
    </xf>
    <xf numFmtId="49" fontId="20" fillId="0" borderId="14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18" fillId="0" borderId="17" xfId="4" applyFont="1" applyFill="1" applyBorder="1" applyAlignment="1" applyProtection="1">
      <alignment horizontal="left" vertical="center" wrapText="1" indent="1"/>
    </xf>
    <xf numFmtId="0" fontId="21" fillId="0" borderId="16" xfId="4" applyFont="1" applyFill="1" applyBorder="1" applyAlignment="1" applyProtection="1">
      <alignment horizontal="left" vertical="center" wrapText="1" inden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7" xfId="0" applyNumberFormat="1" applyFont="1" applyFill="1" applyBorder="1" applyAlignment="1" applyProtection="1">
      <alignment vertical="center" wrapText="1"/>
      <protection locked="0"/>
    </xf>
    <xf numFmtId="0" fontId="18" fillId="0" borderId="16" xfId="4" applyFont="1" applyFill="1" applyBorder="1" applyAlignment="1" applyProtection="1">
      <alignment vertical="center" wrapText="1"/>
    </xf>
    <xf numFmtId="0" fontId="18" fillId="0" borderId="18" xfId="4" applyFont="1" applyFill="1" applyBorder="1" applyAlignment="1" applyProtection="1">
      <alignment vertical="center" wrapText="1"/>
    </xf>
    <xf numFmtId="0" fontId="18" fillId="0" borderId="15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center" vertical="center" wrapText="1"/>
    </xf>
    <xf numFmtId="0" fontId="18" fillId="0" borderId="19" xfId="4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vertical="center" wrapText="1"/>
    </xf>
    <xf numFmtId="0" fontId="7" fillId="0" borderId="16" xfId="5" applyFont="1" applyFill="1" applyBorder="1" applyAlignment="1" applyProtection="1">
      <alignment horizontal="left" vertical="center" indent="1"/>
    </xf>
    <xf numFmtId="0" fontId="10" fillId="0" borderId="0" xfId="4" applyFill="1"/>
    <xf numFmtId="0" fontId="7" fillId="0" borderId="19" xfId="4" applyFont="1" applyFill="1" applyBorder="1" applyAlignment="1" applyProtection="1">
      <alignment horizontal="center" vertical="center" wrapText="1"/>
    </xf>
    <xf numFmtId="0" fontId="20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25" fillId="0" borderId="19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center" vertical="center" wrapText="1"/>
    </xf>
    <xf numFmtId="164" fontId="18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20" fillId="0" borderId="7" xfId="0" applyNumberFormat="1" applyFont="1" applyFill="1" applyBorder="1" applyAlignment="1" applyProtection="1">
      <alignment vertical="center" wrapText="1"/>
      <protection locked="0"/>
    </xf>
    <xf numFmtId="164" fontId="20" fillId="0" borderId="22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7" xfId="0" applyNumberFormat="1" applyFont="1" applyFill="1" applyBorder="1" applyAlignment="1" applyProtection="1">
      <alignment vertical="center" wrapText="1"/>
      <protection locked="0"/>
    </xf>
    <xf numFmtId="164" fontId="17" fillId="0" borderId="22" xfId="0" applyNumberFormat="1" applyFont="1" applyFill="1" applyBorder="1" applyAlignment="1" applyProtection="1">
      <alignment vertical="center" wrapText="1"/>
    </xf>
    <xf numFmtId="16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8" fillId="0" borderId="17" xfId="5" applyFont="1" applyFill="1" applyBorder="1" applyAlignment="1" applyProtection="1">
      <alignment horizontal="center" vertical="center" wrapText="1"/>
    </xf>
    <xf numFmtId="0" fontId="28" fillId="0" borderId="18" xfId="5" applyFont="1" applyFill="1" applyBorder="1" applyAlignment="1" applyProtection="1">
      <alignment horizontal="center" vertical="center"/>
    </xf>
    <xf numFmtId="0" fontId="28" fillId="0" borderId="24" xfId="5" applyFont="1" applyFill="1" applyBorder="1" applyAlignment="1" applyProtection="1">
      <alignment horizontal="center" vertical="center"/>
    </xf>
    <xf numFmtId="0" fontId="10" fillId="0" borderId="0" xfId="5" applyFill="1" applyProtection="1"/>
    <xf numFmtId="0" fontId="20" fillId="0" borderId="15" xfId="5" applyFont="1" applyFill="1" applyBorder="1" applyAlignment="1" applyProtection="1">
      <alignment horizontal="left" vertical="center" indent="1"/>
    </xf>
    <xf numFmtId="0" fontId="10" fillId="0" borderId="0" xfId="5" applyFill="1" applyAlignment="1" applyProtection="1">
      <alignment vertical="center"/>
    </xf>
    <xf numFmtId="0" fontId="20" fillId="0" borderId="8" xfId="5" applyFont="1" applyFill="1" applyBorder="1" applyAlignment="1" applyProtection="1">
      <alignment horizontal="left" vertical="center" indent="1"/>
    </xf>
    <xf numFmtId="0" fontId="20" fillId="0" borderId="1" xfId="5" applyFont="1" applyFill="1" applyBorder="1" applyAlignment="1" applyProtection="1">
      <alignment horizontal="left" vertical="center" indent="1"/>
    </xf>
    <xf numFmtId="164" fontId="20" fillId="0" borderId="1" xfId="5" applyNumberFormat="1" applyFont="1" applyFill="1" applyBorder="1" applyAlignment="1" applyProtection="1">
      <alignment vertical="center"/>
      <protection locked="0"/>
    </xf>
    <xf numFmtId="164" fontId="20" fillId="0" borderId="25" xfId="5" applyNumberFormat="1" applyFont="1" applyFill="1" applyBorder="1" applyAlignment="1" applyProtection="1">
      <alignment vertical="center"/>
    </xf>
    <xf numFmtId="0" fontId="20" fillId="0" borderId="9" xfId="5" applyFont="1" applyFill="1" applyBorder="1" applyAlignment="1" applyProtection="1">
      <alignment horizontal="left" vertical="center" indent="1"/>
    </xf>
    <xf numFmtId="164" fontId="20" fillId="0" borderId="2" xfId="5" applyNumberFormat="1" applyFont="1" applyFill="1" applyBorder="1" applyAlignment="1" applyProtection="1">
      <alignment vertical="center"/>
      <protection locked="0"/>
    </xf>
    <xf numFmtId="164" fontId="20" fillId="0" borderId="21" xfId="5" applyNumberFormat="1" applyFont="1" applyFill="1" applyBorder="1" applyAlignment="1" applyProtection="1">
      <alignment vertical="center"/>
    </xf>
    <xf numFmtId="0" fontId="10" fillId="0" borderId="0" xfId="5" applyFill="1" applyAlignment="1" applyProtection="1">
      <alignment vertical="center"/>
      <protection locked="0"/>
    </xf>
    <xf numFmtId="164" fontId="20" fillId="0" borderId="4" xfId="5" applyNumberFormat="1" applyFont="1" applyFill="1" applyBorder="1" applyAlignment="1" applyProtection="1">
      <alignment vertical="center"/>
      <protection locked="0"/>
    </xf>
    <xf numFmtId="164" fontId="20" fillId="0" borderId="23" xfId="5" applyNumberFormat="1" applyFont="1" applyFill="1" applyBorder="1" applyAlignment="1" applyProtection="1">
      <alignment vertical="center"/>
    </xf>
    <xf numFmtId="164" fontId="18" fillId="0" borderId="16" xfId="5" applyNumberFormat="1" applyFont="1" applyFill="1" applyBorder="1" applyAlignment="1" applyProtection="1">
      <alignment vertical="center"/>
    </xf>
    <xf numFmtId="164" fontId="18" fillId="0" borderId="19" xfId="5" applyNumberFormat="1" applyFont="1" applyFill="1" applyBorder="1" applyAlignment="1" applyProtection="1">
      <alignment vertical="center"/>
    </xf>
    <xf numFmtId="0" fontId="20" fillId="0" borderId="11" xfId="5" applyFont="1" applyFill="1" applyBorder="1" applyAlignment="1" applyProtection="1">
      <alignment horizontal="left" vertical="center" indent="1"/>
    </xf>
    <xf numFmtId="0" fontId="18" fillId="0" borderId="15" xfId="5" applyFont="1" applyFill="1" applyBorder="1" applyAlignment="1" applyProtection="1">
      <alignment horizontal="left" vertical="center" indent="1"/>
    </xf>
    <xf numFmtId="164" fontId="18" fillId="0" borderId="16" xfId="5" applyNumberFormat="1" applyFont="1" applyFill="1" applyBorder="1" applyProtection="1"/>
    <xf numFmtId="164" fontId="18" fillId="0" borderId="19" xfId="5" applyNumberFormat="1" applyFont="1" applyFill="1" applyBorder="1" applyProtection="1"/>
    <xf numFmtId="0" fontId="10" fillId="0" borderId="0" xfId="5" applyFill="1" applyProtection="1">
      <protection locked="0"/>
    </xf>
    <xf numFmtId="0" fontId="32" fillId="0" borderId="0" xfId="5" applyFont="1" applyFill="1" applyProtection="1">
      <protection locked="0"/>
    </xf>
    <xf numFmtId="0" fontId="22" fillId="0" borderId="0" xfId="5" applyFont="1" applyFill="1" applyProtection="1">
      <protection locked="0"/>
    </xf>
    <xf numFmtId="0" fontId="24" fillId="0" borderId="26" xfId="0" applyFont="1" applyFill="1" applyBorder="1" applyAlignment="1" applyProtection="1">
      <alignment horizontal="left" vertical="center" wrapText="1"/>
      <protection locked="0"/>
    </xf>
    <xf numFmtId="0" fontId="24" fillId="0" borderId="27" xfId="0" applyFont="1" applyFill="1" applyBorder="1" applyAlignment="1" applyProtection="1">
      <alignment horizontal="left" vertical="center" wrapText="1"/>
      <protection locked="0"/>
    </xf>
    <xf numFmtId="164" fontId="18" fillId="2" borderId="16" xfId="0" applyNumberFormat="1" applyFont="1" applyFill="1" applyBorder="1" applyAlignment="1" applyProtection="1">
      <alignment vertical="center" wrapText="1"/>
    </xf>
    <xf numFmtId="164" fontId="7" fillId="2" borderId="16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22" fillId="0" borderId="0" xfId="4" applyFont="1" applyFill="1"/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164" fontId="2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8" xfId="0" applyFont="1" applyFill="1" applyBorder="1" applyAlignment="1" applyProtection="1">
      <alignment horizontal="right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7" xfId="4" applyFont="1" applyFill="1" applyBorder="1" applyAlignment="1" applyProtection="1">
      <alignment horizontal="left" vertical="center" wrapText="1" indent="6"/>
    </xf>
    <xf numFmtId="0" fontId="20" fillId="0" borderId="29" xfId="4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left" vertical="center" wrapText="1"/>
    </xf>
    <xf numFmtId="164" fontId="7" fillId="0" borderId="1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30" xfId="0" applyFont="1" applyFill="1" applyBorder="1" applyAlignment="1" applyProtection="1">
      <alignment vertical="center" wrapText="1"/>
    </xf>
    <xf numFmtId="0" fontId="4" fillId="0" borderId="31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8" fillId="0" borderId="32" xfId="4" applyNumberFormat="1" applyFont="1" applyFill="1" applyBorder="1" applyAlignment="1" applyProtection="1">
      <alignment horizontal="righ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5" applyFont="1" applyFill="1" applyBorder="1" applyAlignment="1" applyProtection="1">
      <alignment horizontal="left" vertical="center" indent="1"/>
    </xf>
    <xf numFmtId="0" fontId="20" fillId="0" borderId="4" xfId="5" applyFont="1" applyFill="1" applyBorder="1" applyAlignment="1" applyProtection="1">
      <alignment horizontal="left" vertical="center" wrapText="1" indent="1"/>
    </xf>
    <xf numFmtId="0" fontId="20" fillId="0" borderId="2" xfId="5" applyFont="1" applyFill="1" applyBorder="1" applyAlignment="1" applyProtection="1">
      <alignment horizontal="left" vertical="center" wrapText="1" indent="1"/>
    </xf>
    <xf numFmtId="0" fontId="20" fillId="0" borderId="4" xfId="5" applyFont="1" applyFill="1" applyBorder="1" applyAlignment="1" applyProtection="1">
      <alignment horizontal="left" vertical="center" indent="1"/>
    </xf>
    <xf numFmtId="0" fontId="7" fillId="0" borderId="16" xfId="5" applyFont="1" applyFill="1" applyBorder="1" applyAlignment="1" applyProtection="1">
      <alignment horizontal="left" indent="1"/>
    </xf>
    <xf numFmtId="164" fontId="31" fillId="0" borderId="33" xfId="4" applyNumberFormat="1" applyFont="1" applyFill="1" applyBorder="1" applyAlignment="1" applyProtection="1">
      <alignment horizontal="right" vertical="center" wrapText="1" indent="1"/>
    </xf>
    <xf numFmtId="164" fontId="31" fillId="0" borderId="35" xfId="4" applyNumberFormat="1" applyFont="1" applyFill="1" applyBorder="1" applyAlignment="1" applyProtection="1">
      <alignment horizontal="right" vertical="center" wrapText="1" indent="1"/>
    </xf>
    <xf numFmtId="164" fontId="27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7" xfId="4" applyFont="1" applyFill="1" applyBorder="1" applyAlignment="1" applyProtection="1">
      <alignment horizontal="left" vertical="center" wrapText="1" indent="1"/>
    </xf>
    <xf numFmtId="49" fontId="20" fillId="0" borderId="38" xfId="4" applyNumberFormat="1" applyFont="1" applyFill="1" applyBorder="1" applyAlignment="1" applyProtection="1">
      <alignment horizontal="left" vertical="center" wrapText="1" indent="1"/>
    </xf>
    <xf numFmtId="49" fontId="20" fillId="0" borderId="39" xfId="4" applyNumberFormat="1" applyFont="1" applyFill="1" applyBorder="1" applyAlignment="1" applyProtection="1">
      <alignment horizontal="left" vertical="center" wrapText="1" indent="1"/>
    </xf>
    <xf numFmtId="49" fontId="20" fillId="0" borderId="40" xfId="4" applyNumberFormat="1" applyFont="1" applyFill="1" applyBorder="1" applyAlignment="1" applyProtection="1">
      <alignment horizontal="left" vertical="center" wrapText="1" indent="1"/>
    </xf>
    <xf numFmtId="0" fontId="18" fillId="0" borderId="8" xfId="4" applyFont="1" applyFill="1" applyBorder="1" applyAlignment="1" applyProtection="1">
      <alignment horizontal="left" vertical="center" wrapText="1" indent="1"/>
    </xf>
    <xf numFmtId="0" fontId="29" fillId="0" borderId="1" xfId="4" applyFont="1" applyFill="1" applyBorder="1" applyAlignment="1" applyProtection="1">
      <alignment horizontal="left" vertical="center" wrapText="1" indent="1"/>
    </xf>
    <xf numFmtId="0" fontId="10" fillId="0" borderId="0" xfId="4" applyFill="1" applyAlignment="1">
      <alignment horizontal="left" vertical="center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35" fillId="0" borderId="2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indent="1"/>
    </xf>
    <xf numFmtId="0" fontId="24" fillId="0" borderId="29" xfId="0" applyFont="1" applyBorder="1" applyAlignment="1" applyProtection="1">
      <alignment horizontal="left" vertical="center" indent="1"/>
    </xf>
    <xf numFmtId="0" fontId="25" fillId="0" borderId="15" xfId="0" applyFont="1" applyBorder="1" applyAlignment="1" applyProtection="1">
      <alignment horizontal="left" vertical="center" wrapText="1" indent="1"/>
    </xf>
    <xf numFmtId="49" fontId="24" fillId="0" borderId="9" xfId="0" applyNumberFormat="1" applyFont="1" applyBorder="1" applyAlignment="1" applyProtection="1">
      <alignment horizontal="left" vertical="center" wrapText="1" indent="2"/>
    </xf>
    <xf numFmtId="49" fontId="25" fillId="0" borderId="9" xfId="0" applyNumberFormat="1" applyFont="1" applyBorder="1" applyAlignment="1" applyProtection="1">
      <alignment horizontal="left" vertical="center" wrapText="1" indent="1"/>
    </xf>
    <xf numFmtId="49" fontId="24" fillId="0" borderId="14" xfId="0" applyNumberFormat="1" applyFont="1" applyBorder="1" applyAlignment="1" applyProtection="1">
      <alignment horizontal="left" vertical="center" wrapText="1" indent="2"/>
    </xf>
    <xf numFmtId="0" fontId="24" fillId="0" borderId="29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34" fillId="0" borderId="10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2"/>
    </xf>
    <xf numFmtId="0" fontId="24" fillId="0" borderId="4" xfId="0" applyFont="1" applyBorder="1" applyAlignment="1" applyProtection="1">
      <alignment horizontal="left" vertical="center" wrapText="1" indent="1"/>
    </xf>
    <xf numFmtId="49" fontId="24" fillId="0" borderId="12" xfId="0" applyNumberFormat="1" applyFont="1" applyBorder="1" applyAlignment="1" applyProtection="1">
      <alignment horizontal="left" vertical="center" wrapText="1" indent="2"/>
    </xf>
    <xf numFmtId="0" fontId="24" fillId="0" borderId="7" xfId="0" applyFont="1" applyBorder="1" applyAlignment="1" applyProtection="1">
      <alignment horizontal="left" vertical="center" wrapText="1" indent="1"/>
    </xf>
    <xf numFmtId="0" fontId="25" fillId="0" borderId="10" xfId="0" applyFont="1" applyBorder="1" applyAlignment="1" applyProtection="1">
      <alignment horizontal="left" vertical="center" wrapText="1" indent="1"/>
    </xf>
    <xf numFmtId="0" fontId="36" fillId="0" borderId="16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35" fillId="0" borderId="15" xfId="0" applyNumberFormat="1" applyFont="1" applyBorder="1" applyAlignment="1" applyProtection="1">
      <alignment horizontal="left" vertical="center" wrapText="1" indent="1"/>
    </xf>
    <xf numFmtId="0" fontId="18" fillId="0" borderId="19" xfId="4" applyFont="1" applyFill="1" applyBorder="1" applyAlignment="1" applyProtection="1">
      <alignment horizontal="right" vertical="center" wrapText="1" indent="1"/>
    </xf>
    <xf numFmtId="164" fontId="18" fillId="0" borderId="24" xfId="4" applyNumberFormat="1" applyFont="1" applyFill="1" applyBorder="1" applyAlignment="1" applyProtection="1">
      <alignment horizontal="right" vertical="center" wrapText="1" indent="1"/>
    </xf>
    <xf numFmtId="164" fontId="18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6" fillId="0" borderId="19" xfId="4" applyNumberFormat="1" applyFont="1" applyFill="1" applyBorder="1" applyAlignment="1" applyProtection="1">
      <alignment horizontal="right" vertical="center" wrapText="1" indent="1"/>
    </xf>
    <xf numFmtId="164" fontId="31" fillId="0" borderId="23" xfId="4" applyNumberFormat="1" applyFont="1" applyFill="1" applyBorder="1" applyAlignment="1" applyProtection="1">
      <alignment horizontal="right" vertical="center" wrapText="1" indent="1"/>
    </xf>
    <xf numFmtId="164" fontId="31" fillId="0" borderId="21" xfId="4" applyNumberFormat="1" applyFont="1" applyFill="1" applyBorder="1" applyAlignment="1" applyProtection="1">
      <alignment horizontal="right" vertical="center" wrapText="1" indent="1"/>
    </xf>
    <xf numFmtId="164" fontId="2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2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Border="1" applyAlignment="1" applyProtection="1">
      <alignment horizontal="right" vertical="center" wrapText="1" indent="1"/>
    </xf>
    <xf numFmtId="0" fontId="23" fillId="0" borderId="19" xfId="0" quotePrefix="1" applyFont="1" applyBorder="1" applyAlignment="1" applyProtection="1">
      <alignment horizontal="right" vertical="center" wrapText="1" indent="1"/>
      <protection locked="0"/>
    </xf>
    <xf numFmtId="164" fontId="18" fillId="0" borderId="43" xfId="4" applyNumberFormat="1" applyFont="1" applyFill="1" applyBorder="1" applyAlignment="1" applyProtection="1">
      <alignment horizontal="right" vertical="center" wrapText="1" indent="1"/>
    </xf>
    <xf numFmtId="0" fontId="24" fillId="0" borderId="19" xfId="0" applyFont="1" applyBorder="1" applyAlignment="1" applyProtection="1">
      <alignment horizontal="right" vertical="center" wrapText="1" indent="1"/>
    </xf>
    <xf numFmtId="0" fontId="5" fillId="0" borderId="28" xfId="0" applyFont="1" applyFill="1" applyBorder="1" applyAlignment="1" applyProtection="1">
      <alignment horizontal="right" vertical="center"/>
    </xf>
    <xf numFmtId="164" fontId="26" fillId="0" borderId="20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4" applyNumberFormat="1" applyFont="1" applyFill="1" applyBorder="1" applyAlignment="1" applyProtection="1">
      <alignment horizontal="right" vertical="center" wrapText="1" indent="1"/>
    </xf>
    <xf numFmtId="0" fontId="24" fillId="0" borderId="23" xfId="0" applyFont="1" applyBorder="1" applyAlignment="1" applyProtection="1">
      <alignment horizontal="right" vertical="center" wrapText="1" indent="1"/>
      <protection locked="0"/>
    </xf>
    <xf numFmtId="0" fontId="24" fillId="0" borderId="21" xfId="0" applyFont="1" applyBorder="1" applyAlignment="1" applyProtection="1">
      <alignment horizontal="right" vertical="center" wrapText="1" indent="1"/>
      <protection locked="0"/>
    </xf>
    <xf numFmtId="0" fontId="24" fillId="0" borderId="22" xfId="0" applyFont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0" xfId="4" applyFill="1" applyAlignment="1"/>
    <xf numFmtId="164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0" applyNumberFormat="1" applyFont="1" applyFill="1" applyBorder="1" applyAlignment="1" applyProtection="1">
      <alignment horizontal="right" vertical="center" wrapText="1" inden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45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19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46" xfId="0" applyNumberFormat="1" applyFill="1" applyBorder="1" applyAlignment="1" applyProtection="1">
      <alignment horizontal="left" vertical="center" wrapText="1" indent="1"/>
    </xf>
    <xf numFmtId="164" fontId="20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47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48" xfId="0" applyNumberFormat="1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45" xfId="0" applyNumberFormat="1" applyFont="1" applyFill="1" applyBorder="1" applyAlignment="1" applyProtection="1">
      <alignment horizontal="left" vertical="center" wrapText="1" indent="1"/>
    </xf>
    <xf numFmtId="164" fontId="1" fillId="0" borderId="49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47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32" xfId="0" applyNumberFormat="1" applyFont="1" applyFill="1" applyBorder="1" applyAlignment="1" applyProtection="1">
      <alignment horizontal="right" vertical="center" wrapText="1" indent="1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9" xfId="0" quotePrefix="1" applyNumberFormat="1" applyFont="1" applyFill="1" applyBorder="1" applyAlignment="1" applyProtection="1">
      <alignment horizontal="left" vertical="center" wrapText="1" indent="6"/>
    </xf>
    <xf numFmtId="164" fontId="27" fillId="0" borderId="9" xfId="0" quotePrefix="1" applyNumberFormat="1" applyFont="1" applyFill="1" applyBorder="1" applyAlignment="1" applyProtection="1">
      <alignment horizontal="left" vertical="center" wrapText="1" indent="6"/>
    </xf>
    <xf numFmtId="164" fontId="20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46" xfId="0" applyNumberFormat="1" applyFont="1" applyFill="1" applyBorder="1" applyAlignment="1" applyProtection="1">
      <alignment horizontal="left" vertical="center" wrapText="1" indent="1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20" fillId="0" borderId="11" xfId="0" applyNumberFormat="1" applyFont="1" applyFill="1" applyBorder="1" applyAlignment="1" applyProtection="1">
      <alignment horizontal="left" vertical="center" wrapText="1" indent="2"/>
    </xf>
    <xf numFmtId="164" fontId="20" fillId="0" borderId="12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0" fontId="8" fillId="0" borderId="16" xfId="0" applyFont="1" applyFill="1" applyBorder="1" applyAlignment="1" applyProtection="1">
      <alignment vertical="center" wrapTex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35" fillId="0" borderId="4" xfId="0" applyFont="1" applyBorder="1" applyAlignment="1" applyProtection="1">
      <alignment horizontal="left" vertical="center" wrapText="1" indent="1"/>
    </xf>
    <xf numFmtId="0" fontId="25" fillId="0" borderId="29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vertical="center" wrapText="1" indent="6"/>
    </xf>
    <xf numFmtId="0" fontId="24" fillId="0" borderId="29" xfId="0" quotePrefix="1" applyFont="1" applyBorder="1" applyAlignment="1" applyProtection="1">
      <alignment horizontal="left" vertical="center" wrapText="1" indent="6"/>
    </xf>
    <xf numFmtId="0" fontId="35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 indent="1"/>
    </xf>
    <xf numFmtId="0" fontId="39" fillId="0" borderId="16" xfId="0" applyFont="1" applyBorder="1" applyAlignment="1" applyProtection="1">
      <alignment horizontal="left" vertical="center" wrapText="1" indent="1"/>
    </xf>
    <xf numFmtId="0" fontId="40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/>
    <xf numFmtId="0" fontId="10" fillId="0" borderId="0" xfId="4" applyFont="1" applyFill="1" applyAlignment="1">
      <alignment horizontal="right" vertical="center" indent="1"/>
    </xf>
    <xf numFmtId="164" fontId="26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24" fillId="0" borderId="19" xfId="0" applyNumberFormat="1" applyFont="1" applyBorder="1" applyAlignment="1" applyProtection="1">
      <alignment horizontal="right" vertical="center" wrapText="1" indent="1"/>
    </xf>
    <xf numFmtId="164" fontId="31" fillId="0" borderId="19" xfId="4" applyNumberFormat="1" applyFont="1" applyFill="1" applyBorder="1" applyAlignment="1" applyProtection="1">
      <alignment horizontal="right" vertical="center" wrapText="1" indent="1"/>
    </xf>
    <xf numFmtId="164" fontId="41" fillId="0" borderId="19" xfId="4" applyNumberFormat="1" applyFont="1" applyFill="1" applyBorder="1" applyAlignment="1" applyProtection="1">
      <alignment horizontal="right" vertical="center" wrapText="1" indent="1"/>
    </xf>
    <xf numFmtId="164" fontId="0" fillId="0" borderId="49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5" applyFont="1" applyFill="1" applyProtection="1"/>
    <xf numFmtId="164" fontId="18" fillId="0" borderId="16" xfId="5" applyNumberFormat="1" applyFont="1" applyFill="1" applyBorder="1" applyAlignment="1" applyProtection="1">
      <alignment horizontal="right"/>
    </xf>
    <xf numFmtId="164" fontId="18" fillId="0" borderId="19" xfId="5" applyNumberFormat="1" applyFont="1" applyFill="1" applyBorder="1" applyAlignment="1" applyProtection="1">
      <alignment horizontal="right"/>
    </xf>
    <xf numFmtId="164" fontId="7" fillId="0" borderId="31" xfId="0" applyNumberFormat="1" applyFont="1" applyFill="1" applyBorder="1" applyAlignment="1" applyProtection="1">
      <alignment horizontal="centerContinuous" vertical="center" wrapText="1"/>
    </xf>
    <xf numFmtId="164" fontId="7" fillId="0" borderId="31" xfId="0" applyNumberFormat="1" applyFont="1" applyFill="1" applyBorder="1" applyAlignment="1" applyProtection="1">
      <alignment horizontal="center" vertical="center" wrapText="1"/>
    </xf>
    <xf numFmtId="164" fontId="26" fillId="0" borderId="31" xfId="0" applyNumberFormat="1" applyFont="1" applyFill="1" applyBorder="1" applyAlignment="1" applyProtection="1">
      <alignment horizontal="center" vertical="center" wrapText="1"/>
    </xf>
    <xf numFmtId="164" fontId="2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1" xfId="0" applyNumberFormat="1" applyFont="1" applyFill="1" applyBorder="1" applyAlignment="1" applyProtection="1">
      <alignment horizontal="right" vertical="center" wrapText="1" indent="1"/>
    </xf>
    <xf numFmtId="164" fontId="31" fillId="0" borderId="55" xfId="0" applyNumberFormat="1" applyFont="1" applyFill="1" applyBorder="1" applyAlignment="1" applyProtection="1">
      <alignment horizontal="right" vertical="center" wrapText="1" indent="1"/>
    </xf>
    <xf numFmtId="164" fontId="27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</xf>
    <xf numFmtId="164" fontId="18" fillId="0" borderId="56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vertical="center" wrapText="1"/>
      <protection locked="0"/>
    </xf>
    <xf numFmtId="164" fontId="20" fillId="0" borderId="57" xfId="0" applyNumberFormat="1" applyFont="1" applyFill="1" applyBorder="1" applyAlignment="1" applyProtection="1">
      <alignment vertical="center" wrapText="1"/>
      <protection locked="0"/>
    </xf>
    <xf numFmtId="164" fontId="18" fillId="0" borderId="43" xfId="0" applyNumberFormat="1" applyFont="1" applyFill="1" applyBorder="1" applyAlignment="1" applyProtection="1">
      <alignment vertical="center" wrapText="1"/>
    </xf>
    <xf numFmtId="164" fontId="17" fillId="0" borderId="44" xfId="0" applyNumberFormat="1" applyFont="1" applyFill="1" applyBorder="1" applyAlignment="1" applyProtection="1">
      <alignment vertical="center" wrapText="1"/>
      <protection locked="0"/>
    </xf>
    <xf numFmtId="164" fontId="17" fillId="0" borderId="57" xfId="0" applyNumberFormat="1" applyFont="1" applyFill="1" applyBorder="1" applyAlignment="1" applyProtection="1">
      <alignment vertical="center" wrapText="1"/>
      <protection locked="0"/>
    </xf>
    <xf numFmtId="164" fontId="7" fillId="0" borderId="43" xfId="0" applyNumberFormat="1" applyFont="1" applyFill="1" applyBorder="1" applyAlignment="1" applyProtection="1">
      <alignment vertical="center" wrapText="1"/>
    </xf>
    <xf numFmtId="0" fontId="10" fillId="0" borderId="2" xfId="5" applyFill="1" applyBorder="1" applyAlignment="1" applyProtection="1">
      <alignment vertical="center"/>
      <protection locked="0"/>
    </xf>
    <xf numFmtId="0" fontId="20" fillId="0" borderId="2" xfId="5" applyFont="1" applyFill="1" applyBorder="1" applyAlignment="1" applyProtection="1">
      <alignment horizontal="right" vertical="center"/>
    </xf>
    <xf numFmtId="164" fontId="16" fillId="0" borderId="0" xfId="0" applyNumberFormat="1" applyFont="1" applyFill="1" applyAlignment="1" applyProtection="1">
      <alignment vertical="center" wrapText="1"/>
    </xf>
    <xf numFmtId="164" fontId="43" fillId="0" borderId="0" xfId="4" applyNumberFormat="1" applyFont="1" applyFill="1" applyBorder="1" applyAlignment="1" applyProtection="1">
      <alignment horizontal="centerContinuous" vertical="center"/>
    </xf>
    <xf numFmtId="0" fontId="30" fillId="0" borderId="7" xfId="4" applyFont="1" applyFill="1" applyBorder="1" applyAlignment="1">
      <alignment horizontal="center" vertical="center" wrapText="1"/>
    </xf>
    <xf numFmtId="0" fontId="13" fillId="0" borderId="15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4" xfId="4" applyFont="1" applyFill="1" applyBorder="1" applyProtection="1">
      <protection locked="0"/>
    </xf>
    <xf numFmtId="165" fontId="13" fillId="0" borderId="4" xfId="1" applyNumberFormat="1" applyFont="1" applyFill="1" applyBorder="1" applyProtection="1">
      <protection locked="0"/>
    </xf>
    <xf numFmtId="165" fontId="13" fillId="0" borderId="23" xfId="1" applyNumberFormat="1" applyFont="1" applyFill="1" applyBorder="1"/>
    <xf numFmtId="0" fontId="13" fillId="0" borderId="9" xfId="4" applyFont="1" applyFill="1" applyBorder="1" applyAlignment="1">
      <alignment horizontal="center" vertical="center"/>
    </xf>
    <xf numFmtId="0" fontId="13" fillId="0" borderId="2" xfId="4" applyFont="1" applyFill="1" applyBorder="1" applyProtection="1">
      <protection locked="0"/>
    </xf>
    <xf numFmtId="165" fontId="13" fillId="0" borderId="2" xfId="1" applyNumberFormat="1" applyFont="1" applyFill="1" applyBorder="1" applyProtection="1">
      <protection locked="0"/>
    </xf>
    <xf numFmtId="165" fontId="13" fillId="0" borderId="21" xfId="1" applyNumberFormat="1" applyFont="1" applyFill="1" applyBorder="1"/>
    <xf numFmtId="0" fontId="13" fillId="0" borderId="12" xfId="4" applyFont="1" applyFill="1" applyBorder="1" applyAlignment="1">
      <alignment horizontal="center" vertical="center"/>
    </xf>
    <xf numFmtId="0" fontId="13" fillId="0" borderId="7" xfId="4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30" fillId="0" borderId="16" xfId="4" applyFont="1" applyFill="1" applyBorder="1"/>
    <xf numFmtId="165" fontId="13" fillId="0" borderId="16" xfId="4" applyNumberFormat="1" applyFont="1" applyFill="1" applyBorder="1"/>
    <xf numFmtId="165" fontId="13" fillId="0" borderId="19" xfId="4" applyNumberFormat="1" applyFont="1" applyFill="1" applyBorder="1"/>
    <xf numFmtId="0" fontId="21" fillId="0" borderId="0" xfId="0" applyFont="1" applyFill="1" applyBorder="1" applyAlignment="1" applyProtection="1">
      <alignment horizontal="right"/>
    </xf>
    <xf numFmtId="0" fontId="26" fillId="0" borderId="13" xfId="4" applyFont="1" applyFill="1" applyBorder="1" applyAlignment="1" applyProtection="1">
      <alignment horizontal="center" vertical="center" wrapText="1"/>
    </xf>
    <xf numFmtId="0" fontId="26" fillId="0" borderId="5" xfId="4" applyFont="1" applyFill="1" applyBorder="1" applyAlignment="1" applyProtection="1">
      <alignment horizontal="center" vertical="center" wrapText="1"/>
    </xf>
    <xf numFmtId="0" fontId="26" fillId="0" borderId="41" xfId="4" applyFont="1" applyFill="1" applyBorder="1" applyAlignment="1" applyProtection="1">
      <alignment horizontal="center" vertical="center" wrapText="1"/>
    </xf>
    <xf numFmtId="0" fontId="27" fillId="0" borderId="15" xfId="4" applyFont="1" applyFill="1" applyBorder="1" applyAlignment="1" applyProtection="1">
      <alignment horizontal="center" vertical="center"/>
    </xf>
    <xf numFmtId="0" fontId="27" fillId="0" borderId="16" xfId="4" applyFont="1" applyFill="1" applyBorder="1" applyAlignment="1" applyProtection="1">
      <alignment horizontal="center" vertical="center"/>
    </xf>
    <xf numFmtId="0" fontId="27" fillId="0" borderId="19" xfId="4" applyFont="1" applyFill="1" applyBorder="1" applyAlignment="1" applyProtection="1">
      <alignment horizontal="center" vertical="center"/>
    </xf>
    <xf numFmtId="0" fontId="27" fillId="0" borderId="13" xfId="4" applyFont="1" applyFill="1" applyBorder="1" applyAlignment="1" applyProtection="1">
      <alignment horizontal="center" vertical="center"/>
    </xf>
    <xf numFmtId="0" fontId="27" fillId="0" borderId="4" xfId="4" applyFont="1" applyFill="1" applyBorder="1" applyProtection="1"/>
    <xf numFmtId="165" fontId="27" fillId="0" borderId="58" xfId="1" applyNumberFormat="1" applyFont="1" applyFill="1" applyBorder="1" applyProtection="1">
      <protection locked="0"/>
    </xf>
    <xf numFmtId="0" fontId="27" fillId="0" borderId="9" xfId="4" applyFont="1" applyFill="1" applyBorder="1" applyAlignment="1" applyProtection="1">
      <alignment horizontal="center" vertical="center"/>
    </xf>
    <xf numFmtId="0" fontId="34" fillId="0" borderId="2" xfId="0" applyFont="1" applyBorder="1" applyAlignment="1">
      <alignment horizontal="justify" wrapText="1"/>
    </xf>
    <xf numFmtId="165" fontId="27" fillId="0" borderId="33" xfId="1" applyNumberFormat="1" applyFont="1" applyFill="1" applyBorder="1" applyProtection="1">
      <protection locked="0"/>
    </xf>
    <xf numFmtId="0" fontId="34" fillId="0" borderId="2" xfId="0" applyFont="1" applyBorder="1" applyAlignment="1">
      <alignment wrapText="1"/>
    </xf>
    <xf numFmtId="0" fontId="27" fillId="0" borderId="12" xfId="4" applyFont="1" applyFill="1" applyBorder="1" applyAlignment="1" applyProtection="1">
      <alignment horizontal="center" vertical="center"/>
    </xf>
    <xf numFmtId="165" fontId="27" fillId="0" borderId="36" xfId="1" applyNumberFormat="1" applyFont="1" applyFill="1" applyBorder="1" applyProtection="1">
      <protection locked="0"/>
    </xf>
    <xf numFmtId="0" fontId="34" fillId="0" borderId="29" xfId="0" applyFont="1" applyBorder="1" applyAlignment="1">
      <alignment wrapText="1"/>
    </xf>
    <xf numFmtId="165" fontId="26" fillId="0" borderId="19" xfId="1" applyNumberFormat="1" applyFont="1" applyFill="1" applyBorder="1" applyProtection="1"/>
    <xf numFmtId="0" fontId="27" fillId="0" borderId="5" xfId="4" applyFont="1" applyFill="1" applyBorder="1" applyProtection="1">
      <protection locked="0"/>
    </xf>
    <xf numFmtId="165" fontId="27" fillId="0" borderId="41" xfId="1" applyNumberFormat="1" applyFont="1" applyFill="1" applyBorder="1" applyProtection="1">
      <protection locked="0"/>
    </xf>
    <xf numFmtId="0" fontId="27" fillId="0" borderId="2" xfId="4" applyFont="1" applyFill="1" applyBorder="1" applyProtection="1">
      <protection locked="0"/>
    </xf>
    <xf numFmtId="165" fontId="27" fillId="0" borderId="21" xfId="1" applyNumberFormat="1" applyFont="1" applyFill="1" applyBorder="1" applyProtection="1">
      <protection locked="0"/>
    </xf>
    <xf numFmtId="0" fontId="27" fillId="0" borderId="7" xfId="4" applyFont="1" applyFill="1" applyBorder="1" applyProtection="1">
      <protection locked="0"/>
    </xf>
    <xf numFmtId="165" fontId="27" fillId="0" borderId="22" xfId="1" applyNumberFormat="1" applyFont="1" applyFill="1" applyBorder="1" applyProtection="1">
      <protection locked="0"/>
    </xf>
    <xf numFmtId="0" fontId="26" fillId="0" borderId="16" xfId="4" applyFont="1" applyFill="1" applyBorder="1" applyAlignment="1" applyProtection="1">
      <alignment horizontal="left" vertical="center" wrapText="1"/>
    </xf>
    <xf numFmtId="165" fontId="27" fillId="0" borderId="19" xfId="1" applyNumberFormat="1" applyFont="1" applyFill="1" applyBorder="1" applyProtection="1"/>
    <xf numFmtId="0" fontId="0" fillId="0" borderId="0" xfId="0" applyFill="1" applyProtection="1"/>
    <xf numFmtId="0" fontId="22" fillId="0" borderId="0" xfId="0" applyFont="1" applyFill="1" applyProtection="1"/>
    <xf numFmtId="0" fontId="28" fillId="0" borderId="17" xfId="0" applyFont="1" applyFill="1" applyBorder="1" applyAlignment="1" applyProtection="1">
      <alignment vertical="center"/>
    </xf>
    <xf numFmtId="0" fontId="28" fillId="0" borderId="18" xfId="0" applyFont="1" applyFill="1" applyBorder="1" applyAlignment="1" applyProtection="1">
      <alignment horizontal="center" vertical="center"/>
    </xf>
    <xf numFmtId="0" fontId="28" fillId="0" borderId="24" xfId="0" applyFont="1" applyFill="1" applyBorder="1" applyAlignment="1" applyProtection="1">
      <alignment horizontal="center" vertical="center"/>
    </xf>
    <xf numFmtId="49" fontId="27" fillId="0" borderId="13" xfId="0" applyNumberFormat="1" applyFont="1" applyFill="1" applyBorder="1" applyAlignment="1" applyProtection="1">
      <alignment vertical="center"/>
    </xf>
    <xf numFmtId="3" fontId="27" fillId="0" borderId="5" xfId="0" applyNumberFormat="1" applyFont="1" applyFill="1" applyBorder="1" applyAlignment="1" applyProtection="1">
      <alignment vertical="center"/>
      <protection locked="0"/>
    </xf>
    <xf numFmtId="3" fontId="27" fillId="0" borderId="41" xfId="0" applyNumberFormat="1" applyFont="1" applyFill="1" applyBorder="1" applyAlignment="1" applyProtection="1">
      <alignment vertical="center"/>
    </xf>
    <xf numFmtId="49" fontId="31" fillId="0" borderId="9" xfId="0" quotePrefix="1" applyNumberFormat="1" applyFont="1" applyFill="1" applyBorder="1" applyAlignment="1" applyProtection="1">
      <alignment horizontal="left" vertical="center" indent="1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3" fontId="31" fillId="0" borderId="21" xfId="0" applyNumberFormat="1" applyFont="1" applyFill="1" applyBorder="1" applyAlignment="1" applyProtection="1">
      <alignment vertical="center"/>
    </xf>
    <xf numFmtId="49" fontId="27" fillId="0" borderId="9" xfId="0" applyNumberFormat="1" applyFont="1" applyFill="1" applyBorder="1" applyAlignment="1" applyProtection="1">
      <alignment vertical="center"/>
    </xf>
    <xf numFmtId="3" fontId="27" fillId="0" borderId="2" xfId="0" applyNumberFormat="1" applyFont="1" applyFill="1" applyBorder="1" applyAlignment="1" applyProtection="1">
      <alignment vertical="center"/>
      <protection locked="0"/>
    </xf>
    <xf numFmtId="3" fontId="27" fillId="0" borderId="21" xfId="0" applyNumberFormat="1" applyFont="1" applyFill="1" applyBorder="1" applyAlignment="1" applyProtection="1">
      <alignment vertical="center"/>
    </xf>
    <xf numFmtId="49" fontId="27" fillId="0" borderId="12" xfId="0" applyNumberFormat="1" applyFont="1" applyFill="1" applyBorder="1" applyAlignment="1" applyProtection="1">
      <alignment vertical="center"/>
      <protection locked="0"/>
    </xf>
    <xf numFmtId="3" fontId="27" fillId="0" borderId="7" xfId="0" applyNumberFormat="1" applyFont="1" applyFill="1" applyBorder="1" applyAlignment="1" applyProtection="1">
      <alignment vertical="center"/>
      <protection locked="0"/>
    </xf>
    <xf numFmtId="49" fontId="28" fillId="0" borderId="15" xfId="0" applyNumberFormat="1" applyFont="1" applyFill="1" applyBorder="1" applyAlignment="1" applyProtection="1">
      <alignment vertical="center"/>
    </xf>
    <xf numFmtId="3" fontId="27" fillId="0" borderId="16" xfId="0" applyNumberFormat="1" applyFont="1" applyFill="1" applyBorder="1" applyAlignment="1" applyProtection="1">
      <alignment vertical="center"/>
    </xf>
    <xf numFmtId="3" fontId="27" fillId="0" borderId="19" xfId="0" applyNumberFormat="1" applyFont="1" applyFill="1" applyBorder="1" applyAlignment="1" applyProtection="1">
      <alignment vertical="center"/>
    </xf>
    <xf numFmtId="49" fontId="27" fillId="0" borderId="9" xfId="0" applyNumberFormat="1" applyFont="1" applyFill="1" applyBorder="1" applyAlignment="1" applyProtection="1">
      <alignment horizontal="left" vertical="center"/>
    </xf>
    <xf numFmtId="0" fontId="46" fillId="0" borderId="0" xfId="0" applyFont="1" applyFill="1" applyProtection="1"/>
    <xf numFmtId="0" fontId="3" fillId="0" borderId="0" xfId="0" applyFont="1" applyFill="1" applyProtection="1"/>
    <xf numFmtId="0" fontId="32" fillId="0" borderId="0" xfId="0" applyFont="1" applyFill="1" applyProtection="1">
      <protection locked="0"/>
    </xf>
    <xf numFmtId="0" fontId="42" fillId="0" borderId="0" xfId="0" applyFont="1" applyFill="1" applyProtection="1">
      <protection locked="0"/>
    </xf>
    <xf numFmtId="0" fontId="42" fillId="0" borderId="0" xfId="0" applyFont="1" applyFill="1" applyProtection="1"/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27" fillId="0" borderId="11" xfId="0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 applyProtection="1">
      <alignment vertical="center" wrapText="1"/>
    </xf>
    <xf numFmtId="164" fontId="27" fillId="0" borderId="4" xfId="0" applyNumberFormat="1" applyFont="1" applyFill="1" applyBorder="1" applyAlignment="1" applyProtection="1">
      <alignment vertical="center"/>
      <protection locked="0"/>
    </xf>
    <xf numFmtId="164" fontId="26" fillId="0" borderId="23" xfId="0" applyNumberFormat="1" applyFont="1" applyFill="1" applyBorder="1" applyAlignment="1" applyProtection="1">
      <alignment vertical="center"/>
    </xf>
    <xf numFmtId="0" fontId="27" fillId="0" borderId="9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vertical="center" wrapText="1"/>
    </xf>
    <xf numFmtId="164" fontId="27" fillId="0" borderId="2" xfId="0" applyNumberFormat="1" applyFont="1" applyFill="1" applyBorder="1" applyAlignment="1" applyProtection="1">
      <alignment vertical="center"/>
      <protection locked="0"/>
    </xf>
    <xf numFmtId="164" fontId="26" fillId="0" borderId="21" xfId="0" applyNumberFormat="1" applyFont="1" applyFill="1" applyBorder="1" applyAlignment="1" applyProtection="1">
      <alignment vertical="center"/>
    </xf>
    <xf numFmtId="0" fontId="27" fillId="0" borderId="12" xfId="0" applyFont="1" applyFill="1" applyBorder="1" applyAlignment="1" applyProtection="1">
      <alignment horizontal="center" vertical="center"/>
    </xf>
    <xf numFmtId="0" fontId="27" fillId="0" borderId="7" xfId="0" applyFont="1" applyFill="1" applyBorder="1" applyAlignment="1" applyProtection="1">
      <alignment vertical="center" wrapText="1"/>
    </xf>
    <xf numFmtId="164" fontId="27" fillId="0" borderId="7" xfId="0" applyNumberFormat="1" applyFont="1" applyFill="1" applyBorder="1" applyAlignment="1" applyProtection="1">
      <alignment vertical="center"/>
      <protection locked="0"/>
    </xf>
    <xf numFmtId="164" fontId="26" fillId="0" borderId="22" xfId="0" applyNumberFormat="1" applyFont="1" applyFill="1" applyBorder="1" applyAlignment="1" applyProtection="1">
      <alignment vertical="center"/>
    </xf>
    <xf numFmtId="0" fontId="26" fillId="0" borderId="15" xfId="0" applyFont="1" applyFill="1" applyBorder="1" applyAlignment="1" applyProtection="1">
      <alignment horizontal="center" vertical="center"/>
    </xf>
    <xf numFmtId="0" fontId="28" fillId="0" borderId="16" xfId="0" applyFont="1" applyFill="1" applyBorder="1" applyAlignment="1" applyProtection="1">
      <alignment vertical="center" wrapText="1"/>
    </xf>
    <xf numFmtId="164" fontId="26" fillId="0" borderId="16" xfId="0" applyNumberFormat="1" applyFont="1" applyFill="1" applyBorder="1" applyAlignment="1" applyProtection="1">
      <alignment vertical="center"/>
    </xf>
    <xf numFmtId="164" fontId="26" fillId="0" borderId="19" xfId="0" applyNumberFormat="1" applyFont="1" applyFill="1" applyBorder="1" applyAlignment="1" applyProtection="1">
      <alignment vertical="center"/>
    </xf>
    <xf numFmtId="49" fontId="24" fillId="0" borderId="10" xfId="0" applyNumberFormat="1" applyFont="1" applyBorder="1" applyAlignment="1" applyProtection="1">
      <alignment horizontal="left" vertical="center" wrapText="1" indent="2"/>
    </xf>
    <xf numFmtId="164" fontId="27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Border="1" applyAlignment="1" applyProtection="1">
      <alignment horizontal="left" vertical="center" wrapText="1" indent="1"/>
    </xf>
    <xf numFmtId="0" fontId="23" fillId="0" borderId="45" xfId="0" applyFont="1" applyBorder="1" applyAlignment="1" applyProtection="1">
      <alignment horizontal="left" vertical="center" wrapText="1" indent="1"/>
    </xf>
    <xf numFmtId="0" fontId="4" fillId="0" borderId="45" xfId="4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left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30" fillId="0" borderId="16" xfId="4" applyFont="1" applyFill="1" applyBorder="1" applyAlignment="1">
      <alignment horizontal="center" vertical="center"/>
    </xf>
    <xf numFmtId="0" fontId="30" fillId="0" borderId="19" xfId="4" applyFont="1" applyFill="1" applyBorder="1" applyAlignment="1">
      <alignment horizontal="center" vertical="center"/>
    </xf>
    <xf numFmtId="0" fontId="26" fillId="0" borderId="16" xfId="4" applyFont="1" applyFill="1" applyBorder="1" applyAlignment="1" applyProtection="1">
      <alignment horizontal="center" vertical="center"/>
    </xf>
    <xf numFmtId="0" fontId="26" fillId="0" borderId="19" xfId="4" applyFont="1" applyFill="1" applyBorder="1" applyAlignment="1" applyProtection="1">
      <alignment horizontal="center" vertical="center"/>
    </xf>
    <xf numFmtId="164" fontId="4" fillId="0" borderId="45" xfId="0" applyNumberFormat="1" applyFont="1" applyFill="1" applyBorder="1" applyAlignment="1">
      <alignment horizontal="center" vertical="center" wrapText="1"/>
    </xf>
    <xf numFmtId="164" fontId="0" fillId="0" borderId="45" xfId="0" applyNumberFormat="1" applyFill="1" applyBorder="1" applyAlignment="1">
      <alignment vertical="center" wrapText="1"/>
    </xf>
    <xf numFmtId="164" fontId="4" fillId="0" borderId="45" xfId="0" applyNumberFormat="1" applyFont="1" applyFill="1" applyBorder="1" applyAlignment="1">
      <alignment vertical="center" wrapText="1"/>
    </xf>
    <xf numFmtId="164" fontId="0" fillId="0" borderId="45" xfId="0" applyNumberFormat="1" applyFill="1" applyBorder="1" applyAlignment="1">
      <alignment horizontal="center" vertical="center" wrapText="1"/>
    </xf>
    <xf numFmtId="0" fontId="45" fillId="0" borderId="45" xfId="0" applyFont="1" applyFill="1" applyBorder="1" applyAlignment="1" applyProtection="1">
      <alignment horizontal="center"/>
    </xf>
    <xf numFmtId="0" fontId="30" fillId="0" borderId="45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24" xfId="0" quotePrefix="1" applyFont="1" applyFill="1" applyBorder="1" applyAlignment="1" applyProtection="1">
      <alignment horizontal="right" vertical="center" indent="1"/>
    </xf>
    <xf numFmtId="0" fontId="30" fillId="0" borderId="45" xfId="0" applyFont="1" applyFill="1" applyBorder="1" applyAlignment="1" applyProtection="1">
      <alignment horizontal="center" vertical="center" wrapText="1"/>
    </xf>
    <xf numFmtId="0" fontId="30" fillId="0" borderId="45" xfId="0" applyFont="1" applyFill="1" applyBorder="1" applyAlignment="1" applyProtection="1">
      <alignment horizontal="center" vertical="center"/>
    </xf>
    <xf numFmtId="0" fontId="4" fillId="0" borderId="59" xfId="0" applyFont="1" applyFill="1" applyBorder="1" applyAlignment="1" applyProtection="1">
      <alignment vertical="center"/>
    </xf>
    <xf numFmtId="0" fontId="4" fillId="0" borderId="60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61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right" vertical="center" wrapText="1" inden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62" xfId="0" applyFont="1" applyFill="1" applyBorder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right" vertical="center" wrapText="1" indent="1"/>
    </xf>
    <xf numFmtId="0" fontId="5" fillId="0" borderId="16" xfId="0" applyFont="1" applyFill="1" applyBorder="1" applyAlignment="1" applyProtection="1">
      <alignment horizontal="center" vertical="center" wrapText="1"/>
    </xf>
    <xf numFmtId="0" fontId="37" fillId="0" borderId="19" xfId="0" applyFont="1" applyBorder="1" applyAlignment="1" applyProtection="1">
      <alignment horizontal="left" vertical="center" wrapText="1" indent="1"/>
    </xf>
    <xf numFmtId="164" fontId="30" fillId="0" borderId="19" xfId="0" applyNumberFormat="1" applyFont="1" applyFill="1" applyBorder="1" applyAlignment="1" applyProtection="1">
      <alignment horizontal="right" vertical="center" wrapText="1" indent="1"/>
    </xf>
    <xf numFmtId="0" fontId="37" fillId="0" borderId="20" xfId="0" applyFont="1" applyBorder="1" applyAlignment="1" applyProtection="1">
      <alignment horizontal="left" vertical="center" wrapText="1" indent="1"/>
    </xf>
    <xf numFmtId="0" fontId="4" fillId="0" borderId="9" xfId="0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49" fillId="0" borderId="23" xfId="0" applyFont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21" xfId="0" applyFont="1" applyBorder="1" applyAlignment="1" applyProtection="1">
      <alignment horizontal="left" vertical="center" wrapText="1" indent="1"/>
    </xf>
    <xf numFmtId="0" fontId="49" fillId="0" borderId="42" xfId="0" applyFont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center" vertical="center" wrapText="1"/>
    </xf>
    <xf numFmtId="164" fontId="13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8" xfId="0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2" xfId="0" applyFont="1" applyFill="1" applyBorder="1" applyAlignment="1" applyProtection="1">
      <alignment horizontal="center" vertical="center" wrapText="1"/>
    </xf>
    <xf numFmtId="49" fontId="13" fillId="0" borderId="7" xfId="0" applyNumberFormat="1" applyFont="1" applyFill="1" applyBorder="1" applyAlignment="1" applyProtection="1">
      <alignment horizontal="center"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22" xfId="0" applyFont="1" applyBorder="1" applyAlignment="1" applyProtection="1">
      <alignment horizontal="left" vertical="center" wrapText="1" indent="1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5" xfId="0" applyFont="1" applyFill="1" applyBorder="1" applyAlignment="1" applyProtection="1">
      <alignment horizontal="center" vertical="center" wrapText="1"/>
    </xf>
    <xf numFmtId="0" fontId="30" fillId="0" borderId="16" xfId="4" applyFont="1" applyFill="1" applyBorder="1" applyAlignment="1" applyProtection="1">
      <alignment horizontal="left" vertical="center" wrapText="1" indent="1"/>
    </xf>
    <xf numFmtId="49" fontId="13" fillId="0" borderId="5" xfId="4" applyNumberFormat="1" applyFont="1" applyFill="1" applyBorder="1" applyAlignment="1" applyProtection="1">
      <alignment horizontal="left" vertical="center" wrapText="1" indent="1"/>
    </xf>
    <xf numFmtId="0" fontId="50" fillId="0" borderId="23" xfId="0" applyFont="1" applyBorder="1" applyAlignment="1" applyProtection="1">
      <alignment horizontal="left" vertical="center" wrapText="1" indent="1"/>
    </xf>
    <xf numFmtId="164" fontId="16" fillId="0" borderId="41" xfId="0" applyNumberFormat="1" applyFont="1" applyFill="1" applyBorder="1" applyAlignment="1" applyProtection="1">
      <alignment horizontal="right" vertical="center" wrapText="1" indent="1"/>
    </xf>
    <xf numFmtId="49" fontId="13" fillId="0" borderId="2" xfId="4" applyNumberFormat="1" applyFont="1" applyFill="1" applyBorder="1" applyAlignment="1" applyProtection="1">
      <alignment horizontal="left" vertical="center" wrapText="1" indent="1"/>
    </xf>
    <xf numFmtId="0" fontId="50" fillId="0" borderId="21" xfId="0" applyFont="1" applyBorder="1" applyAlignment="1" applyProtection="1">
      <alignment horizontal="left" vertical="center" wrapText="1" indent="1"/>
    </xf>
    <xf numFmtId="164" fontId="16" fillId="0" borderId="21" xfId="0" applyNumberFormat="1" applyFont="1" applyFill="1" applyBorder="1" applyAlignment="1" applyProtection="1">
      <alignment horizontal="right" vertical="center" wrapText="1" indent="1"/>
    </xf>
    <xf numFmtId="0" fontId="4" fillId="0" borderId="14" xfId="0" applyFont="1" applyFill="1" applyBorder="1" applyAlignment="1" applyProtection="1">
      <alignment horizontal="center" vertical="center" wrapText="1"/>
    </xf>
    <xf numFmtId="49" fontId="13" fillId="0" borderId="29" xfId="4" applyNumberFormat="1" applyFont="1" applyFill="1" applyBorder="1" applyAlignment="1" applyProtection="1">
      <alignment horizontal="left" vertical="center" wrapText="1" indent="1"/>
    </xf>
    <xf numFmtId="164" fontId="1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center" vertical="center" wrapText="1"/>
    </xf>
    <xf numFmtId="164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0" applyFont="1" applyFill="1" applyBorder="1" applyAlignment="1" applyProtection="1">
      <alignment horizontal="center" vertical="center" wrapText="1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right" vertical="center" wrapText="1" indent="1"/>
    </xf>
    <xf numFmtId="49" fontId="30" fillId="0" borderId="16" xfId="4" applyNumberFormat="1" applyFont="1" applyFill="1" applyBorder="1" applyAlignment="1" applyProtection="1">
      <alignment horizontal="left" vertical="center" wrapText="1" indent="1"/>
    </xf>
    <xf numFmtId="0" fontId="49" fillId="0" borderId="41" xfId="0" applyFont="1" applyBorder="1" applyAlignment="1" applyProtection="1">
      <alignment horizontal="left" vertical="center" wrapText="1" indent="1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20" xfId="0" applyFont="1" applyBorder="1" applyAlignment="1" applyProtection="1">
      <alignment horizontal="left" vertical="center" wrapText="1" indent="1"/>
    </xf>
    <xf numFmtId="164" fontId="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15" xfId="0" applyFont="1" applyBorder="1" applyAlignment="1" applyProtection="1">
      <alignment horizontal="center" vertical="center" wrapText="1"/>
    </xf>
    <xf numFmtId="0" fontId="51" fillId="0" borderId="16" xfId="0" applyFont="1" applyBorder="1" applyAlignment="1" applyProtection="1">
      <alignment horizont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4" fillId="0" borderId="32" xfId="0" applyNumberFormat="1" applyFont="1" applyFill="1" applyBorder="1" applyAlignment="1" applyProtection="1">
      <alignment horizontal="right" vertical="center" wrapText="1" indent="1"/>
    </xf>
    <xf numFmtId="0" fontId="4" fillId="0" borderId="16" xfId="4" applyFont="1" applyFill="1" applyBorder="1" applyAlignment="1" applyProtection="1">
      <alignment horizontal="left" vertical="center" wrapText="1" indent="1"/>
    </xf>
    <xf numFmtId="0" fontId="30" fillId="0" borderId="11" xfId="0" applyFont="1" applyFill="1" applyBorder="1" applyAlignment="1" applyProtection="1">
      <alignment horizontal="center" vertical="center" wrapText="1"/>
    </xf>
    <xf numFmtId="49" fontId="13" fillId="0" borderId="4" xfId="4" applyNumberFormat="1" applyFont="1" applyFill="1" applyBorder="1" applyAlignment="1" applyProtection="1">
      <alignment horizontal="left" vertical="center" wrapText="1" indent="1"/>
    </xf>
    <xf numFmtId="0" fontId="13" fillId="0" borderId="41" xfId="4" applyFont="1" applyFill="1" applyBorder="1" applyAlignment="1" applyProtection="1">
      <alignment horizontal="left" vertical="center" wrapText="1" indent="1"/>
    </xf>
    <xf numFmtId="164" fontId="1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 applyProtection="1">
      <alignment horizontal="center" vertical="center" wrapText="1"/>
    </xf>
    <xf numFmtId="0" fontId="13" fillId="0" borderId="21" xfId="4" applyFont="1" applyFill="1" applyBorder="1" applyAlignment="1" applyProtection="1">
      <alignment horizontal="lef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4" applyFont="1" applyFill="1" applyBorder="1" applyAlignment="1" applyProtection="1">
      <alignment horizontal="left" indent="7"/>
    </xf>
    <xf numFmtId="0" fontId="49" fillId="0" borderId="21" xfId="0" applyFont="1" applyBorder="1" applyAlignment="1" applyProtection="1">
      <alignment horizontal="left" vertical="center" wrapText="1" indent="6"/>
    </xf>
    <xf numFmtId="0" fontId="13" fillId="0" borderId="23" xfId="4" applyFont="1" applyFill="1" applyBorder="1" applyAlignment="1" applyProtection="1">
      <alignment horizontal="left" vertical="center" wrapText="1" indent="6"/>
    </xf>
    <xf numFmtId="0" fontId="13" fillId="0" borderId="21" xfId="4" applyFont="1" applyFill="1" applyBorder="1" applyAlignment="1" applyProtection="1">
      <alignment horizontal="left" vertical="center" wrapText="1" indent="6"/>
    </xf>
    <xf numFmtId="0" fontId="30" fillId="0" borderId="12" xfId="0" applyFont="1" applyFill="1" applyBorder="1" applyAlignment="1" applyProtection="1">
      <alignment horizontal="center" vertical="center" wrapText="1"/>
    </xf>
    <xf numFmtId="49" fontId="13" fillId="0" borderId="7" xfId="4" applyNumberFormat="1" applyFont="1" applyFill="1" applyBorder="1" applyAlignment="1" applyProtection="1">
      <alignment horizontal="left" vertical="center" wrapText="1" indent="1"/>
    </xf>
    <xf numFmtId="0" fontId="13" fillId="0" borderId="42" xfId="4" applyFont="1" applyFill="1" applyBorder="1" applyAlignment="1" applyProtection="1">
      <alignment horizontal="left" vertical="center" wrapText="1" indent="6"/>
    </xf>
    <xf numFmtId="164" fontId="1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9" xfId="4" applyFont="1" applyFill="1" applyBorder="1" applyAlignment="1" applyProtection="1">
      <alignment horizontal="left" vertical="center" wrapText="1" indent="1"/>
    </xf>
    <xf numFmtId="164" fontId="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42" xfId="0" applyFont="1" applyBorder="1" applyAlignment="1" applyProtection="1">
      <alignment horizontal="left" vertical="center" wrapText="1" indent="6"/>
    </xf>
    <xf numFmtId="0" fontId="30" fillId="0" borderId="17" xfId="0" applyFont="1" applyFill="1" applyBorder="1" applyAlignment="1" applyProtection="1">
      <alignment horizontal="center" vertical="center" wrapText="1"/>
    </xf>
    <xf numFmtId="0" fontId="4" fillId="0" borderId="18" xfId="4" applyFont="1" applyFill="1" applyBorder="1" applyAlignment="1" applyProtection="1">
      <alignment horizontal="left" vertical="center" wrapText="1" indent="1"/>
    </xf>
    <xf numFmtId="0" fontId="37" fillId="0" borderId="34" xfId="0" applyFont="1" applyBorder="1" applyAlignment="1" applyProtection="1">
      <alignment horizontal="left" vertical="center" wrapText="1" indent="1"/>
    </xf>
    <xf numFmtId="164" fontId="30" fillId="0" borderId="24" xfId="0" applyNumberFormat="1" applyFont="1" applyFill="1" applyBorder="1" applyAlignment="1" applyProtection="1">
      <alignment horizontal="right" vertical="center" wrapText="1" indent="1"/>
    </xf>
    <xf numFmtId="0" fontId="30" fillId="0" borderId="13" xfId="0" applyFont="1" applyFill="1" applyBorder="1" applyAlignment="1" applyProtection="1">
      <alignment horizontal="center" vertical="center" wrapText="1"/>
    </xf>
    <xf numFmtId="0" fontId="49" fillId="0" borderId="58" xfId="0" applyFont="1" applyBorder="1" applyAlignment="1" applyProtection="1">
      <alignment horizontal="left" vertical="center" wrapText="1" indent="1"/>
    </xf>
    <xf numFmtId="164" fontId="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4" xfId="0" applyFont="1" applyFill="1" applyBorder="1" applyAlignment="1" applyProtection="1">
      <alignment horizontal="center" vertical="center" wrapText="1"/>
    </xf>
    <xf numFmtId="0" fontId="49" fillId="0" borderId="64" xfId="0" applyFont="1" applyBorder="1" applyAlignment="1" applyProtection="1">
      <alignment horizontal="left" vertical="center" wrapText="1" indent="1"/>
    </xf>
    <xf numFmtId="0" fontId="30" fillId="0" borderId="0" xfId="0" applyFont="1" applyFill="1" applyAlignment="1" applyProtection="1">
      <alignment horizontal="center" vertical="center" wrapText="1"/>
    </xf>
    <xf numFmtId="164" fontId="3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6" xfId="4" applyNumberFormat="1" applyFont="1" applyFill="1" applyBorder="1" applyAlignment="1" applyProtection="1">
      <alignment horizontal="left" vertical="center" wrapText="1" indent="1"/>
    </xf>
    <xf numFmtId="0" fontId="37" fillId="0" borderId="25" xfId="0" applyFont="1" applyBorder="1" applyAlignment="1" applyProtection="1">
      <alignment horizontal="left" vertical="center" wrapText="1" indent="1"/>
    </xf>
    <xf numFmtId="164" fontId="45" fillId="0" borderId="19" xfId="0" applyNumberFormat="1" applyFont="1" applyFill="1" applyBorder="1" applyAlignment="1" applyProtection="1">
      <alignment horizontal="righ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3" fillId="0" borderId="28" xfId="0" applyNumberFormat="1" applyFont="1" applyFill="1" applyBorder="1" applyAlignment="1" applyProtection="1">
      <alignment horizontal="left" vertical="center" wrapText="1"/>
    </xf>
    <xf numFmtId="164" fontId="3" fillId="0" borderId="28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textRotation="180" wrapText="1"/>
    </xf>
    <xf numFmtId="0" fontId="6" fillId="0" borderId="0" xfId="0" applyFont="1" applyFill="1" applyAlignment="1">
      <alignment vertical="center" textRotation="180"/>
    </xf>
    <xf numFmtId="0" fontId="4" fillId="0" borderId="0" xfId="0" applyFont="1" applyFill="1" applyAlignment="1">
      <alignment vertical="center" textRotation="180"/>
    </xf>
    <xf numFmtId="0" fontId="0" fillId="0" borderId="0" xfId="0" applyFill="1" applyAlignment="1">
      <alignment vertical="center" textRotation="180" wrapText="1"/>
    </xf>
    <xf numFmtId="0" fontId="6" fillId="0" borderId="0" xfId="0" applyFont="1" applyFill="1" applyAlignment="1">
      <alignment horizontal="center" vertical="center" textRotation="180" wrapText="1"/>
    </xf>
    <xf numFmtId="0" fontId="9" fillId="0" borderId="0" xfId="0" applyFont="1" applyFill="1" applyAlignment="1">
      <alignment vertical="center" textRotation="180" wrapText="1"/>
    </xf>
    <xf numFmtId="0" fontId="2" fillId="0" borderId="0" xfId="0" applyFont="1" applyFill="1" applyAlignment="1">
      <alignment vertical="center" textRotation="180" wrapText="1"/>
    </xf>
    <xf numFmtId="164" fontId="6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7" fillId="0" borderId="28" xfId="0" applyFont="1" applyFill="1" applyBorder="1" applyAlignment="1" applyProtection="1">
      <alignment horizontal="right" wrapText="1"/>
    </xf>
    <xf numFmtId="0" fontId="14" fillId="0" borderId="0" xfId="0" applyFont="1" applyAlignment="1" applyProtection="1">
      <alignment horizontal="left" vertical="center" indent="1"/>
    </xf>
    <xf numFmtId="0" fontId="23" fillId="0" borderId="66" xfId="0" applyFont="1" applyBorder="1" applyAlignment="1" applyProtection="1">
      <alignment horizontal="left" vertical="center" wrapText="1" indent="1"/>
    </xf>
    <xf numFmtId="0" fontId="0" fillId="0" borderId="67" xfId="0" applyBorder="1" applyAlignment="1">
      <alignment horizontal="left" vertical="center" wrapText="1" indent="1"/>
    </xf>
    <xf numFmtId="0" fontId="23" fillId="0" borderId="17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vertical="center" wrapText="1"/>
    </xf>
    <xf numFmtId="0" fontId="23" fillId="0" borderId="24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7" fillId="0" borderId="65" xfId="0" applyNumberFormat="1" applyFont="1" applyFill="1" applyBorder="1" applyAlignment="1" applyProtection="1">
      <alignment horizontal="left" vertical="center" wrapText="1"/>
    </xf>
    <xf numFmtId="0" fontId="0" fillId="0" borderId="59" xfId="0" applyBorder="1" applyAlignment="1">
      <alignment vertical="center" wrapText="1"/>
    </xf>
    <xf numFmtId="0" fontId="14" fillId="0" borderId="0" xfId="0" applyFont="1" applyAlignment="1" applyProtection="1">
      <alignment horizontal="center" vertical="center"/>
    </xf>
    <xf numFmtId="0" fontId="38" fillId="0" borderId="0" xfId="0" applyFont="1" applyBorder="1" applyAlignment="1" applyProtection="1">
      <alignment horizontal="left" wrapText="1" indent="1"/>
    </xf>
    <xf numFmtId="164" fontId="33" fillId="0" borderId="28" xfId="4" applyNumberFormat="1" applyFont="1" applyFill="1" applyBorder="1" applyAlignment="1" applyProtection="1">
      <alignment horizontal="left" vertical="center"/>
    </xf>
    <xf numFmtId="164" fontId="33" fillId="0" borderId="28" xfId="4" applyNumberFormat="1" applyFont="1" applyFill="1" applyBorder="1" applyAlignment="1" applyProtection="1">
      <alignment horizontal="left"/>
    </xf>
    <xf numFmtId="0" fontId="22" fillId="0" borderId="0" xfId="4" applyFont="1" applyFill="1" applyAlignment="1" applyProtection="1">
      <alignment horizontal="center"/>
    </xf>
    <xf numFmtId="0" fontId="5" fillId="0" borderId="28" xfId="0" applyFont="1" applyFill="1" applyBorder="1" applyAlignment="1" applyProtection="1">
      <alignment horizontal="right" vertical="center" wrapText="1"/>
    </xf>
    <xf numFmtId="164" fontId="6" fillId="0" borderId="0" xfId="4" applyNumberFormat="1" applyFont="1" applyFill="1" applyBorder="1" applyAlignment="1" applyProtection="1">
      <alignment horizontal="center" vertical="center"/>
    </xf>
    <xf numFmtId="164" fontId="28" fillId="0" borderId="66" xfId="0" applyNumberFormat="1" applyFont="1" applyFill="1" applyBorder="1" applyAlignment="1" applyProtection="1">
      <alignment horizontal="center" vertical="center" wrapText="1"/>
    </xf>
    <xf numFmtId="164" fontId="28" fillId="0" borderId="67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0" fontId="0" fillId="0" borderId="28" xfId="0" applyBorder="1" applyAlignment="1">
      <alignment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28" fillId="0" borderId="49" xfId="0" applyNumberFormat="1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64" fontId="7" fillId="0" borderId="24" xfId="0" applyNumberFormat="1" applyFont="1" applyFill="1" applyBorder="1" applyAlignment="1" applyProtection="1">
      <alignment horizontal="center" vertical="center" wrapText="1"/>
    </xf>
    <xf numFmtId="164" fontId="7" fillId="0" borderId="65" xfId="0" applyNumberFormat="1" applyFont="1" applyFill="1" applyBorder="1" applyAlignment="1" applyProtection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43" fillId="0" borderId="0" xfId="4" applyNumberFormat="1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>
      <alignment horizontal="right"/>
    </xf>
    <xf numFmtId="0" fontId="30" fillId="0" borderId="5" xfId="4" applyFont="1" applyFill="1" applyBorder="1" applyAlignment="1">
      <alignment horizontal="center" vertical="center" wrapText="1"/>
    </xf>
    <xf numFmtId="0" fontId="30" fillId="0" borderId="7" xfId="4" applyFont="1" applyFill="1" applyBorder="1" applyAlignment="1">
      <alignment horizontal="center" vertical="center" wrapText="1"/>
    </xf>
    <xf numFmtId="0" fontId="30" fillId="0" borderId="41" xfId="4" applyFont="1" applyFill="1" applyBorder="1" applyAlignment="1">
      <alignment horizontal="center" vertical="center" wrapText="1"/>
    </xf>
    <xf numFmtId="0" fontId="30" fillId="0" borderId="22" xfId="4" applyFont="1" applyFill="1" applyBorder="1" applyAlignment="1">
      <alignment horizontal="center" vertical="center" wrapText="1"/>
    </xf>
    <xf numFmtId="0" fontId="30" fillId="0" borderId="17" xfId="4" applyFont="1" applyFill="1" applyBorder="1" applyAlignment="1">
      <alignment horizontal="center" vertical="center" wrapText="1"/>
    </xf>
    <xf numFmtId="0" fontId="30" fillId="0" borderId="8" xfId="4" applyFont="1" applyFill="1" applyBorder="1" applyAlignment="1">
      <alignment horizontal="center" vertical="center" wrapText="1"/>
    </xf>
    <xf numFmtId="0" fontId="28" fillId="0" borderId="15" xfId="4" applyFont="1" applyFill="1" applyBorder="1" applyAlignment="1" applyProtection="1">
      <alignment horizontal="left"/>
    </xf>
    <xf numFmtId="0" fontId="28" fillId="0" borderId="16" xfId="4" applyFont="1" applyFill="1" applyBorder="1" applyAlignment="1" applyProtection="1">
      <alignment horizontal="left"/>
    </xf>
    <xf numFmtId="0" fontId="20" fillId="0" borderId="68" xfId="4" applyFont="1" applyFill="1" applyBorder="1" applyAlignment="1">
      <alignment horizontal="justify" vertical="center" wrapText="1"/>
    </xf>
    <xf numFmtId="0" fontId="26" fillId="0" borderId="17" xfId="4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164" fontId="4" fillId="0" borderId="66" xfId="0" applyNumberFormat="1" applyFont="1" applyFill="1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164" fontId="4" fillId="0" borderId="45" xfId="0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30" fillId="0" borderId="45" xfId="0" applyFont="1" applyFill="1" applyBorder="1" applyAlignment="1" applyProtection="1">
      <alignment horizontal="center" wrapText="1"/>
    </xf>
    <xf numFmtId="0" fontId="28" fillId="0" borderId="37" xfId="0" applyFont="1" applyFill="1" applyBorder="1" applyAlignment="1" applyProtection="1">
      <alignment horizontal="left" indent="1"/>
    </xf>
    <xf numFmtId="0" fontId="28" fillId="0" borderId="30" xfId="0" applyFont="1" applyFill="1" applyBorder="1" applyAlignment="1" applyProtection="1">
      <alignment horizontal="left" indent="1"/>
    </xf>
    <xf numFmtId="0" fontId="28" fillId="0" borderId="31" xfId="0" applyFont="1" applyFill="1" applyBorder="1" applyAlignment="1" applyProtection="1">
      <alignment horizontal="left" indent="1"/>
    </xf>
    <xf numFmtId="0" fontId="26" fillId="0" borderId="16" xfId="0" applyFont="1" applyFill="1" applyBorder="1" applyAlignment="1" applyProtection="1">
      <alignment horizontal="right" indent="1"/>
    </xf>
    <xf numFmtId="0" fontId="26" fillId="0" borderId="19" xfId="0" applyFont="1" applyFill="1" applyBorder="1" applyAlignment="1" applyProtection="1">
      <alignment horizontal="right" indent="1"/>
    </xf>
    <xf numFmtId="49" fontId="22" fillId="0" borderId="0" xfId="0" applyNumberFormat="1" applyFont="1" applyFill="1" applyBorder="1" applyAlignment="1" applyProtection="1">
      <alignment horizontal="center" vertical="center"/>
    </xf>
    <xf numFmtId="0" fontId="27" fillId="0" borderId="69" xfId="0" applyFont="1" applyFill="1" applyBorder="1" applyAlignment="1" applyProtection="1">
      <alignment horizontal="left" indent="1"/>
      <protection locked="0"/>
    </xf>
    <xf numFmtId="0" fontId="27" fillId="0" borderId="70" xfId="0" applyFont="1" applyFill="1" applyBorder="1" applyAlignment="1" applyProtection="1">
      <alignment horizontal="left" indent="1"/>
      <protection locked="0"/>
    </xf>
    <xf numFmtId="0" fontId="27" fillId="0" borderId="71" xfId="0" applyFont="1" applyFill="1" applyBorder="1" applyAlignment="1" applyProtection="1">
      <alignment horizontal="left" indent="1"/>
      <protection locked="0"/>
    </xf>
    <xf numFmtId="0" fontId="27" fillId="0" borderId="5" xfId="0" applyFont="1" applyFill="1" applyBorder="1" applyAlignment="1" applyProtection="1">
      <alignment horizontal="right" indent="1"/>
      <protection locked="0"/>
    </xf>
    <xf numFmtId="0" fontId="27" fillId="0" borderId="41" xfId="0" applyFont="1" applyFill="1" applyBorder="1" applyAlignment="1" applyProtection="1">
      <alignment horizontal="right" indent="1"/>
      <protection locked="0"/>
    </xf>
    <xf numFmtId="0" fontId="27" fillId="0" borderId="40" xfId="0" applyFont="1" applyFill="1" applyBorder="1" applyAlignment="1" applyProtection="1">
      <alignment horizontal="left" indent="1"/>
      <protection locked="0"/>
    </xf>
    <xf numFmtId="0" fontId="27" fillId="0" borderId="62" xfId="0" applyFont="1" applyFill="1" applyBorder="1" applyAlignment="1" applyProtection="1">
      <alignment horizontal="left" indent="1"/>
      <protection locked="0"/>
    </xf>
    <xf numFmtId="0" fontId="27" fillId="0" borderId="54" xfId="0" applyFont="1" applyFill="1" applyBorder="1" applyAlignment="1" applyProtection="1">
      <alignment horizontal="left" indent="1"/>
      <protection locked="0"/>
    </xf>
    <xf numFmtId="0" fontId="27" fillId="0" borderId="7" xfId="0" applyFont="1" applyFill="1" applyBorder="1" applyAlignment="1" applyProtection="1">
      <alignment horizontal="right" indent="1"/>
      <protection locked="0"/>
    </xf>
    <xf numFmtId="0" fontId="27" fillId="0" borderId="22" xfId="0" applyFont="1" applyFill="1" applyBorder="1" applyAlignment="1" applyProtection="1">
      <alignment horizontal="right" indent="1"/>
      <protection locked="0"/>
    </xf>
    <xf numFmtId="0" fontId="28" fillId="0" borderId="65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0" borderId="72" xfId="0" applyFont="1" applyFill="1" applyBorder="1" applyAlignment="1" applyProtection="1">
      <alignment horizontal="center"/>
    </xf>
    <xf numFmtId="0" fontId="28" fillId="0" borderId="18" xfId="0" applyFont="1" applyFill="1" applyBorder="1" applyAlignment="1" applyProtection="1">
      <alignment horizontal="center"/>
    </xf>
    <xf numFmtId="0" fontId="28" fillId="0" borderId="24" xfId="0" applyFont="1" applyFill="1" applyBorder="1" applyAlignment="1" applyProtection="1">
      <alignment horizontal="center"/>
    </xf>
    <xf numFmtId="0" fontId="30" fillId="0" borderId="37" xfId="0" applyFont="1" applyFill="1" applyBorder="1" applyAlignment="1" applyProtection="1">
      <alignment horizontal="center" wrapText="1"/>
    </xf>
    <xf numFmtId="0" fontId="30" fillId="0" borderId="30" xfId="0" applyFont="1" applyFill="1" applyBorder="1" applyAlignment="1" applyProtection="1">
      <alignment horizontal="center" wrapText="1"/>
    </xf>
    <xf numFmtId="0" fontId="30" fillId="0" borderId="32" xfId="0" applyFont="1" applyFill="1" applyBorder="1" applyAlignment="1" applyProtection="1">
      <alignment horizontal="center" wrapText="1"/>
    </xf>
    <xf numFmtId="0" fontId="0" fillId="0" borderId="0" xfId="0" applyFill="1" applyAlignment="1" applyProtection="1">
      <alignment horizontal="left"/>
    </xf>
    <xf numFmtId="0" fontId="45" fillId="0" borderId="0" xfId="0" applyFont="1" applyFill="1" applyBorder="1" applyAlignment="1" applyProtection="1">
      <alignment horizontal="right"/>
    </xf>
    <xf numFmtId="0" fontId="4" fillId="0" borderId="65" xfId="0" applyFont="1" applyFill="1" applyBorder="1" applyAlignment="1" applyProtection="1">
      <alignment horizontal="center" vertical="center" wrapText="1"/>
    </xf>
    <xf numFmtId="0" fontId="4" fillId="0" borderId="72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8" fillId="0" borderId="0" xfId="0" applyFont="1" applyBorder="1" applyAlignment="1" applyProtection="1">
      <alignment horizontal="right" vertical="top" wrapText="1"/>
      <protection locked="0"/>
    </xf>
    <xf numFmtId="0" fontId="0" fillId="0" borderId="0" xfId="0" applyBorder="1" applyAlignment="1">
      <alignment wrapText="1"/>
    </xf>
    <xf numFmtId="0" fontId="48" fillId="0" borderId="28" xfId="0" applyFont="1" applyBorder="1" applyAlignment="1" applyProtection="1">
      <alignment horizontal="right" vertical="top" wrapText="1"/>
      <protection locked="0"/>
    </xf>
    <xf numFmtId="0" fontId="0" fillId="0" borderId="28" xfId="0" applyBorder="1" applyAlignment="1">
      <alignment wrapText="1"/>
    </xf>
    <xf numFmtId="0" fontId="5" fillId="0" borderId="30" xfId="0" applyFont="1" applyFill="1" applyBorder="1" applyAlignment="1" applyProtection="1">
      <alignment horizontal="right" wrapText="1"/>
    </xf>
    <xf numFmtId="0" fontId="22" fillId="0" borderId="0" xfId="0" applyFont="1" applyFill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0" fontId="19" fillId="0" borderId="43" xfId="5" applyFont="1" applyFill="1" applyBorder="1" applyAlignment="1" applyProtection="1">
      <alignment horizontal="left" vertical="center" indent="1"/>
    </xf>
    <xf numFmtId="0" fontId="19" fillId="0" borderId="30" xfId="5" applyFont="1" applyFill="1" applyBorder="1" applyAlignment="1" applyProtection="1">
      <alignment horizontal="left" vertical="center" indent="1"/>
    </xf>
    <xf numFmtId="0" fontId="19" fillId="0" borderId="32" xfId="5" applyFont="1" applyFill="1" applyBorder="1" applyAlignment="1" applyProtection="1">
      <alignment horizontal="left" vertical="center" indent="1"/>
    </xf>
    <xf numFmtId="0" fontId="22" fillId="0" borderId="0" xfId="5" applyFont="1" applyFill="1" applyAlignment="1" applyProtection="1">
      <alignment horizontal="center" wrapText="1"/>
    </xf>
    <xf numFmtId="0" fontId="22" fillId="0" borderId="0" xfId="5" applyFont="1" applyFill="1" applyAlignment="1" applyProtection="1">
      <alignment horizontal="center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15</xdr:col>
      <xdr:colOff>381000</xdr:colOff>
      <xdr:row>81</xdr:row>
      <xdr:rowOff>95250</xdr:rowOff>
    </xdr:to>
    <xdr:sp macro="" textlink="">
      <xdr:nvSpPr>
        <xdr:cNvPr id="2" name="Szövegdoboz 1"/>
        <xdr:cNvSpPr txBox="1"/>
      </xdr:nvSpPr>
      <xdr:spPr>
        <a:xfrm>
          <a:off x="19050" y="104775"/>
          <a:ext cx="8362950" cy="13877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u-H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   </a:t>
          </a:r>
          <a:endParaRPr lang="hu-HU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152400</xdr:colOff>
      <xdr:row>2</xdr:row>
      <xdr:rowOff>0</xdr:rowOff>
    </xdr:from>
    <xdr:to>
      <xdr:col>10</xdr:col>
      <xdr:colOff>38100</xdr:colOff>
      <xdr:row>51</xdr:row>
      <xdr:rowOff>38100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335280"/>
          <a:ext cx="5981700" cy="82524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95250</xdr:colOff>
      <xdr:row>9</xdr:row>
      <xdr:rowOff>19050</xdr:rowOff>
    </xdr:from>
    <xdr:ext cx="323851" cy="4610100"/>
    <xdr:sp macro="" textlink="">
      <xdr:nvSpPr>
        <xdr:cNvPr id="2" name="Szövegdoboz 1"/>
        <xdr:cNvSpPr txBox="1"/>
      </xdr:nvSpPr>
      <xdr:spPr>
        <a:xfrm>
          <a:off x="10934700" y="2181225"/>
          <a:ext cx="323851" cy="461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vert" wrap="square" rtlCol="0" anchor="t">
          <a:noAutofit/>
        </a:bodyPr>
        <a:lstStyle/>
        <a:p>
          <a:r>
            <a:rPr lang="hu-HU" sz="1200">
              <a:latin typeface="Times New Roman" pitchFamily="18" charset="0"/>
              <a:cs typeface="Times New Roman" pitchFamily="18" charset="0"/>
            </a:rPr>
            <a:t>2. melléklet a ………../2013. (IX. ….. .) önkormányzati rendelethez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800100</xdr:colOff>
      <xdr:row>4</xdr:row>
      <xdr:rowOff>95250</xdr:rowOff>
    </xdr:from>
    <xdr:ext cx="342900" cy="4381500"/>
    <xdr:sp macro="" textlink="">
      <xdr:nvSpPr>
        <xdr:cNvPr id="2" name="Szövegdoboz 1"/>
        <xdr:cNvSpPr txBox="1"/>
      </xdr:nvSpPr>
      <xdr:spPr>
        <a:xfrm>
          <a:off x="8791575" y="1419225"/>
          <a:ext cx="342900" cy="438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vert" wrap="square" rtlCol="0" anchor="t">
          <a:noAutofit/>
        </a:bodyPr>
        <a:lstStyle/>
        <a:p>
          <a:r>
            <a:rPr lang="hu-HU" sz="1100">
              <a:latin typeface="Times New Roman" pitchFamily="18" charset="0"/>
              <a:cs typeface="Times New Roman" pitchFamily="18" charset="0"/>
            </a:rPr>
            <a:t>6. melléklet a ……/2013. (IX. ..... .) önkormányzati rendelethez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662940</xdr:colOff>
      <xdr:row>2</xdr:row>
      <xdr:rowOff>594360</xdr:rowOff>
    </xdr:from>
    <xdr:to>
      <xdr:col>11</xdr:col>
      <xdr:colOff>358140</xdr:colOff>
      <xdr:row>27</xdr:row>
      <xdr:rowOff>144780</xdr:rowOff>
    </xdr:to>
    <xdr:sp macro="" textlink="">
      <xdr:nvSpPr>
        <xdr:cNvPr id="4097" name="Szövegdoboz 1"/>
        <xdr:cNvSpPr txBox="1">
          <a:spLocks noChangeArrowheads="1"/>
        </xdr:cNvSpPr>
      </xdr:nvSpPr>
      <xdr:spPr bwMode="auto">
        <a:xfrm>
          <a:off x="9479280" y="1196340"/>
          <a:ext cx="571500" cy="485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36576" bIns="0" anchor="t" upright="1"/>
        <a:lstStyle/>
        <a:p>
          <a:pPr algn="l" rtl="0">
            <a:defRPr sz="1000"/>
          </a:pPr>
          <a:r>
            <a:rPr lang="hu-HU" sz="1100" b="0" i="0" u="none" strike="noStrike" baseline="0">
              <a:solidFill>
                <a:srgbClr val="000000"/>
              </a:solidFill>
              <a:latin typeface="Calibri"/>
            </a:rPr>
            <a:t>                              </a:t>
          </a:r>
          <a:r>
            <a:rPr lang="hu-HU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7. melléklet a ……/2013. (IX. ..... .) önkormányzati rendelethez             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104776</xdr:colOff>
      <xdr:row>0</xdr:row>
      <xdr:rowOff>28574</xdr:rowOff>
    </xdr:from>
    <xdr:ext cx="304800" cy="6010275"/>
    <xdr:sp macro="" textlink="">
      <xdr:nvSpPr>
        <xdr:cNvPr id="2" name="Szövegdoboz 1"/>
        <xdr:cNvSpPr txBox="1"/>
      </xdr:nvSpPr>
      <xdr:spPr>
        <a:xfrm>
          <a:off x="10058401" y="28574"/>
          <a:ext cx="304800" cy="6010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vert" wrap="square" rtlCol="0" anchor="t">
          <a:noAutofit/>
        </a:bodyPr>
        <a:lstStyle/>
        <a:p>
          <a:r>
            <a:rPr lang="hu-HU" sz="1200">
              <a:latin typeface="Times New Roman" pitchFamily="18" charset="0"/>
              <a:cs typeface="Times New Roman" pitchFamily="18" charset="0"/>
            </a:rPr>
            <a:t>                                                      11. melléklet a ....../2013. (IX. .... .) önkormányzati rendelethez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="50" zoomScaleNormal="50" workbookViewId="0">
      <selection activeCell="S18" sqref="S18"/>
    </sheetView>
  </sheetViews>
  <sheetFormatPr defaultRowHeight="13.2"/>
  <sheetData/>
  <phoneticPr fontId="27" type="noConversion"/>
  <pageMargins left="0.25" right="0.25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K24"/>
  <sheetViews>
    <sheetView view="pageBreakPreview" topLeftCell="C3" zoomScale="60" zoomScaleNormal="100" workbookViewId="0">
      <selection activeCell="L15" sqref="L15"/>
    </sheetView>
  </sheetViews>
  <sheetFormatPr defaultColWidth="9.33203125" defaultRowHeight="13.2"/>
  <cols>
    <col min="1" max="1" width="9.33203125" style="40"/>
    <col min="2" max="2" width="26.33203125" style="41" customWidth="1"/>
    <col min="3" max="3" width="15.6640625" style="40" customWidth="1"/>
    <col min="4" max="4" width="15" style="40" customWidth="1"/>
    <col min="5" max="5" width="15.33203125" style="40" customWidth="1"/>
    <col min="6" max="6" width="15.44140625" style="40" customWidth="1"/>
    <col min="7" max="7" width="15" style="40" customWidth="1"/>
    <col min="8" max="8" width="16.44140625" style="40" customWidth="1"/>
    <col min="9" max="9" width="0.109375" style="40" hidden="1" customWidth="1"/>
    <col min="10" max="10" width="12.77734375" style="40" hidden="1" customWidth="1"/>
    <col min="11" max="11" width="12.77734375" customWidth="1"/>
    <col min="12" max="12" width="13.77734375" style="40" customWidth="1"/>
    <col min="13" max="16384" width="9.33203125" style="40"/>
  </cols>
  <sheetData>
    <row r="1" spans="1:11" ht="24.75" customHeight="1">
      <c r="B1" s="600" t="s">
        <v>3</v>
      </c>
      <c r="C1" s="600"/>
      <c r="D1" s="600"/>
      <c r="E1" s="600"/>
      <c r="F1" s="600"/>
      <c r="G1" s="600"/>
      <c r="H1" s="600"/>
    </row>
    <row r="2" spans="1:11" ht="23.25" customHeight="1" thickBot="1">
      <c r="B2" s="118"/>
      <c r="C2" s="52"/>
      <c r="D2" s="52"/>
      <c r="E2" s="52"/>
      <c r="F2" s="52"/>
      <c r="G2" s="52"/>
      <c r="H2" s="47" t="s">
        <v>90</v>
      </c>
    </row>
    <row r="3" spans="1:11" s="42" customFormat="1" ht="48.75" customHeight="1" thickBot="1">
      <c r="A3" s="603" t="s">
        <v>515</v>
      </c>
      <c r="B3" s="119" t="s">
        <v>96</v>
      </c>
      <c r="C3" s="120" t="s">
        <v>430</v>
      </c>
      <c r="D3" s="120" t="s">
        <v>95</v>
      </c>
      <c r="E3" s="120" t="s">
        <v>0</v>
      </c>
      <c r="F3" s="120" t="s">
        <v>449</v>
      </c>
      <c r="G3" s="295" t="s">
        <v>450</v>
      </c>
      <c r="H3" s="48" t="s">
        <v>518</v>
      </c>
      <c r="K3"/>
    </row>
    <row r="4" spans="1:11" s="52" customFormat="1" ht="15" customHeight="1" thickBot="1">
      <c r="A4" s="604"/>
      <c r="B4" s="49" t="s">
        <v>435</v>
      </c>
      <c r="C4" s="50" t="s">
        <v>436</v>
      </c>
      <c r="D4" s="50" t="s">
        <v>437</v>
      </c>
      <c r="E4" s="50" t="s">
        <v>438</v>
      </c>
      <c r="F4" s="50" t="s">
        <v>443</v>
      </c>
      <c r="G4" s="307" t="s">
        <v>444</v>
      </c>
      <c r="H4" s="51" t="s">
        <v>445</v>
      </c>
      <c r="K4"/>
    </row>
    <row r="5" spans="1:11" ht="15.9" customHeight="1" thickBot="1">
      <c r="A5" s="429">
        <v>1</v>
      </c>
      <c r="B5" s="61" t="s">
        <v>409</v>
      </c>
      <c r="C5" s="62">
        <v>1500</v>
      </c>
      <c r="D5" s="63">
        <v>2013</v>
      </c>
      <c r="E5" s="62"/>
      <c r="F5" s="62">
        <v>1500</v>
      </c>
      <c r="G5" s="311">
        <v>1500</v>
      </c>
      <c r="H5" s="64">
        <f t="shared" ref="H5:H23" si="0">C5-E5-F5</f>
        <v>0</v>
      </c>
    </row>
    <row r="6" spans="1:11" ht="15.9" customHeight="1" thickBot="1">
      <c r="A6" s="429">
        <v>2</v>
      </c>
      <c r="B6" s="61" t="s">
        <v>431</v>
      </c>
      <c r="C6" s="62">
        <v>2634</v>
      </c>
      <c r="D6" s="63">
        <v>2013</v>
      </c>
      <c r="E6" s="62"/>
      <c r="F6" s="62">
        <v>2634</v>
      </c>
      <c r="G6" s="311">
        <v>4634</v>
      </c>
      <c r="H6" s="64">
        <f t="shared" si="0"/>
        <v>0</v>
      </c>
    </row>
    <row r="7" spans="1:11" ht="15.9" customHeight="1" thickBot="1">
      <c r="A7" s="429">
        <v>3</v>
      </c>
      <c r="B7" s="61"/>
      <c r="C7" s="62"/>
      <c r="D7" s="63"/>
      <c r="E7" s="62"/>
      <c r="F7" s="62"/>
      <c r="G7" s="311"/>
      <c r="H7" s="64">
        <f t="shared" si="0"/>
        <v>0</v>
      </c>
    </row>
    <row r="8" spans="1:11" ht="15.9" customHeight="1" thickBot="1">
      <c r="A8" s="429">
        <v>4</v>
      </c>
      <c r="B8" s="61"/>
      <c r="C8" s="62"/>
      <c r="D8" s="63"/>
      <c r="E8" s="62"/>
      <c r="F8" s="62"/>
      <c r="G8" s="311"/>
      <c r="H8" s="64">
        <f t="shared" si="0"/>
        <v>0</v>
      </c>
    </row>
    <row r="9" spans="1:11" ht="15.9" customHeight="1" thickBot="1">
      <c r="A9" s="429">
        <v>5</v>
      </c>
      <c r="B9" s="61"/>
      <c r="C9" s="62"/>
      <c r="D9" s="63"/>
      <c r="E9" s="62"/>
      <c r="F9" s="62"/>
      <c r="G9" s="311"/>
      <c r="H9" s="64">
        <f t="shared" si="0"/>
        <v>0</v>
      </c>
    </row>
    <row r="10" spans="1:11" ht="15.9" customHeight="1" thickBot="1">
      <c r="A10" s="429">
        <v>6</v>
      </c>
      <c r="B10" s="61"/>
      <c r="C10" s="62"/>
      <c r="D10" s="63"/>
      <c r="E10" s="62"/>
      <c r="F10" s="62"/>
      <c r="G10" s="311"/>
      <c r="H10" s="64">
        <f t="shared" si="0"/>
        <v>0</v>
      </c>
    </row>
    <row r="11" spans="1:11" ht="15.9" customHeight="1" thickBot="1">
      <c r="A11" s="429">
        <v>7</v>
      </c>
      <c r="B11" s="61"/>
      <c r="C11" s="62"/>
      <c r="D11" s="63"/>
      <c r="E11" s="62"/>
      <c r="F11" s="62"/>
      <c r="G11" s="311"/>
      <c r="H11" s="64">
        <f t="shared" si="0"/>
        <v>0</v>
      </c>
    </row>
    <row r="12" spans="1:11" ht="15.9" customHeight="1" thickBot="1">
      <c r="A12" s="429">
        <v>8</v>
      </c>
      <c r="B12" s="61"/>
      <c r="C12" s="62"/>
      <c r="D12" s="63"/>
      <c r="E12" s="62"/>
      <c r="F12" s="62"/>
      <c r="G12" s="311"/>
      <c r="H12" s="64">
        <f t="shared" si="0"/>
        <v>0</v>
      </c>
    </row>
    <row r="13" spans="1:11" ht="15.9" customHeight="1" thickBot="1">
      <c r="A13" s="429">
        <v>9</v>
      </c>
      <c r="B13" s="61"/>
      <c r="C13" s="62"/>
      <c r="D13" s="63"/>
      <c r="E13" s="62"/>
      <c r="F13" s="62"/>
      <c r="G13" s="311"/>
      <c r="H13" s="64">
        <f t="shared" si="0"/>
        <v>0</v>
      </c>
    </row>
    <row r="14" spans="1:11" ht="15.9" customHeight="1" thickBot="1">
      <c r="A14" s="429">
        <v>10</v>
      </c>
      <c r="B14" s="61"/>
      <c r="C14" s="62"/>
      <c r="D14" s="63"/>
      <c r="E14" s="62"/>
      <c r="F14" s="62"/>
      <c r="G14" s="311"/>
      <c r="H14" s="64">
        <f t="shared" si="0"/>
        <v>0</v>
      </c>
    </row>
    <row r="15" spans="1:11" ht="15.9" customHeight="1" thickBot="1">
      <c r="A15" s="429">
        <v>11</v>
      </c>
      <c r="B15" s="61"/>
      <c r="C15" s="62"/>
      <c r="D15" s="63"/>
      <c r="E15" s="62"/>
      <c r="F15" s="62"/>
      <c r="G15" s="311"/>
      <c r="H15" s="64">
        <f t="shared" si="0"/>
        <v>0</v>
      </c>
    </row>
    <row r="16" spans="1:11" ht="15.9" customHeight="1" thickBot="1">
      <c r="A16" s="429">
        <v>12</v>
      </c>
      <c r="B16" s="61"/>
      <c r="C16" s="62"/>
      <c r="D16" s="63"/>
      <c r="E16" s="62"/>
      <c r="F16" s="62"/>
      <c r="G16" s="311"/>
      <c r="H16" s="64">
        <f t="shared" si="0"/>
        <v>0</v>
      </c>
    </row>
    <row r="17" spans="1:11" ht="15.9" customHeight="1" thickBot="1">
      <c r="A17" s="429">
        <v>13</v>
      </c>
      <c r="B17" s="61"/>
      <c r="C17" s="62"/>
      <c r="D17" s="63"/>
      <c r="E17" s="62"/>
      <c r="F17" s="62"/>
      <c r="G17" s="311"/>
      <c r="H17" s="64">
        <f t="shared" si="0"/>
        <v>0</v>
      </c>
    </row>
    <row r="18" spans="1:11" ht="15.9" customHeight="1" thickBot="1">
      <c r="A18" s="429">
        <v>14</v>
      </c>
      <c r="B18" s="61"/>
      <c r="C18" s="62"/>
      <c r="D18" s="63"/>
      <c r="E18" s="62"/>
      <c r="F18" s="62"/>
      <c r="G18" s="311"/>
      <c r="H18" s="64">
        <f t="shared" si="0"/>
        <v>0</v>
      </c>
    </row>
    <row r="19" spans="1:11" ht="15.9" customHeight="1" thickBot="1">
      <c r="A19" s="429">
        <v>15</v>
      </c>
      <c r="B19" s="61"/>
      <c r="C19" s="62"/>
      <c r="D19" s="63"/>
      <c r="E19" s="62"/>
      <c r="F19" s="62"/>
      <c r="G19" s="311"/>
      <c r="H19" s="64">
        <f t="shared" si="0"/>
        <v>0</v>
      </c>
    </row>
    <row r="20" spans="1:11" ht="15.9" customHeight="1" thickBot="1">
      <c r="A20" s="429">
        <v>16</v>
      </c>
      <c r="B20" s="61"/>
      <c r="C20" s="62"/>
      <c r="D20" s="63"/>
      <c r="E20" s="62"/>
      <c r="F20" s="62"/>
      <c r="G20" s="311"/>
      <c r="H20" s="64">
        <f t="shared" si="0"/>
        <v>0</v>
      </c>
    </row>
    <row r="21" spans="1:11" ht="15.9" customHeight="1" thickBot="1">
      <c r="A21" s="429">
        <v>17</v>
      </c>
      <c r="B21" s="61"/>
      <c r="C21" s="62"/>
      <c r="D21" s="63"/>
      <c r="E21" s="62"/>
      <c r="F21" s="62"/>
      <c r="G21" s="311"/>
      <c r="H21" s="64">
        <f t="shared" si="0"/>
        <v>0</v>
      </c>
    </row>
    <row r="22" spans="1:11" ht="15.9" customHeight="1" thickBot="1">
      <c r="A22" s="429">
        <v>18</v>
      </c>
      <c r="B22" s="61"/>
      <c r="C22" s="62"/>
      <c r="D22" s="63"/>
      <c r="E22" s="62"/>
      <c r="F22" s="62"/>
      <c r="G22" s="311"/>
      <c r="H22" s="64">
        <f t="shared" si="0"/>
        <v>0</v>
      </c>
    </row>
    <row r="23" spans="1:11" ht="15.9" customHeight="1" thickBot="1">
      <c r="A23" s="429">
        <v>19</v>
      </c>
      <c r="B23" s="65"/>
      <c r="C23" s="66"/>
      <c r="D23" s="66"/>
      <c r="E23" s="66"/>
      <c r="F23" s="66"/>
      <c r="G23" s="312"/>
      <c r="H23" s="67">
        <f t="shared" si="0"/>
        <v>0</v>
      </c>
    </row>
    <row r="24" spans="1:11" s="60" customFormat="1" ht="18" customHeight="1" thickBot="1">
      <c r="A24" s="426">
        <v>20</v>
      </c>
      <c r="B24" s="121" t="s">
        <v>93</v>
      </c>
      <c r="C24" s="122">
        <f>SUM(C5:C23)</f>
        <v>4134</v>
      </c>
      <c r="D24" s="106"/>
      <c r="E24" s="122">
        <f>SUM(E5:E23)</f>
        <v>0</v>
      </c>
      <c r="F24" s="122">
        <f>SUM(F5:F23)</f>
        <v>4134</v>
      </c>
      <c r="G24" s="313">
        <f>SUM(G5:G23)</f>
        <v>6134</v>
      </c>
      <c r="H24" s="68">
        <f>SUM(H5:H23)</f>
        <v>0</v>
      </c>
      <c r="K24"/>
    </row>
  </sheetData>
  <mergeCells count="2">
    <mergeCell ref="B1:H1"/>
    <mergeCell ref="A3:A4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88" orientation="landscape" horizontalDpi="300" verticalDpi="300" r:id="rId1"/>
  <headerFooter alignWithMargins="0">
    <oddHeader xml:space="preserve">&amp;R&amp;"Times New Roman CE,Félkövér dőlt"&amp;11 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1"/>
  </sheetPr>
  <dimension ref="A1:E46"/>
  <sheetViews>
    <sheetView view="pageLayout" zoomScaleNormal="100" workbookViewId="0">
      <selection activeCell="C1" sqref="C1"/>
    </sheetView>
  </sheetViews>
  <sheetFormatPr defaultRowHeight="13.2"/>
  <cols>
    <col min="1" max="1" width="50.77734375" customWidth="1"/>
    <col min="2" max="2" width="11.6640625" customWidth="1"/>
    <col min="3" max="3" width="10.6640625" customWidth="1"/>
    <col min="4" max="4" width="11" customWidth="1"/>
    <col min="5" max="5" width="13.6640625" customWidth="1"/>
  </cols>
  <sheetData>
    <row r="1" spans="1:5">
      <c r="A1" s="360"/>
      <c r="B1" s="360"/>
      <c r="C1" s="360"/>
      <c r="D1" s="360"/>
      <c r="E1" s="360"/>
    </row>
    <row r="2" spans="1:5" ht="15.6">
      <c r="A2" s="361" t="s">
        <v>472</v>
      </c>
      <c r="B2" s="630"/>
      <c r="C2" s="630"/>
      <c r="D2" s="630"/>
      <c r="E2" s="630"/>
    </row>
    <row r="3" spans="1:5" ht="14.4" thickBot="1">
      <c r="A3" s="360"/>
      <c r="B3" s="360"/>
      <c r="C3" s="360"/>
      <c r="D3" s="631" t="s">
        <v>473</v>
      </c>
      <c r="E3" s="631"/>
    </row>
    <row r="4" spans="1:5" ht="14.4" thickBot="1">
      <c r="A4" s="431" t="s">
        <v>435</v>
      </c>
      <c r="B4" s="431" t="s">
        <v>436</v>
      </c>
      <c r="C4" s="431" t="s">
        <v>437</v>
      </c>
      <c r="D4" s="430" t="s">
        <v>438</v>
      </c>
      <c r="E4" s="430" t="s">
        <v>443</v>
      </c>
    </row>
    <row r="5" spans="1:5" ht="13.8" thickBot="1">
      <c r="A5" s="362" t="s">
        <v>474</v>
      </c>
      <c r="B5" s="363" t="s">
        <v>475</v>
      </c>
      <c r="C5" s="363" t="s">
        <v>455</v>
      </c>
      <c r="D5" s="363" t="s">
        <v>476</v>
      </c>
      <c r="E5" s="364" t="s">
        <v>477</v>
      </c>
    </row>
    <row r="6" spans="1:5">
      <c r="A6" s="365" t="s">
        <v>478</v>
      </c>
      <c r="B6" s="366"/>
      <c r="C6" s="366"/>
      <c r="D6" s="366"/>
      <c r="E6" s="367">
        <f t="shared" ref="E6:E11" si="0">SUM(B6:D6)</f>
        <v>0</v>
      </c>
    </row>
    <row r="7" spans="1:5">
      <c r="A7" s="368" t="s">
        <v>479</v>
      </c>
      <c r="B7" s="369"/>
      <c r="C7" s="369"/>
      <c r="D7" s="369"/>
      <c r="E7" s="370">
        <f t="shared" si="0"/>
        <v>0</v>
      </c>
    </row>
    <row r="8" spans="1:5">
      <c r="A8" s="371" t="s">
        <v>480</v>
      </c>
      <c r="B8" s="372"/>
      <c r="C8" s="372"/>
      <c r="D8" s="372"/>
      <c r="E8" s="373">
        <f t="shared" si="0"/>
        <v>0</v>
      </c>
    </row>
    <row r="9" spans="1:5">
      <c r="A9" s="371" t="s">
        <v>481</v>
      </c>
      <c r="B9" s="372"/>
      <c r="C9" s="372"/>
      <c r="D9" s="372"/>
      <c r="E9" s="373">
        <f t="shared" si="0"/>
        <v>0</v>
      </c>
    </row>
    <row r="10" spans="1:5">
      <c r="A10" s="371" t="s">
        <v>482</v>
      </c>
      <c r="B10" s="372"/>
      <c r="C10" s="372"/>
      <c r="D10" s="372"/>
      <c r="E10" s="373">
        <f t="shared" si="0"/>
        <v>0</v>
      </c>
    </row>
    <row r="11" spans="1:5" ht="13.8" thickBot="1">
      <c r="A11" s="371" t="s">
        <v>483</v>
      </c>
      <c r="B11" s="372"/>
      <c r="C11" s="372"/>
      <c r="D11" s="372"/>
      <c r="E11" s="373">
        <f t="shared" si="0"/>
        <v>0</v>
      </c>
    </row>
    <row r="12" spans="1:5" ht="13.8" thickBot="1">
      <c r="A12" s="376" t="s">
        <v>484</v>
      </c>
      <c r="B12" s="377">
        <f>B6+SUM(B8:B11)</f>
        <v>0</v>
      </c>
      <c r="C12" s="377">
        <f>C6+SUM(C8:C11)</f>
        <v>0</v>
      </c>
      <c r="D12" s="377">
        <f>D6+SUM(D8:D11)</f>
        <v>0</v>
      </c>
      <c r="E12" s="378">
        <f>E6+SUM(E8:E11)</f>
        <v>0</v>
      </c>
    </row>
    <row r="13" spans="1:5" ht="13.8" thickBot="1">
      <c r="A13" s="46"/>
      <c r="B13" s="46"/>
      <c r="C13" s="46"/>
      <c r="D13" s="46"/>
      <c r="E13" s="46"/>
    </row>
    <row r="14" spans="1:5" ht="13.8" thickBot="1">
      <c r="A14" s="362" t="s">
        <v>485</v>
      </c>
      <c r="B14" s="363" t="s">
        <v>475</v>
      </c>
      <c r="C14" s="363" t="s">
        <v>455</v>
      </c>
      <c r="D14" s="363" t="s">
        <v>476</v>
      </c>
      <c r="E14" s="364" t="s">
        <v>477</v>
      </c>
    </row>
    <row r="15" spans="1:5">
      <c r="A15" s="365" t="s">
        <v>486</v>
      </c>
      <c r="B15" s="366"/>
      <c r="C15" s="366"/>
      <c r="D15" s="366"/>
      <c r="E15" s="367">
        <f>SUM(B15:D15)</f>
        <v>0</v>
      </c>
    </row>
    <row r="16" spans="1:5">
      <c r="A16" s="379" t="s">
        <v>487</v>
      </c>
      <c r="B16" s="372"/>
      <c r="C16" s="372"/>
      <c r="D16" s="372"/>
      <c r="E16" s="373">
        <f>SUM(B16:D16)</f>
        <v>0</v>
      </c>
    </row>
    <row r="17" spans="1:5">
      <c r="A17" s="371" t="s">
        <v>488</v>
      </c>
      <c r="B17" s="372"/>
      <c r="C17" s="372"/>
      <c r="D17" s="372"/>
      <c r="E17" s="373">
        <f>SUM(B17:D17)</f>
        <v>0</v>
      </c>
    </row>
    <row r="18" spans="1:5" ht="13.8" thickBot="1">
      <c r="A18" s="371" t="s">
        <v>489</v>
      </c>
      <c r="B18" s="372"/>
      <c r="C18" s="372"/>
      <c r="D18" s="372"/>
      <c r="E18" s="373">
        <f>SUM(B18:D18)</f>
        <v>0</v>
      </c>
    </row>
    <row r="19" spans="1:5" ht="13.8" thickBot="1">
      <c r="A19" s="376" t="s">
        <v>77</v>
      </c>
      <c r="B19" s="377">
        <f>SUM(B15:B18)</f>
        <v>0</v>
      </c>
      <c r="C19" s="377">
        <f>SUM(C15:C18)</f>
        <v>0</v>
      </c>
      <c r="D19" s="377">
        <f>SUM(D15:D18)</f>
        <v>0</v>
      </c>
      <c r="E19" s="378">
        <f>SUM(E15:E18)</f>
        <v>0</v>
      </c>
    </row>
    <row r="20" spans="1:5">
      <c r="A20" s="360"/>
      <c r="B20" s="360"/>
      <c r="C20" s="360"/>
      <c r="D20" s="360"/>
      <c r="E20" s="360"/>
    </row>
    <row r="21" spans="1:5" ht="15.6">
      <c r="A21" s="361" t="s">
        <v>472</v>
      </c>
      <c r="B21" s="630"/>
      <c r="C21" s="630"/>
      <c r="D21" s="630"/>
      <c r="E21" s="630"/>
    </row>
    <row r="22" spans="1:5" ht="14.4" thickBot="1">
      <c r="A22" s="360"/>
      <c r="B22" s="360"/>
      <c r="C22" s="360"/>
      <c r="D22" s="631" t="s">
        <v>473</v>
      </c>
      <c r="E22" s="631"/>
    </row>
    <row r="23" spans="1:5" ht="13.8" thickBot="1">
      <c r="A23" s="362" t="s">
        <v>474</v>
      </c>
      <c r="B23" s="363" t="s">
        <v>475</v>
      </c>
      <c r="C23" s="363" t="s">
        <v>455</v>
      </c>
      <c r="D23" s="363" t="s">
        <v>476</v>
      </c>
      <c r="E23" s="364" t="s">
        <v>477</v>
      </c>
    </row>
    <row r="24" spans="1:5">
      <c r="A24" s="365" t="s">
        <v>478</v>
      </c>
      <c r="B24" s="366"/>
      <c r="C24" s="366"/>
      <c r="D24" s="366"/>
      <c r="E24" s="367">
        <f t="shared" ref="E24:E30" si="1">SUM(B24:D24)</f>
        <v>0</v>
      </c>
    </row>
    <row r="25" spans="1:5">
      <c r="A25" s="368" t="s">
        <v>479</v>
      </c>
      <c r="B25" s="369"/>
      <c r="C25" s="369"/>
      <c r="D25" s="369"/>
      <c r="E25" s="370">
        <f t="shared" si="1"/>
        <v>0</v>
      </c>
    </row>
    <row r="26" spans="1:5">
      <c r="A26" s="371" t="s">
        <v>480</v>
      </c>
      <c r="B26" s="372"/>
      <c r="C26" s="372"/>
      <c r="D26" s="372"/>
      <c r="E26" s="373">
        <f t="shared" si="1"/>
        <v>0</v>
      </c>
    </row>
    <row r="27" spans="1:5">
      <c r="A27" s="371" t="s">
        <v>481</v>
      </c>
      <c r="B27" s="372"/>
      <c r="C27" s="372"/>
      <c r="D27" s="372"/>
      <c r="E27" s="373">
        <f t="shared" si="1"/>
        <v>0</v>
      </c>
    </row>
    <row r="28" spans="1:5">
      <c r="A28" s="371" t="s">
        <v>482</v>
      </c>
      <c r="B28" s="372"/>
      <c r="C28" s="372"/>
      <c r="D28" s="372"/>
      <c r="E28" s="373">
        <f t="shared" si="1"/>
        <v>0</v>
      </c>
    </row>
    <row r="29" spans="1:5">
      <c r="A29" s="371" t="s">
        <v>483</v>
      </c>
      <c r="B29" s="372"/>
      <c r="C29" s="372"/>
      <c r="D29" s="372"/>
      <c r="E29" s="373">
        <f t="shared" si="1"/>
        <v>0</v>
      </c>
    </row>
    <row r="30" spans="1:5" ht="13.8" thickBot="1">
      <c r="A30" s="374"/>
      <c r="B30" s="375"/>
      <c r="C30" s="375"/>
      <c r="D30" s="375"/>
      <c r="E30" s="373">
        <f t="shared" si="1"/>
        <v>0</v>
      </c>
    </row>
    <row r="31" spans="1:5" ht="13.8" thickBot="1">
      <c r="A31" s="376" t="s">
        <v>484</v>
      </c>
      <c r="B31" s="377">
        <f>B24+SUM(B26:B30)</f>
        <v>0</v>
      </c>
      <c r="C31" s="377">
        <f>C24+SUM(C26:C30)</f>
        <v>0</v>
      </c>
      <c r="D31" s="377">
        <f>D24+SUM(D26:D30)</f>
        <v>0</v>
      </c>
      <c r="E31" s="378">
        <f>E24+SUM(E26:E30)</f>
        <v>0</v>
      </c>
    </row>
    <row r="32" spans="1:5" ht="13.8" thickBot="1">
      <c r="A32" s="46"/>
      <c r="B32" s="46"/>
      <c r="C32" s="46"/>
      <c r="D32" s="46"/>
      <c r="E32" s="46"/>
    </row>
    <row r="33" spans="1:5" ht="13.8" thickBot="1">
      <c r="A33" s="362" t="s">
        <v>485</v>
      </c>
      <c r="B33" s="363" t="s">
        <v>475</v>
      </c>
      <c r="C33" s="363" t="s">
        <v>455</v>
      </c>
      <c r="D33" s="363" t="s">
        <v>476</v>
      </c>
      <c r="E33" s="364" t="s">
        <v>477</v>
      </c>
    </row>
    <row r="34" spans="1:5">
      <c r="A34" s="365" t="s">
        <v>486</v>
      </c>
      <c r="B34" s="366"/>
      <c r="C34" s="366"/>
      <c r="D34" s="366"/>
      <c r="E34" s="367">
        <f>SUM(B34:D34)</f>
        <v>0</v>
      </c>
    </row>
    <row r="35" spans="1:5">
      <c r="A35" s="379" t="s">
        <v>487</v>
      </c>
      <c r="B35" s="372"/>
      <c r="C35" s="372"/>
      <c r="D35" s="372"/>
      <c r="E35" s="373">
        <f>SUM(B35:D35)</f>
        <v>0</v>
      </c>
    </row>
    <row r="36" spans="1:5">
      <c r="A36" s="371" t="s">
        <v>488</v>
      </c>
      <c r="B36" s="372"/>
      <c r="C36" s="372"/>
      <c r="D36" s="372"/>
      <c r="E36" s="373">
        <f>SUM(B36:D36)</f>
        <v>0</v>
      </c>
    </row>
    <row r="37" spans="1:5" ht="13.8" thickBot="1">
      <c r="A37" s="371" t="s">
        <v>489</v>
      </c>
      <c r="B37" s="372"/>
      <c r="C37" s="372"/>
      <c r="D37" s="372"/>
      <c r="E37" s="373">
        <f>SUM(B37:D37)</f>
        <v>0</v>
      </c>
    </row>
    <row r="38" spans="1:5" ht="13.8" thickBot="1">
      <c r="A38" s="376" t="s">
        <v>77</v>
      </c>
      <c r="B38" s="377">
        <f>SUM(B34:B37)</f>
        <v>0</v>
      </c>
      <c r="C38" s="377">
        <f>SUM(C34:C37)</f>
        <v>0</v>
      </c>
      <c r="D38" s="377">
        <f>SUM(D34:D37)</f>
        <v>0</v>
      </c>
      <c r="E38" s="378">
        <f>SUM(E34:E37)</f>
        <v>0</v>
      </c>
    </row>
    <row r="39" spans="1:5">
      <c r="A39" s="360"/>
      <c r="B39" s="360"/>
      <c r="C39" s="360"/>
      <c r="D39" s="360"/>
      <c r="E39" s="360"/>
    </row>
    <row r="40" spans="1:5" ht="15.6">
      <c r="A40" s="611" t="s">
        <v>490</v>
      </c>
      <c r="B40" s="611"/>
      <c r="C40" s="611"/>
      <c r="D40" s="611"/>
      <c r="E40" s="611"/>
    </row>
    <row r="41" spans="1:5" ht="13.8" thickBot="1">
      <c r="A41" s="360"/>
      <c r="B41" s="360"/>
      <c r="C41" s="360"/>
      <c r="D41" s="360"/>
      <c r="E41" s="360"/>
    </row>
    <row r="42" spans="1:5" ht="13.8" thickBot="1">
      <c r="A42" s="627" t="s">
        <v>435</v>
      </c>
      <c r="B42" s="628"/>
      <c r="C42" s="629"/>
      <c r="D42" s="605" t="s">
        <v>436</v>
      </c>
      <c r="E42" s="605"/>
    </row>
    <row r="43" spans="1:5" ht="13.8" thickBot="1">
      <c r="A43" s="622" t="s">
        <v>491</v>
      </c>
      <c r="B43" s="623"/>
      <c r="C43" s="624"/>
      <c r="D43" s="625" t="s">
        <v>492</v>
      </c>
      <c r="E43" s="626"/>
    </row>
    <row r="44" spans="1:5">
      <c r="A44" s="612"/>
      <c r="B44" s="613"/>
      <c r="C44" s="614"/>
      <c r="D44" s="615"/>
      <c r="E44" s="616"/>
    </row>
    <row r="45" spans="1:5" ht="13.8" thickBot="1">
      <c r="A45" s="617"/>
      <c r="B45" s="618"/>
      <c r="C45" s="619"/>
      <c r="D45" s="620"/>
      <c r="E45" s="621"/>
    </row>
    <row r="46" spans="1:5" ht="13.8" thickBot="1">
      <c r="A46" s="606" t="s">
        <v>77</v>
      </c>
      <c r="B46" s="607"/>
      <c r="C46" s="608"/>
      <c r="D46" s="609">
        <f>SUM(D44:E45)</f>
        <v>0</v>
      </c>
      <c r="E46" s="610"/>
    </row>
  </sheetData>
  <mergeCells count="15">
    <mergeCell ref="A42:C42"/>
    <mergeCell ref="B2:E2"/>
    <mergeCell ref="D3:E3"/>
    <mergeCell ref="B21:E21"/>
    <mergeCell ref="D22:E22"/>
    <mergeCell ref="D42:E42"/>
    <mergeCell ref="A46:C46"/>
    <mergeCell ref="D46:E46"/>
    <mergeCell ref="A40:E40"/>
    <mergeCell ref="A44:C44"/>
    <mergeCell ref="D44:E44"/>
    <mergeCell ref="A45:C45"/>
    <mergeCell ref="D45:E45"/>
    <mergeCell ref="A43:C43"/>
    <mergeCell ref="D43:E43"/>
  </mergeCells>
  <phoneticPr fontId="27" type="noConversion"/>
  <conditionalFormatting sqref="B38:D38 D46:E46 E24:E31 B31:D31 E34:E38 B19:E19 B12:D12 E15:E18 E6:E1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&amp;R&amp;12 8. melléklet a ……/2013. (IX. ..... 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 enableFormatConditionsCalculation="0">
    <tabColor indexed="11"/>
  </sheetPr>
  <dimension ref="A1:K101"/>
  <sheetViews>
    <sheetView tabSelected="1" view="pageLayout" topLeftCell="C1" zoomScaleNormal="115" workbookViewId="0">
      <selection activeCell="C1" sqref="C1:E1"/>
    </sheetView>
  </sheetViews>
  <sheetFormatPr defaultColWidth="9.33203125" defaultRowHeight="13.2"/>
  <cols>
    <col min="1" max="1" width="9.6640625" style="281" customWidth="1"/>
    <col min="2" max="2" width="9.6640625" style="282" customWidth="1"/>
    <col min="3" max="3" width="72" style="282" customWidth="1"/>
    <col min="4" max="5" width="25" style="283" customWidth="1"/>
    <col min="6" max="16384" width="9.33203125" style="3"/>
  </cols>
  <sheetData>
    <row r="1" spans="1:6" s="2" customFormat="1" ht="29.25" customHeight="1">
      <c r="A1" s="123"/>
      <c r="B1" s="124"/>
      <c r="C1" s="636" t="s">
        <v>523</v>
      </c>
      <c r="D1" s="637"/>
      <c r="E1" s="637"/>
    </row>
    <row r="2" spans="1:6" s="2" customFormat="1" ht="29.25" customHeight="1" thickBot="1">
      <c r="A2" s="541"/>
      <c r="B2" s="542"/>
      <c r="C2" s="638"/>
      <c r="D2" s="639"/>
      <c r="E2" s="639"/>
      <c r="F2" s="543"/>
    </row>
    <row r="3" spans="1:6" s="73" customFormat="1" ht="24" customHeight="1" thickBot="1">
      <c r="A3" s="632" t="s">
        <v>246</v>
      </c>
      <c r="B3" s="633"/>
      <c r="C3" s="432" t="s">
        <v>245</v>
      </c>
      <c r="D3" s="433"/>
      <c r="E3" s="433"/>
      <c r="F3" s="544"/>
    </row>
    <row r="4" spans="1:6" s="73" customFormat="1" ht="24" customHeight="1" thickBot="1">
      <c r="A4" s="434" t="s">
        <v>435</v>
      </c>
      <c r="B4" s="434" t="s">
        <v>436</v>
      </c>
      <c r="C4" s="435" t="s">
        <v>437</v>
      </c>
      <c r="D4" s="435" t="s">
        <v>438</v>
      </c>
      <c r="E4" s="435" t="s">
        <v>443</v>
      </c>
      <c r="F4" s="544"/>
    </row>
    <row r="5" spans="1:6" s="73" customFormat="1" ht="16.2" thickBot="1">
      <c r="A5" s="436" t="s">
        <v>239</v>
      </c>
      <c r="B5" s="437"/>
      <c r="C5" s="438" t="s">
        <v>78</v>
      </c>
      <c r="D5" s="439" t="s">
        <v>79</v>
      </c>
      <c r="E5" s="439"/>
      <c r="F5" s="544"/>
    </row>
    <row r="6" spans="1:6" s="74" customFormat="1" ht="15.9" customHeight="1" thickBot="1">
      <c r="A6" s="440"/>
      <c r="B6" s="440"/>
      <c r="C6" s="440"/>
      <c r="D6" s="640" t="s">
        <v>80</v>
      </c>
      <c r="E6" s="640"/>
      <c r="F6" s="545"/>
    </row>
    <row r="7" spans="1:6" ht="13.8" thickBot="1">
      <c r="A7" s="634" t="s">
        <v>240</v>
      </c>
      <c r="B7" s="635"/>
      <c r="C7" s="441" t="s">
        <v>81</v>
      </c>
      <c r="D7" s="442" t="s">
        <v>82</v>
      </c>
      <c r="E7" s="442" t="s">
        <v>418</v>
      </c>
      <c r="F7" s="546"/>
    </row>
    <row r="8" spans="1:6" s="69" customFormat="1" ht="12.9" customHeight="1" thickBot="1">
      <c r="A8" s="444"/>
      <c r="B8" s="445"/>
      <c r="C8" s="445" t="s">
        <v>520</v>
      </c>
      <c r="D8" s="446"/>
      <c r="E8" s="446"/>
      <c r="F8" s="547"/>
    </row>
    <row r="9" spans="1:6" s="69" customFormat="1" ht="15.9" customHeight="1" thickBot="1">
      <c r="A9" s="443" t="s">
        <v>44</v>
      </c>
      <c r="B9" s="447"/>
      <c r="C9" s="448" t="s">
        <v>241</v>
      </c>
      <c r="D9" s="449">
        <f>+D10+D15</f>
        <v>17621</v>
      </c>
      <c r="E9" s="449">
        <v>19254</v>
      </c>
      <c r="F9" s="547"/>
    </row>
    <row r="10" spans="1:6" s="69" customFormat="1" ht="12" customHeight="1" thickBot="1">
      <c r="A10" s="443" t="s">
        <v>45</v>
      </c>
      <c r="B10" s="447"/>
      <c r="C10" s="450" t="s">
        <v>4</v>
      </c>
      <c r="D10" s="449">
        <f>SUM(D11:D14)</f>
        <v>15960</v>
      </c>
      <c r="E10" s="449">
        <v>15960</v>
      </c>
      <c r="F10" s="547"/>
    </row>
    <row r="11" spans="1:6" s="75" customFormat="1" ht="12" customHeight="1">
      <c r="A11" s="451"/>
      <c r="B11" s="452" t="s">
        <v>137</v>
      </c>
      <c r="C11" s="453" t="s">
        <v>85</v>
      </c>
      <c r="D11" s="454">
        <v>15920</v>
      </c>
      <c r="E11" s="454">
        <v>15920</v>
      </c>
      <c r="F11" s="548"/>
    </row>
    <row r="12" spans="1:6" s="76" customFormat="1" ht="12" customHeight="1">
      <c r="A12" s="451"/>
      <c r="B12" s="452" t="s">
        <v>138</v>
      </c>
      <c r="C12" s="455" t="s">
        <v>110</v>
      </c>
      <c r="D12" s="454"/>
      <c r="E12" s="454"/>
      <c r="F12" s="549"/>
    </row>
    <row r="13" spans="1:6" s="76" customFormat="1" ht="12" customHeight="1">
      <c r="A13" s="451"/>
      <c r="B13" s="452" t="s">
        <v>139</v>
      </c>
      <c r="C13" s="455" t="s">
        <v>170</v>
      </c>
      <c r="D13" s="454">
        <v>24</v>
      </c>
      <c r="E13" s="454">
        <v>24</v>
      </c>
      <c r="F13" s="549"/>
    </row>
    <row r="14" spans="1:6" s="76" customFormat="1" ht="12" customHeight="1" thickBot="1">
      <c r="A14" s="451"/>
      <c r="B14" s="452" t="s">
        <v>140</v>
      </c>
      <c r="C14" s="456" t="s">
        <v>171</v>
      </c>
      <c r="D14" s="454">
        <v>16</v>
      </c>
      <c r="E14" s="454">
        <v>16</v>
      </c>
      <c r="F14" s="549"/>
    </row>
    <row r="15" spans="1:6" s="76" customFormat="1" ht="12" customHeight="1" thickBot="1">
      <c r="A15" s="443" t="s">
        <v>46</v>
      </c>
      <c r="B15" s="447"/>
      <c r="C15" s="450" t="s">
        <v>172</v>
      </c>
      <c r="D15" s="449">
        <f>SUM(D16:D23)</f>
        <v>1661</v>
      </c>
      <c r="E15" s="449">
        <v>2174</v>
      </c>
      <c r="F15" s="549"/>
    </row>
    <row r="16" spans="1:6" s="75" customFormat="1" ht="12" customHeight="1">
      <c r="A16" s="457"/>
      <c r="B16" s="452" t="s">
        <v>111</v>
      </c>
      <c r="C16" s="453" t="s">
        <v>177</v>
      </c>
      <c r="D16" s="458">
        <v>1500</v>
      </c>
      <c r="E16" s="458">
        <v>1500</v>
      </c>
      <c r="F16" s="548"/>
    </row>
    <row r="17" spans="1:6" s="75" customFormat="1" ht="12" customHeight="1">
      <c r="A17" s="451"/>
      <c r="B17" s="452" t="s">
        <v>112</v>
      </c>
      <c r="C17" s="455" t="s">
        <v>178</v>
      </c>
      <c r="D17" s="454"/>
      <c r="E17" s="454"/>
      <c r="F17" s="548"/>
    </row>
    <row r="18" spans="1:6" s="75" customFormat="1" ht="12" customHeight="1">
      <c r="A18" s="451"/>
      <c r="B18" s="452" t="s">
        <v>113</v>
      </c>
      <c r="C18" s="455" t="s">
        <v>179</v>
      </c>
      <c r="D18" s="454"/>
      <c r="E18" s="454"/>
      <c r="F18" s="548"/>
    </row>
    <row r="19" spans="1:6" s="75" customFormat="1" ht="12" customHeight="1">
      <c r="A19" s="451"/>
      <c r="B19" s="452" t="s">
        <v>114</v>
      </c>
      <c r="C19" s="455" t="s">
        <v>180</v>
      </c>
      <c r="D19" s="454"/>
      <c r="E19" s="454"/>
      <c r="F19" s="548"/>
    </row>
    <row r="20" spans="1:6" s="75" customFormat="1" ht="12" customHeight="1">
      <c r="A20" s="451"/>
      <c r="B20" s="452" t="s">
        <v>173</v>
      </c>
      <c r="C20" s="455" t="s">
        <v>181</v>
      </c>
      <c r="D20" s="454"/>
      <c r="E20" s="454"/>
      <c r="F20" s="548"/>
    </row>
    <row r="21" spans="1:6" s="75" customFormat="1" ht="12" customHeight="1">
      <c r="A21" s="459"/>
      <c r="B21" s="452" t="s">
        <v>174</v>
      </c>
      <c r="C21" s="455" t="s">
        <v>250</v>
      </c>
      <c r="D21" s="460"/>
      <c r="E21" s="460"/>
      <c r="F21" s="548"/>
    </row>
    <row r="22" spans="1:6" s="75" customFormat="1" ht="12" customHeight="1">
      <c r="A22" s="451"/>
      <c r="B22" s="452" t="s">
        <v>175</v>
      </c>
      <c r="C22" s="455" t="s">
        <v>182</v>
      </c>
      <c r="D22" s="454">
        <v>140</v>
      </c>
      <c r="E22" s="454">
        <v>440</v>
      </c>
      <c r="F22" s="548"/>
    </row>
    <row r="23" spans="1:6" s="76" customFormat="1" ht="12" customHeight="1" thickBot="1">
      <c r="A23" s="461"/>
      <c r="B23" s="462" t="s">
        <v>176</v>
      </c>
      <c r="C23" s="456" t="s">
        <v>183</v>
      </c>
      <c r="D23" s="463">
        <v>21</v>
      </c>
      <c r="E23" s="463">
        <v>21</v>
      </c>
      <c r="F23" s="549"/>
    </row>
    <row r="24" spans="1:6" s="76" customFormat="1" ht="12" customHeight="1" thickBot="1">
      <c r="A24" s="443" t="s">
        <v>47</v>
      </c>
      <c r="B24" s="464"/>
      <c r="C24" s="450" t="s">
        <v>251</v>
      </c>
      <c r="D24" s="465">
        <v>1120</v>
      </c>
      <c r="E24" s="465">
        <v>1120</v>
      </c>
      <c r="F24" s="549"/>
    </row>
    <row r="25" spans="1:6" s="76" customFormat="1" ht="12" customHeight="1" thickBot="1">
      <c r="A25" s="443" t="s">
        <v>48</v>
      </c>
      <c r="B25" s="447"/>
      <c r="C25" s="450" t="s">
        <v>5</v>
      </c>
      <c r="D25" s="449">
        <f>SUM(D26:D33)</f>
        <v>9889</v>
      </c>
      <c r="E25" s="449">
        <v>11109</v>
      </c>
      <c r="F25" s="549"/>
    </row>
    <row r="26" spans="1:6" s="75" customFormat="1" ht="12" customHeight="1">
      <c r="A26" s="451"/>
      <c r="B26" s="452" t="s">
        <v>115</v>
      </c>
      <c r="C26" s="453" t="s">
        <v>6</v>
      </c>
      <c r="D26" s="466">
        <v>9889</v>
      </c>
      <c r="E26" s="466">
        <v>10122</v>
      </c>
      <c r="F26" s="548"/>
    </row>
    <row r="27" spans="1:6" s="76" customFormat="1" ht="12" customHeight="1">
      <c r="A27" s="451"/>
      <c r="B27" s="452" t="s">
        <v>116</v>
      </c>
      <c r="C27" s="455" t="s">
        <v>194</v>
      </c>
      <c r="D27" s="466"/>
      <c r="E27" s="466">
        <v>987</v>
      </c>
      <c r="F27" s="549"/>
    </row>
    <row r="28" spans="1:6" s="76" customFormat="1" ht="12" customHeight="1">
      <c r="A28" s="451"/>
      <c r="B28" s="452" t="s">
        <v>117</v>
      </c>
      <c r="C28" s="455" t="s">
        <v>120</v>
      </c>
      <c r="D28" s="466"/>
      <c r="E28" s="466"/>
      <c r="F28" s="549"/>
    </row>
    <row r="29" spans="1:6" s="76" customFormat="1" ht="12" customHeight="1">
      <c r="A29" s="451"/>
      <c r="B29" s="452" t="s">
        <v>187</v>
      </c>
      <c r="C29" s="455" t="s">
        <v>195</v>
      </c>
      <c r="D29" s="466"/>
      <c r="E29" s="466"/>
      <c r="F29" s="549"/>
    </row>
    <row r="30" spans="1:6" s="76" customFormat="1" ht="12" customHeight="1">
      <c r="A30" s="451"/>
      <c r="B30" s="452" t="s">
        <v>188</v>
      </c>
      <c r="C30" s="455" t="s">
        <v>196</v>
      </c>
      <c r="D30" s="466"/>
      <c r="E30" s="466"/>
      <c r="F30" s="549"/>
    </row>
    <row r="31" spans="1:6" s="76" customFormat="1" ht="12" customHeight="1">
      <c r="A31" s="451"/>
      <c r="B31" s="452" t="s">
        <v>189</v>
      </c>
      <c r="C31" s="455" t="s">
        <v>197</v>
      </c>
      <c r="D31" s="466"/>
      <c r="E31" s="466"/>
      <c r="F31" s="549"/>
    </row>
    <row r="32" spans="1:6" s="76" customFormat="1" ht="12" customHeight="1">
      <c r="A32" s="451"/>
      <c r="B32" s="452" t="s">
        <v>190</v>
      </c>
      <c r="C32" s="455" t="s">
        <v>252</v>
      </c>
      <c r="D32" s="466"/>
      <c r="E32" s="466"/>
      <c r="F32" s="549"/>
    </row>
    <row r="33" spans="1:6" s="76" customFormat="1" ht="12" customHeight="1" thickBot="1">
      <c r="A33" s="461"/>
      <c r="B33" s="462" t="s">
        <v>191</v>
      </c>
      <c r="C33" s="467" t="s">
        <v>242</v>
      </c>
      <c r="D33" s="468"/>
      <c r="E33" s="468"/>
      <c r="F33" s="549"/>
    </row>
    <row r="34" spans="1:6" s="76" customFormat="1" ht="12" customHeight="1" thickBot="1">
      <c r="A34" s="469" t="s">
        <v>49</v>
      </c>
      <c r="B34" s="470"/>
      <c r="C34" s="448" t="s">
        <v>397</v>
      </c>
      <c r="D34" s="449">
        <f>+D35+D41</f>
        <v>1877</v>
      </c>
      <c r="E34" s="449">
        <v>35372</v>
      </c>
      <c r="F34" s="549"/>
    </row>
    <row r="35" spans="1:6" s="76" customFormat="1" ht="12" customHeight="1">
      <c r="A35" s="457"/>
      <c r="B35" s="471" t="s">
        <v>118</v>
      </c>
      <c r="C35" s="472" t="s">
        <v>383</v>
      </c>
      <c r="D35" s="473">
        <f>SUM(D36:D40)</f>
        <v>1877</v>
      </c>
      <c r="E35" s="473">
        <v>22327</v>
      </c>
      <c r="F35" s="549"/>
    </row>
    <row r="36" spans="1:6" s="76" customFormat="1" ht="12" customHeight="1">
      <c r="A36" s="451"/>
      <c r="B36" s="474" t="s">
        <v>121</v>
      </c>
      <c r="C36" s="455" t="s">
        <v>253</v>
      </c>
      <c r="D36" s="454"/>
      <c r="E36" s="454"/>
      <c r="F36" s="549"/>
    </row>
    <row r="37" spans="1:6" s="76" customFormat="1" ht="12" customHeight="1">
      <c r="A37" s="451"/>
      <c r="B37" s="474" t="s">
        <v>122</v>
      </c>
      <c r="C37" s="455" t="s">
        <v>254</v>
      </c>
      <c r="D37" s="454"/>
      <c r="E37" s="454"/>
      <c r="F37" s="549"/>
    </row>
    <row r="38" spans="1:6" s="76" customFormat="1" ht="12" customHeight="1">
      <c r="A38" s="451"/>
      <c r="B38" s="474" t="s">
        <v>123</v>
      </c>
      <c r="C38" s="455" t="s">
        <v>255</v>
      </c>
      <c r="D38" s="454"/>
      <c r="E38" s="454"/>
      <c r="F38" s="549"/>
    </row>
    <row r="39" spans="1:6" s="76" customFormat="1" ht="12" customHeight="1">
      <c r="A39" s="451"/>
      <c r="B39" s="474" t="s">
        <v>124</v>
      </c>
      <c r="C39" s="455" t="s">
        <v>256</v>
      </c>
      <c r="D39" s="454"/>
      <c r="E39" s="454"/>
      <c r="F39" s="549"/>
    </row>
    <row r="40" spans="1:6" s="76" customFormat="1" ht="12" customHeight="1">
      <c r="A40" s="451"/>
      <c r="B40" s="474" t="s">
        <v>199</v>
      </c>
      <c r="C40" s="455" t="s">
        <v>384</v>
      </c>
      <c r="D40" s="454">
        <v>1877</v>
      </c>
      <c r="E40" s="454">
        <v>22327</v>
      </c>
      <c r="F40" s="549"/>
    </row>
    <row r="41" spans="1:6" s="76" customFormat="1" ht="12" customHeight="1">
      <c r="A41" s="451"/>
      <c r="B41" s="474" t="s">
        <v>119</v>
      </c>
      <c r="C41" s="475" t="s">
        <v>385</v>
      </c>
      <c r="D41" s="476">
        <f>SUM(D42:D46)</f>
        <v>0</v>
      </c>
      <c r="E41" s="476">
        <v>13045</v>
      </c>
      <c r="F41" s="549"/>
    </row>
    <row r="42" spans="1:6" s="76" customFormat="1" ht="12" customHeight="1">
      <c r="A42" s="451"/>
      <c r="B42" s="474" t="s">
        <v>127</v>
      </c>
      <c r="C42" s="455" t="s">
        <v>253</v>
      </c>
      <c r="D42" s="454"/>
      <c r="E42" s="454"/>
      <c r="F42" s="549"/>
    </row>
    <row r="43" spans="1:6" s="76" customFormat="1" ht="12" customHeight="1">
      <c r="A43" s="451"/>
      <c r="B43" s="474" t="s">
        <v>128</v>
      </c>
      <c r="C43" s="455" t="s">
        <v>254</v>
      </c>
      <c r="D43" s="454"/>
      <c r="E43" s="454"/>
      <c r="F43" s="549"/>
    </row>
    <row r="44" spans="1:6" s="76" customFormat="1" ht="12" customHeight="1">
      <c r="A44" s="451"/>
      <c r="B44" s="474" t="s">
        <v>129</v>
      </c>
      <c r="C44" s="455" t="s">
        <v>255</v>
      </c>
      <c r="D44" s="454"/>
      <c r="E44" s="454"/>
      <c r="F44" s="549"/>
    </row>
    <row r="45" spans="1:6" s="76" customFormat="1" ht="12" customHeight="1">
      <c r="A45" s="451"/>
      <c r="B45" s="474" t="s">
        <v>130</v>
      </c>
      <c r="C45" s="455" t="s">
        <v>256</v>
      </c>
      <c r="D45" s="454"/>
      <c r="E45" s="454"/>
      <c r="F45" s="549"/>
    </row>
    <row r="46" spans="1:6" s="76" customFormat="1" ht="12" customHeight="1" thickBot="1">
      <c r="A46" s="477"/>
      <c r="B46" s="478" t="s">
        <v>200</v>
      </c>
      <c r="C46" s="456" t="s">
        <v>386</v>
      </c>
      <c r="D46" s="479"/>
      <c r="E46" s="479">
        <v>13045</v>
      </c>
      <c r="F46" s="549"/>
    </row>
    <row r="47" spans="1:6" s="76" customFormat="1" ht="12" customHeight="1" thickBot="1">
      <c r="A47" s="469" t="s">
        <v>50</v>
      </c>
      <c r="B47" s="447"/>
      <c r="C47" s="450" t="s">
        <v>257</v>
      </c>
      <c r="D47" s="449">
        <f>+D48+D49</f>
        <v>0</v>
      </c>
      <c r="E47" s="449"/>
      <c r="F47" s="549"/>
    </row>
    <row r="48" spans="1:6" s="75" customFormat="1" ht="12" customHeight="1">
      <c r="A48" s="451"/>
      <c r="B48" s="474" t="s">
        <v>125</v>
      </c>
      <c r="C48" s="453" t="s">
        <v>156</v>
      </c>
      <c r="D48" s="454"/>
      <c r="E48" s="454"/>
      <c r="F48" s="548"/>
    </row>
    <row r="49" spans="1:6" s="76" customFormat="1" ht="12" customHeight="1" thickBot="1">
      <c r="A49" s="451"/>
      <c r="B49" s="474" t="s">
        <v>126</v>
      </c>
      <c r="C49" s="456" t="s">
        <v>8</v>
      </c>
      <c r="D49" s="454"/>
      <c r="E49" s="454"/>
      <c r="F49" s="549"/>
    </row>
    <row r="50" spans="1:6" s="76" customFormat="1" ht="12" customHeight="1" thickBot="1">
      <c r="A50" s="443" t="s">
        <v>51</v>
      </c>
      <c r="B50" s="447"/>
      <c r="C50" s="450" t="s">
        <v>7</v>
      </c>
      <c r="D50" s="449">
        <f>+D51+D52+D53</f>
        <v>627</v>
      </c>
      <c r="E50" s="449">
        <v>157</v>
      </c>
      <c r="F50" s="549"/>
    </row>
    <row r="51" spans="1:6" s="76" customFormat="1" ht="12" customHeight="1">
      <c r="A51" s="480"/>
      <c r="B51" s="474" t="s">
        <v>204</v>
      </c>
      <c r="C51" s="453" t="s">
        <v>202</v>
      </c>
      <c r="D51" s="481"/>
      <c r="E51" s="481"/>
      <c r="F51" s="549"/>
    </row>
    <row r="52" spans="1:6" s="76" customFormat="1" ht="12" customHeight="1">
      <c r="A52" s="480"/>
      <c r="B52" s="474" t="s">
        <v>205</v>
      </c>
      <c r="C52" s="455" t="s">
        <v>203</v>
      </c>
      <c r="D52" s="481">
        <v>627</v>
      </c>
      <c r="E52" s="481">
        <v>157</v>
      </c>
      <c r="F52" s="549"/>
    </row>
    <row r="53" spans="1:6" s="76" customFormat="1" ht="12" customHeight="1" thickBot="1">
      <c r="A53" s="451"/>
      <c r="B53" s="474" t="s">
        <v>319</v>
      </c>
      <c r="C53" s="467" t="s">
        <v>259</v>
      </c>
      <c r="D53" s="454"/>
      <c r="E53" s="454"/>
      <c r="F53" s="549"/>
    </row>
    <row r="54" spans="1:6" s="76" customFormat="1" ht="12" customHeight="1" thickBot="1">
      <c r="A54" s="469" t="s">
        <v>52</v>
      </c>
      <c r="B54" s="482"/>
      <c r="C54" s="448" t="s">
        <v>260</v>
      </c>
      <c r="D54" s="483"/>
      <c r="E54" s="483"/>
      <c r="F54" s="549"/>
    </row>
    <row r="55" spans="1:6" s="76" customFormat="1" ht="12" customHeight="1" thickBot="1">
      <c r="A55" s="484" t="s">
        <v>53</v>
      </c>
      <c r="B55" s="485"/>
      <c r="C55" s="448" t="s">
        <v>519</v>
      </c>
      <c r="D55" s="486">
        <f>+D10+D15+D24+D25+D34+D47+D50+D54</f>
        <v>31134</v>
      </c>
      <c r="E55" s="486">
        <v>65892</v>
      </c>
      <c r="F55" s="549"/>
    </row>
    <row r="56" spans="1:6" s="75" customFormat="1" ht="12" customHeight="1" thickBot="1">
      <c r="A56" s="443" t="s">
        <v>54</v>
      </c>
      <c r="B56" s="487"/>
      <c r="C56" s="448" t="s">
        <v>263</v>
      </c>
      <c r="D56" s="241">
        <f>+D57+D58</f>
        <v>37234</v>
      </c>
      <c r="E56" s="241">
        <v>37234</v>
      </c>
      <c r="F56" s="548"/>
    </row>
    <row r="57" spans="1:6" s="75" customFormat="1" ht="12" customHeight="1">
      <c r="A57" s="457"/>
      <c r="B57" s="471" t="s">
        <v>157</v>
      </c>
      <c r="C57" s="488" t="s">
        <v>9</v>
      </c>
      <c r="D57" s="489">
        <v>37234</v>
      </c>
      <c r="E57" s="489"/>
      <c r="F57" s="548"/>
    </row>
    <row r="58" spans="1:6" s="75" customFormat="1" ht="12" customHeight="1" thickBot="1">
      <c r="A58" s="477"/>
      <c r="B58" s="478" t="s">
        <v>158</v>
      </c>
      <c r="C58" s="490" t="s">
        <v>10</v>
      </c>
      <c r="D58" s="491"/>
      <c r="E58" s="491"/>
      <c r="F58" s="548"/>
    </row>
    <row r="59" spans="1:6" s="75" customFormat="1" ht="12" customHeight="1" thickBot="1">
      <c r="A59" s="492" t="s">
        <v>55</v>
      </c>
      <c r="B59" s="493"/>
      <c r="C59" s="448" t="s">
        <v>11</v>
      </c>
      <c r="D59" s="449">
        <f>+D55+D56</f>
        <v>68368</v>
      </c>
      <c r="E59" s="449">
        <v>103126</v>
      </c>
      <c r="F59" s="548"/>
    </row>
    <row r="60" spans="1:6" s="76" customFormat="1" ht="12" customHeight="1">
      <c r="A60" s="494"/>
      <c r="B60" s="494"/>
      <c r="C60" s="495"/>
      <c r="D60" s="496"/>
      <c r="E60" s="496"/>
    </row>
    <row r="61" spans="1:6" s="76" customFormat="1" ht="15" customHeight="1" thickBot="1">
      <c r="A61" s="497"/>
      <c r="B61" s="498"/>
      <c r="C61" s="498"/>
      <c r="D61" s="499"/>
      <c r="E61" s="499"/>
    </row>
    <row r="62" spans="1:6" ht="13.8" thickBot="1">
      <c r="A62" s="500"/>
      <c r="B62" s="501"/>
      <c r="C62" s="501" t="s">
        <v>521</v>
      </c>
      <c r="D62" s="502"/>
      <c r="E62" s="502"/>
    </row>
    <row r="63" spans="1:6" s="69" customFormat="1" ht="16.5" customHeight="1" thickBot="1">
      <c r="A63" s="469" t="s">
        <v>44</v>
      </c>
      <c r="B63" s="503"/>
      <c r="C63" s="470" t="s">
        <v>31</v>
      </c>
      <c r="D63" s="449">
        <f>SUM(D64:D68)</f>
        <v>40480</v>
      </c>
      <c r="E63" s="449">
        <v>61914</v>
      </c>
    </row>
    <row r="64" spans="1:6" s="77" customFormat="1" ht="12" customHeight="1">
      <c r="A64" s="504"/>
      <c r="B64" s="505" t="s">
        <v>131</v>
      </c>
      <c r="C64" s="506" t="s">
        <v>75</v>
      </c>
      <c r="D64" s="507">
        <v>9230</v>
      </c>
      <c r="E64" s="507">
        <v>23615</v>
      </c>
    </row>
    <row r="65" spans="1:5" ht="12" customHeight="1">
      <c r="A65" s="508"/>
      <c r="B65" s="474" t="s">
        <v>132</v>
      </c>
      <c r="C65" s="509" t="s">
        <v>209</v>
      </c>
      <c r="D65" s="510">
        <v>1713</v>
      </c>
      <c r="E65" s="510">
        <v>3655</v>
      </c>
    </row>
    <row r="66" spans="1:5" ht="12" customHeight="1">
      <c r="A66" s="508"/>
      <c r="B66" s="474" t="s">
        <v>133</v>
      </c>
      <c r="C66" s="509" t="s">
        <v>155</v>
      </c>
      <c r="D66" s="511">
        <v>13974</v>
      </c>
      <c r="E66" s="511">
        <v>18135</v>
      </c>
    </row>
    <row r="67" spans="1:5" ht="12" customHeight="1">
      <c r="A67" s="508"/>
      <c r="B67" s="474" t="s">
        <v>134</v>
      </c>
      <c r="C67" s="509" t="s">
        <v>210</v>
      </c>
      <c r="D67" s="511"/>
      <c r="E67" s="511"/>
    </row>
    <row r="68" spans="1:5" ht="12" customHeight="1">
      <c r="A68" s="508"/>
      <c r="B68" s="474" t="s">
        <v>145</v>
      </c>
      <c r="C68" s="509" t="s">
        <v>211</v>
      </c>
      <c r="D68" s="511">
        <v>15563</v>
      </c>
      <c r="E68" s="511">
        <v>16509</v>
      </c>
    </row>
    <row r="69" spans="1:5" ht="12" customHeight="1">
      <c r="A69" s="508"/>
      <c r="B69" s="474" t="s">
        <v>135</v>
      </c>
      <c r="C69" s="509" t="s">
        <v>233</v>
      </c>
      <c r="D69" s="510"/>
      <c r="E69" s="510"/>
    </row>
    <row r="70" spans="1:5" ht="12" customHeight="1">
      <c r="A70" s="508"/>
      <c r="B70" s="474" t="s">
        <v>136</v>
      </c>
      <c r="C70" s="512" t="s">
        <v>12</v>
      </c>
      <c r="D70" s="511">
        <v>1652</v>
      </c>
      <c r="E70" s="511">
        <v>1652</v>
      </c>
    </row>
    <row r="71" spans="1:5" ht="12" customHeight="1">
      <c r="A71" s="508"/>
      <c r="B71" s="474" t="s">
        <v>146</v>
      </c>
      <c r="C71" s="513" t="s">
        <v>398</v>
      </c>
      <c r="D71" s="511">
        <v>11191</v>
      </c>
      <c r="E71" s="511">
        <v>11191</v>
      </c>
    </row>
    <row r="72" spans="1:5" ht="12" customHeight="1">
      <c r="A72" s="508"/>
      <c r="B72" s="474" t="s">
        <v>147</v>
      </c>
      <c r="C72" s="513" t="s">
        <v>13</v>
      </c>
      <c r="D72" s="511">
        <v>2720</v>
      </c>
      <c r="E72" s="511">
        <v>2720</v>
      </c>
    </row>
    <row r="73" spans="1:5" ht="12" customHeight="1">
      <c r="A73" s="508"/>
      <c r="B73" s="474" t="s">
        <v>148</v>
      </c>
      <c r="C73" s="513" t="s">
        <v>399</v>
      </c>
      <c r="D73" s="511"/>
      <c r="E73" s="511"/>
    </row>
    <row r="74" spans="1:5" ht="12" customHeight="1">
      <c r="A74" s="508"/>
      <c r="B74" s="474" t="s">
        <v>149</v>
      </c>
      <c r="C74" s="514" t="s">
        <v>14</v>
      </c>
      <c r="D74" s="511"/>
      <c r="E74" s="511"/>
    </row>
    <row r="75" spans="1:5" ht="12" customHeight="1">
      <c r="A75" s="508"/>
      <c r="B75" s="474" t="s">
        <v>151</v>
      </c>
      <c r="C75" s="515" t="s">
        <v>15</v>
      </c>
      <c r="D75" s="511"/>
      <c r="E75" s="511"/>
    </row>
    <row r="76" spans="1:5" ht="12" customHeight="1" thickBot="1">
      <c r="A76" s="516"/>
      <c r="B76" s="517" t="s">
        <v>212</v>
      </c>
      <c r="C76" s="518" t="s">
        <v>16</v>
      </c>
      <c r="D76" s="519"/>
      <c r="E76" s="519"/>
    </row>
    <row r="77" spans="1:5" ht="12" customHeight="1" thickBot="1">
      <c r="A77" s="469" t="s">
        <v>45</v>
      </c>
      <c r="B77" s="503"/>
      <c r="C77" s="520" t="s">
        <v>30</v>
      </c>
      <c r="D77" s="241">
        <f>SUM(D78:D80)</f>
        <v>11396</v>
      </c>
      <c r="E77" s="241">
        <v>23971</v>
      </c>
    </row>
    <row r="78" spans="1:5" ht="12" customHeight="1">
      <c r="A78" s="504"/>
      <c r="B78" s="505" t="s">
        <v>137</v>
      </c>
      <c r="C78" s="488" t="s">
        <v>17</v>
      </c>
      <c r="D78" s="521">
        <v>8669</v>
      </c>
      <c r="E78" s="521">
        <v>19080</v>
      </c>
    </row>
    <row r="79" spans="1:5" s="77" customFormat="1" ht="12" customHeight="1">
      <c r="A79" s="508"/>
      <c r="B79" s="474" t="s">
        <v>138</v>
      </c>
      <c r="C79" s="455" t="s">
        <v>213</v>
      </c>
      <c r="D79" s="466">
        <v>1500</v>
      </c>
      <c r="E79" s="466">
        <v>4134</v>
      </c>
    </row>
    <row r="80" spans="1:5" ht="12" customHeight="1">
      <c r="A80" s="508"/>
      <c r="B80" s="474" t="s">
        <v>139</v>
      </c>
      <c r="C80" s="455" t="s">
        <v>292</v>
      </c>
      <c r="D80" s="466">
        <v>1227</v>
      </c>
      <c r="E80" s="466">
        <v>757</v>
      </c>
    </row>
    <row r="81" spans="1:11" ht="12" customHeight="1">
      <c r="A81" s="508"/>
      <c r="B81" s="474" t="s">
        <v>140</v>
      </c>
      <c r="C81" s="455" t="s">
        <v>18</v>
      </c>
      <c r="D81" s="466"/>
      <c r="E81" s="466"/>
    </row>
    <row r="82" spans="1:11" ht="12" customHeight="1">
      <c r="A82" s="508"/>
      <c r="B82" s="474" t="s">
        <v>141</v>
      </c>
      <c r="C82" s="513" t="s">
        <v>23</v>
      </c>
      <c r="D82" s="466">
        <v>1227</v>
      </c>
      <c r="E82" s="466">
        <v>757</v>
      </c>
    </row>
    <row r="83" spans="1:11" ht="12" customHeight="1">
      <c r="A83" s="508"/>
      <c r="B83" s="474" t="s">
        <v>150</v>
      </c>
      <c r="C83" s="513" t="s">
        <v>22</v>
      </c>
      <c r="D83" s="466"/>
      <c r="E83" s="466"/>
    </row>
    <row r="84" spans="1:11" ht="12" customHeight="1">
      <c r="A84" s="508"/>
      <c r="B84" s="474" t="s">
        <v>152</v>
      </c>
      <c r="C84" s="513" t="s">
        <v>21</v>
      </c>
      <c r="D84" s="466"/>
      <c r="E84" s="466"/>
    </row>
    <row r="85" spans="1:11" ht="12" customHeight="1">
      <c r="A85" s="508"/>
      <c r="B85" s="474" t="s">
        <v>214</v>
      </c>
      <c r="C85" s="513" t="s">
        <v>20</v>
      </c>
      <c r="D85" s="466"/>
      <c r="E85" s="466"/>
    </row>
    <row r="86" spans="1:11" s="77" customFormat="1" ht="12" customHeight="1">
      <c r="A86" s="508"/>
      <c r="B86" s="474" t="s">
        <v>215</v>
      </c>
      <c r="C86" s="513" t="s">
        <v>19</v>
      </c>
      <c r="D86" s="466"/>
      <c r="E86" s="466"/>
    </row>
    <row r="87" spans="1:11" ht="12" customHeight="1" thickBot="1">
      <c r="A87" s="508"/>
      <c r="B87" s="474" t="s">
        <v>216</v>
      </c>
      <c r="C87" s="522" t="s">
        <v>24</v>
      </c>
      <c r="D87" s="466"/>
      <c r="E87" s="466"/>
      <c r="K87" s="128"/>
    </row>
    <row r="88" spans="1:11" ht="21" customHeight="1" thickBot="1">
      <c r="A88" s="523" t="s">
        <v>46</v>
      </c>
      <c r="B88" s="524"/>
      <c r="C88" s="525" t="s">
        <v>25</v>
      </c>
      <c r="D88" s="526">
        <f>+D89+D90</f>
        <v>16492</v>
      </c>
      <c r="E88" s="526">
        <v>17241</v>
      </c>
    </row>
    <row r="89" spans="1:11" ht="12" customHeight="1">
      <c r="A89" s="527"/>
      <c r="B89" s="471" t="s">
        <v>111</v>
      </c>
      <c r="C89" s="528" t="s">
        <v>88</v>
      </c>
      <c r="D89" s="529">
        <v>14492</v>
      </c>
      <c r="E89" s="529">
        <v>15241</v>
      </c>
    </row>
    <row r="90" spans="1:11" s="77" customFormat="1" ht="12" customHeight="1" thickBot="1">
      <c r="A90" s="530"/>
      <c r="B90" s="478" t="s">
        <v>112</v>
      </c>
      <c r="C90" s="531" t="s">
        <v>89</v>
      </c>
      <c r="D90" s="479">
        <v>2000</v>
      </c>
      <c r="E90" s="479">
        <v>2000</v>
      </c>
    </row>
    <row r="91" spans="1:11" s="77" customFormat="1" ht="12" customHeight="1" thickBot="1">
      <c r="A91" s="532" t="s">
        <v>47</v>
      </c>
      <c r="B91" s="257"/>
      <c r="C91" s="450" t="s">
        <v>297</v>
      </c>
      <c r="D91" s="533"/>
      <c r="E91" s="533"/>
    </row>
    <row r="92" spans="1:11" s="77" customFormat="1" ht="12" customHeight="1" thickBot="1">
      <c r="A92" s="469" t="s">
        <v>48</v>
      </c>
      <c r="B92" s="534"/>
      <c r="C92" s="535" t="s">
        <v>248</v>
      </c>
      <c r="D92" s="465"/>
      <c r="E92" s="465"/>
    </row>
    <row r="93" spans="1:11" s="77" customFormat="1" ht="12" customHeight="1" thickBot="1">
      <c r="A93" s="469" t="s">
        <v>49</v>
      </c>
      <c r="B93" s="503"/>
      <c r="C93" s="448" t="s">
        <v>26</v>
      </c>
      <c r="D93" s="536">
        <f>+D63+D77+D88+D91+D92</f>
        <v>68368</v>
      </c>
      <c r="E93" s="536">
        <v>103126</v>
      </c>
    </row>
    <row r="94" spans="1:11" s="77" customFormat="1" ht="12" customHeight="1" thickBot="1">
      <c r="A94" s="469" t="s">
        <v>50</v>
      </c>
      <c r="B94" s="503"/>
      <c r="C94" s="448" t="s">
        <v>29</v>
      </c>
      <c r="D94" s="449">
        <f>+D95+D96</f>
        <v>0</v>
      </c>
      <c r="E94" s="449"/>
    </row>
    <row r="95" spans="1:11" s="77" customFormat="1" ht="12" customHeight="1">
      <c r="A95" s="504"/>
      <c r="B95" s="474" t="s">
        <v>247</v>
      </c>
      <c r="C95" s="488" t="s">
        <v>28</v>
      </c>
      <c r="D95" s="481"/>
      <c r="E95" s="481"/>
    </row>
    <row r="96" spans="1:11" ht="12.75" customHeight="1" thickBot="1">
      <c r="A96" s="516"/>
      <c r="B96" s="517" t="s">
        <v>126</v>
      </c>
      <c r="C96" s="490" t="s">
        <v>27</v>
      </c>
      <c r="D96" s="463"/>
      <c r="E96" s="463"/>
    </row>
    <row r="97" spans="1:5" ht="12" customHeight="1" thickBot="1">
      <c r="A97" s="469" t="s">
        <v>51</v>
      </c>
      <c r="B97" s="482"/>
      <c r="C97" s="448" t="s">
        <v>249</v>
      </c>
      <c r="D97" s="537">
        <f>+D93+D94</f>
        <v>68368</v>
      </c>
      <c r="E97" s="537">
        <v>103126</v>
      </c>
    </row>
    <row r="98" spans="1:5" ht="15" customHeight="1" thickBot="1">
      <c r="A98" s="538"/>
      <c r="B98" s="539"/>
      <c r="C98" s="539"/>
      <c r="D98" s="540"/>
      <c r="E98" s="540"/>
    </row>
    <row r="99" spans="1:5" ht="13.8" thickBot="1">
      <c r="A99" s="125" t="s">
        <v>243</v>
      </c>
      <c r="B99" s="126"/>
      <c r="C99" s="127"/>
      <c r="D99" s="107">
        <v>1</v>
      </c>
      <c r="E99" s="107">
        <v>1</v>
      </c>
    </row>
    <row r="100" spans="1:5" ht="15" customHeight="1" thickBot="1">
      <c r="A100" s="125" t="s">
        <v>244</v>
      </c>
      <c r="B100" s="126"/>
      <c r="C100" s="127"/>
      <c r="D100" s="107">
        <v>21</v>
      </c>
      <c r="E100" s="107">
        <v>21</v>
      </c>
    </row>
    <row r="101" spans="1:5" ht="14.25" customHeight="1"/>
  </sheetData>
  <sheetProtection formatCells="0"/>
  <mergeCells count="5">
    <mergeCell ref="A3:B3"/>
    <mergeCell ref="A7:B7"/>
    <mergeCell ref="C1:E1"/>
    <mergeCell ref="C2:E2"/>
    <mergeCell ref="D6:E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differentFirst="1" alignWithMargins="0">
    <firstHeader>&amp;R&amp;12 &amp;14 9. melléklet a ……/2013. (IX. ..... .) önkormányzati rendelethez</firstHeader>
  </headerFooter>
  <rowBreaks count="1" manualBreakCount="1">
    <brk id="6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11"/>
  </sheetPr>
  <dimension ref="A1:G16"/>
  <sheetViews>
    <sheetView view="pageLayout" zoomScaleNormal="100" workbookViewId="0">
      <selection activeCell="E11" sqref="E11"/>
    </sheetView>
  </sheetViews>
  <sheetFormatPr defaultRowHeight="13.2"/>
  <cols>
    <col min="1" max="1" width="5.6640625" customWidth="1"/>
    <col min="2" max="2" width="21.6640625" customWidth="1"/>
    <col min="3" max="3" width="11.6640625" customWidth="1"/>
    <col min="4" max="6" width="11" customWidth="1"/>
    <col min="7" max="7" width="11.33203125" customWidth="1"/>
  </cols>
  <sheetData>
    <row r="1" spans="1:7" ht="28.5" customHeight="1">
      <c r="A1" s="641" t="s">
        <v>493</v>
      </c>
      <c r="B1" s="641"/>
      <c r="C1" s="641"/>
      <c r="D1" s="641"/>
      <c r="E1" s="641"/>
      <c r="F1" s="641"/>
      <c r="G1" s="641"/>
    </row>
    <row r="2" spans="1:7">
      <c r="A2" s="44"/>
      <c r="B2" s="44"/>
      <c r="C2" s="44"/>
      <c r="D2" s="44"/>
      <c r="E2" s="44"/>
      <c r="F2" s="44"/>
      <c r="G2" s="44"/>
    </row>
    <row r="3" spans="1:7" ht="16.2">
      <c r="A3" s="380" t="s">
        <v>494</v>
      </c>
      <c r="B3" s="381"/>
      <c r="C3" s="642" t="s">
        <v>495</v>
      </c>
      <c r="D3" s="642"/>
      <c r="E3" s="642"/>
      <c r="F3" s="642"/>
      <c r="G3" s="642"/>
    </row>
    <row r="4" spans="1:7" ht="15.6">
      <c r="A4" s="381"/>
      <c r="B4" s="381"/>
      <c r="C4" s="381"/>
      <c r="D4" s="381"/>
      <c r="E4" s="381"/>
      <c r="F4" s="381"/>
      <c r="G4" s="381"/>
    </row>
    <row r="5" spans="1:7" ht="16.2">
      <c r="A5" s="380"/>
      <c r="B5" s="381"/>
      <c r="C5" s="642"/>
      <c r="D5" s="642"/>
      <c r="E5" s="642"/>
      <c r="F5" s="642"/>
      <c r="G5" s="381"/>
    </row>
    <row r="6" spans="1:7">
      <c r="A6" s="360"/>
      <c r="B6" s="360"/>
      <c r="C6" s="360"/>
      <c r="D6" s="360"/>
      <c r="E6" s="360"/>
      <c r="F6" s="360"/>
      <c r="G6" s="360"/>
    </row>
    <row r="7" spans="1:7" ht="13.8">
      <c r="A7" s="382" t="s">
        <v>496</v>
      </c>
      <c r="B7" s="383"/>
      <c r="C7" s="383"/>
      <c r="D7" s="384"/>
      <c r="E7" s="384"/>
      <c r="F7" s="384"/>
      <c r="G7" s="384"/>
    </row>
    <row r="8" spans="1:7" ht="14.4" thickBot="1">
      <c r="A8" s="382" t="s">
        <v>497</v>
      </c>
      <c r="B8" s="384"/>
      <c r="C8" s="384"/>
      <c r="D8" s="384"/>
      <c r="E8" s="384"/>
      <c r="F8" s="384"/>
      <c r="G8" s="384"/>
    </row>
    <row r="9" spans="1:7" ht="34.799999999999997" thickBot="1">
      <c r="A9" s="385" t="s">
        <v>42</v>
      </c>
      <c r="B9" s="386" t="s">
        <v>498</v>
      </c>
      <c r="C9" s="386" t="s">
        <v>499</v>
      </c>
      <c r="D9" s="386" t="s">
        <v>500</v>
      </c>
      <c r="E9" s="386" t="s">
        <v>501</v>
      </c>
      <c r="F9" s="386" t="s">
        <v>502</v>
      </c>
      <c r="G9" s="387" t="s">
        <v>77</v>
      </c>
    </row>
    <row r="10" spans="1:7" ht="37.5" customHeight="1">
      <c r="A10" s="388" t="s">
        <v>44</v>
      </c>
      <c r="B10" s="389" t="s">
        <v>503</v>
      </c>
      <c r="C10" s="390"/>
      <c r="D10" s="390"/>
      <c r="E10" s="390"/>
      <c r="F10" s="390"/>
      <c r="G10" s="391">
        <f>SUM(C10:F10)</f>
        <v>0</v>
      </c>
    </row>
    <row r="11" spans="1:7" ht="39.75" customHeight="1">
      <c r="A11" s="392" t="s">
        <v>45</v>
      </c>
      <c r="B11" s="393" t="s">
        <v>504</v>
      </c>
      <c r="C11" s="394"/>
      <c r="D11" s="394"/>
      <c r="E11" s="394"/>
      <c r="F11" s="394"/>
      <c r="G11" s="395">
        <f t="shared" ref="G11:G16" si="0">SUM(C11:F11)</f>
        <v>0</v>
      </c>
    </row>
    <row r="12" spans="1:7" ht="37.5" customHeight="1">
      <c r="A12" s="392" t="s">
        <v>46</v>
      </c>
      <c r="B12" s="393" t="s">
        <v>505</v>
      </c>
      <c r="C12" s="394"/>
      <c r="D12" s="394"/>
      <c r="E12" s="394"/>
      <c r="F12" s="394"/>
      <c r="G12" s="395">
        <f t="shared" si="0"/>
        <v>0</v>
      </c>
    </row>
    <row r="13" spans="1:7" ht="39" customHeight="1">
      <c r="A13" s="392" t="s">
        <v>47</v>
      </c>
      <c r="B13" s="393" t="s">
        <v>506</v>
      </c>
      <c r="C13" s="394"/>
      <c r="D13" s="394"/>
      <c r="E13" s="394"/>
      <c r="F13" s="394"/>
      <c r="G13" s="395">
        <f t="shared" si="0"/>
        <v>0</v>
      </c>
    </row>
    <row r="14" spans="1:7" ht="41.25" customHeight="1">
      <c r="A14" s="392" t="s">
        <v>48</v>
      </c>
      <c r="B14" s="393" t="s">
        <v>507</v>
      </c>
      <c r="C14" s="394"/>
      <c r="D14" s="394"/>
      <c r="E14" s="394"/>
      <c r="F14" s="394"/>
      <c r="G14" s="395">
        <f t="shared" si="0"/>
        <v>0</v>
      </c>
    </row>
    <row r="15" spans="1:7" ht="42.75" customHeight="1" thickBot="1">
      <c r="A15" s="396" t="s">
        <v>49</v>
      </c>
      <c r="B15" s="397" t="s">
        <v>508</v>
      </c>
      <c r="C15" s="398"/>
      <c r="D15" s="398"/>
      <c r="E15" s="398"/>
      <c r="F15" s="398"/>
      <c r="G15" s="399">
        <f t="shared" si="0"/>
        <v>0</v>
      </c>
    </row>
    <row r="16" spans="1:7" ht="13.8" thickBot="1">
      <c r="A16" s="400" t="s">
        <v>50</v>
      </c>
      <c r="B16" s="401" t="s">
        <v>77</v>
      </c>
      <c r="C16" s="402">
        <f>SUM(C10:C15)</f>
        <v>0</v>
      </c>
      <c r="D16" s="402">
        <f>SUM(D10:D15)</f>
        <v>0</v>
      </c>
      <c r="E16" s="402">
        <f>SUM(E10:E15)</f>
        <v>0</v>
      </c>
      <c r="F16" s="402">
        <f>SUM(F10:F15)</f>
        <v>0</v>
      </c>
      <c r="G16" s="403">
        <f t="shared" si="0"/>
        <v>0</v>
      </c>
    </row>
  </sheetData>
  <mergeCells count="3">
    <mergeCell ref="A1:G1"/>
    <mergeCell ref="C3:G3"/>
    <mergeCell ref="C5:F5"/>
  </mergeCells>
  <phoneticPr fontId="27" type="noConversion"/>
  <pageMargins left="0.7" right="0.7" top="0.75" bottom="0.75" header="0.3" footer="0.3"/>
  <pageSetup paperSize="9" orientation="portrait" verticalDpi="0" r:id="rId1"/>
  <headerFooter>
    <oddHeader>&amp;R10. melléklet a ……/2013. (IX. ..... 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5" enableFormatConditionsCalculation="0">
    <tabColor indexed="50"/>
  </sheetPr>
  <dimension ref="A1:O83"/>
  <sheetViews>
    <sheetView view="pageLayout" topLeftCell="C5" zoomScaleNormal="100" workbookViewId="0">
      <selection activeCell="B15" sqref="B15:O15"/>
    </sheetView>
  </sheetViews>
  <sheetFormatPr defaultColWidth="9.33203125" defaultRowHeight="15.6"/>
  <cols>
    <col min="1" max="1" width="4.77734375" style="81" customWidth="1"/>
    <col min="2" max="2" width="28.77734375" style="100" customWidth="1"/>
    <col min="3" max="4" width="9" style="100" customWidth="1"/>
    <col min="5" max="5" width="9.44140625" style="100" customWidth="1"/>
    <col min="6" max="6" width="8.77734375" style="100" customWidth="1"/>
    <col min="7" max="7" width="8.6640625" style="100" customWidth="1"/>
    <col min="8" max="8" width="8.77734375" style="100" customWidth="1"/>
    <col min="9" max="9" width="8.109375" style="100" customWidth="1"/>
    <col min="10" max="14" width="9.44140625" style="100" customWidth="1"/>
    <col min="15" max="15" width="12.6640625" style="81" customWidth="1"/>
    <col min="16" max="16384" width="9.33203125" style="100"/>
  </cols>
  <sheetData>
    <row r="1" spans="1:15" ht="31.5" customHeight="1">
      <c r="A1" s="646" t="s">
        <v>32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</row>
    <row r="2" spans="1:15" ht="16.2" thickBot="1">
      <c r="O2" s="4" t="s">
        <v>80</v>
      </c>
    </row>
    <row r="3" spans="1:15" s="81" customFormat="1" ht="26.1" customHeight="1" thickBot="1">
      <c r="A3" s="78" t="s">
        <v>42</v>
      </c>
      <c r="B3" s="79" t="s">
        <v>91</v>
      </c>
      <c r="C3" s="79" t="s">
        <v>98</v>
      </c>
      <c r="D3" s="79" t="s">
        <v>99</v>
      </c>
      <c r="E3" s="79" t="s">
        <v>100</v>
      </c>
      <c r="F3" s="79" t="s">
        <v>101</v>
      </c>
      <c r="G3" s="79" t="s">
        <v>102</v>
      </c>
      <c r="H3" s="79" t="s">
        <v>103</v>
      </c>
      <c r="I3" s="79" t="s">
        <v>104</v>
      </c>
      <c r="J3" s="79" t="s">
        <v>105</v>
      </c>
      <c r="K3" s="79" t="s">
        <v>106</v>
      </c>
      <c r="L3" s="79" t="s">
        <v>107</v>
      </c>
      <c r="M3" s="79" t="s">
        <v>108</v>
      </c>
      <c r="N3" s="79" t="s">
        <v>109</v>
      </c>
      <c r="O3" s="80" t="s">
        <v>77</v>
      </c>
    </row>
    <row r="4" spans="1:15" s="83" customFormat="1" ht="15" customHeight="1" thickBot="1">
      <c r="A4" s="82" t="s">
        <v>44</v>
      </c>
      <c r="B4" s="643" t="s">
        <v>83</v>
      </c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5"/>
    </row>
    <row r="5" spans="1:15" s="83" customFormat="1" ht="15" customHeight="1">
      <c r="A5" s="84" t="s">
        <v>45</v>
      </c>
      <c r="B5" s="85" t="s">
        <v>185</v>
      </c>
      <c r="C5" s="86">
        <v>10</v>
      </c>
      <c r="D5" s="86"/>
      <c r="E5" s="86">
        <v>7972</v>
      </c>
      <c r="F5" s="86"/>
      <c r="G5" s="86"/>
      <c r="H5" s="86">
        <v>6</v>
      </c>
      <c r="I5" s="86"/>
      <c r="J5" s="86"/>
      <c r="K5" s="86">
        <v>7972</v>
      </c>
      <c r="L5" s="86"/>
      <c r="M5" s="86"/>
      <c r="N5" s="86"/>
      <c r="O5" s="87">
        <f t="shared" ref="O5:O27" si="0">SUM(C5:N5)</f>
        <v>15960</v>
      </c>
    </row>
    <row r="6" spans="1:15" s="91" customFormat="1" ht="14.1" customHeight="1">
      <c r="A6" s="88" t="s">
        <v>46</v>
      </c>
      <c r="B6" s="137" t="s">
        <v>84</v>
      </c>
      <c r="C6" s="89">
        <v>150</v>
      </c>
      <c r="D6" s="89">
        <v>70</v>
      </c>
      <c r="E6" s="89">
        <v>85</v>
      </c>
      <c r="F6" s="89">
        <v>178</v>
      </c>
      <c r="G6" s="89">
        <v>60</v>
      </c>
      <c r="H6" s="89">
        <v>543</v>
      </c>
      <c r="I6" s="89">
        <v>145</v>
      </c>
      <c r="J6" s="89">
        <v>50</v>
      </c>
      <c r="K6" s="89">
        <v>172</v>
      </c>
      <c r="L6" s="89">
        <v>286</v>
      </c>
      <c r="M6" s="89">
        <v>196</v>
      </c>
      <c r="N6" s="89">
        <v>239</v>
      </c>
      <c r="O6" s="90">
        <f t="shared" si="0"/>
        <v>2174</v>
      </c>
    </row>
    <row r="7" spans="1:15" s="91" customFormat="1">
      <c r="A7" s="88" t="s">
        <v>47</v>
      </c>
      <c r="B7" s="138" t="s">
        <v>86</v>
      </c>
      <c r="C7" s="92"/>
      <c r="D7" s="92"/>
      <c r="E7" s="92">
        <v>560</v>
      </c>
      <c r="F7" s="92"/>
      <c r="G7" s="92"/>
      <c r="H7" s="92"/>
      <c r="I7" s="92"/>
      <c r="J7" s="92"/>
      <c r="K7" s="92">
        <v>560</v>
      </c>
      <c r="L7" s="92"/>
      <c r="M7" s="92"/>
      <c r="N7" s="92"/>
      <c r="O7" s="93">
        <f t="shared" si="0"/>
        <v>1120</v>
      </c>
    </row>
    <row r="8" spans="1:15" s="91" customFormat="1" ht="14.1" customHeight="1">
      <c r="A8" s="88" t="s">
        <v>48</v>
      </c>
      <c r="B8" s="137" t="s">
        <v>33</v>
      </c>
      <c r="C8" s="89">
        <v>494</v>
      </c>
      <c r="D8" s="89">
        <v>1384</v>
      </c>
      <c r="E8" s="89">
        <v>692</v>
      </c>
      <c r="F8" s="89">
        <v>791</v>
      </c>
      <c r="G8" s="89">
        <v>791</v>
      </c>
      <c r="H8" s="89">
        <v>2012</v>
      </c>
      <c r="I8" s="89">
        <v>791</v>
      </c>
      <c r="J8" s="89">
        <v>791</v>
      </c>
      <c r="K8" s="89">
        <v>791</v>
      </c>
      <c r="L8" s="89">
        <v>791</v>
      </c>
      <c r="M8" s="89">
        <v>791</v>
      </c>
      <c r="N8" s="89">
        <v>990</v>
      </c>
      <c r="O8" s="90">
        <f t="shared" si="0"/>
        <v>11109</v>
      </c>
    </row>
    <row r="9" spans="1:15" s="91" customFormat="1" ht="14.1" customHeight="1">
      <c r="A9" s="88" t="s">
        <v>49</v>
      </c>
      <c r="B9" s="137" t="s">
        <v>433</v>
      </c>
      <c r="C9" s="89">
        <v>1877</v>
      </c>
      <c r="D9" s="89"/>
      <c r="E9" s="89"/>
      <c r="F9" s="89"/>
      <c r="G9" s="89"/>
      <c r="H9" s="89">
        <v>12199</v>
      </c>
      <c r="I9" s="89">
        <v>1814</v>
      </c>
      <c r="J9" s="89">
        <v>1814</v>
      </c>
      <c r="K9" s="89">
        <v>1814</v>
      </c>
      <c r="L9" s="89">
        <v>1814</v>
      </c>
      <c r="M9" s="89">
        <v>1814</v>
      </c>
      <c r="N9" s="89">
        <v>1815</v>
      </c>
      <c r="O9" s="90">
        <f t="shared" si="0"/>
        <v>24961</v>
      </c>
    </row>
    <row r="10" spans="1:15" s="91" customFormat="1" ht="14.1" customHeight="1">
      <c r="A10" s="88" t="s">
        <v>50</v>
      </c>
      <c r="B10" s="137" t="s">
        <v>34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0">
        <f t="shared" si="0"/>
        <v>0</v>
      </c>
    </row>
    <row r="11" spans="1:15" s="91" customFormat="1" ht="14.1" customHeight="1">
      <c r="A11" s="88" t="s">
        <v>51</v>
      </c>
      <c r="B11" s="137" t="s">
        <v>434</v>
      </c>
      <c r="C11" s="314"/>
      <c r="D11" s="314"/>
      <c r="E11" s="314"/>
      <c r="F11" s="314"/>
      <c r="G11" s="314"/>
      <c r="H11" s="315">
        <v>10411</v>
      </c>
      <c r="I11" s="314"/>
      <c r="J11" s="314"/>
      <c r="K11" s="314"/>
      <c r="L11" s="314"/>
      <c r="M11" s="314"/>
      <c r="N11" s="314"/>
      <c r="O11" s="90">
        <f t="shared" si="0"/>
        <v>10411</v>
      </c>
    </row>
    <row r="12" spans="1:15" s="91" customFormat="1">
      <c r="A12" s="88" t="s">
        <v>52</v>
      </c>
      <c r="B12" s="137" t="s">
        <v>35</v>
      </c>
      <c r="C12" s="89">
        <v>157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0">
        <f>SUM(C12:N12)</f>
        <v>157</v>
      </c>
    </row>
    <row r="13" spans="1:15" s="91" customFormat="1" ht="14.1" customHeight="1" thickBot="1">
      <c r="A13" s="88" t="s">
        <v>53</v>
      </c>
      <c r="B13" s="137" t="s">
        <v>36</v>
      </c>
      <c r="C13" s="89">
        <v>8663</v>
      </c>
      <c r="D13" s="89">
        <v>500</v>
      </c>
      <c r="E13" s="89">
        <v>6498</v>
      </c>
      <c r="F13" s="89">
        <v>4096</v>
      </c>
      <c r="G13" s="89">
        <v>575</v>
      </c>
      <c r="H13" s="89">
        <v>6500</v>
      </c>
      <c r="I13" s="89"/>
      <c r="J13" s="89"/>
      <c r="K13" s="89"/>
      <c r="L13" s="89"/>
      <c r="M13" s="89"/>
      <c r="N13" s="89">
        <v>10402</v>
      </c>
      <c r="O13" s="90">
        <f t="shared" si="0"/>
        <v>37234</v>
      </c>
    </row>
    <row r="14" spans="1:15" s="83" customFormat="1" ht="15.9" customHeight="1" thickBot="1">
      <c r="A14" s="82" t="s">
        <v>54</v>
      </c>
      <c r="B14" s="36" t="s">
        <v>142</v>
      </c>
      <c r="C14" s="94">
        <f t="shared" ref="C14:N14" si="1">SUM(C5:C13)</f>
        <v>11351</v>
      </c>
      <c r="D14" s="94">
        <f t="shared" si="1"/>
        <v>1954</v>
      </c>
      <c r="E14" s="94">
        <f t="shared" si="1"/>
        <v>15807</v>
      </c>
      <c r="F14" s="94">
        <f t="shared" si="1"/>
        <v>5065</v>
      </c>
      <c r="G14" s="94">
        <f t="shared" si="1"/>
        <v>1426</v>
      </c>
      <c r="H14" s="94">
        <f t="shared" si="1"/>
        <v>31671</v>
      </c>
      <c r="I14" s="94">
        <f t="shared" si="1"/>
        <v>2750</v>
      </c>
      <c r="J14" s="94">
        <f t="shared" si="1"/>
        <v>2655</v>
      </c>
      <c r="K14" s="94">
        <f t="shared" si="1"/>
        <v>11309</v>
      </c>
      <c r="L14" s="94">
        <f t="shared" si="1"/>
        <v>2891</v>
      </c>
      <c r="M14" s="94">
        <f t="shared" si="1"/>
        <v>2801</v>
      </c>
      <c r="N14" s="94">
        <f t="shared" si="1"/>
        <v>13446</v>
      </c>
      <c r="O14" s="95">
        <f>SUM(C14:N14)</f>
        <v>103126</v>
      </c>
    </row>
    <row r="15" spans="1:15" s="83" customFormat="1" ht="15" customHeight="1" thickBot="1">
      <c r="A15" s="82" t="s">
        <v>55</v>
      </c>
      <c r="B15" s="643" t="s">
        <v>87</v>
      </c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5"/>
    </row>
    <row r="16" spans="1:15" s="91" customFormat="1" ht="14.1" customHeight="1">
      <c r="A16" s="96" t="s">
        <v>56</v>
      </c>
      <c r="B16" s="140" t="s">
        <v>92</v>
      </c>
      <c r="C16" s="92">
        <v>1865</v>
      </c>
      <c r="D16" s="92">
        <v>1846</v>
      </c>
      <c r="E16" s="92">
        <v>1846</v>
      </c>
      <c r="F16" s="92">
        <v>1934</v>
      </c>
      <c r="G16" s="92">
        <v>1934</v>
      </c>
      <c r="H16" s="92">
        <v>1934</v>
      </c>
      <c r="I16" s="92">
        <v>1934</v>
      </c>
      <c r="J16" s="92">
        <v>1934</v>
      </c>
      <c r="K16" s="92">
        <v>1934</v>
      </c>
      <c r="L16" s="92">
        <v>1934</v>
      </c>
      <c r="M16" s="92">
        <v>1934</v>
      </c>
      <c r="N16" s="92">
        <v>2586</v>
      </c>
      <c r="O16" s="93">
        <f t="shared" si="0"/>
        <v>23615</v>
      </c>
    </row>
    <row r="17" spans="1:15" s="91" customFormat="1" ht="27" customHeight="1">
      <c r="A17" s="88" t="s">
        <v>57</v>
      </c>
      <c r="B17" s="139" t="s">
        <v>209</v>
      </c>
      <c r="C17" s="89">
        <v>281</v>
      </c>
      <c r="D17" s="89">
        <v>281</v>
      </c>
      <c r="E17" s="89">
        <v>281</v>
      </c>
      <c r="F17" s="89">
        <v>299</v>
      </c>
      <c r="G17" s="89">
        <v>299</v>
      </c>
      <c r="H17" s="89">
        <v>300</v>
      </c>
      <c r="I17" s="89">
        <v>300</v>
      </c>
      <c r="J17" s="89">
        <v>300</v>
      </c>
      <c r="K17" s="89">
        <v>300</v>
      </c>
      <c r="L17" s="89">
        <v>300</v>
      </c>
      <c r="M17" s="89">
        <v>300</v>
      </c>
      <c r="N17" s="89">
        <v>414</v>
      </c>
      <c r="O17" s="90">
        <f t="shared" si="0"/>
        <v>3655</v>
      </c>
    </row>
    <row r="18" spans="1:15" s="91" customFormat="1" ht="14.1" customHeight="1">
      <c r="A18" s="88" t="s">
        <v>58</v>
      </c>
      <c r="B18" s="137" t="s">
        <v>155</v>
      </c>
      <c r="C18" s="89">
        <v>1165</v>
      </c>
      <c r="D18" s="89">
        <v>1436</v>
      </c>
      <c r="E18" s="89">
        <v>1217</v>
      </c>
      <c r="F18" s="89">
        <v>1190</v>
      </c>
      <c r="G18" s="89">
        <v>973</v>
      </c>
      <c r="H18" s="89">
        <v>5331</v>
      </c>
      <c r="I18" s="89">
        <v>1037</v>
      </c>
      <c r="J18" s="89">
        <v>986</v>
      </c>
      <c r="K18" s="89">
        <v>1072</v>
      </c>
      <c r="L18" s="89">
        <v>1117</v>
      </c>
      <c r="M18" s="89">
        <v>1250</v>
      </c>
      <c r="N18" s="89">
        <v>1361</v>
      </c>
      <c r="O18" s="90">
        <f t="shared" si="0"/>
        <v>18135</v>
      </c>
    </row>
    <row r="19" spans="1:15" s="91" customFormat="1" ht="14.1" customHeight="1">
      <c r="A19" s="88" t="s">
        <v>59</v>
      </c>
      <c r="B19" s="137" t="s">
        <v>210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>
        <f t="shared" si="0"/>
        <v>0</v>
      </c>
    </row>
    <row r="20" spans="1:15" s="91" customFormat="1" ht="14.1" customHeight="1">
      <c r="A20" s="88" t="s">
        <v>60</v>
      </c>
      <c r="B20" s="137" t="s">
        <v>37</v>
      </c>
      <c r="C20" s="89">
        <v>1270</v>
      </c>
      <c r="D20" s="89">
        <v>1090</v>
      </c>
      <c r="E20" s="89">
        <v>1170</v>
      </c>
      <c r="F20" s="89">
        <v>2570</v>
      </c>
      <c r="G20" s="89">
        <v>1090</v>
      </c>
      <c r="H20" s="89">
        <v>1903</v>
      </c>
      <c r="I20" s="89">
        <v>970</v>
      </c>
      <c r="J20" s="89">
        <v>1380</v>
      </c>
      <c r="K20" s="89">
        <v>1050</v>
      </c>
      <c r="L20" s="89">
        <v>1070</v>
      </c>
      <c r="M20" s="89">
        <v>1020</v>
      </c>
      <c r="N20" s="89">
        <v>1926</v>
      </c>
      <c r="O20" s="90">
        <f t="shared" si="0"/>
        <v>16509</v>
      </c>
    </row>
    <row r="21" spans="1:15" s="91" customFormat="1" ht="14.1" customHeight="1">
      <c r="A21" s="88" t="s">
        <v>61</v>
      </c>
      <c r="B21" s="137" t="s">
        <v>291</v>
      </c>
      <c r="C21" s="89">
        <v>2000</v>
      </c>
      <c r="D21" s="89">
        <v>500</v>
      </c>
      <c r="E21" s="89">
        <v>1498</v>
      </c>
      <c r="F21" s="89">
        <v>4096</v>
      </c>
      <c r="G21" s="89">
        <v>575</v>
      </c>
      <c r="H21" s="89">
        <v>10411</v>
      </c>
      <c r="I21" s="89"/>
      <c r="J21" s="89"/>
      <c r="K21" s="89"/>
      <c r="L21" s="89"/>
      <c r="M21" s="89"/>
      <c r="N21" s="89"/>
      <c r="O21" s="90">
        <f t="shared" si="0"/>
        <v>19080</v>
      </c>
    </row>
    <row r="22" spans="1:15" s="91" customFormat="1">
      <c r="A22" s="88" t="s">
        <v>62</v>
      </c>
      <c r="B22" s="139" t="s">
        <v>213</v>
      </c>
      <c r="C22" s="89"/>
      <c r="D22" s="89"/>
      <c r="E22" s="89"/>
      <c r="F22" s="89"/>
      <c r="G22" s="89"/>
      <c r="H22" s="89">
        <v>4134</v>
      </c>
      <c r="I22" s="89"/>
      <c r="J22" s="89"/>
      <c r="K22" s="89"/>
      <c r="L22" s="89"/>
      <c r="M22" s="89"/>
      <c r="N22" s="89"/>
      <c r="O22" s="90">
        <f t="shared" si="0"/>
        <v>4134</v>
      </c>
    </row>
    <row r="23" spans="1:15" s="91" customFormat="1" ht="14.1" customHeight="1">
      <c r="A23" s="88" t="s">
        <v>63</v>
      </c>
      <c r="B23" s="137" t="s">
        <v>321</v>
      </c>
      <c r="C23" s="89"/>
      <c r="D23" s="89">
        <v>157</v>
      </c>
      <c r="E23" s="89"/>
      <c r="F23" s="89">
        <v>400</v>
      </c>
      <c r="G23" s="89"/>
      <c r="H23" s="89"/>
      <c r="I23" s="89"/>
      <c r="J23" s="89"/>
      <c r="K23" s="89"/>
      <c r="L23" s="89">
        <v>200</v>
      </c>
      <c r="M23" s="89"/>
      <c r="N23" s="89"/>
      <c r="O23" s="90">
        <f t="shared" si="0"/>
        <v>757</v>
      </c>
    </row>
    <row r="24" spans="1:15" s="91" customFormat="1" ht="14.1" customHeight="1">
      <c r="A24" s="88" t="s">
        <v>64</v>
      </c>
      <c r="B24" s="137" t="s">
        <v>76</v>
      </c>
      <c r="C24" s="89"/>
      <c r="D24" s="89"/>
      <c r="E24" s="89"/>
      <c r="F24" s="89"/>
      <c r="G24" s="89"/>
      <c r="H24" s="89">
        <v>3950</v>
      </c>
      <c r="I24" s="89"/>
      <c r="J24" s="89"/>
      <c r="K24" s="89"/>
      <c r="L24" s="89"/>
      <c r="M24" s="89"/>
      <c r="N24" s="89">
        <v>13291</v>
      </c>
      <c r="O24" s="90">
        <f t="shared" si="0"/>
        <v>17241</v>
      </c>
    </row>
    <row r="25" spans="1:15" s="91" customFormat="1" ht="13.5" customHeight="1">
      <c r="A25" s="88" t="s">
        <v>65</v>
      </c>
      <c r="B25" s="137" t="s">
        <v>38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0">
        <f t="shared" si="0"/>
        <v>0</v>
      </c>
    </row>
    <row r="26" spans="1:15" s="91" customFormat="1" ht="14.1" customHeight="1" thickBot="1">
      <c r="A26" s="88" t="s">
        <v>66</v>
      </c>
      <c r="B26" s="137" t="s">
        <v>39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>
        <f t="shared" si="0"/>
        <v>0</v>
      </c>
    </row>
    <row r="27" spans="1:15" s="83" customFormat="1" ht="15.9" customHeight="1" thickBot="1">
      <c r="A27" s="97" t="s">
        <v>67</v>
      </c>
      <c r="B27" s="36" t="s">
        <v>143</v>
      </c>
      <c r="C27" s="94">
        <f t="shared" ref="C27:N27" si="2">SUM(C16:C26)</f>
        <v>6581</v>
      </c>
      <c r="D27" s="94">
        <f t="shared" si="2"/>
        <v>5310</v>
      </c>
      <c r="E27" s="94">
        <f t="shared" si="2"/>
        <v>6012</v>
      </c>
      <c r="F27" s="94">
        <f t="shared" si="2"/>
        <v>10489</v>
      </c>
      <c r="G27" s="94">
        <f t="shared" si="2"/>
        <v>4871</v>
      </c>
      <c r="H27" s="94">
        <f t="shared" si="2"/>
        <v>27963</v>
      </c>
      <c r="I27" s="94">
        <f t="shared" si="2"/>
        <v>4241</v>
      </c>
      <c r="J27" s="94">
        <f t="shared" si="2"/>
        <v>4600</v>
      </c>
      <c r="K27" s="94">
        <f t="shared" si="2"/>
        <v>4356</v>
      </c>
      <c r="L27" s="94">
        <f t="shared" si="2"/>
        <v>4621</v>
      </c>
      <c r="M27" s="94">
        <f t="shared" si="2"/>
        <v>4504</v>
      </c>
      <c r="N27" s="94">
        <f t="shared" si="2"/>
        <v>19578</v>
      </c>
      <c r="O27" s="95">
        <f t="shared" si="0"/>
        <v>103126</v>
      </c>
    </row>
    <row r="28" spans="1:15" ht="16.2" thickBot="1">
      <c r="A28" s="97" t="s">
        <v>68</v>
      </c>
      <c r="B28" s="141" t="s">
        <v>144</v>
      </c>
      <c r="C28" s="98">
        <f t="shared" ref="C28:O28" si="3">C14-C27</f>
        <v>4770</v>
      </c>
      <c r="D28" s="98">
        <f t="shared" si="3"/>
        <v>-3356</v>
      </c>
      <c r="E28" s="98">
        <f t="shared" si="3"/>
        <v>9795</v>
      </c>
      <c r="F28" s="98">
        <f t="shared" si="3"/>
        <v>-5424</v>
      </c>
      <c r="G28" s="98">
        <f t="shared" si="3"/>
        <v>-3445</v>
      </c>
      <c r="H28" s="98">
        <f t="shared" si="3"/>
        <v>3708</v>
      </c>
      <c r="I28" s="98">
        <f t="shared" si="3"/>
        <v>-1491</v>
      </c>
      <c r="J28" s="98">
        <f t="shared" si="3"/>
        <v>-1945</v>
      </c>
      <c r="K28" s="98">
        <f t="shared" si="3"/>
        <v>6953</v>
      </c>
      <c r="L28" s="98">
        <f t="shared" si="3"/>
        <v>-1730</v>
      </c>
      <c r="M28" s="98">
        <f t="shared" si="3"/>
        <v>-1703</v>
      </c>
      <c r="N28" s="98">
        <f t="shared" si="3"/>
        <v>-6132</v>
      </c>
      <c r="O28" s="99">
        <f t="shared" si="3"/>
        <v>0</v>
      </c>
    </row>
    <row r="29" spans="1:15" ht="16.2" thickBot="1">
      <c r="A29" s="97" t="s">
        <v>69</v>
      </c>
      <c r="B29" s="141" t="s">
        <v>416</v>
      </c>
      <c r="C29" s="98">
        <v>4770</v>
      </c>
      <c r="D29" s="98">
        <v>1414</v>
      </c>
      <c r="E29" s="292" t="s">
        <v>417</v>
      </c>
      <c r="F29" s="292" t="s">
        <v>432</v>
      </c>
      <c r="G29" s="292">
        <v>2340</v>
      </c>
      <c r="H29" s="292">
        <v>6048</v>
      </c>
      <c r="I29" s="292">
        <v>4557</v>
      </c>
      <c r="J29" s="292">
        <v>2612</v>
      </c>
      <c r="K29" s="292">
        <v>9565</v>
      </c>
      <c r="L29" s="292">
        <v>7835</v>
      </c>
      <c r="M29" s="292">
        <v>6312</v>
      </c>
      <c r="N29" s="292"/>
      <c r="O29" s="293"/>
    </row>
    <row r="30" spans="1:15">
      <c r="B30" s="101"/>
      <c r="C30" s="102"/>
      <c r="D30" s="102"/>
      <c r="O30" s="100"/>
    </row>
    <row r="31" spans="1:15">
      <c r="O31" s="100"/>
    </row>
    <row r="32" spans="1:15">
      <c r="O32" s="291"/>
    </row>
    <row r="33" spans="15:15">
      <c r="O33" s="100"/>
    </row>
    <row r="34" spans="15:15">
      <c r="O34" s="100"/>
    </row>
    <row r="35" spans="15:15">
      <c r="O35" s="100"/>
    </row>
    <row r="36" spans="15:15">
      <c r="O36" s="100"/>
    </row>
    <row r="37" spans="15:15">
      <c r="O37" s="100"/>
    </row>
    <row r="38" spans="15:15">
      <c r="O38" s="100"/>
    </row>
    <row r="39" spans="15:15">
      <c r="O39" s="100"/>
    </row>
    <row r="40" spans="15:15">
      <c r="O40" s="100"/>
    </row>
    <row r="41" spans="15:15">
      <c r="O41" s="100"/>
    </row>
    <row r="42" spans="15:15">
      <c r="O42" s="100"/>
    </row>
    <row r="43" spans="15:15">
      <c r="O43" s="100"/>
    </row>
    <row r="44" spans="15:15">
      <c r="O44" s="100"/>
    </row>
    <row r="45" spans="15:15">
      <c r="O45" s="100"/>
    </row>
    <row r="46" spans="15:15">
      <c r="O46" s="100"/>
    </row>
    <row r="47" spans="15:15">
      <c r="O47" s="100"/>
    </row>
    <row r="48" spans="15:15">
      <c r="O48" s="100"/>
    </row>
    <row r="49" spans="15:15">
      <c r="O49" s="100"/>
    </row>
    <row r="50" spans="15:15">
      <c r="O50" s="100"/>
    </row>
    <row r="51" spans="15:15">
      <c r="O51" s="100"/>
    </row>
    <row r="52" spans="15:15">
      <c r="O52" s="100"/>
    </row>
    <row r="53" spans="15:15">
      <c r="O53" s="100"/>
    </row>
    <row r="54" spans="15:15">
      <c r="O54" s="100"/>
    </row>
    <row r="55" spans="15:15">
      <c r="O55" s="100"/>
    </row>
    <row r="56" spans="15:15">
      <c r="O56" s="100"/>
    </row>
    <row r="57" spans="15:15">
      <c r="O57" s="100"/>
    </row>
    <row r="58" spans="15:15">
      <c r="O58" s="100"/>
    </row>
    <row r="59" spans="15:15">
      <c r="O59" s="100"/>
    </row>
    <row r="60" spans="15:15">
      <c r="O60" s="100"/>
    </row>
    <row r="61" spans="15:15">
      <c r="O61" s="100"/>
    </row>
    <row r="62" spans="15:15">
      <c r="O62" s="100"/>
    </row>
    <row r="63" spans="15:15">
      <c r="O63" s="100"/>
    </row>
    <row r="64" spans="15:15">
      <c r="O64" s="100"/>
    </row>
    <row r="65" spans="15:15">
      <c r="O65" s="100"/>
    </row>
    <row r="66" spans="15:15">
      <c r="O66" s="100"/>
    </row>
    <row r="67" spans="15:15">
      <c r="O67" s="100"/>
    </row>
    <row r="68" spans="15:15">
      <c r="O68" s="100"/>
    </row>
    <row r="69" spans="15:15">
      <c r="O69" s="100"/>
    </row>
    <row r="70" spans="15:15">
      <c r="O70" s="100"/>
    </row>
    <row r="71" spans="15:15">
      <c r="O71" s="100"/>
    </row>
    <row r="72" spans="15:15">
      <c r="O72" s="100"/>
    </row>
    <row r="73" spans="15:15">
      <c r="O73" s="100"/>
    </row>
    <row r="74" spans="15:15">
      <c r="O74" s="100"/>
    </row>
    <row r="75" spans="15:15">
      <c r="O75" s="100"/>
    </row>
    <row r="76" spans="15:15">
      <c r="O76" s="100"/>
    </row>
    <row r="77" spans="15:15">
      <c r="O77" s="100"/>
    </row>
    <row r="78" spans="15:15">
      <c r="O78" s="100"/>
    </row>
    <row r="79" spans="15:15">
      <c r="O79" s="100"/>
    </row>
    <row r="80" spans="15:15">
      <c r="O80" s="100"/>
    </row>
    <row r="81" spans="15:15">
      <c r="O81" s="100"/>
    </row>
    <row r="82" spans="15:15">
      <c r="O82" s="100"/>
    </row>
    <row r="83" spans="15:15">
      <c r="O83" s="10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36562499999999998" top="1.0687500000000001" bottom="0.98425196850393704" header="0.78740157480314965" footer="0.78740157480314965"/>
  <pageSetup paperSize="9" scale="90" orientation="landscape" r:id="rId1"/>
  <headerFooter differentFirst="1" alignWithMargins="0">
    <oddHeader>&amp;C11. melléklet a ....../2013. (IX. .... .) önkormányzati rendelethez&amp;R&amp;"Times New Roman CE,Félkövér dőlt"&amp;11 4. számú tájékoztató tábla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 enableFormatConditionsCalculation="0">
    <tabColor indexed="11"/>
  </sheetPr>
  <dimension ref="A1:G152"/>
  <sheetViews>
    <sheetView view="pageLayout" topLeftCell="B1" zoomScaleNormal="120" zoomScaleSheetLayoutView="100" workbookViewId="0">
      <selection activeCell="C8" sqref="C8"/>
    </sheetView>
  </sheetViews>
  <sheetFormatPr defaultColWidth="9.33203125" defaultRowHeight="15.6"/>
  <cols>
    <col min="1" max="1" width="12" style="278" customWidth="1"/>
    <col min="2" max="2" width="66.44140625" style="278" customWidth="1"/>
    <col min="3" max="3" width="31.6640625" style="279" customWidth="1"/>
    <col min="4" max="4" width="33.6640625" style="279" customWidth="1"/>
    <col min="5" max="16384" width="9.33203125" style="37"/>
  </cols>
  <sheetData>
    <row r="1" spans="1:4" ht="15.9" customHeight="1">
      <c r="A1" s="550" t="s">
        <v>41</v>
      </c>
      <c r="B1" s="550"/>
      <c r="C1" s="550"/>
      <c r="D1" s="551"/>
    </row>
    <row r="2" spans="1:4" ht="15.9" customHeight="1" thickBot="1">
      <c r="A2" s="567" t="s">
        <v>439</v>
      </c>
      <c r="B2" s="567"/>
      <c r="C2" s="570" t="s">
        <v>311</v>
      </c>
      <c r="D2" s="570"/>
    </row>
    <row r="3" spans="1:4" ht="16.5" customHeight="1" thickBot="1">
      <c r="A3" s="26" t="s">
        <v>512</v>
      </c>
      <c r="B3" s="27" t="s">
        <v>43</v>
      </c>
      <c r="C3" s="38" t="s">
        <v>449</v>
      </c>
      <c r="D3" s="38" t="s">
        <v>516</v>
      </c>
    </row>
    <row r="4" spans="1:4" s="39" customFormat="1" ht="12" customHeight="1" thickBot="1">
      <c r="A4" s="32" t="s">
        <v>435</v>
      </c>
      <c r="B4" s="33" t="s">
        <v>436</v>
      </c>
      <c r="C4" s="34" t="s">
        <v>437</v>
      </c>
      <c r="D4" s="34" t="s">
        <v>438</v>
      </c>
    </row>
    <row r="5" spans="1:4" s="1" customFormat="1" ht="12" customHeight="1" thickBot="1">
      <c r="A5" s="24" t="s">
        <v>44</v>
      </c>
      <c r="B5" s="23" t="s">
        <v>169</v>
      </c>
      <c r="C5" s="173">
        <f>+C6+C11+C20</f>
        <v>18741</v>
      </c>
      <c r="D5" s="173">
        <f>+D6+D11+D20</f>
        <v>19254</v>
      </c>
    </row>
    <row r="6" spans="1:4" s="1" customFormat="1" ht="12" customHeight="1" thickBot="1">
      <c r="A6" s="22" t="s">
        <v>45</v>
      </c>
      <c r="B6" s="152" t="s">
        <v>381</v>
      </c>
      <c r="C6" s="129">
        <f>+C7+C8+C9+C10</f>
        <v>15960</v>
      </c>
      <c r="D6" s="129">
        <f>+D7+D8+D9+D10</f>
        <v>15960</v>
      </c>
    </row>
    <row r="7" spans="1:4" s="1" customFormat="1" ht="12" customHeight="1">
      <c r="A7" s="15" t="s">
        <v>137</v>
      </c>
      <c r="B7" s="260" t="s">
        <v>85</v>
      </c>
      <c r="C7" s="130">
        <v>15920</v>
      </c>
      <c r="D7" s="130">
        <v>15920</v>
      </c>
    </row>
    <row r="8" spans="1:4" s="1" customFormat="1" ht="12" customHeight="1">
      <c r="A8" s="15" t="s">
        <v>138</v>
      </c>
      <c r="B8" s="165" t="s">
        <v>110</v>
      </c>
      <c r="C8" s="130"/>
      <c r="D8" s="130"/>
    </row>
    <row r="9" spans="1:4" s="1" customFormat="1" ht="12" customHeight="1">
      <c r="A9" s="15" t="s">
        <v>139</v>
      </c>
      <c r="B9" s="165" t="s">
        <v>170</v>
      </c>
      <c r="C9" s="130">
        <v>24</v>
      </c>
      <c r="D9" s="130">
        <v>24</v>
      </c>
    </row>
    <row r="10" spans="1:4" s="1" customFormat="1" ht="12" customHeight="1" thickBot="1">
      <c r="A10" s="15" t="s">
        <v>140</v>
      </c>
      <c r="B10" s="261" t="s">
        <v>171</v>
      </c>
      <c r="C10" s="130">
        <v>16</v>
      </c>
      <c r="D10" s="130">
        <v>16</v>
      </c>
    </row>
    <row r="11" spans="1:4" s="1" customFormat="1" ht="12" customHeight="1" thickBot="1">
      <c r="A11" s="22" t="s">
        <v>46</v>
      </c>
      <c r="B11" s="23" t="s">
        <v>172</v>
      </c>
      <c r="C11" s="174">
        <f>+C12+C13+C14+C15+C16+C17+C18+C19</f>
        <v>1661</v>
      </c>
      <c r="D11" s="174">
        <f>+D12+D13+D14+D15+D16+D17+D18+D19</f>
        <v>2174</v>
      </c>
    </row>
    <row r="12" spans="1:4" s="1" customFormat="1" ht="12" customHeight="1">
      <c r="A12" s="19" t="s">
        <v>111</v>
      </c>
      <c r="B12" s="11" t="s">
        <v>177</v>
      </c>
      <c r="C12" s="175">
        <v>1500</v>
      </c>
      <c r="D12" s="175">
        <v>1500</v>
      </c>
    </row>
    <row r="13" spans="1:4" s="1" customFormat="1" ht="12" customHeight="1">
      <c r="A13" s="15" t="s">
        <v>112</v>
      </c>
      <c r="B13" s="8" t="s">
        <v>178</v>
      </c>
      <c r="C13" s="176"/>
      <c r="D13" s="176"/>
    </row>
    <row r="14" spans="1:4" s="1" customFormat="1" ht="12" customHeight="1">
      <c r="A14" s="15" t="s">
        <v>113</v>
      </c>
      <c r="B14" s="8" t="s">
        <v>179</v>
      </c>
      <c r="C14" s="176"/>
      <c r="D14" s="176">
        <v>213</v>
      </c>
    </row>
    <row r="15" spans="1:4" s="1" customFormat="1" ht="12" customHeight="1">
      <c r="A15" s="15" t="s">
        <v>114</v>
      </c>
      <c r="B15" s="8" t="s">
        <v>180</v>
      </c>
      <c r="C15" s="176"/>
      <c r="D15" s="176"/>
    </row>
    <row r="16" spans="1:4" s="1" customFormat="1" ht="12" customHeight="1">
      <c r="A16" s="14" t="s">
        <v>173</v>
      </c>
      <c r="B16" s="7" t="s">
        <v>181</v>
      </c>
      <c r="C16" s="177"/>
      <c r="D16" s="177"/>
    </row>
    <row r="17" spans="1:4" s="1" customFormat="1" ht="12" customHeight="1">
      <c r="A17" s="15" t="s">
        <v>174</v>
      </c>
      <c r="B17" s="8" t="s">
        <v>250</v>
      </c>
      <c r="C17" s="176"/>
      <c r="D17" s="176"/>
    </row>
    <row r="18" spans="1:4" s="1" customFormat="1" ht="12" customHeight="1">
      <c r="A18" s="15" t="s">
        <v>175</v>
      </c>
      <c r="B18" s="8" t="s">
        <v>182</v>
      </c>
      <c r="C18" s="176">
        <v>140</v>
      </c>
      <c r="D18" s="176">
        <v>440</v>
      </c>
    </row>
    <row r="19" spans="1:4" s="1" customFormat="1" ht="12" customHeight="1" thickBot="1">
      <c r="A19" s="16" t="s">
        <v>176</v>
      </c>
      <c r="B19" s="9" t="s">
        <v>183</v>
      </c>
      <c r="C19" s="178">
        <v>21</v>
      </c>
      <c r="D19" s="178">
        <v>21</v>
      </c>
    </row>
    <row r="20" spans="1:4" s="1" customFormat="1" ht="12" customHeight="1" thickBot="1">
      <c r="A20" s="22" t="s">
        <v>184</v>
      </c>
      <c r="B20" s="23" t="s">
        <v>251</v>
      </c>
      <c r="C20" s="179">
        <v>1120</v>
      </c>
      <c r="D20" s="179">
        <v>1120</v>
      </c>
    </row>
    <row r="21" spans="1:4" s="1" customFormat="1" ht="12" customHeight="1" thickBot="1">
      <c r="A21" s="22" t="s">
        <v>48</v>
      </c>
      <c r="B21" s="23" t="s">
        <v>186</v>
      </c>
      <c r="C21" s="174">
        <f>+C22+C23+C24+C25+C26+C27+C28+C29</f>
        <v>9889</v>
      </c>
      <c r="D21" s="174">
        <f>+D22+D23+D24+D25+D26+D27+D28+D29</f>
        <v>11109</v>
      </c>
    </row>
    <row r="22" spans="1:4" s="1" customFormat="1" ht="12" customHeight="1">
      <c r="A22" s="17" t="s">
        <v>115</v>
      </c>
      <c r="B22" s="10" t="s">
        <v>192</v>
      </c>
      <c r="C22" s="180">
        <v>9889</v>
      </c>
      <c r="D22" s="180">
        <v>10122</v>
      </c>
    </row>
    <row r="23" spans="1:4" s="1" customFormat="1" ht="12" customHeight="1">
      <c r="A23" s="15" t="s">
        <v>116</v>
      </c>
      <c r="B23" s="8" t="s">
        <v>193</v>
      </c>
      <c r="C23" s="176"/>
      <c r="D23" s="176">
        <v>987</v>
      </c>
    </row>
    <row r="24" spans="1:4" s="1" customFormat="1" ht="12" customHeight="1">
      <c r="A24" s="15" t="s">
        <v>117</v>
      </c>
      <c r="B24" s="8" t="s">
        <v>194</v>
      </c>
      <c r="C24" s="176"/>
      <c r="D24" s="176">
        <v>0</v>
      </c>
    </row>
    <row r="25" spans="1:4" s="1" customFormat="1" ht="12" customHeight="1">
      <c r="A25" s="18" t="s">
        <v>187</v>
      </c>
      <c r="B25" s="8" t="s">
        <v>120</v>
      </c>
      <c r="C25" s="181"/>
      <c r="D25" s="181"/>
    </row>
    <row r="26" spans="1:4" s="1" customFormat="1" ht="12" customHeight="1">
      <c r="A26" s="18" t="s">
        <v>188</v>
      </c>
      <c r="B26" s="8" t="s">
        <v>195</v>
      </c>
      <c r="C26" s="181"/>
      <c r="D26" s="181"/>
    </row>
    <row r="27" spans="1:4" s="1" customFormat="1" ht="12" customHeight="1">
      <c r="A27" s="15" t="s">
        <v>189</v>
      </c>
      <c r="B27" s="8" t="s">
        <v>196</v>
      </c>
      <c r="C27" s="176"/>
      <c r="D27" s="176"/>
    </row>
    <row r="28" spans="1:4" s="1" customFormat="1" ht="12" customHeight="1">
      <c r="A28" s="15" t="s">
        <v>190</v>
      </c>
      <c r="B28" s="8" t="s">
        <v>252</v>
      </c>
      <c r="C28" s="182"/>
      <c r="D28" s="182"/>
    </row>
    <row r="29" spans="1:4" s="1" customFormat="1" ht="12" customHeight="1" thickBot="1">
      <c r="A29" s="15" t="s">
        <v>191</v>
      </c>
      <c r="B29" s="13" t="s">
        <v>198</v>
      </c>
      <c r="C29" s="182"/>
      <c r="D29" s="182"/>
    </row>
    <row r="30" spans="1:4" s="1" customFormat="1" ht="12" customHeight="1" thickBot="1">
      <c r="A30" s="145" t="s">
        <v>49</v>
      </c>
      <c r="B30" s="23" t="s">
        <v>382</v>
      </c>
      <c r="C30" s="129">
        <f>+C31+C37</f>
        <v>1877</v>
      </c>
      <c r="D30" s="129">
        <f>+D31+D37</f>
        <v>35372</v>
      </c>
    </row>
    <row r="31" spans="1:4" s="1" customFormat="1" ht="12" customHeight="1">
      <c r="A31" s="146" t="s">
        <v>118</v>
      </c>
      <c r="B31" s="262" t="s">
        <v>383</v>
      </c>
      <c r="C31" s="143">
        <f>+C32+C33+C34+C35+C36</f>
        <v>1877</v>
      </c>
      <c r="D31" s="143">
        <v>22327</v>
      </c>
    </row>
    <row r="32" spans="1:4" s="1" customFormat="1" ht="12" customHeight="1">
      <c r="A32" s="147" t="s">
        <v>121</v>
      </c>
      <c r="B32" s="153" t="s">
        <v>253</v>
      </c>
      <c r="C32" s="134"/>
      <c r="D32" s="134"/>
    </row>
    <row r="33" spans="1:4" s="1" customFormat="1" ht="12" customHeight="1">
      <c r="A33" s="147" t="s">
        <v>122</v>
      </c>
      <c r="B33" s="153" t="s">
        <v>254</v>
      </c>
      <c r="C33" s="134"/>
      <c r="D33" s="134"/>
    </row>
    <row r="34" spans="1:4" s="1" customFormat="1" ht="12" customHeight="1">
      <c r="A34" s="147" t="s">
        <v>123</v>
      </c>
      <c r="B34" s="153" t="s">
        <v>255</v>
      </c>
      <c r="C34" s="134"/>
      <c r="D34" s="134"/>
    </row>
    <row r="35" spans="1:4" s="1" customFormat="1" ht="12" customHeight="1">
      <c r="A35" s="147" t="s">
        <v>124</v>
      </c>
      <c r="B35" s="153" t="s">
        <v>256</v>
      </c>
      <c r="C35" s="134"/>
      <c r="D35" s="134"/>
    </row>
    <row r="36" spans="1:4" s="1" customFormat="1" ht="12" customHeight="1">
      <c r="A36" s="147" t="s">
        <v>199</v>
      </c>
      <c r="B36" s="153" t="s">
        <v>384</v>
      </c>
      <c r="C36" s="134">
        <v>1877</v>
      </c>
      <c r="D36" s="134">
        <v>22327</v>
      </c>
    </row>
    <row r="37" spans="1:4" s="1" customFormat="1" ht="12" customHeight="1">
      <c r="A37" s="147" t="s">
        <v>119</v>
      </c>
      <c r="B37" s="154" t="s">
        <v>385</v>
      </c>
      <c r="C37" s="142">
        <f>+C38+C39+C40+C41+C42</f>
        <v>0</v>
      </c>
      <c r="D37" s="142">
        <v>13045</v>
      </c>
    </row>
    <row r="38" spans="1:4" s="1" customFormat="1" ht="12" customHeight="1">
      <c r="A38" s="147" t="s">
        <v>127</v>
      </c>
      <c r="B38" s="153" t="s">
        <v>253</v>
      </c>
      <c r="C38" s="134"/>
      <c r="D38" s="134"/>
    </row>
    <row r="39" spans="1:4" s="1" customFormat="1" ht="12" customHeight="1">
      <c r="A39" s="147" t="s">
        <v>128</v>
      </c>
      <c r="B39" s="153" t="s">
        <v>254</v>
      </c>
      <c r="C39" s="134"/>
      <c r="D39" s="134"/>
    </row>
    <row r="40" spans="1:4" s="1" customFormat="1" ht="12" customHeight="1">
      <c r="A40" s="147" t="s">
        <v>129</v>
      </c>
      <c r="B40" s="153" t="s">
        <v>255</v>
      </c>
      <c r="C40" s="134"/>
      <c r="D40" s="134"/>
    </row>
    <row r="41" spans="1:4" s="1" customFormat="1" ht="12" customHeight="1">
      <c r="A41" s="147" t="s">
        <v>130</v>
      </c>
      <c r="B41" s="155" t="s">
        <v>256</v>
      </c>
      <c r="C41" s="134"/>
      <c r="D41" s="134"/>
    </row>
    <row r="42" spans="1:4" s="1" customFormat="1" ht="12" customHeight="1" thickBot="1">
      <c r="A42" s="148" t="s">
        <v>200</v>
      </c>
      <c r="B42" s="156" t="s">
        <v>386</v>
      </c>
      <c r="C42" s="135"/>
      <c r="D42" s="135">
        <v>13045</v>
      </c>
    </row>
    <row r="43" spans="1:4" s="1" customFormat="1" ht="12" customHeight="1" thickBot="1">
      <c r="A43" s="22" t="s">
        <v>201</v>
      </c>
      <c r="B43" s="263" t="s">
        <v>257</v>
      </c>
      <c r="C43" s="129">
        <f>+C44+C45</f>
        <v>0</v>
      </c>
      <c r="D43" s="129">
        <f>+D44+D45</f>
        <v>0</v>
      </c>
    </row>
    <row r="44" spans="1:4" s="1" customFormat="1" ht="12" customHeight="1">
      <c r="A44" s="17" t="s">
        <v>125</v>
      </c>
      <c r="B44" s="165" t="s">
        <v>258</v>
      </c>
      <c r="C44" s="132"/>
      <c r="D44" s="132"/>
    </row>
    <row r="45" spans="1:4" s="1" customFormat="1" ht="12" customHeight="1" thickBot="1">
      <c r="A45" s="14" t="s">
        <v>126</v>
      </c>
      <c r="B45" s="161" t="s">
        <v>262</v>
      </c>
      <c r="C45" s="131"/>
      <c r="D45" s="131"/>
    </row>
    <row r="46" spans="1:4" s="1" customFormat="1" ht="12" customHeight="1" thickBot="1">
      <c r="A46" s="22" t="s">
        <v>51</v>
      </c>
      <c r="B46" s="263" t="s">
        <v>261</v>
      </c>
      <c r="C46" s="129">
        <f>+C47+C48+C49</f>
        <v>627</v>
      </c>
      <c r="D46" s="129">
        <f>+D47+D48+D49</f>
        <v>157</v>
      </c>
    </row>
    <row r="47" spans="1:4" s="1" customFormat="1" ht="12" customHeight="1">
      <c r="A47" s="17" t="s">
        <v>204</v>
      </c>
      <c r="B47" s="165" t="s">
        <v>202</v>
      </c>
      <c r="C47" s="144"/>
      <c r="D47" s="144"/>
    </row>
    <row r="48" spans="1:4" s="1" customFormat="1" ht="12" customHeight="1">
      <c r="A48" s="15" t="s">
        <v>205</v>
      </c>
      <c r="B48" s="153" t="s">
        <v>203</v>
      </c>
      <c r="C48" s="182">
        <v>627</v>
      </c>
      <c r="D48" s="182">
        <v>157</v>
      </c>
    </row>
    <row r="49" spans="1:4" s="1" customFormat="1" ht="12" customHeight="1" thickBot="1">
      <c r="A49" s="14" t="s">
        <v>319</v>
      </c>
      <c r="B49" s="161" t="s">
        <v>259</v>
      </c>
      <c r="C49" s="136"/>
      <c r="D49" s="136"/>
    </row>
    <row r="50" spans="1:4" s="1" customFormat="1" ht="17.25" customHeight="1" thickBot="1">
      <c r="A50" s="22" t="s">
        <v>206</v>
      </c>
      <c r="B50" s="264" t="s">
        <v>260</v>
      </c>
      <c r="C50" s="183"/>
      <c r="D50" s="183"/>
    </row>
    <row r="51" spans="1:4" s="1" customFormat="1" ht="12" customHeight="1" thickBot="1">
      <c r="A51" s="22" t="s">
        <v>53</v>
      </c>
      <c r="B51" s="25" t="s">
        <v>207</v>
      </c>
      <c r="C51" s="184">
        <f>+C6+C11+C20+C21+C30+C43+C46+C50</f>
        <v>31134</v>
      </c>
      <c r="D51" s="184">
        <f>+D6+D11+D20+D21+D30+D43+D46+D50</f>
        <v>65892</v>
      </c>
    </row>
    <row r="52" spans="1:4" s="1" customFormat="1" ht="12" customHeight="1" thickBot="1">
      <c r="A52" s="157" t="s">
        <v>54</v>
      </c>
      <c r="B52" s="152" t="s">
        <v>263</v>
      </c>
      <c r="C52" s="185">
        <f>+C53+C59</f>
        <v>37234</v>
      </c>
      <c r="D52" s="185">
        <f>+D53+D59</f>
        <v>37234</v>
      </c>
    </row>
    <row r="53" spans="1:4" s="1" customFormat="1" ht="12" customHeight="1">
      <c r="A53" s="265" t="s">
        <v>157</v>
      </c>
      <c r="B53" s="262" t="s">
        <v>349</v>
      </c>
      <c r="C53" s="186">
        <f>+C54+C55+C56+C57+C58</f>
        <v>37234</v>
      </c>
      <c r="D53" s="186">
        <v>37234</v>
      </c>
    </row>
    <row r="54" spans="1:4" s="1" customFormat="1" ht="12" customHeight="1">
      <c r="A54" s="158" t="s">
        <v>279</v>
      </c>
      <c r="B54" s="153" t="s">
        <v>265</v>
      </c>
      <c r="C54" s="182">
        <v>37234</v>
      </c>
      <c r="D54" s="182">
        <v>37234</v>
      </c>
    </row>
    <row r="55" spans="1:4" s="1" customFormat="1" ht="12" customHeight="1">
      <c r="A55" s="158" t="s">
        <v>280</v>
      </c>
      <c r="B55" s="153" t="s">
        <v>266</v>
      </c>
      <c r="C55" s="182"/>
      <c r="D55" s="182"/>
    </row>
    <row r="56" spans="1:4" s="1" customFormat="1" ht="12" customHeight="1">
      <c r="A56" s="158" t="s">
        <v>281</v>
      </c>
      <c r="B56" s="153" t="s">
        <v>267</v>
      </c>
      <c r="C56" s="182"/>
      <c r="D56" s="182"/>
    </row>
    <row r="57" spans="1:4" s="1" customFormat="1" ht="12" customHeight="1">
      <c r="A57" s="158" t="s">
        <v>282</v>
      </c>
      <c r="B57" s="153" t="s">
        <v>268</v>
      </c>
      <c r="C57" s="182"/>
      <c r="D57" s="182"/>
    </row>
    <row r="58" spans="1:4" s="1" customFormat="1" ht="12" customHeight="1">
      <c r="A58" s="158" t="s">
        <v>283</v>
      </c>
      <c r="B58" s="153" t="s">
        <v>269</v>
      </c>
      <c r="C58" s="182"/>
      <c r="D58" s="182"/>
    </row>
    <row r="59" spans="1:4" s="1" customFormat="1" ht="12" customHeight="1">
      <c r="A59" s="159" t="s">
        <v>158</v>
      </c>
      <c r="B59" s="154" t="s">
        <v>348</v>
      </c>
      <c r="C59" s="187">
        <f>+C60+C61+C62+C63+C64</f>
        <v>0</v>
      </c>
      <c r="D59" s="187"/>
    </row>
    <row r="60" spans="1:4" s="1" customFormat="1" ht="12" customHeight="1">
      <c r="A60" s="158" t="s">
        <v>284</v>
      </c>
      <c r="B60" s="153" t="s">
        <v>271</v>
      </c>
      <c r="C60" s="182"/>
      <c r="D60" s="182"/>
    </row>
    <row r="61" spans="1:4" s="1" customFormat="1" ht="12" customHeight="1">
      <c r="A61" s="158" t="s">
        <v>285</v>
      </c>
      <c r="B61" s="153" t="s">
        <v>272</v>
      </c>
      <c r="C61" s="182"/>
      <c r="D61" s="182"/>
    </row>
    <row r="62" spans="1:4" s="1" customFormat="1" ht="12" customHeight="1">
      <c r="A62" s="158" t="s">
        <v>286</v>
      </c>
      <c r="B62" s="153" t="s">
        <v>273</v>
      </c>
      <c r="C62" s="182"/>
      <c r="D62" s="182"/>
    </row>
    <row r="63" spans="1:4" s="1" customFormat="1" ht="12" customHeight="1">
      <c r="A63" s="158" t="s">
        <v>287</v>
      </c>
      <c r="B63" s="153" t="s">
        <v>274</v>
      </c>
      <c r="C63" s="182"/>
      <c r="D63" s="182"/>
    </row>
    <row r="64" spans="1:4" s="1" customFormat="1" ht="12" customHeight="1" thickBot="1">
      <c r="A64" s="160" t="s">
        <v>288</v>
      </c>
      <c r="B64" s="161" t="s">
        <v>275</v>
      </c>
      <c r="C64" s="188"/>
      <c r="D64" s="188"/>
    </row>
    <row r="65" spans="1:4" s="1" customFormat="1" ht="12" customHeight="1" thickBot="1">
      <c r="A65" s="404"/>
      <c r="B65" s="261"/>
      <c r="C65" s="405"/>
      <c r="D65" s="405"/>
    </row>
    <row r="66" spans="1:4" s="1" customFormat="1" ht="12" customHeight="1" thickBot="1">
      <c r="A66" s="162" t="s">
        <v>55</v>
      </c>
      <c r="B66" s="266" t="s">
        <v>346</v>
      </c>
      <c r="C66" s="185">
        <f>+C51+C52</f>
        <v>68368</v>
      </c>
      <c r="D66" s="185">
        <f>+D51+D52</f>
        <v>103126</v>
      </c>
    </row>
    <row r="67" spans="1:4" s="1" customFormat="1" ht="13.5" customHeight="1" thickBot="1">
      <c r="A67" s="163" t="s">
        <v>56</v>
      </c>
      <c r="B67" s="267" t="s">
        <v>277</v>
      </c>
      <c r="C67" s="196"/>
      <c r="D67" s="196"/>
    </row>
    <row r="68" spans="1:4" s="1" customFormat="1" ht="12" customHeight="1" thickBot="1">
      <c r="A68" s="162" t="s">
        <v>57</v>
      </c>
      <c r="B68" s="266" t="s">
        <v>347</v>
      </c>
      <c r="C68" s="197">
        <f>+C66+C67</f>
        <v>68368</v>
      </c>
      <c r="D68" s="197">
        <f>+D66+D67</f>
        <v>103126</v>
      </c>
    </row>
    <row r="69" spans="1:4" s="1" customFormat="1" ht="27.75" customHeight="1">
      <c r="A69" s="406"/>
      <c r="B69" s="552" t="s">
        <v>40</v>
      </c>
      <c r="C69" s="553"/>
      <c r="D69" s="554"/>
    </row>
    <row r="70" spans="1:4" s="1" customFormat="1" ht="12" customHeight="1" thickBot="1">
      <c r="A70" s="406"/>
      <c r="B70" s="259"/>
      <c r="C70" s="555" t="s">
        <v>510</v>
      </c>
      <c r="D70" s="555"/>
    </row>
    <row r="71" spans="1:4" s="1" customFormat="1" ht="12" customHeight="1">
      <c r="A71" s="557" t="s">
        <v>515</v>
      </c>
      <c r="B71" s="559" t="s">
        <v>40</v>
      </c>
      <c r="C71" s="561" t="s">
        <v>513</v>
      </c>
      <c r="D71" s="563" t="s">
        <v>514</v>
      </c>
    </row>
    <row r="72" spans="1:4" s="1" customFormat="1" ht="21.75" customHeight="1" thickBot="1">
      <c r="A72" s="558"/>
      <c r="B72" s="560"/>
      <c r="C72" s="562"/>
      <c r="D72" s="564"/>
    </row>
    <row r="73" spans="1:4" s="1" customFormat="1" ht="12" customHeight="1" thickBot="1">
      <c r="A73" s="407">
        <v>1</v>
      </c>
      <c r="B73" s="103" t="s">
        <v>406</v>
      </c>
      <c r="C73" s="290">
        <v>6076</v>
      </c>
      <c r="D73" s="290">
        <v>6308</v>
      </c>
    </row>
    <row r="74" spans="1:4" s="1" customFormat="1" ht="12" customHeight="1" thickBot="1">
      <c r="A74" s="407">
        <v>2</v>
      </c>
      <c r="B74" s="104" t="s">
        <v>407</v>
      </c>
      <c r="C74" s="290">
        <v>1257</v>
      </c>
      <c r="D74" s="290">
        <v>1257</v>
      </c>
    </row>
    <row r="75" spans="1:4" s="1" customFormat="1" ht="12" customHeight="1" thickBot="1">
      <c r="A75" s="407">
        <v>3</v>
      </c>
      <c r="B75" s="104" t="s">
        <v>509</v>
      </c>
      <c r="C75" s="290">
        <v>1996</v>
      </c>
      <c r="D75" s="290">
        <v>1997</v>
      </c>
    </row>
    <row r="76" spans="1:4" s="1" customFormat="1" ht="12" customHeight="1" thickBot="1">
      <c r="A76" s="407">
        <v>4</v>
      </c>
      <c r="B76" s="104" t="s">
        <v>408</v>
      </c>
      <c r="C76" s="290">
        <v>560</v>
      </c>
      <c r="D76" s="290">
        <v>560</v>
      </c>
    </row>
    <row r="77" spans="1:4" s="1" customFormat="1" ht="12" customHeight="1" thickBot="1">
      <c r="A77" s="407">
        <v>5</v>
      </c>
      <c r="B77" s="104" t="s">
        <v>419</v>
      </c>
      <c r="C77" s="290"/>
      <c r="D77" s="290">
        <v>987</v>
      </c>
    </row>
    <row r="78" spans="1:4" s="1" customFormat="1" ht="13.5" customHeight="1" thickBot="1">
      <c r="A78" s="408">
        <v>6</v>
      </c>
      <c r="B78" s="35" t="s">
        <v>77</v>
      </c>
      <c r="C78" s="45">
        <f>SUM(C73:C77)</f>
        <v>9889</v>
      </c>
      <c r="D78" s="45">
        <f>SUM(D73:D77)</f>
        <v>11109</v>
      </c>
    </row>
    <row r="79" spans="1:4" ht="16.5" customHeight="1">
      <c r="A79" s="550" t="s">
        <v>73</v>
      </c>
      <c r="B79" s="550"/>
      <c r="C79" s="550"/>
      <c r="D79" s="551"/>
    </row>
    <row r="80" spans="1:4" s="202" customFormat="1" ht="16.5" customHeight="1" thickBot="1">
      <c r="A80" s="568" t="s">
        <v>440</v>
      </c>
      <c r="B80" s="568"/>
      <c r="C80" s="113" t="s">
        <v>311</v>
      </c>
      <c r="D80" s="113"/>
    </row>
    <row r="81" spans="1:4" ht="38.1" customHeight="1" thickBot="1">
      <c r="A81" s="26" t="s">
        <v>42</v>
      </c>
      <c r="B81" s="27" t="s">
        <v>74</v>
      </c>
      <c r="C81" s="38" t="s">
        <v>449</v>
      </c>
      <c r="D81" s="38" t="s">
        <v>511</v>
      </c>
    </row>
    <row r="82" spans="1:4" s="39" customFormat="1" ht="12" customHeight="1" thickBot="1">
      <c r="A82" s="32" t="s">
        <v>435</v>
      </c>
      <c r="B82" s="33" t="s">
        <v>291</v>
      </c>
      <c r="C82" s="34" t="s">
        <v>437</v>
      </c>
      <c r="D82" s="34" t="s">
        <v>438</v>
      </c>
    </row>
    <row r="83" spans="1:4" ht="12" customHeight="1" thickBot="1">
      <c r="A83" s="24" t="s">
        <v>44</v>
      </c>
      <c r="B83" s="31" t="s">
        <v>208</v>
      </c>
      <c r="C83" s="173">
        <f>+C84+C85+C86+C87+C88</f>
        <v>40480</v>
      </c>
      <c r="D83" s="173">
        <f>+D84+D85+D86+D87+D88</f>
        <v>61914</v>
      </c>
    </row>
    <row r="84" spans="1:4" ht="12" customHeight="1">
      <c r="A84" s="19" t="s">
        <v>131</v>
      </c>
      <c r="B84" s="11" t="s">
        <v>75</v>
      </c>
      <c r="C84" s="175">
        <v>9230</v>
      </c>
      <c r="D84" s="175">
        <v>23615</v>
      </c>
    </row>
    <row r="85" spans="1:4" ht="12" customHeight="1">
      <c r="A85" s="15" t="s">
        <v>132</v>
      </c>
      <c r="B85" s="8" t="s">
        <v>209</v>
      </c>
      <c r="C85" s="176">
        <v>1713</v>
      </c>
      <c r="D85" s="176">
        <v>3655</v>
      </c>
    </row>
    <row r="86" spans="1:4" ht="12" customHeight="1">
      <c r="A86" s="15" t="s">
        <v>133</v>
      </c>
      <c r="B86" s="8" t="s">
        <v>155</v>
      </c>
      <c r="C86" s="181">
        <v>13974</v>
      </c>
      <c r="D86" s="181">
        <v>18135</v>
      </c>
    </row>
    <row r="87" spans="1:4" ht="12" customHeight="1">
      <c r="A87" s="15" t="s">
        <v>134</v>
      </c>
      <c r="B87" s="12" t="s">
        <v>210</v>
      </c>
      <c r="C87" s="181"/>
      <c r="D87" s="181"/>
    </row>
    <row r="88" spans="1:4" ht="12" customHeight="1">
      <c r="A88" s="15" t="s">
        <v>145</v>
      </c>
      <c r="B88" s="21" t="s">
        <v>211</v>
      </c>
      <c r="C88" s="181">
        <v>15563</v>
      </c>
      <c r="D88" s="181">
        <v>16509</v>
      </c>
    </row>
    <row r="89" spans="1:4" ht="12" customHeight="1">
      <c r="A89" s="15" t="s">
        <v>135</v>
      </c>
      <c r="B89" s="8" t="s">
        <v>233</v>
      </c>
      <c r="C89" s="181">
        <v>0</v>
      </c>
      <c r="D89" s="181"/>
    </row>
    <row r="90" spans="1:4" ht="12" customHeight="1">
      <c r="A90" s="15" t="s">
        <v>136</v>
      </c>
      <c r="B90" s="114" t="s">
        <v>234</v>
      </c>
      <c r="C90" s="181">
        <v>1652</v>
      </c>
      <c r="D90" s="181">
        <v>1652</v>
      </c>
    </row>
    <row r="91" spans="1:4" ht="12" customHeight="1">
      <c r="A91" s="15" t="s">
        <v>146</v>
      </c>
      <c r="B91" s="114" t="s">
        <v>290</v>
      </c>
      <c r="C91" s="181">
        <v>11191</v>
      </c>
      <c r="D91" s="181">
        <v>12137</v>
      </c>
    </row>
    <row r="92" spans="1:4" ht="12" customHeight="1">
      <c r="A92" s="15" t="s">
        <v>147</v>
      </c>
      <c r="B92" s="115" t="s">
        <v>235</v>
      </c>
      <c r="C92" s="181">
        <v>2720</v>
      </c>
      <c r="D92" s="181">
        <v>2720</v>
      </c>
    </row>
    <row r="93" spans="1:4" ht="12" customHeight="1">
      <c r="A93" s="14" t="s">
        <v>148</v>
      </c>
      <c r="B93" s="116" t="s">
        <v>236</v>
      </c>
      <c r="C93" s="181"/>
      <c r="D93" s="181"/>
    </row>
    <row r="94" spans="1:4" ht="12" customHeight="1">
      <c r="A94" s="15" t="s">
        <v>149</v>
      </c>
      <c r="B94" s="116" t="s">
        <v>237</v>
      </c>
      <c r="C94" s="181"/>
      <c r="D94" s="181"/>
    </row>
    <row r="95" spans="1:4" ht="12" customHeight="1" thickBot="1">
      <c r="A95" s="20" t="s">
        <v>151</v>
      </c>
      <c r="B95" s="117" t="s">
        <v>238</v>
      </c>
      <c r="C95" s="190"/>
      <c r="D95" s="190"/>
    </row>
    <row r="96" spans="1:4" ht="12" customHeight="1" thickBot="1">
      <c r="A96" s="22" t="s">
        <v>45</v>
      </c>
      <c r="B96" s="30" t="s">
        <v>320</v>
      </c>
      <c r="C96" s="174">
        <f>+C97+C98+C99</f>
        <v>11396</v>
      </c>
      <c r="D96" s="174">
        <f>+D97+D98+D99</f>
        <v>23971</v>
      </c>
    </row>
    <row r="97" spans="1:4" ht="12" customHeight="1">
      <c r="A97" s="17" t="s">
        <v>137</v>
      </c>
      <c r="B97" s="8" t="s">
        <v>291</v>
      </c>
      <c r="C97" s="180">
        <v>8669</v>
      </c>
      <c r="D97" s="180">
        <v>19080</v>
      </c>
    </row>
    <row r="98" spans="1:4" ht="12" customHeight="1">
      <c r="A98" s="17" t="s">
        <v>138</v>
      </c>
      <c r="B98" s="13" t="s">
        <v>213</v>
      </c>
      <c r="C98" s="176">
        <v>1500</v>
      </c>
      <c r="D98" s="176">
        <v>4134</v>
      </c>
    </row>
    <row r="99" spans="1:4" ht="12" customHeight="1">
      <c r="A99" s="17" t="s">
        <v>139</v>
      </c>
      <c r="B99" s="153" t="s">
        <v>321</v>
      </c>
      <c r="C99" s="130">
        <v>1227</v>
      </c>
      <c r="D99" s="130">
        <v>757</v>
      </c>
    </row>
    <row r="100" spans="1:4" ht="12" customHeight="1">
      <c r="A100" s="17" t="s">
        <v>140</v>
      </c>
      <c r="B100" s="153" t="s">
        <v>387</v>
      </c>
      <c r="C100" s="130"/>
      <c r="D100" s="130"/>
    </row>
    <row r="101" spans="1:4" ht="12" customHeight="1">
      <c r="A101" s="17" t="s">
        <v>141</v>
      </c>
      <c r="B101" s="153" t="s">
        <v>322</v>
      </c>
      <c r="C101" s="130">
        <v>1227</v>
      </c>
      <c r="D101" s="130">
        <v>757</v>
      </c>
    </row>
    <row r="102" spans="1:4">
      <c r="A102" s="17" t="s">
        <v>150</v>
      </c>
      <c r="B102" s="153" t="s">
        <v>323</v>
      </c>
      <c r="C102" s="130"/>
      <c r="D102" s="130"/>
    </row>
    <row r="103" spans="1:4" ht="12" customHeight="1">
      <c r="A103" s="17" t="s">
        <v>152</v>
      </c>
      <c r="B103" s="268" t="s">
        <v>295</v>
      </c>
      <c r="C103" s="130"/>
      <c r="D103" s="130"/>
    </row>
    <row r="104" spans="1:4" ht="12" customHeight="1">
      <c r="A104" s="17" t="s">
        <v>214</v>
      </c>
      <c r="B104" s="268" t="s">
        <v>296</v>
      </c>
      <c r="C104" s="130"/>
      <c r="D104" s="130"/>
    </row>
    <row r="105" spans="1:4" ht="12" customHeight="1">
      <c r="A105" s="17" t="s">
        <v>215</v>
      </c>
      <c r="B105" s="268" t="s">
        <v>294</v>
      </c>
      <c r="C105" s="130"/>
      <c r="D105" s="130"/>
    </row>
    <row r="106" spans="1:4" ht="24" customHeight="1" thickBot="1">
      <c r="A106" s="14" t="s">
        <v>216</v>
      </c>
      <c r="B106" s="269" t="s">
        <v>293</v>
      </c>
      <c r="C106" s="133"/>
      <c r="D106" s="133"/>
    </row>
    <row r="107" spans="1:4" ht="12" customHeight="1" thickBot="1">
      <c r="A107" s="22" t="s">
        <v>46</v>
      </c>
      <c r="B107" s="109" t="s">
        <v>324</v>
      </c>
      <c r="C107" s="174">
        <f>+C108+C109</f>
        <v>16492</v>
      </c>
      <c r="D107" s="174">
        <f>+D108+D109</f>
        <v>17241</v>
      </c>
    </row>
    <row r="108" spans="1:4" ht="12" customHeight="1">
      <c r="A108" s="17" t="s">
        <v>111</v>
      </c>
      <c r="B108" s="10" t="s">
        <v>88</v>
      </c>
      <c r="C108" s="180">
        <v>14492</v>
      </c>
      <c r="D108" s="180">
        <v>15241</v>
      </c>
    </row>
    <row r="109" spans="1:4" ht="12" customHeight="1" thickBot="1">
      <c r="A109" s="18" t="s">
        <v>112</v>
      </c>
      <c r="B109" s="13" t="s">
        <v>89</v>
      </c>
      <c r="C109" s="181">
        <v>2000</v>
      </c>
      <c r="D109" s="181">
        <v>2000</v>
      </c>
    </row>
    <row r="110" spans="1:4" s="151" customFormat="1" ht="12" customHeight="1" thickBot="1">
      <c r="A110" s="157" t="s">
        <v>47</v>
      </c>
      <c r="B110" s="152" t="s">
        <v>297</v>
      </c>
      <c r="C110" s="280"/>
      <c r="D110" s="280"/>
    </row>
    <row r="111" spans="1:4" ht="12" customHeight="1" thickBot="1">
      <c r="A111" s="149" t="s">
        <v>48</v>
      </c>
      <c r="B111" s="150" t="s">
        <v>162</v>
      </c>
      <c r="C111" s="173">
        <f>+C83+C96+C107+C110</f>
        <v>68368</v>
      </c>
      <c r="D111" s="173">
        <f>+D83+D96+D107+D110</f>
        <v>103126</v>
      </c>
    </row>
    <row r="112" spans="1:4" ht="12" customHeight="1" thickBot="1">
      <c r="A112" s="157" t="s">
        <v>49</v>
      </c>
      <c r="B112" s="152" t="s">
        <v>388</v>
      </c>
      <c r="C112" s="174">
        <f>+C113+C121</f>
        <v>0</v>
      </c>
      <c r="D112" s="174"/>
    </row>
    <row r="113" spans="1:4" ht="12" customHeight="1" thickBot="1">
      <c r="A113" s="171" t="s">
        <v>118</v>
      </c>
      <c r="B113" s="270" t="s">
        <v>389</v>
      </c>
      <c r="C113" s="285">
        <f>+C114+C115+C116+C117+C118+C119+C120</f>
        <v>0</v>
      </c>
      <c r="D113" s="285"/>
    </row>
    <row r="114" spans="1:4" ht="12" customHeight="1">
      <c r="A114" s="164" t="s">
        <v>121</v>
      </c>
      <c r="B114" s="165" t="s">
        <v>298</v>
      </c>
      <c r="C114" s="198"/>
      <c r="D114" s="198"/>
    </row>
    <row r="115" spans="1:4" ht="12" customHeight="1">
      <c r="A115" s="158" t="s">
        <v>122</v>
      </c>
      <c r="B115" s="153" t="s">
        <v>299</v>
      </c>
      <c r="C115" s="199"/>
      <c r="D115" s="199"/>
    </row>
    <row r="116" spans="1:4" ht="12" customHeight="1">
      <c r="A116" s="158" t="s">
        <v>123</v>
      </c>
      <c r="B116" s="153" t="s">
        <v>300</v>
      </c>
      <c r="C116" s="199"/>
      <c r="D116" s="199"/>
    </row>
    <row r="117" spans="1:4" ht="12" customHeight="1">
      <c r="A117" s="158" t="s">
        <v>124</v>
      </c>
      <c r="B117" s="153" t="s">
        <v>301</v>
      </c>
      <c r="C117" s="199"/>
      <c r="D117" s="199"/>
    </row>
    <row r="118" spans="1:4" ht="12" customHeight="1">
      <c r="A118" s="158" t="s">
        <v>199</v>
      </c>
      <c r="B118" s="153" t="s">
        <v>302</v>
      </c>
      <c r="C118" s="199"/>
      <c r="D118" s="199"/>
    </row>
    <row r="119" spans="1:4" ht="12" customHeight="1">
      <c r="A119" s="158" t="s">
        <v>217</v>
      </c>
      <c r="B119" s="153" t="s">
        <v>303</v>
      </c>
      <c r="C119" s="199"/>
      <c r="D119" s="199"/>
    </row>
    <row r="120" spans="1:4" ht="12" customHeight="1" thickBot="1">
      <c r="A120" s="166" t="s">
        <v>218</v>
      </c>
      <c r="B120" s="167" t="s">
        <v>304</v>
      </c>
      <c r="C120" s="200"/>
      <c r="D120" s="200"/>
    </row>
    <row r="121" spans="1:4" ht="12" customHeight="1" thickBot="1">
      <c r="A121" s="171" t="s">
        <v>119</v>
      </c>
      <c r="B121" s="270" t="s">
        <v>390</v>
      </c>
      <c r="C121" s="285">
        <f>+C122+C123+C124+C125+C126+C127+C128+C129</f>
        <v>0</v>
      </c>
      <c r="D121" s="285"/>
    </row>
    <row r="122" spans="1:4" ht="12" customHeight="1">
      <c r="A122" s="164" t="s">
        <v>127</v>
      </c>
      <c r="B122" s="165" t="s">
        <v>298</v>
      </c>
      <c r="C122" s="198"/>
      <c r="D122" s="198"/>
    </row>
    <row r="123" spans="1:4" ht="12" customHeight="1">
      <c r="A123" s="158" t="s">
        <v>128</v>
      </c>
      <c r="B123" s="153" t="s">
        <v>305</v>
      </c>
      <c r="C123" s="199"/>
      <c r="D123" s="199"/>
    </row>
    <row r="124" spans="1:4" ht="12" customHeight="1">
      <c r="A124" s="158" t="s">
        <v>129</v>
      </c>
      <c r="B124" s="153" t="s">
        <v>300</v>
      </c>
      <c r="C124" s="199"/>
      <c r="D124" s="199"/>
    </row>
    <row r="125" spans="1:4" ht="12" customHeight="1">
      <c r="A125" s="158" t="s">
        <v>130</v>
      </c>
      <c r="B125" s="153" t="s">
        <v>301</v>
      </c>
      <c r="C125" s="199"/>
      <c r="D125" s="199"/>
    </row>
    <row r="126" spans="1:4" ht="12" customHeight="1">
      <c r="A126" s="158" t="s">
        <v>200</v>
      </c>
      <c r="B126" s="153" t="s">
        <v>302</v>
      </c>
      <c r="C126" s="199"/>
      <c r="D126" s="199"/>
    </row>
    <row r="127" spans="1:4" ht="12" customHeight="1">
      <c r="A127" s="158" t="s">
        <v>219</v>
      </c>
      <c r="B127" s="153" t="s">
        <v>306</v>
      </c>
      <c r="C127" s="199"/>
      <c r="D127" s="199"/>
    </row>
    <row r="128" spans="1:4" ht="12" customHeight="1">
      <c r="A128" s="158" t="s">
        <v>220</v>
      </c>
      <c r="B128" s="153" t="s">
        <v>304</v>
      </c>
      <c r="C128" s="199"/>
      <c r="D128" s="199"/>
    </row>
    <row r="129" spans="1:7" ht="12" customHeight="1" thickBot="1">
      <c r="A129" s="166" t="s">
        <v>221</v>
      </c>
      <c r="B129" s="167" t="s">
        <v>391</v>
      </c>
      <c r="C129" s="200"/>
      <c r="D129" s="200"/>
    </row>
    <row r="130" spans="1:7" ht="12" customHeight="1" thickBot="1">
      <c r="A130" s="157" t="s">
        <v>50</v>
      </c>
      <c r="B130" s="266" t="s">
        <v>307</v>
      </c>
      <c r="C130" s="191">
        <f>+C111+C112</f>
        <v>68368</v>
      </c>
      <c r="D130" s="191">
        <f>+D111+D112</f>
        <v>103126</v>
      </c>
    </row>
    <row r="131" spans="1:7" ht="15" customHeight="1" thickBot="1">
      <c r="A131" s="157" t="s">
        <v>51</v>
      </c>
      <c r="B131" s="266" t="s">
        <v>308</v>
      </c>
      <c r="C131" s="192"/>
      <c r="D131" s="192"/>
      <c r="E131" s="110"/>
      <c r="F131" s="110"/>
      <c r="G131" s="110"/>
    </row>
    <row r="132" spans="1:7" s="1" customFormat="1" ht="12.9" customHeight="1" thickBot="1">
      <c r="A132" s="168" t="s">
        <v>52</v>
      </c>
      <c r="B132" s="267" t="s">
        <v>309</v>
      </c>
      <c r="C132" s="185">
        <f>+C130+C131</f>
        <v>68368</v>
      </c>
      <c r="D132" s="185">
        <f>+D130+D131</f>
        <v>103126</v>
      </c>
    </row>
    <row r="133" spans="1:7" ht="7.5" customHeight="1">
      <c r="A133" s="271"/>
      <c r="B133" s="271"/>
      <c r="C133" s="272"/>
      <c r="D133" s="272"/>
    </row>
    <row r="134" spans="1:7">
      <c r="A134" s="569" t="s">
        <v>165</v>
      </c>
      <c r="B134" s="569"/>
      <c r="C134" s="569"/>
      <c r="D134" s="37"/>
    </row>
    <row r="135" spans="1:7" ht="15" customHeight="1" thickBot="1">
      <c r="A135" s="567"/>
      <c r="B135" s="567"/>
      <c r="C135" s="195" t="s">
        <v>311</v>
      </c>
      <c r="D135" s="195"/>
    </row>
    <row r="136" spans="1:7" ht="13.5" customHeight="1" thickBot="1">
      <c r="A136" s="22">
        <v>1</v>
      </c>
      <c r="B136" s="30" t="s">
        <v>228</v>
      </c>
      <c r="C136" s="193">
        <f>+C51-C111</f>
        <v>-37234</v>
      </c>
      <c r="D136" s="193">
        <f>+D51-D111</f>
        <v>-37234</v>
      </c>
    </row>
    <row r="137" spans="1:7" ht="7.5" customHeight="1">
      <c r="A137" s="271"/>
      <c r="B137" s="271"/>
      <c r="C137" s="272"/>
      <c r="D137" s="272"/>
    </row>
    <row r="138" spans="1:7">
      <c r="A138" s="556" t="s">
        <v>310</v>
      </c>
      <c r="B138" s="556"/>
      <c r="C138" s="556"/>
      <c r="D138"/>
    </row>
    <row r="139" spans="1:7" ht="12.75" customHeight="1" thickBot="1">
      <c r="A139" s="566"/>
      <c r="B139" s="566"/>
      <c r="C139" s="201" t="s">
        <v>311</v>
      </c>
      <c r="D139" s="201"/>
    </row>
    <row r="140" spans="1:7" ht="13.5" customHeight="1" thickBot="1">
      <c r="A140" s="157" t="s">
        <v>44</v>
      </c>
      <c r="B140" s="169" t="s">
        <v>392</v>
      </c>
      <c r="C140" s="191">
        <f ca="1">IF('2. mell  '!C32&lt;&gt;"-",'2. mell  '!C32,0)</f>
        <v>0</v>
      </c>
      <c r="D140" s="191"/>
    </row>
    <row r="141" spans="1:7" ht="13.5" customHeight="1" thickBot="1">
      <c r="A141" s="157" t="s">
        <v>45</v>
      </c>
      <c r="B141" s="169" t="s">
        <v>393</v>
      </c>
      <c r="C141" s="191">
        <f ca="1">IF('2.mell 2. old '!C38&lt;&gt;"-",'2.mell 2. old '!C38,0)</f>
        <v>0</v>
      </c>
      <c r="D141" s="191"/>
    </row>
    <row r="142" spans="1:7" ht="13.5" customHeight="1" thickBot="1">
      <c r="A142" s="157" t="s">
        <v>46</v>
      </c>
      <c r="B142" s="169" t="s">
        <v>325</v>
      </c>
      <c r="C142" s="191">
        <f>C141+C140</f>
        <v>0</v>
      </c>
      <c r="D142" s="191"/>
    </row>
    <row r="143" spans="1:7" ht="7.5" customHeight="1">
      <c r="A143" s="273"/>
      <c r="B143" s="274"/>
      <c r="C143" s="275"/>
      <c r="D143" s="275"/>
    </row>
    <row r="144" spans="1:7">
      <c r="A144" s="565" t="s">
        <v>312</v>
      </c>
      <c r="B144" s="565"/>
      <c r="C144" s="565"/>
      <c r="D144" s="37"/>
    </row>
    <row r="145" spans="1:4" ht="12.75" customHeight="1" thickBot="1">
      <c r="A145" s="566"/>
      <c r="B145" s="566"/>
      <c r="C145" s="201" t="s">
        <v>311</v>
      </c>
      <c r="D145" s="201"/>
    </row>
    <row r="146" spans="1:4" ht="12.75" customHeight="1" thickBot="1">
      <c r="A146" s="157" t="s">
        <v>44</v>
      </c>
      <c r="B146" s="169" t="s">
        <v>394</v>
      </c>
      <c r="C146" s="191">
        <f>+C147-C150</f>
        <v>37234</v>
      </c>
      <c r="D146" s="191">
        <f>+D147-D150</f>
        <v>37234</v>
      </c>
    </row>
    <row r="147" spans="1:4" ht="12.75" customHeight="1" thickBot="1">
      <c r="A147" s="170" t="s">
        <v>131</v>
      </c>
      <c r="B147" s="276" t="s">
        <v>313</v>
      </c>
      <c r="C147" s="284">
        <f>+C52</f>
        <v>37234</v>
      </c>
      <c r="D147" s="284">
        <v>37234</v>
      </c>
    </row>
    <row r="148" spans="1:4" ht="12.75" customHeight="1" thickBot="1">
      <c r="A148" s="171" t="s">
        <v>229</v>
      </c>
      <c r="B148" s="277" t="s">
        <v>314</v>
      </c>
      <c r="C148" s="194">
        <f ca="1">+'2. mell  '!C27</f>
        <v>26465</v>
      </c>
      <c r="D148" s="194">
        <v>26465</v>
      </c>
    </row>
    <row r="149" spans="1:4" ht="12.75" customHeight="1" thickBot="1">
      <c r="A149" s="171" t="s">
        <v>230</v>
      </c>
      <c r="B149" s="277" t="s">
        <v>315</v>
      </c>
      <c r="C149" s="194">
        <f ca="1">+'2.mell 2. old '!C33</f>
        <v>10769</v>
      </c>
      <c r="D149" s="194">
        <v>10769</v>
      </c>
    </row>
    <row r="150" spans="1:4" ht="12.75" customHeight="1" thickBot="1">
      <c r="A150" s="170" t="s">
        <v>132</v>
      </c>
      <c r="B150" s="276" t="s">
        <v>316</v>
      </c>
      <c r="C150" s="284">
        <f ca="1">+C112</f>
        <v>0</v>
      </c>
      <c r="D150" s="284"/>
    </row>
    <row r="151" spans="1:4" ht="12.75" customHeight="1" thickBot="1">
      <c r="A151" s="171" t="s">
        <v>231</v>
      </c>
      <c r="B151" s="277" t="s">
        <v>317</v>
      </c>
      <c r="C151" s="194">
        <f ca="1">+'2. mell  '!F27</f>
        <v>0</v>
      </c>
      <c r="D151" s="194"/>
    </row>
    <row r="152" spans="1:4" ht="12.75" customHeight="1" thickBot="1">
      <c r="A152" s="171" t="s">
        <v>232</v>
      </c>
      <c r="B152" s="277" t="s">
        <v>318</v>
      </c>
      <c r="C152" s="194">
        <f ca="1">+'2.mell 2. old '!F33</f>
        <v>0</v>
      </c>
      <c r="D152" s="194"/>
    </row>
  </sheetData>
  <mergeCells count="17">
    <mergeCell ref="A144:C144"/>
    <mergeCell ref="A145:B145"/>
    <mergeCell ref="A139:B139"/>
    <mergeCell ref="A2:B2"/>
    <mergeCell ref="A80:B80"/>
    <mergeCell ref="A134:C134"/>
    <mergeCell ref="A135:B135"/>
    <mergeCell ref="C2:D2"/>
    <mergeCell ref="A1:D1"/>
    <mergeCell ref="B69:D69"/>
    <mergeCell ref="C70:D70"/>
    <mergeCell ref="A138:C138"/>
    <mergeCell ref="A79:D79"/>
    <mergeCell ref="A71:A72"/>
    <mergeCell ref="B71:B72"/>
    <mergeCell ref="C71:C72"/>
    <mergeCell ref="D71:D72"/>
  </mergeCells>
  <phoneticPr fontId="0" type="noConversion"/>
  <printOptions horizontalCentered="1"/>
  <pageMargins left="0.78740157480314965" right="0.8598958333333333" top="0.71770833333333328" bottom="0.86614173228346458" header="0.28437499999999999" footer="0.59055118110236227"/>
  <pageSetup paperSize="9" scale="65" fitToHeight="2" orientation="portrait" r:id="rId1"/>
  <headerFooter differentOddEven="1" alignWithMargins="0">
    <oddHeader>&amp;C&amp;"Times New Roman CE,Félkövér"&amp;12           &amp;11 &amp;12
Csikvánd Község Önkormányzat
2013. ÉVI KÖLTSÉGVETÉSÉNEK ÖSSZEVONT MÉRLEGE&amp;10
&amp;R&amp;"Times New Roman CE,Félkövér dőlt"&amp;11 1. melléklet a ........./2013. (IX. ..... .) önkormányzati rendelethez</oddHeader>
  </headerFooter>
  <rowBreaks count="1" manualBreakCount="1">
    <brk id="7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G127"/>
  <sheetViews>
    <sheetView view="pageLayout" topLeftCell="C69" zoomScaleNormal="100" zoomScaleSheetLayoutView="130" workbookViewId="0">
      <selection activeCell="E72" sqref="E72"/>
    </sheetView>
  </sheetViews>
  <sheetFormatPr defaultColWidth="9.33203125" defaultRowHeight="15.6"/>
  <cols>
    <col min="1" max="1" width="9" style="278" customWidth="1"/>
    <col min="2" max="2" width="91.6640625" style="278" customWidth="1"/>
    <col min="3" max="4" width="21.6640625" style="279" customWidth="1"/>
    <col min="5" max="16384" width="9.33203125" style="37"/>
  </cols>
  <sheetData>
    <row r="1" spans="1:4" ht="15.9" customHeight="1">
      <c r="A1" s="571" t="s">
        <v>41</v>
      </c>
      <c r="B1" s="571"/>
      <c r="C1" s="571"/>
      <c r="D1" s="37"/>
    </row>
    <row r="2" spans="1:4" ht="15.9" customHeight="1" thickBot="1">
      <c r="A2" s="567" t="s">
        <v>441</v>
      </c>
      <c r="B2" s="567"/>
      <c r="C2" s="195" t="s">
        <v>311</v>
      </c>
      <c r="D2" s="195"/>
    </row>
    <row r="3" spans="1:4" ht="38.1" customHeight="1" thickBot="1">
      <c r="A3" s="26" t="s">
        <v>97</v>
      </c>
      <c r="B3" s="27" t="s">
        <v>43</v>
      </c>
      <c r="C3" s="38" t="s">
        <v>449</v>
      </c>
      <c r="D3" s="38" t="s">
        <v>511</v>
      </c>
    </row>
    <row r="4" spans="1:4" s="39" customFormat="1" ht="12" customHeight="1" thickBot="1">
      <c r="A4" s="32" t="s">
        <v>435</v>
      </c>
      <c r="B4" s="33" t="s">
        <v>436</v>
      </c>
      <c r="C4" s="34" t="s">
        <v>437</v>
      </c>
      <c r="D4" s="34" t="s">
        <v>438</v>
      </c>
    </row>
    <row r="5" spans="1:4" s="1" customFormat="1" ht="12" customHeight="1" thickBot="1">
      <c r="A5" s="24" t="s">
        <v>44</v>
      </c>
      <c r="B5" s="23" t="s">
        <v>169</v>
      </c>
      <c r="C5" s="173">
        <f>+C6+C11+C20</f>
        <v>18741</v>
      </c>
      <c r="D5" s="173">
        <v>19254</v>
      </c>
    </row>
    <row r="6" spans="1:4" s="1" customFormat="1" ht="12" customHeight="1" thickBot="1">
      <c r="A6" s="22" t="s">
        <v>45</v>
      </c>
      <c r="B6" s="152" t="s">
        <v>381</v>
      </c>
      <c r="C6" s="129">
        <f>+C7+C8+C9+C10</f>
        <v>15960</v>
      </c>
      <c r="D6" s="129">
        <v>15960</v>
      </c>
    </row>
    <row r="7" spans="1:4" s="1" customFormat="1" ht="12" customHeight="1">
      <c r="A7" s="15" t="s">
        <v>137</v>
      </c>
      <c r="B7" s="260" t="s">
        <v>85</v>
      </c>
      <c r="C7" s="130">
        <v>15920</v>
      </c>
      <c r="D7" s="130">
        <v>15920</v>
      </c>
    </row>
    <row r="8" spans="1:4" s="1" customFormat="1" ht="12" customHeight="1">
      <c r="A8" s="15" t="s">
        <v>138</v>
      </c>
      <c r="B8" s="165" t="s">
        <v>110</v>
      </c>
      <c r="C8" s="130"/>
      <c r="D8" s="130"/>
    </row>
    <row r="9" spans="1:4" s="1" customFormat="1" ht="12" customHeight="1">
      <c r="A9" s="15" t="s">
        <v>139</v>
      </c>
      <c r="B9" s="165" t="s">
        <v>170</v>
      </c>
      <c r="C9" s="130">
        <v>24</v>
      </c>
      <c r="D9" s="130">
        <v>24</v>
      </c>
    </row>
    <row r="10" spans="1:4" s="1" customFormat="1" ht="12" customHeight="1" thickBot="1">
      <c r="A10" s="15" t="s">
        <v>140</v>
      </c>
      <c r="B10" s="261" t="s">
        <v>171</v>
      </c>
      <c r="C10" s="130">
        <v>16</v>
      </c>
      <c r="D10" s="130">
        <v>16</v>
      </c>
    </row>
    <row r="11" spans="1:4" s="1" customFormat="1" ht="12" customHeight="1" thickBot="1">
      <c r="A11" s="22" t="s">
        <v>46</v>
      </c>
      <c r="B11" s="23" t="s">
        <v>172</v>
      </c>
      <c r="C11" s="174">
        <f>+C12+C13+C14+C15+C16+C17+C18+C19</f>
        <v>1661</v>
      </c>
      <c r="D11" s="174">
        <v>2174</v>
      </c>
    </row>
    <row r="12" spans="1:4" s="1" customFormat="1" ht="12" customHeight="1">
      <c r="A12" s="19" t="s">
        <v>111</v>
      </c>
      <c r="B12" s="11" t="s">
        <v>177</v>
      </c>
      <c r="C12" s="175">
        <v>1500</v>
      </c>
      <c r="D12" s="175">
        <v>1500</v>
      </c>
    </row>
    <row r="13" spans="1:4" s="1" customFormat="1" ht="12" customHeight="1">
      <c r="A13" s="15" t="s">
        <v>112</v>
      </c>
      <c r="B13" s="8" t="s">
        <v>178</v>
      </c>
      <c r="C13" s="176"/>
      <c r="D13" s="176"/>
    </row>
    <row r="14" spans="1:4" s="1" customFormat="1" ht="12" customHeight="1">
      <c r="A14" s="15" t="s">
        <v>113</v>
      </c>
      <c r="B14" s="8" t="s">
        <v>179</v>
      </c>
      <c r="C14" s="176"/>
      <c r="D14" s="176">
        <v>213</v>
      </c>
    </row>
    <row r="15" spans="1:4" s="1" customFormat="1" ht="12" customHeight="1">
      <c r="A15" s="15" t="s">
        <v>114</v>
      </c>
      <c r="B15" s="8" t="s">
        <v>180</v>
      </c>
      <c r="C15" s="176"/>
      <c r="D15" s="176"/>
    </row>
    <row r="16" spans="1:4" s="1" customFormat="1" ht="12" customHeight="1">
      <c r="A16" s="14" t="s">
        <v>173</v>
      </c>
      <c r="B16" s="7" t="s">
        <v>181</v>
      </c>
      <c r="C16" s="177"/>
      <c r="D16" s="177"/>
    </row>
    <row r="17" spans="1:4" s="1" customFormat="1" ht="12" customHeight="1">
      <c r="A17" s="15" t="s">
        <v>174</v>
      </c>
      <c r="B17" s="8" t="s">
        <v>250</v>
      </c>
      <c r="C17" s="176"/>
      <c r="D17" s="176"/>
    </row>
    <row r="18" spans="1:4" s="1" customFormat="1" ht="12" customHeight="1">
      <c r="A18" s="15" t="s">
        <v>175</v>
      </c>
      <c r="B18" s="8" t="s">
        <v>182</v>
      </c>
      <c r="C18" s="176">
        <v>140</v>
      </c>
      <c r="D18" s="176">
        <v>440</v>
      </c>
    </row>
    <row r="19" spans="1:4" s="1" customFormat="1" ht="12" customHeight="1" thickBot="1">
      <c r="A19" s="16" t="s">
        <v>176</v>
      </c>
      <c r="B19" s="9" t="s">
        <v>183</v>
      </c>
      <c r="C19" s="178">
        <v>21</v>
      </c>
      <c r="D19" s="178">
        <v>21</v>
      </c>
    </row>
    <row r="20" spans="1:4" s="1" customFormat="1" ht="12" customHeight="1" thickBot="1">
      <c r="A20" s="22" t="s">
        <v>184</v>
      </c>
      <c r="B20" s="23" t="s">
        <v>251</v>
      </c>
      <c r="C20" s="179">
        <v>1120</v>
      </c>
      <c r="D20" s="179">
        <v>1120</v>
      </c>
    </row>
    <row r="21" spans="1:4" s="1" customFormat="1" ht="12" customHeight="1" thickBot="1">
      <c r="A21" s="22" t="s">
        <v>48</v>
      </c>
      <c r="B21" s="23" t="s">
        <v>186</v>
      </c>
      <c r="C21" s="174">
        <f>+C22+C23+C24+C25+C26+C27+C28+C29</f>
        <v>9889</v>
      </c>
      <c r="D21" s="174">
        <v>11109</v>
      </c>
    </row>
    <row r="22" spans="1:4" s="1" customFormat="1" ht="12" customHeight="1">
      <c r="A22" s="17" t="s">
        <v>115</v>
      </c>
      <c r="B22" s="10" t="s">
        <v>192</v>
      </c>
      <c r="C22" s="180">
        <v>9889</v>
      </c>
      <c r="D22" s="180">
        <v>10122</v>
      </c>
    </row>
    <row r="23" spans="1:4" s="1" customFormat="1" ht="12" customHeight="1">
      <c r="A23" s="15" t="s">
        <v>116</v>
      </c>
      <c r="B23" s="8" t="s">
        <v>193</v>
      </c>
      <c r="C23" s="176"/>
      <c r="D23" s="176">
        <v>987</v>
      </c>
    </row>
    <row r="24" spans="1:4" s="1" customFormat="1" ht="12" customHeight="1">
      <c r="A24" s="15" t="s">
        <v>117</v>
      </c>
      <c r="B24" s="8" t="s">
        <v>194</v>
      </c>
      <c r="C24" s="176"/>
      <c r="D24" s="176"/>
    </row>
    <row r="25" spans="1:4" s="1" customFormat="1" ht="12" customHeight="1">
      <c r="A25" s="18" t="s">
        <v>187</v>
      </c>
      <c r="B25" s="8" t="s">
        <v>120</v>
      </c>
      <c r="C25" s="181"/>
      <c r="D25" s="181"/>
    </row>
    <row r="26" spans="1:4" s="1" customFormat="1" ht="12" customHeight="1">
      <c r="A26" s="18" t="s">
        <v>188</v>
      </c>
      <c r="B26" s="8" t="s">
        <v>195</v>
      </c>
      <c r="C26" s="181"/>
      <c r="D26" s="181"/>
    </row>
    <row r="27" spans="1:4" s="1" customFormat="1" ht="12" customHeight="1">
      <c r="A27" s="15" t="s">
        <v>189</v>
      </c>
      <c r="B27" s="8" t="s">
        <v>196</v>
      </c>
      <c r="C27" s="176"/>
      <c r="D27" s="176"/>
    </row>
    <row r="28" spans="1:4" s="1" customFormat="1" ht="12" customHeight="1">
      <c r="A28" s="15" t="s">
        <v>190</v>
      </c>
      <c r="B28" s="8" t="s">
        <v>252</v>
      </c>
      <c r="C28" s="182"/>
      <c r="D28" s="182"/>
    </row>
    <row r="29" spans="1:4" s="1" customFormat="1" ht="12" customHeight="1" thickBot="1">
      <c r="A29" s="15" t="s">
        <v>191</v>
      </c>
      <c r="B29" s="13" t="s">
        <v>198</v>
      </c>
      <c r="C29" s="182"/>
      <c r="D29" s="182"/>
    </row>
    <row r="30" spans="1:4" s="1" customFormat="1" ht="12" customHeight="1" thickBot="1">
      <c r="A30" s="145" t="s">
        <v>49</v>
      </c>
      <c r="B30" s="23" t="s">
        <v>382</v>
      </c>
      <c r="C30" s="129">
        <f>+C31+C37</f>
        <v>1877</v>
      </c>
      <c r="D30" s="129">
        <v>35372</v>
      </c>
    </row>
    <row r="31" spans="1:4" s="1" customFormat="1" ht="12" customHeight="1">
      <c r="A31" s="146" t="s">
        <v>118</v>
      </c>
      <c r="B31" s="262" t="s">
        <v>383</v>
      </c>
      <c r="C31" s="143">
        <f>+C32+C33+C34+C35+C36</f>
        <v>1877</v>
      </c>
      <c r="D31" s="143">
        <v>22327</v>
      </c>
    </row>
    <row r="32" spans="1:4" s="1" customFormat="1" ht="12" customHeight="1">
      <c r="A32" s="147" t="s">
        <v>121</v>
      </c>
      <c r="B32" s="153" t="s">
        <v>253</v>
      </c>
      <c r="C32" s="134"/>
      <c r="D32" s="134"/>
    </row>
    <row r="33" spans="1:4" s="1" customFormat="1" ht="12" customHeight="1">
      <c r="A33" s="147" t="s">
        <v>122</v>
      </c>
      <c r="B33" s="153" t="s">
        <v>254</v>
      </c>
      <c r="C33" s="134"/>
      <c r="D33" s="134"/>
    </row>
    <row r="34" spans="1:4" s="1" customFormat="1" ht="12" customHeight="1">
      <c r="A34" s="147" t="s">
        <v>123</v>
      </c>
      <c r="B34" s="153" t="s">
        <v>255</v>
      </c>
      <c r="C34" s="134"/>
      <c r="D34" s="134"/>
    </row>
    <row r="35" spans="1:4" s="1" customFormat="1" ht="12" customHeight="1">
      <c r="A35" s="147" t="s">
        <v>124</v>
      </c>
      <c r="B35" s="153" t="s">
        <v>256</v>
      </c>
      <c r="C35" s="134"/>
      <c r="D35" s="134"/>
    </row>
    <row r="36" spans="1:4" s="1" customFormat="1" ht="12" customHeight="1">
      <c r="A36" s="147" t="s">
        <v>199</v>
      </c>
      <c r="B36" s="153" t="s">
        <v>384</v>
      </c>
      <c r="C36" s="134">
        <v>1877</v>
      </c>
      <c r="D36" s="134">
        <v>22327</v>
      </c>
    </row>
    <row r="37" spans="1:4" s="1" customFormat="1" ht="12" customHeight="1">
      <c r="A37" s="147" t="s">
        <v>119</v>
      </c>
      <c r="B37" s="154" t="s">
        <v>385</v>
      </c>
      <c r="C37" s="142">
        <f>+C38+C39+C40+C41+C42</f>
        <v>0</v>
      </c>
      <c r="D37" s="142">
        <v>13045</v>
      </c>
    </row>
    <row r="38" spans="1:4" s="1" customFormat="1" ht="12" customHeight="1">
      <c r="A38" s="147" t="s">
        <v>127</v>
      </c>
      <c r="B38" s="153" t="s">
        <v>253</v>
      </c>
      <c r="C38" s="134"/>
      <c r="D38" s="134"/>
    </row>
    <row r="39" spans="1:4" s="1" customFormat="1" ht="12" customHeight="1">
      <c r="A39" s="147" t="s">
        <v>128</v>
      </c>
      <c r="B39" s="153" t="s">
        <v>254</v>
      </c>
      <c r="C39" s="134"/>
      <c r="D39" s="134"/>
    </row>
    <row r="40" spans="1:4" s="1" customFormat="1" ht="12" customHeight="1">
      <c r="A40" s="147" t="s">
        <v>129</v>
      </c>
      <c r="B40" s="153" t="s">
        <v>255</v>
      </c>
      <c r="C40" s="134"/>
      <c r="D40" s="134"/>
    </row>
    <row r="41" spans="1:4" s="1" customFormat="1" ht="12" customHeight="1">
      <c r="A41" s="147" t="s">
        <v>130</v>
      </c>
      <c r="B41" s="155" t="s">
        <v>256</v>
      </c>
      <c r="C41" s="134"/>
      <c r="D41" s="134"/>
    </row>
    <row r="42" spans="1:4" s="1" customFormat="1" ht="12" customHeight="1" thickBot="1">
      <c r="A42" s="148" t="s">
        <v>200</v>
      </c>
      <c r="B42" s="156" t="s">
        <v>386</v>
      </c>
      <c r="C42" s="135"/>
      <c r="D42" s="135">
        <v>13045</v>
      </c>
    </row>
    <row r="43" spans="1:4" s="1" customFormat="1" ht="12" customHeight="1" thickBot="1">
      <c r="A43" s="22" t="s">
        <v>201</v>
      </c>
      <c r="B43" s="263" t="s">
        <v>257</v>
      </c>
      <c r="C43" s="129">
        <f>+C44+C45</f>
        <v>0</v>
      </c>
      <c r="D43" s="129"/>
    </row>
    <row r="44" spans="1:4" s="1" customFormat="1" ht="12" customHeight="1">
      <c r="A44" s="17" t="s">
        <v>125</v>
      </c>
      <c r="B44" s="165" t="s">
        <v>258</v>
      </c>
      <c r="C44" s="132"/>
      <c r="D44" s="132"/>
    </row>
    <row r="45" spans="1:4" s="1" customFormat="1" ht="12" customHeight="1" thickBot="1">
      <c r="A45" s="14" t="s">
        <v>126</v>
      </c>
      <c r="B45" s="161" t="s">
        <v>262</v>
      </c>
      <c r="C45" s="131"/>
      <c r="D45" s="131"/>
    </row>
    <row r="46" spans="1:4" s="1" customFormat="1" ht="12" customHeight="1" thickBot="1">
      <c r="A46" s="22" t="s">
        <v>51</v>
      </c>
      <c r="B46" s="263" t="s">
        <v>261</v>
      </c>
      <c r="C46" s="129">
        <f>+C47+C48+C49</f>
        <v>627</v>
      </c>
      <c r="D46" s="129">
        <v>157</v>
      </c>
    </row>
    <row r="47" spans="1:4" s="1" customFormat="1" ht="12" customHeight="1">
      <c r="A47" s="17" t="s">
        <v>204</v>
      </c>
      <c r="B47" s="165" t="s">
        <v>202</v>
      </c>
      <c r="C47" s="144"/>
      <c r="D47" s="144"/>
    </row>
    <row r="48" spans="1:4" s="1" customFormat="1" ht="12" customHeight="1">
      <c r="A48" s="15" t="s">
        <v>205</v>
      </c>
      <c r="B48" s="153" t="s">
        <v>203</v>
      </c>
      <c r="C48" s="182">
        <v>627</v>
      </c>
      <c r="D48" s="182">
        <v>157</v>
      </c>
    </row>
    <row r="49" spans="1:4" s="1" customFormat="1" ht="12" customHeight="1" thickBot="1">
      <c r="A49" s="14" t="s">
        <v>319</v>
      </c>
      <c r="B49" s="161" t="s">
        <v>259</v>
      </c>
      <c r="C49" s="136"/>
      <c r="D49" s="136"/>
    </row>
    <row r="50" spans="1:4" s="1" customFormat="1" ht="17.25" customHeight="1" thickBot="1">
      <c r="A50" s="22" t="s">
        <v>206</v>
      </c>
      <c r="B50" s="264" t="s">
        <v>260</v>
      </c>
      <c r="C50" s="183"/>
      <c r="D50" s="183"/>
    </row>
    <row r="51" spans="1:4" s="1" customFormat="1" ht="12" customHeight="1" thickBot="1">
      <c r="A51" s="22" t="s">
        <v>53</v>
      </c>
      <c r="B51" s="25" t="s">
        <v>207</v>
      </c>
      <c r="C51" s="184">
        <f>+C6+C11+C20+C21+C30+C43+C46+C50</f>
        <v>31134</v>
      </c>
      <c r="D51" s="184">
        <v>65892</v>
      </c>
    </row>
    <row r="52" spans="1:4" s="1" customFormat="1" ht="12" customHeight="1" thickBot="1">
      <c r="A52" s="157" t="s">
        <v>54</v>
      </c>
      <c r="B52" s="152" t="s">
        <v>263</v>
      </c>
      <c r="C52" s="185">
        <f>+C53+C59</f>
        <v>37234</v>
      </c>
      <c r="D52" s="185">
        <v>37234</v>
      </c>
    </row>
    <row r="53" spans="1:4" s="1" customFormat="1" ht="12" customHeight="1">
      <c r="A53" s="265" t="s">
        <v>157</v>
      </c>
      <c r="B53" s="262" t="s">
        <v>264</v>
      </c>
      <c r="C53" s="186">
        <f>+C54+C55+C56+C57+C58</f>
        <v>37234</v>
      </c>
      <c r="D53" s="186">
        <v>37234</v>
      </c>
    </row>
    <row r="54" spans="1:4" s="1" customFormat="1" ht="12" customHeight="1">
      <c r="A54" s="158" t="s">
        <v>279</v>
      </c>
      <c r="B54" s="153" t="s">
        <v>265</v>
      </c>
      <c r="C54" s="182">
        <v>37234</v>
      </c>
      <c r="D54" s="182">
        <v>37234</v>
      </c>
    </row>
    <row r="55" spans="1:4" s="1" customFormat="1" ht="12" customHeight="1">
      <c r="A55" s="158" t="s">
        <v>280</v>
      </c>
      <c r="B55" s="153" t="s">
        <v>266</v>
      </c>
      <c r="C55" s="182"/>
      <c r="D55" s="182"/>
    </row>
    <row r="56" spans="1:4" s="1" customFormat="1" ht="12" customHeight="1">
      <c r="A56" s="158" t="s">
        <v>281</v>
      </c>
      <c r="B56" s="153" t="s">
        <v>267</v>
      </c>
      <c r="C56" s="182"/>
      <c r="D56" s="182"/>
    </row>
    <row r="57" spans="1:4" s="1" customFormat="1" ht="12" customHeight="1">
      <c r="A57" s="158" t="s">
        <v>282</v>
      </c>
      <c r="B57" s="153" t="s">
        <v>268</v>
      </c>
      <c r="C57" s="182"/>
      <c r="D57" s="182"/>
    </row>
    <row r="58" spans="1:4" s="1" customFormat="1" ht="12" customHeight="1">
      <c r="A58" s="158" t="s">
        <v>283</v>
      </c>
      <c r="B58" s="153" t="s">
        <v>269</v>
      </c>
      <c r="C58" s="182"/>
      <c r="D58" s="182"/>
    </row>
    <row r="59" spans="1:4" s="1" customFormat="1" ht="12" customHeight="1">
      <c r="A59" s="159" t="s">
        <v>158</v>
      </c>
      <c r="B59" s="154" t="s">
        <v>270</v>
      </c>
      <c r="C59" s="187">
        <f>+C60+C61+C62+C63+C64</f>
        <v>0</v>
      </c>
      <c r="D59" s="187"/>
    </row>
    <row r="60" spans="1:4" s="1" customFormat="1" ht="12" customHeight="1">
      <c r="A60" s="158" t="s">
        <v>284</v>
      </c>
      <c r="B60" s="153" t="s">
        <v>271</v>
      </c>
      <c r="C60" s="182"/>
      <c r="D60" s="182"/>
    </row>
    <row r="61" spans="1:4" s="1" customFormat="1" ht="12" customHeight="1">
      <c r="A61" s="158" t="s">
        <v>285</v>
      </c>
      <c r="B61" s="153" t="s">
        <v>272</v>
      </c>
      <c r="C61" s="182"/>
      <c r="D61" s="182"/>
    </row>
    <row r="62" spans="1:4" s="1" customFormat="1" ht="12" customHeight="1">
      <c r="A62" s="158" t="s">
        <v>286</v>
      </c>
      <c r="B62" s="153" t="s">
        <v>273</v>
      </c>
      <c r="C62" s="182"/>
      <c r="D62" s="182"/>
    </row>
    <row r="63" spans="1:4" s="1" customFormat="1" ht="12" customHeight="1">
      <c r="A63" s="158" t="s">
        <v>287</v>
      </c>
      <c r="B63" s="153" t="s">
        <v>274</v>
      </c>
      <c r="C63" s="182"/>
      <c r="D63" s="182"/>
    </row>
    <row r="64" spans="1:4" s="1" customFormat="1" ht="12" customHeight="1" thickBot="1">
      <c r="A64" s="160" t="s">
        <v>288</v>
      </c>
      <c r="B64" s="161" t="s">
        <v>275</v>
      </c>
      <c r="C64" s="188"/>
      <c r="D64" s="188"/>
    </row>
    <row r="65" spans="1:4" s="1" customFormat="1" ht="12" customHeight="1" thickBot="1">
      <c r="A65" s="162" t="s">
        <v>55</v>
      </c>
      <c r="B65" s="266" t="s">
        <v>276</v>
      </c>
      <c r="C65" s="185">
        <f>+C51+C52</f>
        <v>68368</v>
      </c>
      <c r="D65" s="185">
        <v>103126</v>
      </c>
    </row>
    <row r="66" spans="1:4" s="1" customFormat="1" ht="13.5" customHeight="1" thickBot="1">
      <c r="A66" s="163" t="s">
        <v>56</v>
      </c>
      <c r="B66" s="267" t="s">
        <v>277</v>
      </c>
      <c r="C66" s="196"/>
      <c r="D66" s="196"/>
    </row>
    <row r="67" spans="1:4" s="1" customFormat="1" ht="12" customHeight="1" thickBot="1">
      <c r="A67" s="162" t="s">
        <v>57</v>
      </c>
      <c r="B67" s="266" t="s">
        <v>278</v>
      </c>
      <c r="C67" s="197">
        <f>+C65+C66</f>
        <v>68368</v>
      </c>
      <c r="D67" s="197">
        <v>103126</v>
      </c>
    </row>
    <row r="68" spans="1:4" s="1" customFormat="1" ht="12.9" customHeight="1">
      <c r="A68" s="5"/>
      <c r="B68" s="6"/>
      <c r="C68" s="189"/>
      <c r="D68" s="189"/>
    </row>
    <row r="69" spans="1:4" ht="16.5" customHeight="1">
      <c r="A69" s="571" t="s">
        <v>73</v>
      </c>
      <c r="B69" s="571"/>
      <c r="C69" s="571"/>
      <c r="D69" s="37"/>
    </row>
    <row r="70" spans="1:4" s="202" customFormat="1" ht="16.5" customHeight="1" thickBot="1">
      <c r="A70" s="568" t="s">
        <v>442</v>
      </c>
      <c r="B70" s="568"/>
      <c r="C70" s="113" t="s">
        <v>311</v>
      </c>
      <c r="D70" s="113"/>
    </row>
    <row r="71" spans="1:4" ht="38.1" customHeight="1" thickBot="1">
      <c r="A71" s="26" t="s">
        <v>42</v>
      </c>
      <c r="B71" s="27" t="s">
        <v>74</v>
      </c>
      <c r="C71" s="38" t="s">
        <v>449</v>
      </c>
      <c r="D71" s="38" t="s">
        <v>511</v>
      </c>
    </row>
    <row r="72" spans="1:4" s="39" customFormat="1" ht="12" customHeight="1" thickBot="1">
      <c r="A72" s="32" t="s">
        <v>435</v>
      </c>
      <c r="B72" s="33" t="s">
        <v>291</v>
      </c>
      <c r="C72" s="172" t="s">
        <v>437</v>
      </c>
      <c r="D72" s="172" t="s">
        <v>438</v>
      </c>
    </row>
    <row r="73" spans="1:4" ht="12" customHeight="1" thickBot="1">
      <c r="A73" s="24" t="s">
        <v>44</v>
      </c>
      <c r="B73" s="31" t="s">
        <v>208</v>
      </c>
      <c r="C73" s="173">
        <f>+C74+C75+C76+C77+C78</f>
        <v>40480</v>
      </c>
      <c r="D73" s="173">
        <v>61914</v>
      </c>
    </row>
    <row r="74" spans="1:4" ht="12" customHeight="1">
      <c r="A74" s="19" t="s">
        <v>131</v>
      </c>
      <c r="B74" s="11" t="s">
        <v>75</v>
      </c>
      <c r="C74" s="175">
        <v>9230</v>
      </c>
      <c r="D74" s="175">
        <v>23615</v>
      </c>
    </row>
    <row r="75" spans="1:4" ht="12" customHeight="1">
      <c r="A75" s="15" t="s">
        <v>132</v>
      </c>
      <c r="B75" s="8" t="s">
        <v>209</v>
      </c>
      <c r="C75" s="176">
        <v>1713</v>
      </c>
      <c r="D75" s="176">
        <v>3655</v>
      </c>
    </row>
    <row r="76" spans="1:4" ht="12" customHeight="1">
      <c r="A76" s="15" t="s">
        <v>133</v>
      </c>
      <c r="B76" s="8" t="s">
        <v>155</v>
      </c>
      <c r="C76" s="181">
        <v>13974</v>
      </c>
      <c r="D76" s="181">
        <v>18135</v>
      </c>
    </row>
    <row r="77" spans="1:4" ht="12" customHeight="1">
      <c r="A77" s="15" t="s">
        <v>134</v>
      </c>
      <c r="B77" s="12" t="s">
        <v>210</v>
      </c>
      <c r="C77" s="181"/>
      <c r="D77" s="181"/>
    </row>
    <row r="78" spans="1:4" ht="12" customHeight="1">
      <c r="A78" s="15" t="s">
        <v>145</v>
      </c>
      <c r="B78" s="21" t="s">
        <v>211</v>
      </c>
      <c r="C78" s="181">
        <v>15563</v>
      </c>
      <c r="D78" s="181">
        <v>16509</v>
      </c>
    </row>
    <row r="79" spans="1:4" ht="12" customHeight="1">
      <c r="A79" s="15" t="s">
        <v>135</v>
      </c>
      <c r="B79" s="8" t="s">
        <v>233</v>
      </c>
      <c r="C79" s="181"/>
      <c r="D79" s="181"/>
    </row>
    <row r="80" spans="1:4" ht="12" customHeight="1">
      <c r="A80" s="15" t="s">
        <v>136</v>
      </c>
      <c r="B80" s="114" t="s">
        <v>234</v>
      </c>
      <c r="C80" s="181">
        <v>1652</v>
      </c>
      <c r="D80" s="181">
        <v>1652</v>
      </c>
    </row>
    <row r="81" spans="1:4" ht="12" customHeight="1">
      <c r="A81" s="15" t="s">
        <v>146</v>
      </c>
      <c r="B81" s="114" t="s">
        <v>290</v>
      </c>
      <c r="C81" s="181">
        <v>11191</v>
      </c>
      <c r="D81" s="181">
        <v>12137</v>
      </c>
    </row>
    <row r="82" spans="1:4" ht="12" customHeight="1">
      <c r="A82" s="15" t="s">
        <v>147</v>
      </c>
      <c r="B82" s="115" t="s">
        <v>235</v>
      </c>
      <c r="C82" s="181">
        <v>2720</v>
      </c>
      <c r="D82" s="181">
        <v>2720</v>
      </c>
    </row>
    <row r="83" spans="1:4" ht="12" customHeight="1">
      <c r="A83" s="14" t="s">
        <v>148</v>
      </c>
      <c r="B83" s="116" t="s">
        <v>236</v>
      </c>
      <c r="C83" s="181"/>
      <c r="D83" s="181"/>
    </row>
    <row r="84" spans="1:4" ht="12" customHeight="1">
      <c r="A84" s="15" t="s">
        <v>149</v>
      </c>
      <c r="B84" s="116" t="s">
        <v>237</v>
      </c>
      <c r="C84" s="181"/>
      <c r="D84" s="181"/>
    </row>
    <row r="85" spans="1:4" ht="12" customHeight="1" thickBot="1">
      <c r="A85" s="20" t="s">
        <v>151</v>
      </c>
      <c r="B85" s="117" t="s">
        <v>238</v>
      </c>
      <c r="C85" s="190"/>
      <c r="D85" s="190"/>
    </row>
    <row r="86" spans="1:4" ht="12" customHeight="1" thickBot="1">
      <c r="A86" s="22" t="s">
        <v>45</v>
      </c>
      <c r="B86" s="30" t="s">
        <v>320</v>
      </c>
      <c r="C86" s="174">
        <f>+C87+C88+C89</f>
        <v>11396</v>
      </c>
      <c r="D86" s="174">
        <v>23971</v>
      </c>
    </row>
    <row r="87" spans="1:4" ht="12" customHeight="1">
      <c r="A87" s="17" t="s">
        <v>137</v>
      </c>
      <c r="B87" s="8" t="s">
        <v>291</v>
      </c>
      <c r="C87" s="180">
        <v>8669</v>
      </c>
      <c r="D87" s="180">
        <v>19080</v>
      </c>
    </row>
    <row r="88" spans="1:4" ht="12" customHeight="1">
      <c r="A88" s="17" t="s">
        <v>138</v>
      </c>
      <c r="B88" s="13" t="s">
        <v>213</v>
      </c>
      <c r="C88" s="176">
        <v>1500</v>
      </c>
      <c r="D88" s="176">
        <v>4134</v>
      </c>
    </row>
    <row r="89" spans="1:4" ht="12" customHeight="1">
      <c r="A89" s="17" t="s">
        <v>139</v>
      </c>
      <c r="B89" s="153" t="s">
        <v>321</v>
      </c>
      <c r="C89" s="130">
        <v>1227</v>
      </c>
      <c r="D89" s="130">
        <v>757</v>
      </c>
    </row>
    <row r="90" spans="1:4" ht="12" customHeight="1">
      <c r="A90" s="17" t="s">
        <v>140</v>
      </c>
      <c r="B90" s="153" t="s">
        <v>387</v>
      </c>
      <c r="C90" s="130"/>
      <c r="D90" s="130"/>
    </row>
    <row r="91" spans="1:4" ht="12" customHeight="1">
      <c r="A91" s="17" t="s">
        <v>141</v>
      </c>
      <c r="B91" s="153" t="s">
        <v>322</v>
      </c>
      <c r="C91" s="130">
        <v>1227</v>
      </c>
      <c r="D91" s="130">
        <v>757</v>
      </c>
    </row>
    <row r="92" spans="1:4">
      <c r="A92" s="17" t="s">
        <v>150</v>
      </c>
      <c r="B92" s="153" t="s">
        <v>323</v>
      </c>
      <c r="C92" s="130"/>
      <c r="D92" s="130"/>
    </row>
    <row r="93" spans="1:4" ht="12" customHeight="1">
      <c r="A93" s="17" t="s">
        <v>152</v>
      </c>
      <c r="B93" s="268" t="s">
        <v>295</v>
      </c>
      <c r="C93" s="130"/>
      <c r="D93" s="130"/>
    </row>
    <row r="94" spans="1:4" ht="12" customHeight="1">
      <c r="A94" s="17" t="s">
        <v>214</v>
      </c>
      <c r="B94" s="268" t="s">
        <v>296</v>
      </c>
      <c r="C94" s="130"/>
      <c r="D94" s="130"/>
    </row>
    <row r="95" spans="1:4" ht="12" customHeight="1">
      <c r="A95" s="17" t="s">
        <v>215</v>
      </c>
      <c r="B95" s="268" t="s">
        <v>294</v>
      </c>
      <c r="C95" s="130"/>
      <c r="D95" s="130"/>
    </row>
    <row r="96" spans="1:4" ht="24" customHeight="1" thickBot="1">
      <c r="A96" s="14" t="s">
        <v>216</v>
      </c>
      <c r="B96" s="269" t="s">
        <v>293</v>
      </c>
      <c r="C96" s="133"/>
      <c r="D96" s="133"/>
    </row>
    <row r="97" spans="1:4" ht="12" customHeight="1" thickBot="1">
      <c r="A97" s="22" t="s">
        <v>46</v>
      </c>
      <c r="B97" s="109" t="s">
        <v>324</v>
      </c>
      <c r="C97" s="174">
        <f>+C98+C99</f>
        <v>16492</v>
      </c>
      <c r="D97" s="174">
        <v>17241</v>
      </c>
    </row>
    <row r="98" spans="1:4" ht="12" customHeight="1">
      <c r="A98" s="17" t="s">
        <v>111</v>
      </c>
      <c r="B98" s="10" t="s">
        <v>88</v>
      </c>
      <c r="C98" s="180">
        <v>14492</v>
      </c>
      <c r="D98" s="180">
        <v>15241</v>
      </c>
    </row>
    <row r="99" spans="1:4" ht="12" customHeight="1" thickBot="1">
      <c r="A99" s="18" t="s">
        <v>112</v>
      </c>
      <c r="B99" s="13" t="s">
        <v>89</v>
      </c>
      <c r="C99" s="181">
        <v>2000</v>
      </c>
      <c r="D99" s="181">
        <v>2000</v>
      </c>
    </row>
    <row r="100" spans="1:4" s="151" customFormat="1" ht="12" customHeight="1" thickBot="1">
      <c r="A100" s="157" t="s">
        <v>47</v>
      </c>
      <c r="B100" s="152" t="s">
        <v>297</v>
      </c>
      <c r="C100" s="280"/>
      <c r="D100" s="280"/>
    </row>
    <row r="101" spans="1:4" ht="12" customHeight="1" thickBot="1">
      <c r="A101" s="149" t="s">
        <v>48</v>
      </c>
      <c r="B101" s="150" t="s">
        <v>162</v>
      </c>
      <c r="C101" s="173">
        <f>+C73+C86+C97+C100</f>
        <v>68368</v>
      </c>
      <c r="D101" s="173">
        <v>103126</v>
      </c>
    </row>
    <row r="102" spans="1:4" ht="12" customHeight="1" thickBot="1">
      <c r="A102" s="157" t="s">
        <v>49</v>
      </c>
      <c r="B102" s="152" t="s">
        <v>388</v>
      </c>
      <c r="C102" s="174">
        <f>+C103+C111</f>
        <v>0</v>
      </c>
      <c r="D102" s="174"/>
    </row>
    <row r="103" spans="1:4" ht="12" customHeight="1" thickBot="1">
      <c r="A103" s="171" t="s">
        <v>118</v>
      </c>
      <c r="B103" s="270" t="s">
        <v>395</v>
      </c>
      <c r="C103" s="286">
        <f>+C104+C105+C106+C107+C108+C109+C110</f>
        <v>0</v>
      </c>
      <c r="D103" s="286"/>
    </row>
    <row r="104" spans="1:4" ht="12" customHeight="1">
      <c r="A104" s="164" t="s">
        <v>121</v>
      </c>
      <c r="B104" s="165" t="s">
        <v>298</v>
      </c>
      <c r="C104" s="198"/>
      <c r="D104" s="198"/>
    </row>
    <row r="105" spans="1:4" ht="12" customHeight="1">
      <c r="A105" s="158" t="s">
        <v>122</v>
      </c>
      <c r="B105" s="153" t="s">
        <v>299</v>
      </c>
      <c r="C105" s="199"/>
      <c r="D105" s="199"/>
    </row>
    <row r="106" spans="1:4" ht="12" customHeight="1">
      <c r="A106" s="158" t="s">
        <v>123</v>
      </c>
      <c r="B106" s="153" t="s">
        <v>300</v>
      </c>
      <c r="C106" s="199"/>
      <c r="D106" s="199"/>
    </row>
    <row r="107" spans="1:4" ht="12" customHeight="1">
      <c r="A107" s="158" t="s">
        <v>124</v>
      </c>
      <c r="B107" s="153" t="s">
        <v>301</v>
      </c>
      <c r="C107" s="199"/>
      <c r="D107" s="199"/>
    </row>
    <row r="108" spans="1:4" ht="12" customHeight="1">
      <c r="A108" s="158" t="s">
        <v>199</v>
      </c>
      <c r="B108" s="153" t="s">
        <v>302</v>
      </c>
      <c r="C108" s="199"/>
      <c r="D108" s="199"/>
    </row>
    <row r="109" spans="1:4" ht="12" customHeight="1">
      <c r="A109" s="158" t="s">
        <v>217</v>
      </c>
      <c r="B109" s="153" t="s">
        <v>303</v>
      </c>
      <c r="C109" s="199"/>
      <c r="D109" s="199"/>
    </row>
    <row r="110" spans="1:4" ht="12" customHeight="1" thickBot="1">
      <c r="A110" s="166" t="s">
        <v>218</v>
      </c>
      <c r="B110" s="167" t="s">
        <v>304</v>
      </c>
      <c r="C110" s="200"/>
      <c r="D110" s="200"/>
    </row>
    <row r="111" spans="1:4" ht="12" customHeight="1" thickBot="1">
      <c r="A111" s="171" t="s">
        <v>119</v>
      </c>
      <c r="B111" s="270" t="s">
        <v>396</v>
      </c>
      <c r="C111" s="286">
        <f>+C112+C113+C114+C115+C116+C117+C118+C119</f>
        <v>0</v>
      </c>
      <c r="D111" s="286"/>
    </row>
    <row r="112" spans="1:4" ht="12" customHeight="1">
      <c r="A112" s="164" t="s">
        <v>127</v>
      </c>
      <c r="B112" s="165" t="s">
        <v>298</v>
      </c>
      <c r="C112" s="198"/>
      <c r="D112" s="198"/>
    </row>
    <row r="113" spans="1:7" ht="12" customHeight="1">
      <c r="A113" s="158" t="s">
        <v>128</v>
      </c>
      <c r="B113" s="153" t="s">
        <v>305</v>
      </c>
      <c r="C113" s="199"/>
      <c r="D113" s="199"/>
    </row>
    <row r="114" spans="1:7" ht="12" customHeight="1">
      <c r="A114" s="158" t="s">
        <v>129</v>
      </c>
      <c r="B114" s="153" t="s">
        <v>300</v>
      </c>
      <c r="C114" s="199"/>
      <c r="D114" s="199"/>
    </row>
    <row r="115" spans="1:7" ht="12" customHeight="1">
      <c r="A115" s="158" t="s">
        <v>130</v>
      </c>
      <c r="B115" s="153" t="s">
        <v>301</v>
      </c>
      <c r="C115" s="199"/>
      <c r="D115" s="199"/>
    </row>
    <row r="116" spans="1:7" ht="12" customHeight="1">
      <c r="A116" s="158" t="s">
        <v>200</v>
      </c>
      <c r="B116" s="153" t="s">
        <v>302</v>
      </c>
      <c r="C116" s="199"/>
      <c r="D116" s="199"/>
    </row>
    <row r="117" spans="1:7" ht="12" customHeight="1">
      <c r="A117" s="158" t="s">
        <v>219</v>
      </c>
      <c r="B117" s="153" t="s">
        <v>306</v>
      </c>
      <c r="C117" s="199"/>
      <c r="D117" s="199"/>
    </row>
    <row r="118" spans="1:7" ht="12" customHeight="1">
      <c r="A118" s="158" t="s">
        <v>220</v>
      </c>
      <c r="B118" s="153" t="s">
        <v>304</v>
      </c>
      <c r="C118" s="199"/>
      <c r="D118" s="199"/>
    </row>
    <row r="119" spans="1:7" ht="12" customHeight="1" thickBot="1">
      <c r="A119" s="166" t="s">
        <v>221</v>
      </c>
      <c r="B119" s="167" t="s">
        <v>391</v>
      </c>
      <c r="C119" s="200"/>
      <c r="D119" s="200"/>
    </row>
    <row r="120" spans="1:7" ht="12" customHeight="1" thickBot="1">
      <c r="A120" s="157" t="s">
        <v>50</v>
      </c>
      <c r="B120" s="266" t="s">
        <v>307</v>
      </c>
      <c r="C120" s="191">
        <f>+C101+C102</f>
        <v>68368</v>
      </c>
      <c r="D120" s="191">
        <v>103126</v>
      </c>
    </row>
    <row r="121" spans="1:7" ht="15" customHeight="1" thickBot="1">
      <c r="A121" s="157" t="s">
        <v>51</v>
      </c>
      <c r="B121" s="266" t="s">
        <v>308</v>
      </c>
      <c r="C121" s="192"/>
      <c r="D121" s="192"/>
      <c r="E121" s="110"/>
      <c r="F121" s="110"/>
      <c r="G121" s="110"/>
    </row>
    <row r="122" spans="1:7" s="1" customFormat="1" ht="12.9" customHeight="1" thickBot="1">
      <c r="A122" s="168" t="s">
        <v>52</v>
      </c>
      <c r="B122" s="267" t="s">
        <v>309</v>
      </c>
      <c r="C122" s="185">
        <f>+C120+C121</f>
        <v>68368</v>
      </c>
      <c r="D122" s="185">
        <v>103126</v>
      </c>
    </row>
    <row r="123" spans="1:7" ht="7.5" customHeight="1">
      <c r="A123" s="271"/>
      <c r="B123" s="271"/>
      <c r="C123" s="272"/>
      <c r="D123" s="272"/>
    </row>
    <row r="124" spans="1:7">
      <c r="A124" s="569" t="s">
        <v>165</v>
      </c>
      <c r="B124" s="569"/>
      <c r="C124" s="569"/>
      <c r="D124" s="37"/>
    </row>
    <row r="125" spans="1:7" ht="15" customHeight="1" thickBot="1">
      <c r="A125" s="567"/>
      <c r="B125" s="567"/>
      <c r="C125" s="195" t="s">
        <v>311</v>
      </c>
      <c r="D125" s="195"/>
    </row>
    <row r="126" spans="1:7" ht="13.5" customHeight="1" thickBot="1">
      <c r="A126" s="22">
        <v>1</v>
      </c>
      <c r="B126" s="30" t="s">
        <v>228</v>
      </c>
      <c r="C126" s="193">
        <f>+C51-C101</f>
        <v>-37234</v>
      </c>
      <c r="D126" s="193">
        <v>-37234</v>
      </c>
    </row>
    <row r="127" spans="1:7" ht="7.5" customHeight="1">
      <c r="A127" s="271"/>
      <c r="B127" s="271"/>
      <c r="C127" s="272"/>
      <c r="D127" s="272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6" fitToWidth="3" fitToHeight="2" orientation="portrait" r:id="rId1"/>
  <headerFooter alignWithMargins="0">
    <oddHeader xml:space="preserve">&amp;C&amp;"Times New Roman CE,Félkövér"&amp;12Csikvánd Község Önkormányzat
2013. ÉVI KÖLTSÉGVETÉS
KÖTELEZŐ FELADATAINAK MÉRLEGE &amp;10
&amp;R&amp;"Times New Roman CE,Félkövér dőlt"&amp;11 </oddHeader>
  </headerFooter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H32"/>
  <sheetViews>
    <sheetView view="pageLayout" topLeftCell="C4" zoomScaleNormal="100" zoomScaleSheetLayoutView="100" workbookViewId="0">
      <selection activeCell="J29" sqref="J29"/>
    </sheetView>
  </sheetViews>
  <sheetFormatPr defaultColWidth="9.33203125" defaultRowHeight="13.2"/>
  <cols>
    <col min="1" max="1" width="8" style="52" customWidth="1"/>
    <col min="2" max="2" width="40.77734375" style="118" customWidth="1"/>
    <col min="3" max="3" width="12.44140625" style="52" customWidth="1"/>
    <col min="4" max="4" width="12.109375" style="52" customWidth="1"/>
    <col min="5" max="5" width="49.77734375" style="52" customWidth="1"/>
    <col min="6" max="7" width="11.44140625" style="52" customWidth="1"/>
    <col min="8" max="8" width="4.77734375" style="52" customWidth="1"/>
    <col min="9" max="16384" width="9.33203125" style="52"/>
  </cols>
  <sheetData>
    <row r="1" spans="1:8" ht="39.75" customHeight="1">
      <c r="B1" s="575" t="s">
        <v>447</v>
      </c>
      <c r="C1" s="554"/>
      <c r="D1" s="554"/>
      <c r="E1" s="554"/>
      <c r="F1" s="215"/>
      <c r="G1" s="215"/>
      <c r="H1" s="574" t="s">
        <v>522</v>
      </c>
    </row>
    <row r="2" spans="1:8" ht="14.4" thickBot="1">
      <c r="A2" s="316" t="s">
        <v>446</v>
      </c>
      <c r="B2" s="576"/>
      <c r="C2" s="576"/>
      <c r="D2" s="576"/>
      <c r="E2" s="576"/>
      <c r="F2" s="577" t="s">
        <v>448</v>
      </c>
      <c r="G2" s="577"/>
      <c r="H2" s="574"/>
    </row>
    <row r="3" spans="1:8" ht="18" customHeight="1" thickBot="1">
      <c r="A3" s="572" t="s">
        <v>97</v>
      </c>
      <c r="B3" s="217" t="s">
        <v>83</v>
      </c>
      <c r="C3" s="218"/>
      <c r="D3" s="294"/>
      <c r="E3" s="217" t="s">
        <v>87</v>
      </c>
      <c r="F3" s="219"/>
      <c r="G3" s="219"/>
      <c r="H3" s="574"/>
    </row>
    <row r="4" spans="1:8" s="220" customFormat="1" ht="35.25" customHeight="1" thickBot="1">
      <c r="A4" s="573"/>
      <c r="B4" s="119" t="s">
        <v>91</v>
      </c>
      <c r="C4" s="120" t="s">
        <v>449</v>
      </c>
      <c r="D4" s="295" t="s">
        <v>450</v>
      </c>
      <c r="E4" s="119" t="s">
        <v>91</v>
      </c>
      <c r="F4" s="48" t="s">
        <v>449</v>
      </c>
      <c r="G4" s="295" t="s">
        <v>450</v>
      </c>
      <c r="H4" s="574"/>
    </row>
    <row r="5" spans="1:8" s="225" customFormat="1" ht="12" customHeight="1" thickBot="1">
      <c r="A5" s="221" t="s">
        <v>435</v>
      </c>
      <c r="B5" s="222" t="s">
        <v>436</v>
      </c>
      <c r="C5" s="223" t="s">
        <v>437</v>
      </c>
      <c r="D5" s="296" t="s">
        <v>438</v>
      </c>
      <c r="E5" s="222" t="s">
        <v>443</v>
      </c>
      <c r="F5" s="224" t="s">
        <v>444</v>
      </c>
      <c r="G5" s="224" t="s">
        <v>445</v>
      </c>
      <c r="H5" s="574"/>
    </row>
    <row r="6" spans="1:8" ht="12.9" customHeight="1">
      <c r="A6" s="226" t="s">
        <v>44</v>
      </c>
      <c r="B6" s="227" t="s">
        <v>185</v>
      </c>
      <c r="C6" s="203">
        <v>15960</v>
      </c>
      <c r="D6" s="297">
        <v>15960</v>
      </c>
      <c r="E6" s="227" t="s">
        <v>92</v>
      </c>
      <c r="F6" s="209">
        <v>9230</v>
      </c>
      <c r="G6" s="209">
        <v>23615</v>
      </c>
      <c r="H6" s="574"/>
    </row>
    <row r="7" spans="1:8" ht="12.9" customHeight="1">
      <c r="A7" s="228" t="s">
        <v>45</v>
      </c>
      <c r="B7" s="229" t="s">
        <v>84</v>
      </c>
      <c r="C7" s="204">
        <v>1661</v>
      </c>
      <c r="D7" s="298">
        <v>2174</v>
      </c>
      <c r="E7" s="229" t="s">
        <v>209</v>
      </c>
      <c r="F7" s="210">
        <v>1713</v>
      </c>
      <c r="G7" s="210">
        <v>3655</v>
      </c>
      <c r="H7" s="574"/>
    </row>
    <row r="8" spans="1:8" ht="12.9" customHeight="1">
      <c r="A8" s="228" t="s">
        <v>46</v>
      </c>
      <c r="B8" s="229" t="s">
        <v>86</v>
      </c>
      <c r="C8" s="204">
        <v>1120</v>
      </c>
      <c r="D8" s="298">
        <v>1120</v>
      </c>
      <c r="E8" s="229" t="s">
        <v>339</v>
      </c>
      <c r="F8" s="210">
        <v>13974</v>
      </c>
      <c r="G8" s="210">
        <v>18135</v>
      </c>
      <c r="H8" s="574"/>
    </row>
    <row r="9" spans="1:8" ht="12.9" customHeight="1">
      <c r="A9" s="228" t="s">
        <v>47</v>
      </c>
      <c r="B9" s="230" t="s">
        <v>326</v>
      </c>
      <c r="C9" s="204">
        <v>9889</v>
      </c>
      <c r="D9" s="298">
        <v>11109</v>
      </c>
      <c r="E9" s="229" t="s">
        <v>210</v>
      </c>
      <c r="F9" s="210">
        <v>0</v>
      </c>
      <c r="G9" s="210"/>
      <c r="H9" s="574"/>
    </row>
    <row r="10" spans="1:8" ht="12.9" customHeight="1">
      <c r="A10" s="228" t="s">
        <v>48</v>
      </c>
      <c r="B10" s="229" t="s">
        <v>327</v>
      </c>
      <c r="C10" s="204">
        <v>1877</v>
      </c>
      <c r="D10" s="298">
        <v>22327</v>
      </c>
      <c r="E10" s="229" t="s">
        <v>211</v>
      </c>
      <c r="F10" s="210">
        <v>15563</v>
      </c>
      <c r="G10" s="210">
        <v>16509</v>
      </c>
      <c r="H10" s="574"/>
    </row>
    <row r="11" spans="1:8" ht="12.9" customHeight="1">
      <c r="A11" s="228" t="s">
        <v>49</v>
      </c>
      <c r="B11" s="229" t="s">
        <v>360</v>
      </c>
      <c r="C11" s="205"/>
      <c r="D11" s="299"/>
      <c r="E11" s="229" t="s">
        <v>76</v>
      </c>
      <c r="F11" s="210">
        <v>16492</v>
      </c>
      <c r="G11" s="210">
        <v>17241</v>
      </c>
      <c r="H11" s="574"/>
    </row>
    <row r="12" spans="1:8" ht="12.9" customHeight="1">
      <c r="A12" s="228" t="s">
        <v>50</v>
      </c>
      <c r="B12" s="229" t="s">
        <v>328</v>
      </c>
      <c r="C12" s="204"/>
      <c r="D12" s="298"/>
      <c r="E12" s="229" t="s">
        <v>38</v>
      </c>
      <c r="F12" s="210"/>
      <c r="G12" s="210"/>
      <c r="H12" s="574"/>
    </row>
    <row r="13" spans="1:8" ht="12.9" customHeight="1">
      <c r="A13" s="228" t="s">
        <v>51</v>
      </c>
      <c r="B13" s="229" t="s">
        <v>329</v>
      </c>
      <c r="C13" s="204"/>
      <c r="D13" s="298"/>
      <c r="E13" s="43"/>
      <c r="F13" s="210"/>
      <c r="G13" s="210"/>
      <c r="H13" s="574"/>
    </row>
    <row r="14" spans="1:8" ht="12.9" customHeight="1">
      <c r="A14" s="228" t="s">
        <v>52</v>
      </c>
      <c r="B14" s="231" t="s">
        <v>330</v>
      </c>
      <c r="C14" s="205"/>
      <c r="D14" s="299"/>
      <c r="E14" s="43"/>
      <c r="F14" s="210"/>
      <c r="G14" s="210"/>
      <c r="H14" s="574"/>
    </row>
    <row r="15" spans="1:8" ht="12.9" customHeight="1">
      <c r="A15" s="228" t="s">
        <v>53</v>
      </c>
      <c r="B15" s="43"/>
      <c r="C15" s="204"/>
      <c r="D15" s="298"/>
      <c r="E15" s="43"/>
      <c r="F15" s="210"/>
      <c r="G15" s="210"/>
      <c r="H15" s="574"/>
    </row>
    <row r="16" spans="1:8" ht="12.9" customHeight="1">
      <c r="A16" s="228" t="s">
        <v>54</v>
      </c>
      <c r="B16" s="43"/>
      <c r="C16" s="204"/>
      <c r="D16" s="298"/>
      <c r="E16" s="43"/>
      <c r="F16" s="210"/>
      <c r="G16" s="210"/>
      <c r="H16" s="574"/>
    </row>
    <row r="17" spans="1:8" ht="12.9" customHeight="1" thickBot="1">
      <c r="A17" s="228" t="s">
        <v>55</v>
      </c>
      <c r="B17" s="55"/>
      <c r="C17" s="206"/>
      <c r="D17" s="300"/>
      <c r="E17" s="43"/>
      <c r="F17" s="211"/>
      <c r="G17" s="211"/>
      <c r="H17" s="574"/>
    </row>
    <row r="18" spans="1:8" ht="15.9" customHeight="1" thickBot="1">
      <c r="A18" s="232" t="s">
        <v>56</v>
      </c>
      <c r="B18" s="111" t="s">
        <v>353</v>
      </c>
      <c r="C18" s="207">
        <f>+C6+C7+C8+C9+C10+C12+C13+C14+C15+C16+C17</f>
        <v>30507</v>
      </c>
      <c r="D18" s="301">
        <f>+D6+D7+D8+D9+D10+D12+D13+D14+D15+D16+D17</f>
        <v>52690</v>
      </c>
      <c r="E18" s="111" t="s">
        <v>352</v>
      </c>
      <c r="F18" s="212">
        <f>SUM(F6:F17)</f>
        <v>56972</v>
      </c>
      <c r="G18" s="212">
        <f>SUM(G6:G17)</f>
        <v>79155</v>
      </c>
      <c r="H18" s="574"/>
    </row>
    <row r="19" spans="1:8" ht="12.9" customHeight="1">
      <c r="A19" s="233" t="s">
        <v>57</v>
      </c>
      <c r="B19" s="234" t="s">
        <v>331</v>
      </c>
      <c r="C19" s="235">
        <f>+C20+C21+C22+C23</f>
        <v>26465</v>
      </c>
      <c r="D19" s="302">
        <v>26465</v>
      </c>
      <c r="E19" s="236" t="s">
        <v>222</v>
      </c>
      <c r="F19" s="213"/>
      <c r="G19" s="213"/>
      <c r="H19" s="574"/>
    </row>
    <row r="20" spans="1:8" ht="12.9" customHeight="1">
      <c r="A20" s="237" t="s">
        <v>58</v>
      </c>
      <c r="B20" s="236" t="s">
        <v>265</v>
      </c>
      <c r="C20" s="71">
        <v>26465</v>
      </c>
      <c r="D20" s="112">
        <v>26465</v>
      </c>
      <c r="E20" s="236" t="s">
        <v>223</v>
      </c>
      <c r="F20" s="72"/>
      <c r="G20" s="72"/>
      <c r="H20" s="574"/>
    </row>
    <row r="21" spans="1:8" ht="12.9" customHeight="1">
      <c r="A21" s="237" t="s">
        <v>59</v>
      </c>
      <c r="B21" s="236" t="s">
        <v>266</v>
      </c>
      <c r="C21" s="71"/>
      <c r="D21" s="112"/>
      <c r="E21" s="236" t="s">
        <v>163</v>
      </c>
      <c r="F21" s="72"/>
      <c r="G21" s="72"/>
      <c r="H21" s="574"/>
    </row>
    <row r="22" spans="1:8" ht="12.9" customHeight="1">
      <c r="A22" s="237" t="s">
        <v>60</v>
      </c>
      <c r="B22" s="236" t="s">
        <v>332</v>
      </c>
      <c r="C22" s="71"/>
      <c r="D22" s="112"/>
      <c r="E22" s="236" t="s">
        <v>164</v>
      </c>
      <c r="F22" s="72"/>
      <c r="G22" s="72"/>
      <c r="H22" s="574"/>
    </row>
    <row r="23" spans="1:8" ht="12.9" customHeight="1">
      <c r="A23" s="237" t="s">
        <v>61</v>
      </c>
      <c r="B23" s="236" t="s">
        <v>333</v>
      </c>
      <c r="C23" s="71"/>
      <c r="D23" s="303"/>
      <c r="E23" s="234" t="s">
        <v>340</v>
      </c>
      <c r="F23" s="72"/>
      <c r="G23" s="72"/>
      <c r="H23" s="574"/>
    </row>
    <row r="24" spans="1:8" ht="12.9" customHeight="1">
      <c r="A24" s="237" t="s">
        <v>62</v>
      </c>
      <c r="B24" s="236" t="s">
        <v>334</v>
      </c>
      <c r="C24" s="238">
        <f>+C25+C26</f>
        <v>0</v>
      </c>
      <c r="D24" s="304"/>
      <c r="E24" s="236" t="s">
        <v>224</v>
      </c>
      <c r="F24" s="72"/>
      <c r="G24" s="72"/>
      <c r="H24" s="574"/>
    </row>
    <row r="25" spans="1:8" ht="12.9" customHeight="1">
      <c r="A25" s="233" t="s">
        <v>63</v>
      </c>
      <c r="B25" s="234" t="s">
        <v>335</v>
      </c>
      <c r="C25" s="208"/>
      <c r="D25" s="303"/>
      <c r="E25" s="227" t="s">
        <v>225</v>
      </c>
      <c r="F25" s="213"/>
      <c r="G25" s="213"/>
      <c r="H25" s="574"/>
    </row>
    <row r="26" spans="1:8" ht="12.9" customHeight="1" thickBot="1">
      <c r="A26" s="237" t="s">
        <v>64</v>
      </c>
      <c r="B26" s="236" t="s">
        <v>275</v>
      </c>
      <c r="C26" s="71"/>
      <c r="D26" s="112"/>
      <c r="E26" s="43"/>
      <c r="F26" s="72"/>
      <c r="G26" s="72"/>
      <c r="H26" s="574"/>
    </row>
    <row r="27" spans="1:8" ht="15.9" customHeight="1" thickBot="1">
      <c r="A27" s="232" t="s">
        <v>65</v>
      </c>
      <c r="B27" s="111" t="s">
        <v>350</v>
      </c>
      <c r="C27" s="207">
        <f>+C19+C24</f>
        <v>26465</v>
      </c>
      <c r="D27" s="301">
        <f>+D19+D24</f>
        <v>26465</v>
      </c>
      <c r="E27" s="111" t="s">
        <v>351</v>
      </c>
      <c r="F27" s="212">
        <f>SUM(F19:F26)</f>
        <v>0</v>
      </c>
      <c r="G27" s="212"/>
      <c r="H27" s="574"/>
    </row>
    <row r="28" spans="1:8" ht="18" customHeight="1" thickBot="1">
      <c r="A28" s="232" t="s">
        <v>66</v>
      </c>
      <c r="B28" s="239" t="s">
        <v>338</v>
      </c>
      <c r="C28" s="207">
        <f>+C18+C27</f>
        <v>56972</v>
      </c>
      <c r="D28" s="301">
        <f>+D18+D27</f>
        <v>79155</v>
      </c>
      <c r="E28" s="239" t="s">
        <v>341</v>
      </c>
      <c r="F28" s="212">
        <f>+F18+F27</f>
        <v>56972</v>
      </c>
      <c r="G28" s="212">
        <f>+G18+G27</f>
        <v>79155</v>
      </c>
      <c r="H28" s="574"/>
    </row>
    <row r="29" spans="1:8" ht="18" customHeight="1" thickBot="1">
      <c r="A29" s="232" t="s">
        <v>67</v>
      </c>
      <c r="B29" s="111" t="s">
        <v>336</v>
      </c>
      <c r="C29" s="243"/>
      <c r="D29" s="305"/>
      <c r="E29" s="111" t="s">
        <v>342</v>
      </c>
      <c r="F29" s="242"/>
      <c r="G29" s="242"/>
      <c r="H29" s="574"/>
    </row>
    <row r="30" spans="1:8" ht="13.8" thickBot="1">
      <c r="A30" s="232" t="s">
        <v>68</v>
      </c>
      <c r="B30" s="240" t="s">
        <v>337</v>
      </c>
      <c r="C30" s="241">
        <f>+C28+C29</f>
        <v>56972</v>
      </c>
      <c r="D30" s="306">
        <f>+D28+D29</f>
        <v>79155</v>
      </c>
      <c r="E30" s="240" t="s">
        <v>343</v>
      </c>
      <c r="F30" s="241">
        <f>+F28+F29</f>
        <v>56972</v>
      </c>
      <c r="G30" s="241">
        <f>G28+G29</f>
        <v>79155</v>
      </c>
      <c r="H30" s="574"/>
    </row>
    <row r="31" spans="1:8" ht="13.8" thickBot="1">
      <c r="A31" s="232" t="s">
        <v>69</v>
      </c>
      <c r="B31" s="240" t="s">
        <v>167</v>
      </c>
      <c r="C31" s="241">
        <f>IF(C18-F18&lt;0,F18-C18,"-")</f>
        <v>26465</v>
      </c>
      <c r="D31" s="306">
        <f>IF(D18-G18&lt;0,G18-D18,"-")</f>
        <v>26465</v>
      </c>
      <c r="E31" s="240" t="s">
        <v>168</v>
      </c>
      <c r="F31" s="241" t="str">
        <f>IF(C18-F18&gt;0,C18-F18,"-")</f>
        <v>-</v>
      </c>
      <c r="G31" s="241"/>
      <c r="H31" s="574"/>
    </row>
    <row r="32" spans="1:8" ht="13.8" thickBot="1">
      <c r="A32" s="232" t="s">
        <v>70</v>
      </c>
      <c r="B32" s="240" t="s">
        <v>344</v>
      </c>
      <c r="C32" s="241" t="str">
        <f>IF(C18+C19-F28&lt;0,F28-(C18+C19),"-")</f>
        <v>-</v>
      </c>
      <c r="D32" s="306"/>
      <c r="E32" s="240" t="s">
        <v>345</v>
      </c>
      <c r="F32" s="241" t="str">
        <f>IF(C18+C19-F28&gt;0,C18+C19-F28,"-")</f>
        <v>-</v>
      </c>
      <c r="G32" s="241"/>
      <c r="H32" s="574"/>
    </row>
  </sheetData>
  <mergeCells count="4">
    <mergeCell ref="A3:A4"/>
    <mergeCell ref="H1:H32"/>
    <mergeCell ref="B1:E2"/>
    <mergeCell ref="F2:G2"/>
  </mergeCells>
  <phoneticPr fontId="0" type="noConversion"/>
  <printOptions horizontalCentered="1"/>
  <pageMargins left="0.33" right="0.48" top="0.79437500000000005" bottom="0.5" header="0.6692913385826772" footer="0.28000000000000003"/>
  <pageSetup paperSize="9" scale="82" orientation="landscape" verticalDpi="300" r:id="rId1"/>
  <headerFooter alignWithMargins="0">
    <oddHeader xml:space="preserve">&amp;R&amp;"Times New Roman CE,Félkövér dőlt"&amp;11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H38"/>
  <sheetViews>
    <sheetView view="pageBreakPreview" topLeftCell="A6" zoomScale="50" zoomScaleNormal="100" zoomScaleSheetLayoutView="115" workbookViewId="0">
      <selection activeCell="E3" sqref="E3"/>
    </sheetView>
  </sheetViews>
  <sheetFormatPr defaultColWidth="9.33203125" defaultRowHeight="13.2"/>
  <cols>
    <col min="1" max="1" width="8.77734375" style="52" customWidth="1"/>
    <col min="2" max="2" width="55.109375" style="118" customWidth="1"/>
    <col min="3" max="4" width="16.33203125" style="52" customWidth="1"/>
    <col min="5" max="5" width="55.109375" style="52" customWidth="1"/>
    <col min="6" max="7" width="16.33203125" style="52" customWidth="1"/>
    <col min="8" max="8" width="4.77734375" style="52" customWidth="1"/>
    <col min="9" max="16384" width="9.33203125" style="52"/>
  </cols>
  <sheetData>
    <row r="1" spans="1:8" ht="31.2">
      <c r="B1" s="214" t="s">
        <v>166</v>
      </c>
      <c r="C1" s="215"/>
      <c r="D1" s="215"/>
      <c r="E1" s="215"/>
      <c r="F1" s="215"/>
      <c r="G1" s="215"/>
      <c r="H1" s="574"/>
    </row>
    <row r="2" spans="1:8" ht="14.4" thickBot="1">
      <c r="A2" s="316" t="s">
        <v>440</v>
      </c>
      <c r="F2" s="216" t="s">
        <v>90</v>
      </c>
      <c r="G2" s="216"/>
      <c r="H2" s="574"/>
    </row>
    <row r="3" spans="1:8" ht="13.8" thickBot="1">
      <c r="A3" s="572" t="s">
        <v>97</v>
      </c>
      <c r="B3" s="217" t="s">
        <v>83</v>
      </c>
      <c r="C3" s="218"/>
      <c r="D3" s="218"/>
      <c r="E3" s="217" t="s">
        <v>87</v>
      </c>
      <c r="F3" s="219"/>
      <c r="G3" s="219"/>
      <c r="H3" s="574"/>
    </row>
    <row r="4" spans="1:8" s="220" customFormat="1">
      <c r="A4" s="580"/>
      <c r="B4" s="578" t="s">
        <v>91</v>
      </c>
      <c r="C4" s="585" t="s">
        <v>449</v>
      </c>
      <c r="D4" s="582" t="s">
        <v>450</v>
      </c>
      <c r="E4" s="578" t="s">
        <v>91</v>
      </c>
      <c r="F4" s="582" t="s">
        <v>449</v>
      </c>
      <c r="G4" s="583" t="s">
        <v>450</v>
      </c>
      <c r="H4" s="574"/>
    </row>
    <row r="5" spans="1:8" s="220" customFormat="1" ht="13.8" thickBot="1">
      <c r="A5" s="581"/>
      <c r="B5" s="579"/>
      <c r="C5" s="586"/>
      <c r="D5" s="562"/>
      <c r="E5" s="579"/>
      <c r="F5" s="562"/>
      <c r="G5" s="584"/>
      <c r="H5" s="574"/>
    </row>
    <row r="6" spans="1:8" s="220" customFormat="1" ht="13.8" thickBot="1">
      <c r="A6" s="581"/>
      <c r="B6" s="410" t="s">
        <v>435</v>
      </c>
      <c r="C6" s="411" t="s">
        <v>436</v>
      </c>
      <c r="D6" s="412" t="s">
        <v>437</v>
      </c>
      <c r="E6" s="409" t="s">
        <v>438</v>
      </c>
      <c r="F6" s="413" t="s">
        <v>443</v>
      </c>
      <c r="G6" s="414" t="s">
        <v>444</v>
      </c>
      <c r="H6" s="574"/>
    </row>
    <row r="7" spans="1:8" s="220" customFormat="1" ht="13.8" thickBot="1">
      <c r="A7" s="416"/>
      <c r="B7" s="417"/>
      <c r="C7" s="418"/>
      <c r="D7" s="419"/>
      <c r="E7" s="415" t="s">
        <v>321</v>
      </c>
      <c r="F7" s="420"/>
      <c r="G7" s="421"/>
      <c r="H7" s="574"/>
    </row>
    <row r="8" spans="1:8" ht="12.9" customHeight="1">
      <c r="A8" s="226" t="s">
        <v>44</v>
      </c>
      <c r="B8" s="227" t="s">
        <v>380</v>
      </c>
      <c r="C8" s="203"/>
      <c r="D8" s="203"/>
      <c r="E8" s="227" t="s">
        <v>291</v>
      </c>
      <c r="F8" s="209">
        <v>8669</v>
      </c>
      <c r="G8" s="209">
        <v>19080</v>
      </c>
      <c r="H8" s="574"/>
    </row>
    <row r="9" spans="1:8" ht="22.5" customHeight="1">
      <c r="A9" s="228" t="s">
        <v>45</v>
      </c>
      <c r="B9" s="229" t="s">
        <v>354</v>
      </c>
      <c r="C9" s="204">
        <v>627</v>
      </c>
      <c r="D9" s="204">
        <v>157</v>
      </c>
      <c r="E9" s="229" t="s">
        <v>213</v>
      </c>
      <c r="F9" s="210">
        <v>1500</v>
      </c>
      <c r="G9" s="210">
        <v>4134</v>
      </c>
      <c r="H9" s="574"/>
    </row>
    <row r="10" spans="1:8" ht="12.9" customHeight="1">
      <c r="A10" s="228" t="s">
        <v>46</v>
      </c>
      <c r="B10" s="229" t="s">
        <v>161</v>
      </c>
      <c r="C10" s="204"/>
      <c r="D10" s="204"/>
      <c r="E10" s="229" t="s">
        <v>321</v>
      </c>
      <c r="F10" s="210">
        <v>1227</v>
      </c>
      <c r="G10" s="210">
        <v>757</v>
      </c>
      <c r="H10" s="574"/>
    </row>
    <row r="11" spans="1:8" ht="12.9" customHeight="1">
      <c r="A11" s="228" t="s">
        <v>47</v>
      </c>
      <c r="B11" s="229" t="s">
        <v>196</v>
      </c>
      <c r="C11" s="204"/>
      <c r="D11" s="204"/>
      <c r="E11" s="229" t="s">
        <v>361</v>
      </c>
      <c r="F11" s="210"/>
      <c r="G11" s="210"/>
      <c r="H11" s="574"/>
    </row>
    <row r="12" spans="1:8" ht="12.75" customHeight="1">
      <c r="A12" s="228" t="s">
        <v>48</v>
      </c>
      <c r="B12" s="229" t="s">
        <v>252</v>
      </c>
      <c r="C12" s="204"/>
      <c r="D12" s="204"/>
      <c r="E12" s="229" t="s">
        <v>362</v>
      </c>
      <c r="F12" s="210">
        <v>1227</v>
      </c>
      <c r="G12" s="210">
        <v>757</v>
      </c>
      <c r="H12" s="574"/>
    </row>
    <row r="13" spans="1:8" ht="12.9" customHeight="1">
      <c r="A13" s="228" t="s">
        <v>49</v>
      </c>
      <c r="B13" s="229" t="s">
        <v>355</v>
      </c>
      <c r="C13" s="205"/>
      <c r="D13" s="205"/>
      <c r="E13" s="245" t="s">
        <v>363</v>
      </c>
      <c r="F13" s="210"/>
      <c r="G13" s="210"/>
      <c r="H13" s="574"/>
    </row>
    <row r="14" spans="1:8" ht="12.9" customHeight="1">
      <c r="A14" s="228" t="s">
        <v>50</v>
      </c>
      <c r="B14" s="229" t="s">
        <v>356</v>
      </c>
      <c r="C14" s="204"/>
      <c r="D14" s="204"/>
      <c r="E14" s="245" t="s">
        <v>295</v>
      </c>
      <c r="F14" s="210"/>
      <c r="G14" s="210"/>
      <c r="H14" s="574"/>
    </row>
    <row r="15" spans="1:8" ht="12.9" customHeight="1">
      <c r="A15" s="228" t="s">
        <v>51</v>
      </c>
      <c r="B15" s="229" t="s">
        <v>359</v>
      </c>
      <c r="C15" s="204"/>
      <c r="D15" s="204">
        <v>13045</v>
      </c>
      <c r="E15" s="246" t="s">
        <v>296</v>
      </c>
      <c r="F15" s="210"/>
      <c r="G15" s="210"/>
      <c r="H15" s="574"/>
    </row>
    <row r="16" spans="1:8" ht="12.9" customHeight="1">
      <c r="A16" s="228" t="s">
        <v>52</v>
      </c>
      <c r="B16" s="247" t="s">
        <v>378</v>
      </c>
      <c r="C16" s="205"/>
      <c r="D16" s="205"/>
      <c r="E16" s="245" t="s">
        <v>364</v>
      </c>
      <c r="F16" s="210"/>
      <c r="G16" s="210"/>
      <c r="H16" s="574"/>
    </row>
    <row r="17" spans="1:8" ht="22.5" customHeight="1">
      <c r="A17" s="228" t="s">
        <v>53</v>
      </c>
      <c r="B17" s="229" t="s">
        <v>357</v>
      </c>
      <c r="C17" s="205"/>
      <c r="D17" s="205"/>
      <c r="E17" s="245" t="s">
        <v>365</v>
      </c>
      <c r="F17" s="210"/>
      <c r="G17" s="210"/>
      <c r="H17" s="574"/>
    </row>
    <row r="18" spans="1:8" ht="12.9" customHeight="1">
      <c r="A18" s="228" t="s">
        <v>54</v>
      </c>
      <c r="B18" s="229" t="s">
        <v>358</v>
      </c>
      <c r="C18" s="210"/>
      <c r="D18" s="210"/>
      <c r="E18" s="229" t="s">
        <v>76</v>
      </c>
      <c r="F18" s="210"/>
      <c r="G18" s="210">
        <v>0</v>
      </c>
      <c r="H18" s="574"/>
    </row>
    <row r="19" spans="1:8" ht="12.9" customHeight="1" thickBot="1">
      <c r="A19" s="287" t="s">
        <v>55</v>
      </c>
      <c r="B19" s="288"/>
      <c r="C19" s="289"/>
      <c r="D19" s="289"/>
      <c r="E19" s="288" t="s">
        <v>38</v>
      </c>
      <c r="F19" s="258"/>
      <c r="G19" s="258"/>
      <c r="H19" s="574"/>
    </row>
    <row r="20" spans="1:8" ht="15.9" customHeight="1" thickBot="1">
      <c r="A20" s="232" t="s">
        <v>56</v>
      </c>
      <c r="B20" s="111" t="s">
        <v>159</v>
      </c>
      <c r="C20" s="207">
        <f>+C8+C9+C10+C11+C12+C13+C14+C15+C17+C18+C19</f>
        <v>627</v>
      </c>
      <c r="D20" s="207">
        <f>+D8+D9+D10+D11+D12+D13+D14+D15+D16+D17+D18+D19</f>
        <v>13202</v>
      </c>
      <c r="E20" s="111" t="s">
        <v>160</v>
      </c>
      <c r="F20" s="212">
        <f>+F8+F9+F10+F18+F19</f>
        <v>11396</v>
      </c>
      <c r="G20" s="212">
        <f>+G8+G11+G9+G10+G18+G19</f>
        <v>23971</v>
      </c>
      <c r="H20" s="574"/>
    </row>
    <row r="21" spans="1:8" ht="12.9" customHeight="1">
      <c r="A21" s="248" t="s">
        <v>57</v>
      </c>
      <c r="B21" s="249" t="s">
        <v>377</v>
      </c>
      <c r="C21" s="256">
        <f>+C22+C23+C24+C25+C26</f>
        <v>10769</v>
      </c>
      <c r="D21" s="256">
        <v>10769</v>
      </c>
      <c r="E21" s="236" t="s">
        <v>222</v>
      </c>
      <c r="F21" s="70"/>
      <c r="G21" s="70"/>
      <c r="H21" s="574"/>
    </row>
    <row r="22" spans="1:8" ht="12.9" customHeight="1">
      <c r="A22" s="228" t="s">
        <v>58</v>
      </c>
      <c r="B22" s="250" t="s">
        <v>366</v>
      </c>
      <c r="C22" s="71">
        <v>10769</v>
      </c>
      <c r="D22" s="71">
        <v>10769</v>
      </c>
      <c r="E22" s="236" t="s">
        <v>226</v>
      </c>
      <c r="F22" s="72"/>
      <c r="G22" s="72"/>
      <c r="H22" s="574"/>
    </row>
    <row r="23" spans="1:8" ht="12.9" customHeight="1">
      <c r="A23" s="248" t="s">
        <v>59</v>
      </c>
      <c r="B23" s="250" t="s">
        <v>367</v>
      </c>
      <c r="C23" s="71"/>
      <c r="D23" s="71"/>
      <c r="E23" s="236" t="s">
        <v>163</v>
      </c>
      <c r="F23" s="72"/>
      <c r="G23" s="72"/>
      <c r="H23" s="574"/>
    </row>
    <row r="24" spans="1:8" ht="12.9" customHeight="1">
      <c r="A24" s="228" t="s">
        <v>60</v>
      </c>
      <c r="B24" s="250" t="s">
        <v>368</v>
      </c>
      <c r="C24" s="71"/>
      <c r="D24" s="71"/>
      <c r="E24" s="236" t="s">
        <v>164</v>
      </c>
      <c r="F24" s="72"/>
      <c r="G24" s="72"/>
      <c r="H24" s="574"/>
    </row>
    <row r="25" spans="1:8" ht="12.9" customHeight="1">
      <c r="A25" s="248" t="s">
        <v>61</v>
      </c>
      <c r="B25" s="250" t="s">
        <v>369</v>
      </c>
      <c r="C25" s="71"/>
      <c r="D25" s="71"/>
      <c r="E25" s="234" t="s">
        <v>340</v>
      </c>
      <c r="F25" s="72"/>
      <c r="G25" s="72"/>
      <c r="H25" s="574"/>
    </row>
    <row r="26" spans="1:8" ht="12.9" customHeight="1">
      <c r="A26" s="228" t="s">
        <v>62</v>
      </c>
      <c r="B26" s="251" t="s">
        <v>370</v>
      </c>
      <c r="C26" s="71"/>
      <c r="D26" s="71"/>
      <c r="E26" s="236" t="s">
        <v>227</v>
      </c>
      <c r="F26" s="72"/>
      <c r="G26" s="72"/>
      <c r="H26" s="574"/>
    </row>
    <row r="27" spans="1:8" ht="12.9" customHeight="1">
      <c r="A27" s="248" t="s">
        <v>63</v>
      </c>
      <c r="B27" s="252" t="s">
        <v>371</v>
      </c>
      <c r="C27" s="238">
        <f>+C28+C29+C30+C31+C32</f>
        <v>0</v>
      </c>
      <c r="D27" s="238"/>
      <c r="E27" s="253" t="s">
        <v>225</v>
      </c>
      <c r="F27" s="72"/>
      <c r="G27" s="72"/>
      <c r="H27" s="574"/>
    </row>
    <row r="28" spans="1:8" ht="12.9" customHeight="1">
      <c r="A28" s="228" t="s">
        <v>64</v>
      </c>
      <c r="B28" s="251" t="s">
        <v>372</v>
      </c>
      <c r="C28" s="71"/>
      <c r="D28" s="71"/>
      <c r="E28" s="253" t="s">
        <v>379</v>
      </c>
      <c r="F28" s="72"/>
      <c r="G28" s="72"/>
      <c r="H28" s="574"/>
    </row>
    <row r="29" spans="1:8" ht="12.9" customHeight="1">
      <c r="A29" s="248" t="s">
        <v>65</v>
      </c>
      <c r="B29" s="251" t="s">
        <v>373</v>
      </c>
      <c r="C29" s="71"/>
      <c r="D29" s="71"/>
      <c r="E29" s="244"/>
      <c r="F29" s="72"/>
      <c r="G29" s="72"/>
      <c r="H29" s="574"/>
    </row>
    <row r="30" spans="1:8" ht="12.9" customHeight="1">
      <c r="A30" s="228" t="s">
        <v>66</v>
      </c>
      <c r="B30" s="250" t="s">
        <v>374</v>
      </c>
      <c r="C30" s="71"/>
      <c r="D30" s="71"/>
      <c r="E30" s="108"/>
      <c r="F30" s="72"/>
      <c r="G30" s="72"/>
      <c r="H30" s="574"/>
    </row>
    <row r="31" spans="1:8" ht="12.9" customHeight="1">
      <c r="A31" s="248" t="s">
        <v>67</v>
      </c>
      <c r="B31" s="254" t="s">
        <v>375</v>
      </c>
      <c r="C31" s="71"/>
      <c r="D31" s="71"/>
      <c r="E31" s="43"/>
      <c r="F31" s="72"/>
      <c r="G31" s="72"/>
      <c r="H31" s="574"/>
    </row>
    <row r="32" spans="1:8" ht="12.9" customHeight="1" thickBot="1">
      <c r="A32" s="228" t="s">
        <v>68</v>
      </c>
      <c r="B32" s="255" t="s">
        <v>376</v>
      </c>
      <c r="C32" s="71"/>
      <c r="D32" s="71"/>
      <c r="E32" s="108"/>
      <c r="F32" s="72"/>
      <c r="G32" s="72"/>
      <c r="H32" s="574"/>
    </row>
    <row r="33" spans="1:8" ht="21.75" customHeight="1" thickBot="1">
      <c r="A33" s="232" t="s">
        <v>69</v>
      </c>
      <c r="B33" s="111" t="s">
        <v>402</v>
      </c>
      <c r="C33" s="207">
        <f>+C21+C27</f>
        <v>10769</v>
      </c>
      <c r="D33" s="207">
        <f>+D21+D27</f>
        <v>10769</v>
      </c>
      <c r="E33" s="111" t="s">
        <v>403</v>
      </c>
      <c r="F33" s="212">
        <f>SUM(F21:F32)</f>
        <v>0</v>
      </c>
      <c r="G33" s="212"/>
      <c r="H33" s="574"/>
    </row>
    <row r="34" spans="1:8" ht="18" customHeight="1" thickBot="1">
      <c r="A34" s="232" t="s">
        <v>70</v>
      </c>
      <c r="B34" s="239" t="s">
        <v>400</v>
      </c>
      <c r="C34" s="207">
        <f>+C20+C33</f>
        <v>11396</v>
      </c>
      <c r="D34" s="207">
        <f>+D20+D33</f>
        <v>23971</v>
      </c>
      <c r="E34" s="239" t="s">
        <v>404</v>
      </c>
      <c r="F34" s="212">
        <f>+F20+F33</f>
        <v>11396</v>
      </c>
      <c r="G34" s="212">
        <f>+G20+G33</f>
        <v>23971</v>
      </c>
      <c r="H34" s="574"/>
    </row>
    <row r="35" spans="1:8" ht="18" customHeight="1" thickBot="1">
      <c r="A35" s="232" t="s">
        <v>71</v>
      </c>
      <c r="B35" s="111" t="s">
        <v>336</v>
      </c>
      <c r="C35" s="243"/>
      <c r="D35" s="243"/>
      <c r="E35" s="111" t="s">
        <v>342</v>
      </c>
      <c r="F35" s="242"/>
      <c r="G35" s="242"/>
      <c r="H35" s="574"/>
    </row>
    <row r="36" spans="1:8" ht="13.8" thickBot="1">
      <c r="A36" s="232" t="s">
        <v>72</v>
      </c>
      <c r="B36" s="240" t="s">
        <v>401</v>
      </c>
      <c r="C36" s="241">
        <f>+C34+C35</f>
        <v>11396</v>
      </c>
      <c r="D36" s="241">
        <f>+D34+D35</f>
        <v>23971</v>
      </c>
      <c r="E36" s="240" t="s">
        <v>405</v>
      </c>
      <c r="F36" s="241">
        <f>+F34+F35</f>
        <v>11396</v>
      </c>
      <c r="G36" s="241">
        <f>+G34+G35</f>
        <v>23971</v>
      </c>
      <c r="H36" s="574"/>
    </row>
    <row r="37" spans="1:8" ht="13.8" thickBot="1">
      <c r="A37" s="232" t="s">
        <v>153</v>
      </c>
      <c r="B37" s="240" t="s">
        <v>167</v>
      </c>
      <c r="C37" s="241">
        <f>IF(C20-F20&lt;0,F20-C20,"-")</f>
        <v>10769</v>
      </c>
      <c r="D37" s="241">
        <f>IF(D20-G20&lt;0,G20-D20,"-")</f>
        <v>10769</v>
      </c>
      <c r="E37" s="240" t="s">
        <v>168</v>
      </c>
      <c r="F37" s="241" t="str">
        <f>IF(C20-F20&gt;0,C20-F20,"-")</f>
        <v>-</v>
      </c>
      <c r="G37" s="241"/>
      <c r="H37" s="574"/>
    </row>
    <row r="38" spans="1:8" ht="13.8" thickBot="1">
      <c r="A38" s="232" t="s">
        <v>154</v>
      </c>
      <c r="B38" s="240" t="s">
        <v>344</v>
      </c>
      <c r="C38" s="241" t="str">
        <f>IF(C20+C21-F34&lt;0,F34-(C20+C21),"-")</f>
        <v>-</v>
      </c>
      <c r="D38" s="241"/>
      <c r="E38" s="240" t="s">
        <v>345</v>
      </c>
      <c r="F38" s="241" t="str">
        <f>IF(C20+C21-F34&gt;0,C20+C21-F34,"-")</f>
        <v>-</v>
      </c>
      <c r="G38" s="241"/>
      <c r="H38" s="574"/>
    </row>
  </sheetData>
  <mergeCells count="8">
    <mergeCell ref="B4:B5"/>
    <mergeCell ref="E4:E5"/>
    <mergeCell ref="A3:A6"/>
    <mergeCell ref="H1:H38"/>
    <mergeCell ref="F4:F5"/>
    <mergeCell ref="G4:G5"/>
    <mergeCell ref="D4:D5"/>
    <mergeCell ref="C4:C5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1"/>
  </sheetPr>
  <dimension ref="A1:F11"/>
  <sheetViews>
    <sheetView view="pageLayout" zoomScaleNormal="100" workbookViewId="0">
      <selection activeCell="D15" sqref="D15"/>
    </sheetView>
  </sheetViews>
  <sheetFormatPr defaultRowHeight="13.2"/>
  <cols>
    <col min="2" max="2" width="33.109375" customWidth="1"/>
    <col min="6" max="6" width="17.6640625" customWidth="1"/>
  </cols>
  <sheetData>
    <row r="1" spans="1:6" ht="30.75" customHeight="1">
      <c r="A1" s="587" t="s">
        <v>451</v>
      </c>
      <c r="B1" s="587"/>
      <c r="C1" s="587"/>
      <c r="D1" s="587"/>
      <c r="E1" s="587"/>
      <c r="F1" s="587"/>
    </row>
    <row r="2" spans="1:6" ht="15" thickBot="1">
      <c r="A2" s="317"/>
      <c r="B2" s="317"/>
      <c r="C2" s="588"/>
      <c r="D2" s="588"/>
      <c r="E2" s="589" t="s">
        <v>80</v>
      </c>
      <c r="F2" s="589"/>
    </row>
    <row r="3" spans="1:6">
      <c r="A3" s="594" t="s">
        <v>42</v>
      </c>
      <c r="B3" s="590" t="s">
        <v>452</v>
      </c>
      <c r="C3" s="590" t="s">
        <v>453</v>
      </c>
      <c r="D3" s="590"/>
      <c r="E3" s="590"/>
      <c r="F3" s="592" t="s">
        <v>454</v>
      </c>
    </row>
    <row r="4" spans="1:6" ht="13.8" thickBot="1">
      <c r="A4" s="595"/>
      <c r="B4" s="591"/>
      <c r="C4" s="318" t="s">
        <v>455</v>
      </c>
      <c r="D4" s="318" t="s">
        <v>456</v>
      </c>
      <c r="E4" s="318" t="s">
        <v>457</v>
      </c>
      <c r="F4" s="593"/>
    </row>
    <row r="5" spans="1:6" ht="13.8" thickBot="1">
      <c r="A5" s="579"/>
      <c r="B5" s="422" t="s">
        <v>435</v>
      </c>
      <c r="C5" s="422" t="s">
        <v>436</v>
      </c>
      <c r="D5" s="422" t="s">
        <v>437</v>
      </c>
      <c r="E5" s="422" t="s">
        <v>438</v>
      </c>
      <c r="F5" s="423" t="s">
        <v>443</v>
      </c>
    </row>
    <row r="6" spans="1:6">
      <c r="A6" s="320" t="s">
        <v>44</v>
      </c>
      <c r="B6" s="321"/>
      <c r="C6" s="322"/>
      <c r="D6" s="322"/>
      <c r="E6" s="322"/>
      <c r="F6" s="323">
        <f>SUM(C6:E6)</f>
        <v>0</v>
      </c>
    </row>
    <row r="7" spans="1:6">
      <c r="A7" s="324" t="s">
        <v>45</v>
      </c>
      <c r="B7" s="325"/>
      <c r="C7" s="326"/>
      <c r="D7" s="326"/>
      <c r="E7" s="326"/>
      <c r="F7" s="327">
        <f>SUM(C7:E7)</f>
        <v>0</v>
      </c>
    </row>
    <row r="8" spans="1:6">
      <c r="A8" s="324" t="s">
        <v>46</v>
      </c>
      <c r="B8" s="325"/>
      <c r="C8" s="326"/>
      <c r="D8" s="326"/>
      <c r="E8" s="326"/>
      <c r="F8" s="327">
        <f>SUM(C8:E8)</f>
        <v>0</v>
      </c>
    </row>
    <row r="9" spans="1:6">
      <c r="A9" s="324" t="s">
        <v>47</v>
      </c>
      <c r="B9" s="325"/>
      <c r="C9" s="326"/>
      <c r="D9" s="326"/>
      <c r="E9" s="326"/>
      <c r="F9" s="327">
        <f>SUM(C9:E9)</f>
        <v>0</v>
      </c>
    </row>
    <row r="10" spans="1:6" ht="13.8" thickBot="1">
      <c r="A10" s="328" t="s">
        <v>48</v>
      </c>
      <c r="B10" s="329"/>
      <c r="C10" s="330"/>
      <c r="D10" s="330"/>
      <c r="E10" s="330"/>
      <c r="F10" s="327">
        <f>SUM(C10:E10)</f>
        <v>0</v>
      </c>
    </row>
    <row r="11" spans="1:6" ht="13.8" thickBot="1">
      <c r="A11" s="319" t="s">
        <v>49</v>
      </c>
      <c r="B11" s="331" t="s">
        <v>458</v>
      </c>
      <c r="C11" s="332">
        <f>SUM(C6:C10)</f>
        <v>0</v>
      </c>
      <c r="D11" s="332">
        <f>SUM(D6:D10)</f>
        <v>0</v>
      </c>
      <c r="E11" s="332">
        <f>SUM(E6:E10)</f>
        <v>0</v>
      </c>
      <c r="F11" s="333">
        <f>SUM(F6:F10)</f>
        <v>0</v>
      </c>
    </row>
  </sheetData>
  <mergeCells count="7">
    <mergeCell ref="A1:F1"/>
    <mergeCell ref="C2:D2"/>
    <mergeCell ref="E2:F2"/>
    <mergeCell ref="B3:B4"/>
    <mergeCell ref="C3:E3"/>
    <mergeCell ref="F3:F4"/>
    <mergeCell ref="A3:A5"/>
  </mergeCells>
  <phoneticPr fontId="27" type="noConversion"/>
  <pageMargins left="0.7" right="0.7" top="0.75" bottom="0.75" header="0.3" footer="0.3"/>
  <pageSetup paperSize="9" orientation="portrait" verticalDpi="0" r:id="rId1"/>
  <headerFooter>
    <oddHeader>&amp;R&amp;11 3. melléklet a ...../2013. (IX. .... 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1"/>
  </sheetPr>
  <dimension ref="A1:C12"/>
  <sheetViews>
    <sheetView view="pageLayout" topLeftCell="A2" zoomScaleNormal="100" workbookViewId="0">
      <selection activeCell="C7" sqref="C7"/>
    </sheetView>
  </sheetViews>
  <sheetFormatPr defaultRowHeight="13.2"/>
  <cols>
    <col min="1" max="1" width="8.77734375" customWidth="1"/>
    <col min="2" max="2" width="42.77734375" customWidth="1"/>
    <col min="3" max="3" width="35.77734375" customWidth="1"/>
  </cols>
  <sheetData>
    <row r="1" spans="1:3" ht="46.5" customHeight="1">
      <c r="A1" s="587" t="s">
        <v>459</v>
      </c>
      <c r="B1" s="587"/>
      <c r="C1" s="587"/>
    </row>
    <row r="2" spans="1:3" ht="14.4" thickBot="1">
      <c r="A2" s="317"/>
      <c r="B2" s="317"/>
      <c r="C2" s="334" t="s">
        <v>80</v>
      </c>
    </row>
    <row r="3" spans="1:3" ht="13.5" customHeight="1" thickBot="1">
      <c r="A3" s="599" t="s">
        <v>42</v>
      </c>
      <c r="B3" s="336" t="s">
        <v>460</v>
      </c>
      <c r="C3" s="337" t="s">
        <v>289</v>
      </c>
    </row>
    <row r="4" spans="1:3" ht="13.8" thickBot="1">
      <c r="A4" s="579"/>
      <c r="B4" s="424" t="s">
        <v>517</v>
      </c>
      <c r="C4" s="425" t="s">
        <v>436</v>
      </c>
    </row>
    <row r="5" spans="1:3" ht="36" customHeight="1">
      <c r="A5" s="341" t="s">
        <v>44</v>
      </c>
      <c r="B5" s="342" t="s">
        <v>85</v>
      </c>
      <c r="C5" s="343"/>
    </row>
    <row r="6" spans="1:3" ht="36">
      <c r="A6" s="344" t="s">
        <v>45</v>
      </c>
      <c r="B6" s="345" t="s">
        <v>461</v>
      </c>
      <c r="C6" s="346"/>
    </row>
    <row r="7" spans="1:3">
      <c r="A7" s="344" t="s">
        <v>46</v>
      </c>
      <c r="B7" s="347" t="s">
        <v>462</v>
      </c>
      <c r="C7" s="346"/>
    </row>
    <row r="8" spans="1:3" ht="54" customHeight="1">
      <c r="A8" s="344" t="s">
        <v>47</v>
      </c>
      <c r="B8" s="347" t="s">
        <v>463</v>
      </c>
      <c r="C8" s="346"/>
    </row>
    <row r="9" spans="1:3">
      <c r="A9" s="348" t="s">
        <v>48</v>
      </c>
      <c r="B9" s="347" t="s">
        <v>464</v>
      </c>
      <c r="C9" s="349"/>
    </row>
    <row r="10" spans="1:3" ht="30" customHeight="1" thickBot="1">
      <c r="A10" s="344" t="s">
        <v>49</v>
      </c>
      <c r="B10" s="350" t="s">
        <v>465</v>
      </c>
      <c r="C10" s="346"/>
    </row>
    <row r="11" spans="1:3" ht="13.8" thickBot="1">
      <c r="A11" s="596" t="s">
        <v>466</v>
      </c>
      <c r="B11" s="597"/>
      <c r="C11" s="351">
        <f>SUM(C5:C10)</f>
        <v>0</v>
      </c>
    </row>
    <row r="12" spans="1:3" ht="30" customHeight="1">
      <c r="A12" s="598" t="s">
        <v>467</v>
      </c>
      <c r="B12" s="598"/>
      <c r="C12" s="598"/>
    </row>
  </sheetData>
  <mergeCells count="4">
    <mergeCell ref="A1:C1"/>
    <mergeCell ref="A11:B11"/>
    <mergeCell ref="A12:C12"/>
    <mergeCell ref="A3:A4"/>
  </mergeCells>
  <phoneticPr fontId="27" type="noConversion"/>
  <pageMargins left="0.7" right="0.7" top="0.75" bottom="0.75" header="0.3" footer="0.3"/>
  <pageSetup paperSize="9" orientation="portrait" verticalDpi="0" r:id="rId1"/>
  <headerFooter>
    <oddHeader>&amp;R4. melléklet a ……/2013. (IX. ..... 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11"/>
  </sheetPr>
  <dimension ref="A1:C8"/>
  <sheetViews>
    <sheetView view="pageLayout" zoomScaleNormal="100" workbookViewId="0">
      <selection activeCell="F22" sqref="F22"/>
    </sheetView>
  </sheetViews>
  <sheetFormatPr defaultRowHeight="13.2"/>
  <cols>
    <col min="1" max="1" width="8" customWidth="1"/>
    <col min="2" max="2" width="53.109375" customWidth="1"/>
    <col min="3" max="3" width="24.77734375" customWidth="1"/>
  </cols>
  <sheetData>
    <row r="1" spans="1:3" ht="27.75" customHeight="1">
      <c r="A1" s="587" t="s">
        <v>468</v>
      </c>
      <c r="B1" s="587"/>
      <c r="C1" s="587"/>
    </row>
    <row r="2" spans="1:3" ht="14.4" thickBot="1">
      <c r="A2" s="317"/>
      <c r="B2" s="317"/>
      <c r="C2" s="334" t="s">
        <v>80</v>
      </c>
    </row>
    <row r="3" spans="1:3" ht="13.8" thickBot="1">
      <c r="A3" s="335" t="s">
        <v>42</v>
      </c>
      <c r="B3" s="336" t="s">
        <v>469</v>
      </c>
      <c r="C3" s="337" t="s">
        <v>470</v>
      </c>
    </row>
    <row r="4" spans="1:3" ht="13.8" thickBot="1">
      <c r="A4" s="338" t="s">
        <v>435</v>
      </c>
      <c r="B4" s="339" t="s">
        <v>436</v>
      </c>
      <c r="C4" s="340" t="s">
        <v>437</v>
      </c>
    </row>
    <row r="5" spans="1:3">
      <c r="A5" s="341" t="s">
        <v>44</v>
      </c>
      <c r="B5" s="352"/>
      <c r="C5" s="353"/>
    </row>
    <row r="6" spans="1:3">
      <c r="A6" s="344" t="s">
        <v>45</v>
      </c>
      <c r="B6" s="354"/>
      <c r="C6" s="355"/>
    </row>
    <row r="7" spans="1:3" ht="13.8" thickBot="1">
      <c r="A7" s="348" t="s">
        <v>46</v>
      </c>
      <c r="B7" s="356"/>
      <c r="C7" s="357"/>
    </row>
    <row r="8" spans="1:3" ht="27.75" customHeight="1" thickBot="1">
      <c r="A8" s="338" t="s">
        <v>47</v>
      </c>
      <c r="B8" s="358" t="s">
        <v>471</v>
      </c>
      <c r="C8" s="359">
        <f>SUM(C5:C7)</f>
        <v>0</v>
      </c>
    </row>
  </sheetData>
  <mergeCells count="1">
    <mergeCell ref="A1:C1"/>
  </mergeCells>
  <phoneticPr fontId="27" type="noConversion"/>
  <pageMargins left="0.7" right="0.7" top="0.75" bottom="0.75" header="0.3" footer="0.3"/>
  <pageSetup paperSize="9" orientation="portrait" verticalDpi="0" r:id="rId1"/>
  <headerFooter>
    <oddHeader>&amp;R&amp;11 5. melléklet a ……/2013. (IX. ..... 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H24"/>
  <sheetViews>
    <sheetView view="pageLayout" topLeftCell="C6" zoomScaleNormal="100" workbookViewId="0">
      <selection activeCell="I15" sqref="I15"/>
    </sheetView>
  </sheetViews>
  <sheetFormatPr defaultColWidth="9.33203125" defaultRowHeight="13.2"/>
  <cols>
    <col min="1" max="1" width="9.33203125" style="40"/>
    <col min="2" max="2" width="35.44140625" style="41" customWidth="1"/>
    <col min="3" max="3" width="12.6640625" style="40" customWidth="1"/>
    <col min="4" max="4" width="14.109375" style="40" customWidth="1"/>
    <col min="5" max="5" width="12.44140625" style="40" customWidth="1"/>
    <col min="6" max="6" width="12.109375" style="40" customWidth="1"/>
    <col min="7" max="7" width="12.44140625" style="40" customWidth="1"/>
    <col min="8" max="8" width="16.33203125" style="52" customWidth="1"/>
    <col min="9" max="9" width="20.44140625" style="40" customWidth="1"/>
    <col min="10" max="10" width="12.77734375" style="40" customWidth="1"/>
    <col min="11" max="11" width="13.77734375" style="40" customWidth="1"/>
    <col min="12" max="16384" width="9.33203125" style="40"/>
  </cols>
  <sheetData>
    <row r="1" spans="1:8" ht="25.5" customHeight="1">
      <c r="B1" s="600" t="s">
        <v>2</v>
      </c>
      <c r="C1" s="600"/>
      <c r="D1" s="600"/>
      <c r="E1" s="600"/>
      <c r="F1" s="600"/>
      <c r="G1" s="600"/>
      <c r="H1" s="600"/>
    </row>
    <row r="2" spans="1:8" ht="22.5" customHeight="1" thickBot="1">
      <c r="B2" s="118"/>
      <c r="C2" s="52"/>
      <c r="D2" s="52"/>
      <c r="E2" s="52"/>
      <c r="F2" s="52"/>
      <c r="G2" s="52"/>
      <c r="H2" s="47" t="s">
        <v>90</v>
      </c>
    </row>
    <row r="3" spans="1:8" s="42" customFormat="1" ht="44.25" customHeight="1" thickBot="1">
      <c r="A3" s="601" t="s">
        <v>515</v>
      </c>
      <c r="B3" s="119" t="s">
        <v>94</v>
      </c>
      <c r="C3" s="120" t="s">
        <v>430</v>
      </c>
      <c r="D3" s="120" t="s">
        <v>95</v>
      </c>
      <c r="E3" s="120" t="s">
        <v>0</v>
      </c>
      <c r="F3" s="120" t="s">
        <v>449</v>
      </c>
      <c r="G3" s="295" t="s">
        <v>450</v>
      </c>
      <c r="H3" s="48" t="s">
        <v>1</v>
      </c>
    </row>
    <row r="4" spans="1:8" s="52" customFormat="1" ht="12" customHeight="1" thickBot="1">
      <c r="A4" s="602"/>
      <c r="B4" s="49" t="s">
        <v>429</v>
      </c>
      <c r="C4" s="50" t="s">
        <v>436</v>
      </c>
      <c r="D4" s="50" t="s">
        <v>437</v>
      </c>
      <c r="E4" s="50" t="s">
        <v>438</v>
      </c>
      <c r="F4" s="50" t="s">
        <v>443</v>
      </c>
      <c r="G4" s="307" t="s">
        <v>444</v>
      </c>
      <c r="H4" s="51" t="s">
        <v>445</v>
      </c>
    </row>
    <row r="5" spans="1:8" ht="15.9" customHeight="1" thickBot="1">
      <c r="A5" s="427"/>
      <c r="B5" s="43" t="s">
        <v>410</v>
      </c>
      <c r="C5" s="28">
        <v>2000</v>
      </c>
      <c r="D5" s="53">
        <v>2013</v>
      </c>
      <c r="E5" s="28"/>
      <c r="F5" s="28">
        <v>2000</v>
      </c>
      <c r="G5" s="308">
        <v>2000</v>
      </c>
      <c r="H5" s="54">
        <f t="shared" ref="H5:H10" si="0">C5-E5-F5</f>
        <v>0</v>
      </c>
    </row>
    <row r="6" spans="1:8" ht="15.9" customHeight="1" thickBot="1">
      <c r="A6" s="427"/>
      <c r="B6" s="43" t="s">
        <v>411</v>
      </c>
      <c r="C6" s="28">
        <v>500</v>
      </c>
      <c r="D6" s="53">
        <v>2013</v>
      </c>
      <c r="E6" s="28"/>
      <c r="F6" s="28">
        <v>500</v>
      </c>
      <c r="G6" s="308">
        <v>500</v>
      </c>
      <c r="H6" s="54">
        <f t="shared" si="0"/>
        <v>0</v>
      </c>
    </row>
    <row r="7" spans="1:8" ht="15.9" customHeight="1" thickBot="1">
      <c r="A7" s="427"/>
      <c r="B7" s="43" t="s">
        <v>412</v>
      </c>
      <c r="C7" s="28">
        <v>1378</v>
      </c>
      <c r="D7" s="53">
        <v>2013</v>
      </c>
      <c r="E7" s="28"/>
      <c r="F7" s="28">
        <v>1378</v>
      </c>
      <c r="G7" s="308">
        <v>1378</v>
      </c>
      <c r="H7" s="54">
        <f t="shared" si="0"/>
        <v>0</v>
      </c>
    </row>
    <row r="8" spans="1:8" ht="15.9" customHeight="1" thickBot="1">
      <c r="A8" s="427"/>
      <c r="B8" s="43" t="s">
        <v>413</v>
      </c>
      <c r="C8" s="28">
        <v>575</v>
      </c>
      <c r="D8" s="53">
        <v>2013</v>
      </c>
      <c r="E8" s="28"/>
      <c r="F8" s="28">
        <v>575</v>
      </c>
      <c r="G8" s="308">
        <v>575</v>
      </c>
      <c r="H8" s="54">
        <f t="shared" si="0"/>
        <v>0</v>
      </c>
    </row>
    <row r="9" spans="1:8" ht="15.9" customHeight="1" thickBot="1">
      <c r="A9" s="427"/>
      <c r="B9" s="43" t="s">
        <v>414</v>
      </c>
      <c r="C9" s="28">
        <v>4096</v>
      </c>
      <c r="D9" s="53">
        <v>2013</v>
      </c>
      <c r="E9" s="28"/>
      <c r="F9" s="28">
        <v>4096</v>
      </c>
      <c r="G9" s="308">
        <v>4096</v>
      </c>
      <c r="H9" s="54">
        <f t="shared" si="0"/>
        <v>0</v>
      </c>
    </row>
    <row r="10" spans="1:8" ht="15.9" customHeight="1" thickBot="1">
      <c r="A10" s="427"/>
      <c r="B10" s="43" t="s">
        <v>415</v>
      </c>
      <c r="C10" s="28">
        <v>120</v>
      </c>
      <c r="D10" s="53">
        <v>2013</v>
      </c>
      <c r="E10" s="28"/>
      <c r="F10" s="28">
        <v>120</v>
      </c>
      <c r="G10" s="308">
        <v>120</v>
      </c>
      <c r="H10" s="54">
        <f t="shared" si="0"/>
        <v>0</v>
      </c>
    </row>
    <row r="11" spans="1:8" ht="15.9" customHeight="1" thickBot="1">
      <c r="A11" s="427"/>
      <c r="B11" s="43" t="s">
        <v>420</v>
      </c>
      <c r="C11" s="28">
        <v>4879</v>
      </c>
      <c r="D11" s="53">
        <v>2013</v>
      </c>
      <c r="E11" s="28"/>
      <c r="F11" s="28"/>
      <c r="G11" s="308">
        <v>4879</v>
      </c>
      <c r="H11" s="54"/>
    </row>
    <row r="12" spans="1:8" ht="15.9" customHeight="1" thickBot="1">
      <c r="A12" s="427"/>
      <c r="B12" s="43" t="s">
        <v>421</v>
      </c>
      <c r="C12" s="28">
        <v>434</v>
      </c>
      <c r="D12" s="53">
        <v>2013</v>
      </c>
      <c r="E12" s="28"/>
      <c r="F12" s="28"/>
      <c r="G12" s="308">
        <v>434</v>
      </c>
      <c r="H12" s="54"/>
    </row>
    <row r="13" spans="1:8" ht="15.9" customHeight="1" thickBot="1">
      <c r="A13" s="427"/>
      <c r="B13" s="43" t="s">
        <v>422</v>
      </c>
      <c r="C13" s="28">
        <v>933</v>
      </c>
      <c r="D13" s="53">
        <v>2013</v>
      </c>
      <c r="E13" s="28"/>
      <c r="F13" s="28"/>
      <c r="G13" s="308">
        <v>933</v>
      </c>
      <c r="H13" s="54"/>
    </row>
    <row r="14" spans="1:8" ht="15.9" customHeight="1" thickBot="1">
      <c r="A14" s="427"/>
      <c r="B14" s="43" t="s">
        <v>423</v>
      </c>
      <c r="C14" s="28">
        <v>234</v>
      </c>
      <c r="D14" s="53">
        <v>2013</v>
      </c>
      <c r="E14" s="28"/>
      <c r="F14" s="28"/>
      <c r="G14" s="308">
        <v>234</v>
      </c>
      <c r="H14" s="54"/>
    </row>
    <row r="15" spans="1:8" ht="15.9" customHeight="1" thickBot="1">
      <c r="A15" s="427"/>
      <c r="B15" s="43" t="s">
        <v>424</v>
      </c>
      <c r="C15" s="28">
        <v>334</v>
      </c>
      <c r="D15" s="53">
        <v>2013</v>
      </c>
      <c r="E15" s="28"/>
      <c r="F15" s="28"/>
      <c r="G15" s="308">
        <v>334</v>
      </c>
      <c r="H15" s="54"/>
    </row>
    <row r="16" spans="1:8" ht="15.9" customHeight="1" thickBot="1">
      <c r="A16" s="427"/>
      <c r="B16" s="43" t="s">
        <v>425</v>
      </c>
      <c r="C16" s="28">
        <v>709</v>
      </c>
      <c r="D16" s="53">
        <v>2013</v>
      </c>
      <c r="E16" s="28"/>
      <c r="F16" s="28"/>
      <c r="G16" s="308">
        <v>709</v>
      </c>
      <c r="H16" s="54"/>
    </row>
    <row r="17" spans="1:8" ht="15.9" customHeight="1" thickBot="1">
      <c r="A17" s="427"/>
      <c r="B17" s="43" t="s">
        <v>426</v>
      </c>
      <c r="C17" s="28">
        <v>133</v>
      </c>
      <c r="D17" s="53">
        <v>2013</v>
      </c>
      <c r="E17" s="28"/>
      <c r="F17" s="28"/>
      <c r="G17" s="308">
        <v>133</v>
      </c>
      <c r="H17" s="54"/>
    </row>
    <row r="18" spans="1:8" ht="15.9" customHeight="1" thickBot="1">
      <c r="A18" s="427"/>
      <c r="B18" s="43" t="s">
        <v>427</v>
      </c>
      <c r="C18" s="28">
        <v>700</v>
      </c>
      <c r="D18" s="53">
        <v>2013</v>
      </c>
      <c r="E18" s="28"/>
      <c r="F18" s="28"/>
      <c r="G18" s="308">
        <v>700</v>
      </c>
      <c r="H18" s="54"/>
    </row>
    <row r="19" spans="1:8" ht="15.9" customHeight="1" thickBot="1">
      <c r="A19" s="427"/>
      <c r="B19" s="43" t="s">
        <v>428</v>
      </c>
      <c r="C19" s="28">
        <v>1035</v>
      </c>
      <c r="D19" s="53">
        <v>2013</v>
      </c>
      <c r="E19" s="28"/>
      <c r="F19" s="28"/>
      <c r="G19" s="308">
        <v>1035</v>
      </c>
      <c r="H19" s="54"/>
    </row>
    <row r="20" spans="1:8" ht="15.9" customHeight="1" thickBot="1">
      <c r="A20" s="427"/>
      <c r="B20" s="43" t="s">
        <v>429</v>
      </c>
      <c r="C20" s="28">
        <v>1020</v>
      </c>
      <c r="D20" s="53">
        <v>2013</v>
      </c>
      <c r="E20" s="28"/>
      <c r="F20" s="28"/>
      <c r="G20" s="308">
        <v>1020</v>
      </c>
      <c r="H20" s="54"/>
    </row>
    <row r="21" spans="1:8" ht="15.9" customHeight="1" thickBot="1">
      <c r="A21" s="427"/>
      <c r="B21" s="43"/>
      <c r="C21" s="28"/>
      <c r="D21" s="53"/>
      <c r="E21" s="28"/>
      <c r="F21" s="28"/>
      <c r="G21" s="308"/>
      <c r="H21" s="54">
        <f>C21-E21-F21</f>
        <v>0</v>
      </c>
    </row>
    <row r="22" spans="1:8" ht="15.9" customHeight="1" thickBot="1">
      <c r="A22" s="427"/>
      <c r="B22" s="43"/>
      <c r="C22" s="28"/>
      <c r="D22" s="53"/>
      <c r="E22" s="28"/>
      <c r="F22" s="28"/>
      <c r="G22" s="308"/>
      <c r="H22" s="54">
        <f>C22-E22-F22</f>
        <v>0</v>
      </c>
    </row>
    <row r="23" spans="1:8" ht="15.9" customHeight="1" thickBot="1">
      <c r="A23" s="427"/>
      <c r="B23" s="55"/>
      <c r="C23" s="29"/>
      <c r="D23" s="56"/>
      <c r="E23" s="29"/>
      <c r="F23" s="29"/>
      <c r="G23" s="309"/>
      <c r="H23" s="57">
        <f>C23-E23-F23</f>
        <v>0</v>
      </c>
    </row>
    <row r="24" spans="1:8" s="60" customFormat="1" ht="18" customHeight="1" thickBot="1">
      <c r="A24" s="428"/>
      <c r="B24" s="121" t="s">
        <v>93</v>
      </c>
      <c r="C24" s="58">
        <f>SUM(C5:C23)</f>
        <v>19080</v>
      </c>
      <c r="D24" s="105"/>
      <c r="E24" s="58">
        <f>SUM(E5:E23)</f>
        <v>0</v>
      </c>
      <c r="F24" s="58">
        <f>SUM(F5:F23)</f>
        <v>8669</v>
      </c>
      <c r="G24" s="310">
        <f>SUM(G5:G23)</f>
        <v>19080</v>
      </c>
      <c r="H24" s="59">
        <f>SUM(H5:H23)</f>
        <v>0</v>
      </c>
    </row>
  </sheetData>
  <mergeCells count="2">
    <mergeCell ref="B1:H1"/>
    <mergeCell ref="A3:A4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Rend. mód.</vt:lpstr>
      <vt:lpstr>1.mell.</vt:lpstr>
      <vt:lpstr>1.mell. 2. old. </vt:lpstr>
      <vt:lpstr>2. mell  </vt:lpstr>
      <vt:lpstr>2.mell 2. old </vt:lpstr>
      <vt:lpstr>3. mell </vt:lpstr>
      <vt:lpstr>4. mell</vt:lpstr>
      <vt:lpstr>5. mell</vt:lpstr>
      <vt:lpstr>6.sz.mell.</vt:lpstr>
      <vt:lpstr>7.sz.mell.</vt:lpstr>
      <vt:lpstr>8. mell </vt:lpstr>
      <vt:lpstr>9. sz. mell</vt:lpstr>
      <vt:lpstr>10. mell</vt:lpstr>
      <vt:lpstr>11. sz. mell</vt:lpstr>
      <vt:lpstr>'9. sz. mell'!Nyomtatási_cím</vt:lpstr>
      <vt:lpstr>'1.mell.'!Nyomtatási_terület</vt:lpstr>
      <vt:lpstr>'1.mell. 2. old. '!Nyomtatási_terület</vt:lpstr>
      <vt:lpstr>'2.mell 2. old '!Nyomtatási_terület</vt:lpstr>
      <vt:lpstr>'7.sz.mell.'!Nyomtatási_terület</vt:lpstr>
      <vt:lpstr>'Rend. mód.'!OLE_LINK1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2013-10-04T11:10:53Z</cp:lastPrinted>
  <dcterms:created xsi:type="dcterms:W3CDTF">1999-10-30T10:30:45Z</dcterms:created>
  <dcterms:modified xsi:type="dcterms:W3CDTF">2013-10-04T11:14:35Z</dcterms:modified>
</cp:coreProperties>
</file>