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2120" windowHeight="9120" activeTab="2"/>
  </bookViews>
  <sheets>
    <sheet name="6.mell." sheetId="1" r:id="rId1"/>
    <sheet name="5. mell." sheetId="2" r:id="rId2"/>
    <sheet name="7.mell." sheetId="16" r:id="rId3"/>
    <sheet name="3.mell. részletezése" sheetId="3" r:id="rId4"/>
    <sheet name="8.mell." sheetId="14" r:id="rId5"/>
    <sheet name="4.mell." sheetId="17" r:id="rId6"/>
    <sheet name="Munka1" sheetId="15" r:id="rId7"/>
  </sheets>
  <calcPr calcId="125725"/>
</workbook>
</file>

<file path=xl/calcChain.xml><?xml version="1.0" encoding="utf-8"?>
<calcChain xmlns="http://schemas.openxmlformats.org/spreadsheetml/2006/main">
  <c r="B52" i="3"/>
  <c r="E52" s="1"/>
  <c r="K64" i="16"/>
  <c r="K49"/>
  <c r="K45"/>
  <c r="C45"/>
  <c r="D45"/>
  <c r="E45"/>
  <c r="F45"/>
  <c r="G45"/>
  <c r="H45"/>
  <c r="I45"/>
  <c r="J45"/>
  <c r="B45"/>
  <c r="C19"/>
  <c r="D19"/>
  <c r="E19"/>
  <c r="F19"/>
  <c r="G19"/>
  <c r="H19"/>
  <c r="I19"/>
  <c r="J19"/>
  <c r="K19"/>
  <c r="B19"/>
  <c r="C15"/>
  <c r="D15"/>
  <c r="E15"/>
  <c r="F15"/>
  <c r="G15"/>
  <c r="H15"/>
  <c r="I15"/>
  <c r="J15"/>
  <c r="K15"/>
  <c r="B15"/>
  <c r="E60" i="2" l="1"/>
  <c r="B75" i="3" l="1"/>
  <c r="E75" s="1"/>
  <c r="T76" i="1"/>
  <c r="B80" i="3"/>
  <c r="T62" i="1"/>
  <c r="C65" i="16"/>
  <c r="D65"/>
  <c r="E65"/>
  <c r="F65"/>
  <c r="G65"/>
  <c r="H65"/>
  <c r="I65"/>
  <c r="J65"/>
  <c r="B65"/>
  <c r="D69" i="3"/>
  <c r="J36" i="16"/>
  <c r="J16"/>
  <c r="G16"/>
  <c r="E16"/>
  <c r="C16"/>
  <c r="B16"/>
  <c r="C81" i="3"/>
  <c r="C69"/>
  <c r="C61" i="2"/>
  <c r="D61"/>
  <c r="E61"/>
  <c r="G84" i="1"/>
  <c r="K21" i="16"/>
  <c r="K22"/>
  <c r="K23"/>
  <c r="D21" i="3" s="1"/>
  <c r="K24" i="16"/>
  <c r="K25"/>
  <c r="K26"/>
  <c r="K27"/>
  <c r="K28"/>
  <c r="K29"/>
  <c r="K30"/>
  <c r="K31"/>
  <c r="K32"/>
  <c r="K33"/>
  <c r="K34"/>
  <c r="K35"/>
  <c r="K36"/>
  <c r="K37"/>
  <c r="K38"/>
  <c r="K39"/>
  <c r="K40"/>
  <c r="K41"/>
  <c r="K43"/>
  <c r="K44"/>
  <c r="D53" i="2"/>
  <c r="C53"/>
  <c r="C28" i="3"/>
  <c r="C48" i="2"/>
  <c r="D48"/>
  <c r="C18" i="16"/>
  <c r="D18"/>
  <c r="E18"/>
  <c r="F18"/>
  <c r="G18"/>
  <c r="H18"/>
  <c r="I18"/>
  <c r="J18"/>
  <c r="B18"/>
  <c r="C17"/>
  <c r="D17"/>
  <c r="E17"/>
  <c r="F17"/>
  <c r="G17"/>
  <c r="H17"/>
  <c r="I17"/>
  <c r="J17"/>
  <c r="B17"/>
  <c r="I27" i="17"/>
  <c r="D17"/>
  <c r="E17"/>
  <c r="F17"/>
  <c r="G17"/>
  <c r="H17"/>
  <c r="I17"/>
  <c r="C17"/>
  <c r="I30"/>
  <c r="I35"/>
  <c r="I38"/>
  <c r="I41"/>
  <c r="I44"/>
  <c r="I45"/>
  <c r="I46"/>
  <c r="E27"/>
  <c r="E30"/>
  <c r="E35"/>
  <c r="E36"/>
  <c r="E37"/>
  <c r="E38"/>
  <c r="E39"/>
  <c r="E40"/>
  <c r="E41"/>
  <c r="E44"/>
  <c r="E45"/>
  <c r="E46"/>
  <c r="D47"/>
  <c r="F47"/>
  <c r="G47"/>
  <c r="H47"/>
  <c r="C47"/>
  <c r="E47" s="1"/>
  <c r="K16" i="16" l="1"/>
  <c r="I47" i="17"/>
  <c r="E69" i="3"/>
  <c r="E80"/>
  <c r="E81"/>
  <c r="D84"/>
  <c r="C68"/>
  <c r="D58"/>
  <c r="D56"/>
  <c r="D47"/>
  <c r="D45"/>
  <c r="D43"/>
  <c r="D42"/>
  <c r="D39"/>
  <c r="D38"/>
  <c r="D32"/>
  <c r="D31"/>
  <c r="D30"/>
  <c r="D24"/>
  <c r="D23"/>
  <c r="D19"/>
  <c r="D13"/>
  <c r="D11"/>
  <c r="D9"/>
  <c r="D8"/>
  <c r="D7"/>
  <c r="K20" i="16"/>
  <c r="D18" i="3" s="1"/>
  <c r="C33"/>
  <c r="C32"/>
  <c r="C31"/>
  <c r="C24"/>
  <c r="C23"/>
  <c r="D54" i="1"/>
  <c r="E54"/>
  <c r="F54"/>
  <c r="C54"/>
  <c r="C57" s="1"/>
  <c r="F42"/>
  <c r="C79" i="3"/>
  <c r="C83"/>
  <c r="D83"/>
  <c r="B83"/>
  <c r="K6" i="16"/>
  <c r="D3" i="3" s="1"/>
  <c r="K7" i="16"/>
  <c r="D4" i="3" s="1"/>
  <c r="K8" i="16"/>
  <c r="D5" i="3" s="1"/>
  <c r="K9" i="16"/>
  <c r="D6" i="3" s="1"/>
  <c r="K13" i="16"/>
  <c r="D20" i="3"/>
  <c r="D26"/>
  <c r="D27"/>
  <c r="D29"/>
  <c r="D33"/>
  <c r="D34"/>
  <c r="D35"/>
  <c r="D36"/>
  <c r="D37"/>
  <c r="D41"/>
  <c r="D46"/>
  <c r="K48" i="16"/>
  <c r="D55" i="3" s="1"/>
  <c r="K50" i="16"/>
  <c r="D57" i="3" s="1"/>
  <c r="B52" i="16"/>
  <c r="C52"/>
  <c r="D52"/>
  <c r="E52"/>
  <c r="F52"/>
  <c r="G52"/>
  <c r="H52"/>
  <c r="I52"/>
  <c r="J52"/>
  <c r="K53"/>
  <c r="D61" i="3" s="1"/>
  <c r="K54" i="16"/>
  <c r="D62" i="3" s="1"/>
  <c r="K55" i="16"/>
  <c r="D65" i="3" s="1"/>
  <c r="K57" i="16"/>
  <c r="D67" i="3" s="1"/>
  <c r="B58" i="16"/>
  <c r="B61" s="1"/>
  <c r="C58"/>
  <c r="C61" s="1"/>
  <c r="J58"/>
  <c r="K63"/>
  <c r="D70" i="3" l="1"/>
  <c r="D79" s="1"/>
  <c r="K65" i="16"/>
  <c r="E83" i="3"/>
  <c r="D10"/>
  <c r="K18" i="16"/>
  <c r="D16" i="3" s="1"/>
  <c r="K17" i="16"/>
  <c r="D15" i="3" s="1"/>
  <c r="D60"/>
  <c r="D48"/>
  <c r="K52" i="16"/>
  <c r="D12" i="3"/>
  <c r="K58" i="16"/>
  <c r="D68" i="3" s="1"/>
  <c r="T66" i="1"/>
  <c r="B63" i="3" s="1"/>
  <c r="E63" s="1"/>
  <c r="S85" i="1"/>
  <c r="C85"/>
  <c r="D85"/>
  <c r="E85"/>
  <c r="F85"/>
  <c r="G85"/>
  <c r="H85"/>
  <c r="I85"/>
  <c r="J85"/>
  <c r="O85"/>
  <c r="P85"/>
  <c r="Q85"/>
  <c r="R85"/>
  <c r="B85"/>
  <c r="R81"/>
  <c r="S81"/>
  <c r="C81"/>
  <c r="D81"/>
  <c r="E81"/>
  <c r="F81"/>
  <c r="G81"/>
  <c r="I81"/>
  <c r="J81"/>
  <c r="K81"/>
  <c r="L81"/>
  <c r="M81"/>
  <c r="N81"/>
  <c r="O81"/>
  <c r="P81"/>
  <c r="Q81"/>
  <c r="B81"/>
  <c r="S71"/>
  <c r="C71"/>
  <c r="D71"/>
  <c r="E71"/>
  <c r="F71"/>
  <c r="G71"/>
  <c r="H71"/>
  <c r="I71"/>
  <c r="J71"/>
  <c r="K71"/>
  <c r="L71"/>
  <c r="M71"/>
  <c r="N71"/>
  <c r="O71"/>
  <c r="P71"/>
  <c r="Q71"/>
  <c r="R71"/>
  <c r="B71"/>
  <c r="R63"/>
  <c r="S63"/>
  <c r="C63"/>
  <c r="D63"/>
  <c r="E63"/>
  <c r="F63"/>
  <c r="G63"/>
  <c r="H63"/>
  <c r="I63"/>
  <c r="J63"/>
  <c r="K63"/>
  <c r="L63"/>
  <c r="M63"/>
  <c r="N63"/>
  <c r="O63"/>
  <c r="P63"/>
  <c r="Q63"/>
  <c r="B63"/>
  <c r="D57"/>
  <c r="E57"/>
  <c r="F57"/>
  <c r="G57"/>
  <c r="H57"/>
  <c r="I57"/>
  <c r="J57"/>
  <c r="K57"/>
  <c r="L57"/>
  <c r="M57"/>
  <c r="N57"/>
  <c r="O57"/>
  <c r="P57"/>
  <c r="Q57"/>
  <c r="R57"/>
  <c r="S57"/>
  <c r="B57"/>
  <c r="S50"/>
  <c r="C50"/>
  <c r="D50"/>
  <c r="E50"/>
  <c r="F50"/>
  <c r="G50"/>
  <c r="H50"/>
  <c r="I50"/>
  <c r="J50"/>
  <c r="K50"/>
  <c r="L50"/>
  <c r="M50"/>
  <c r="N50"/>
  <c r="O50"/>
  <c r="P50"/>
  <c r="Q50"/>
  <c r="R50"/>
  <c r="B50"/>
  <c r="Q19"/>
  <c r="R19"/>
  <c r="S19"/>
  <c r="C19"/>
  <c r="D19"/>
  <c r="E19"/>
  <c r="F19"/>
  <c r="G19"/>
  <c r="H19"/>
  <c r="I19"/>
  <c r="J19"/>
  <c r="K19"/>
  <c r="L19"/>
  <c r="M19"/>
  <c r="N19"/>
  <c r="O19"/>
  <c r="P19"/>
  <c r="B19"/>
  <c r="P14"/>
  <c r="Q14"/>
  <c r="R14"/>
  <c r="S14"/>
  <c r="I14"/>
  <c r="J14"/>
  <c r="K14"/>
  <c r="L14"/>
  <c r="M14"/>
  <c r="N14"/>
  <c r="O14"/>
  <c r="C14"/>
  <c r="D14"/>
  <c r="E14"/>
  <c r="F14"/>
  <c r="G14"/>
  <c r="H14"/>
  <c r="B14"/>
  <c r="T6"/>
  <c r="B4" i="3" s="1"/>
  <c r="T7" i="1"/>
  <c r="B5" i="3" s="1"/>
  <c r="T8" i="1"/>
  <c r="B6" i="3" s="1"/>
  <c r="T9" i="1"/>
  <c r="B7" i="3" s="1"/>
  <c r="T10" i="1"/>
  <c r="B8" i="3" s="1"/>
  <c r="T11" i="1"/>
  <c r="B9" i="3" s="1"/>
  <c r="T12" i="1"/>
  <c r="B10" i="3" s="1"/>
  <c r="T13" i="1"/>
  <c r="B11" i="3" s="1"/>
  <c r="T15" i="1"/>
  <c r="B13" i="3" s="1"/>
  <c r="T72" i="1"/>
  <c r="B71" i="3" s="1"/>
  <c r="E71" s="1"/>
  <c r="T74" i="1"/>
  <c r="B73" i="3" s="1"/>
  <c r="E73" s="1"/>
  <c r="T75" i="1"/>
  <c r="B74" i="3" s="1"/>
  <c r="E74" s="1"/>
  <c r="T77" i="1"/>
  <c r="B76" i="3" s="1"/>
  <c r="E76" s="1"/>
  <c r="T78" i="1"/>
  <c r="B78" i="3" s="1"/>
  <c r="E78" s="1"/>
  <c r="T79" i="1"/>
  <c r="B77" i="3"/>
  <c r="E77" s="1"/>
  <c r="T84" i="1"/>
  <c r="B70" i="3" s="1"/>
  <c r="T86" i="1"/>
  <c r="T87"/>
  <c r="T88"/>
  <c r="B84" i="3" s="1"/>
  <c r="E84" s="1"/>
  <c r="T5" i="1"/>
  <c r="B3" i="3" s="1"/>
  <c r="E70" l="1"/>
  <c r="D17"/>
  <c r="T71" i="1"/>
  <c r="B68" i="3" s="1"/>
  <c r="E68" s="1"/>
  <c r="T14" i="1"/>
  <c r="B12" i="3" s="1"/>
  <c r="T16" i="1"/>
  <c r="B14" i="3" s="1"/>
  <c r="E14" s="1"/>
  <c r="H81" i="1"/>
  <c r="D19" i="2"/>
  <c r="C19"/>
  <c r="D15"/>
  <c r="C15"/>
  <c r="E18"/>
  <c r="C15" i="3" s="1"/>
  <c r="E17" i="2"/>
  <c r="E16"/>
  <c r="C13" i="3" s="1"/>
  <c r="E13" s="1"/>
  <c r="E43" i="2"/>
  <c r="C23" i="14"/>
  <c r="C24"/>
  <c r="C25"/>
  <c r="C28"/>
  <c r="C29"/>
  <c r="C30"/>
  <c r="B15"/>
  <c r="B16"/>
  <c r="B17"/>
  <c r="C17" s="1"/>
  <c r="B18"/>
  <c r="B31"/>
  <c r="B45"/>
  <c r="C49"/>
  <c r="C33"/>
  <c r="C45" s="1"/>
  <c r="C34"/>
  <c r="C35"/>
  <c r="C39"/>
  <c r="C40"/>
  <c r="C41"/>
  <c r="C42"/>
  <c r="C18"/>
  <c r="E47" i="2"/>
  <c r="C46" i="3" s="1"/>
  <c r="E46" i="2"/>
  <c r="C44" i="3" s="1"/>
  <c r="E45" i="2"/>
  <c r="C43" i="3" s="1"/>
  <c r="E44" i="2"/>
  <c r="C42" i="3" s="1"/>
  <c r="E38" i="2"/>
  <c r="C35" i="3" s="1"/>
  <c r="E37" i="2"/>
  <c r="C34" i="3" s="1"/>
  <c r="E39" i="2"/>
  <c r="C36" i="3" s="1"/>
  <c r="E40" i="2"/>
  <c r="C37" i="3" s="1"/>
  <c r="E41" i="2"/>
  <c r="C38" i="3" s="1"/>
  <c r="E42" i="2"/>
  <c r="C39" i="3" s="1"/>
  <c r="E32" i="2"/>
  <c r="E33"/>
  <c r="C30" i="3" s="1"/>
  <c r="E30" i="2"/>
  <c r="C27" i="3" s="1"/>
  <c r="E29" i="2"/>
  <c r="C26" i="3" s="1"/>
  <c r="E28" i="2"/>
  <c r="C25" i="3" s="1"/>
  <c r="E25" i="2"/>
  <c r="C50" i="3" s="1"/>
  <c r="C54" s="1"/>
  <c r="E24" i="2"/>
  <c r="C22" i="3" s="1"/>
  <c r="E23" i="2"/>
  <c r="C21" i="3" s="1"/>
  <c r="E22" i="2"/>
  <c r="C20" i="3" s="1"/>
  <c r="E20" i="2"/>
  <c r="E52"/>
  <c r="C58" i="3" s="1"/>
  <c r="E14" i="2"/>
  <c r="C11" i="3" s="1"/>
  <c r="E11" s="1"/>
  <c r="E13" i="2"/>
  <c r="C10" i="3" s="1"/>
  <c r="E10" s="1"/>
  <c r="E12" i="2"/>
  <c r="C9" i="3" s="1"/>
  <c r="E9" s="1"/>
  <c r="E11" i="2"/>
  <c r="C8" i="3" s="1"/>
  <c r="E8" s="1"/>
  <c r="E10" i="2"/>
  <c r="C7" i="3" s="1"/>
  <c r="E7" s="1"/>
  <c r="E9" i="2"/>
  <c r="C6" i="3" s="1"/>
  <c r="E6" s="1"/>
  <c r="E8" i="2"/>
  <c r="C5" i="3" s="1"/>
  <c r="E5" s="1"/>
  <c r="E7" i="2"/>
  <c r="C4" i="3" s="1"/>
  <c r="E4" s="1"/>
  <c r="E6" i="2"/>
  <c r="E49"/>
  <c r="E51"/>
  <c r="C57" i="3" s="1"/>
  <c r="E50" i="2"/>
  <c r="C56" i="3" s="1"/>
  <c r="C16" i="14"/>
  <c r="C18" i="3" l="1"/>
  <c r="E48" i="2"/>
  <c r="C55" i="3"/>
  <c r="C60" s="1"/>
  <c r="E53" i="2"/>
  <c r="C29" i="3"/>
  <c r="E15" i="2"/>
  <c r="C12" i="3" s="1"/>
  <c r="E12" s="1"/>
  <c r="C3"/>
  <c r="E3" s="1"/>
  <c r="E19" i="2"/>
  <c r="C17" i="3" s="1"/>
  <c r="C16"/>
  <c r="N85" i="1"/>
  <c r="L85"/>
  <c r="M85"/>
  <c r="K85"/>
  <c r="T83"/>
  <c r="T82"/>
  <c r="T81"/>
  <c r="T73"/>
  <c r="B72" i="3" s="1"/>
  <c r="T18" i="1"/>
  <c r="B16" i="3" s="1"/>
  <c r="T17" i="1"/>
  <c r="B15" i="3" s="1"/>
  <c r="E15" s="1"/>
  <c r="B19" i="14"/>
  <c r="C19" s="1"/>
  <c r="C31"/>
  <c r="C15"/>
  <c r="C48" i="3" l="1"/>
  <c r="E16"/>
  <c r="E72"/>
  <c r="E79" s="1"/>
  <c r="B79"/>
  <c r="T85" i="1"/>
  <c r="T19"/>
  <c r="B17" i="3" s="1"/>
  <c r="E17" s="1"/>
  <c r="T23" i="1" l="1"/>
  <c r="B21" i="3" s="1"/>
  <c r="E21" s="1"/>
  <c r="T22" i="1"/>
  <c r="B20" i="3" s="1"/>
  <c r="E20" s="1"/>
  <c r="T21" i="1"/>
  <c r="B19" i="3" s="1"/>
  <c r="E19" s="1"/>
  <c r="T20" i="1"/>
  <c r="B18" i="3" s="1"/>
  <c r="E18" s="1"/>
  <c r="T26" i="1" l="1"/>
  <c r="B24" i="3" s="1"/>
  <c r="E24" s="1"/>
  <c r="T25" i="1"/>
  <c r="B23" i="3" s="1"/>
  <c r="E23" s="1"/>
  <c r="T24" i="1"/>
  <c r="B22" i="3" s="1"/>
  <c r="E22" s="1"/>
  <c r="T29" i="1" l="1"/>
  <c r="B27" i="3" s="1"/>
  <c r="E27" s="1"/>
  <c r="T28" i="1"/>
  <c r="B26" i="3" s="1"/>
  <c r="E26" s="1"/>
  <c r="T27" i="1"/>
  <c r="B25" i="3" s="1"/>
  <c r="E25" s="1"/>
  <c r="T30" i="1" l="1"/>
  <c r="B29" i="3" s="1"/>
  <c r="E29" s="1"/>
  <c r="T33" i="1" l="1"/>
  <c r="B32" i="3" s="1"/>
  <c r="E32" s="1"/>
  <c r="T31" i="1"/>
  <c r="B30" i="3" s="1"/>
  <c r="E30" s="1"/>
  <c r="T32" i="1"/>
  <c r="B31" i="3" s="1"/>
  <c r="E31" s="1"/>
  <c r="T34" i="1" l="1"/>
  <c r="B33" i="3" s="1"/>
  <c r="E33" s="1"/>
  <c r="T35" i="1" l="1"/>
  <c r="B34" i="3" s="1"/>
  <c r="E34" s="1"/>
  <c r="T37" i="1" l="1"/>
  <c r="B36" i="3" s="1"/>
  <c r="E36" s="1"/>
  <c r="T36" i="1"/>
  <c r="B35" i="3" s="1"/>
  <c r="E35" s="1"/>
  <c r="T38" i="1" l="1"/>
  <c r="B37" i="3" s="1"/>
  <c r="E37" s="1"/>
  <c r="T39" i="1" l="1"/>
  <c r="B38" i="3" s="1"/>
  <c r="E38" s="1"/>
  <c r="T40" i="1" l="1"/>
  <c r="B39" i="3" s="1"/>
  <c r="E39" s="1"/>
  <c r="T42" i="1" l="1"/>
  <c r="B41" i="3" s="1"/>
  <c r="E41" s="1"/>
  <c r="T41" i="1"/>
  <c r="B40" i="3" s="1"/>
  <c r="E40" s="1"/>
  <c r="T43" i="1" l="1"/>
  <c r="B42" i="3" s="1"/>
  <c r="E42" s="1"/>
  <c r="T44" i="1" l="1"/>
  <c r="B43" i="3" s="1"/>
  <c r="E43" s="1"/>
  <c r="T46" i="1" l="1"/>
  <c r="B45" i="3" s="1"/>
  <c r="E45" s="1"/>
  <c r="T45" i="1"/>
  <c r="B44" i="3" s="1"/>
  <c r="E44" s="1"/>
  <c r="T49" i="1" l="1"/>
  <c r="T48"/>
  <c r="B47" i="3" s="1"/>
  <c r="E47" s="1"/>
  <c r="T47" i="1"/>
  <c r="B46" i="3" s="1"/>
  <c r="E46" s="1"/>
  <c r="T54" i="1" l="1"/>
  <c r="B51" i="3" s="1"/>
  <c r="E51" s="1"/>
  <c r="T53" i="1"/>
  <c r="B50" i="3" s="1"/>
  <c r="E50" s="1"/>
  <c r="T52" i="1"/>
  <c r="B49" i="3" s="1"/>
  <c r="E49" s="1"/>
  <c r="T51" i="1"/>
  <c r="T50"/>
  <c r="B48" i="3" s="1"/>
  <c r="E48" s="1"/>
  <c r="T56" i="1" l="1"/>
  <c r="T57" l="1"/>
  <c r="B54" i="3" s="1"/>
  <c r="E54" s="1"/>
  <c r="T58" i="1" l="1"/>
  <c r="B55" i="3" s="1"/>
  <c r="E55" l="1"/>
  <c r="T60" i="1"/>
  <c r="B57" i="3" s="1"/>
  <c r="E57" s="1"/>
  <c r="T59" i="1"/>
  <c r="B56" i="3" s="1"/>
  <c r="E56" s="1"/>
  <c r="E59"/>
  <c r="T61" i="1" l="1"/>
  <c r="B58" i="3" s="1"/>
  <c r="E58" s="1"/>
  <c r="B60" l="1"/>
  <c r="E60" s="1"/>
  <c r="T63" i="1"/>
  <c r="T64" l="1"/>
  <c r="B61" i="3" s="1"/>
  <c r="E61" s="1"/>
  <c r="T65" i="1"/>
  <c r="B62" i="3" s="1"/>
  <c r="E62" s="1"/>
  <c r="T67" i="1" l="1"/>
  <c r="B64" i="3" s="1"/>
  <c r="E64" s="1"/>
  <c r="T68" i="1" l="1"/>
  <c r="B65" i="3" s="1"/>
  <c r="E65" s="1"/>
  <c r="T69" i="1" l="1"/>
  <c r="B66" i="3" s="1"/>
  <c r="E66" s="1"/>
  <c r="T70" i="1"/>
  <c r="B67" i="3" s="1"/>
  <c r="E67" s="1"/>
</calcChain>
</file>

<file path=xl/sharedStrings.xml><?xml version="1.0" encoding="utf-8"?>
<sst xmlns="http://schemas.openxmlformats.org/spreadsheetml/2006/main" count="483" uniqueCount="221">
  <si>
    <t>Szennyvíz gyűjtése, tisztítása, elhelye-zése</t>
  </si>
  <si>
    <t>Közutak.. Üzemelte-tése       fennt.</t>
  </si>
  <si>
    <t>Zöld-terület-kezelés</t>
  </si>
  <si>
    <t>Köz-világítás</t>
  </si>
  <si>
    <t>Család- és nővédelmi eü.gond.</t>
  </si>
  <si>
    <t>Összesen</t>
  </si>
  <si>
    <t>Alapilletmények</t>
  </si>
  <si>
    <t>Pótlékok</t>
  </si>
  <si>
    <t>Részmunkaidőben fog.</t>
  </si>
  <si>
    <t>Túlóra, helyettesítés</t>
  </si>
  <si>
    <t>Jubileumi jutalom</t>
  </si>
  <si>
    <t>E.sajátos jutt. (betegsz.) +jogsz.m.klts.á</t>
  </si>
  <si>
    <t>Közlekedési költségtérítés</t>
  </si>
  <si>
    <t>Étkezési hozzájárulás</t>
  </si>
  <si>
    <t>Egyéb ktg térítés + Továbbképzés</t>
  </si>
  <si>
    <t>Bér összesen</t>
  </si>
  <si>
    <t>Nyugd.bizt.járulék 24 %</t>
  </si>
  <si>
    <t>Természetbeni eg.b. járulék 1,5 %</t>
  </si>
  <si>
    <t>Pénzbeli eg.b. járulék 0,5 %</t>
  </si>
  <si>
    <t>Munkaerő-piaci járulék 1 %</t>
  </si>
  <si>
    <t>Járulékok összesen</t>
  </si>
  <si>
    <t>Élelmiszer beszerzés</t>
  </si>
  <si>
    <t>Gyógyszer beszerzés</t>
  </si>
  <si>
    <t>Irodaszer, nyomtatvány besz.</t>
  </si>
  <si>
    <t>Hajtó- és kenőanyag besz.</t>
  </si>
  <si>
    <t>Szakmai anyag</t>
  </si>
  <si>
    <t>Munkaruha, védőruha</t>
  </si>
  <si>
    <t>Egyéb készlet beszerzés</t>
  </si>
  <si>
    <t>Telefondíj</t>
  </si>
  <si>
    <t>Egyéb komm. szolg.</t>
  </si>
  <si>
    <t>Vásárolt élelmezés</t>
  </si>
  <si>
    <t>Bérleti díjak</t>
  </si>
  <si>
    <t>Szállítás</t>
  </si>
  <si>
    <t>Gázengegia szolg.</t>
  </si>
  <si>
    <t>Villamosenergia szolg.</t>
  </si>
  <si>
    <t>Csatornadíj</t>
  </si>
  <si>
    <t>Karbantartás, kisjavítás</t>
  </si>
  <si>
    <t>Egyéb üzemeltetési f.</t>
  </si>
  <si>
    <t>Vásárolt közszolgáltatás</t>
  </si>
  <si>
    <t>ÁFA</t>
  </si>
  <si>
    <t>Belföldi kiküldetés</t>
  </si>
  <si>
    <t>Reprezentáció</t>
  </si>
  <si>
    <t>Munkáltató által fiz. Kifizetői adó</t>
  </si>
  <si>
    <t xml:space="preserve">Adók, díjak, biztosítás </t>
  </si>
  <si>
    <t>Kamat kiadás</t>
  </si>
  <si>
    <t>Dologi kiadás  összesen</t>
  </si>
  <si>
    <t>Támogatások, segélyek</t>
  </si>
  <si>
    <t>Beruházás</t>
  </si>
  <si>
    <t>Egyéb kiadás összesen</t>
  </si>
  <si>
    <t>Járulék összesen</t>
  </si>
  <si>
    <t>Dologi kiadás össz.</t>
  </si>
  <si>
    <t>ÖSSZES KIADÁS</t>
  </si>
  <si>
    <t>Intézményi ell.-i díjak</t>
  </si>
  <si>
    <t>Egyéb bevétel</t>
  </si>
  <si>
    <t>Mezőőrök lakossági díjbevétele</t>
  </si>
  <si>
    <t>ÁFA bevétel</t>
  </si>
  <si>
    <t>Kamat bevétel</t>
  </si>
  <si>
    <t>Működési bevétel</t>
  </si>
  <si>
    <t>TB finansz.</t>
  </si>
  <si>
    <t>Támogatás szennyvíz beruh. Önerő</t>
  </si>
  <si>
    <t>Támogatás szennyvíz beruh. Viziközmű</t>
  </si>
  <si>
    <t>Támogatás szennyvíz beruh. EU</t>
  </si>
  <si>
    <t xml:space="preserve">Támogatás mezőőrök </t>
  </si>
  <si>
    <t>ÖSSZES BEVÉTEL</t>
  </si>
  <si>
    <t>Létszám adat</t>
  </si>
  <si>
    <t>Pénzeszköz átvétel Önkormányzattól</t>
  </si>
  <si>
    <t>Községi       Önkor-mányzat</t>
  </si>
  <si>
    <t>Polgár-mesteri Hivatal</t>
  </si>
  <si>
    <t>ÁMK</t>
  </si>
  <si>
    <t>Pénzeszköz átadás intézm.nek</t>
  </si>
  <si>
    <t>Önk.tól átvett pénzeszköz</t>
  </si>
  <si>
    <t>Összesen:</t>
  </si>
  <si>
    <t>Karácsond Községi Önkormányzat        MEGNEVEZÉS</t>
  </si>
  <si>
    <t xml:space="preserve"> Karácsondi               Polgármesteri Hivatal       MEGNEVEZÉS</t>
  </si>
  <si>
    <t>Folyóirat</t>
  </si>
  <si>
    <t xml:space="preserve">Könyv, </t>
  </si>
  <si>
    <t>egyéb információhordozó besz.</t>
  </si>
  <si>
    <t>Kisértékű tárgyi eszköz besz.</t>
  </si>
  <si>
    <t>anyagbeszerzés</t>
  </si>
  <si>
    <t>Nem adatátviteli célú távközlési díjak(telefon)</t>
  </si>
  <si>
    <t>Adatátviteli célú távközlési díjak(internet)</t>
  </si>
  <si>
    <t>víz-és csatornadíjak</t>
  </si>
  <si>
    <t>Karbantartási, kisjavítási szolgáltatási kiadásai</t>
  </si>
  <si>
    <t>különféle egyéb dologi kiadások</t>
  </si>
  <si>
    <t>Könyv beszerzés</t>
  </si>
  <si>
    <t>Víz-és csatornadíjak</t>
  </si>
  <si>
    <t>folyóirat</t>
  </si>
  <si>
    <t>Kisértékű tárgyi eszköz beszerzés</t>
  </si>
  <si>
    <t>Egyéb anyag beszerzés</t>
  </si>
  <si>
    <t>Pénzügyi szolgáltatások kiadásai</t>
  </si>
  <si>
    <t>egyéb anyagbeszerzés</t>
  </si>
  <si>
    <t>Különféle egyéb dologi kiadások</t>
  </si>
  <si>
    <t>Központi költségvetési támogatás</t>
  </si>
  <si>
    <t>Hozzájárulás a pénzbeli szoc. ellátásokhoz</t>
  </si>
  <si>
    <t>Központi költségvetésből sz. bevétel</t>
  </si>
  <si>
    <t>Különféle egyéb doolgi kiadások</t>
  </si>
  <si>
    <t>Támogatásértékű működési kiadások</t>
  </si>
  <si>
    <t>Támogatásértékű működési bevéte l(OEP)</t>
  </si>
  <si>
    <t>Hozzájárulás a pénzbeli szoc.ellátás-hoz</t>
  </si>
  <si>
    <t>Gázenergia szolg.</t>
  </si>
  <si>
    <t>Állami támogatás</t>
  </si>
  <si>
    <t>Tartalék pályázati önerő biztosításához</t>
  </si>
  <si>
    <t>Megnevezés</t>
  </si>
  <si>
    <t>2014. évi Költségvetés</t>
  </si>
  <si>
    <t>Nemzetiségi Önkormányzat</t>
  </si>
  <si>
    <t>Országos és helyi nemz. önk. ig. tev.</t>
  </si>
  <si>
    <t>052020</t>
  </si>
  <si>
    <t>045160</t>
  </si>
  <si>
    <t>066010</t>
  </si>
  <si>
    <t>064010</t>
  </si>
  <si>
    <t>066020</t>
  </si>
  <si>
    <t>Város- község-gazd. egyéb szolgált.</t>
  </si>
  <si>
    <t>074031</t>
  </si>
  <si>
    <t>105010</t>
  </si>
  <si>
    <t>Lakásfenntartartással, lakhatással ö.ell.</t>
  </si>
  <si>
    <t>106020</t>
  </si>
  <si>
    <t>Gyermekvéd.pénzbeni és term. ell.</t>
  </si>
  <si>
    <t>104051</t>
  </si>
  <si>
    <t>Egyéb szociális pénzbeli ellátások</t>
  </si>
  <si>
    <t>107060</t>
  </si>
  <si>
    <t>Hosszabb időtartamú közfoglalkoztatás</t>
  </si>
  <si>
    <t>0421233</t>
  </si>
  <si>
    <t>Köztemető fenntartás és működés</t>
  </si>
  <si>
    <t>013320</t>
  </si>
  <si>
    <t>2014 évi Költségvetés</t>
  </si>
  <si>
    <t>103010</t>
  </si>
  <si>
    <t>Elhunyt szem. hátram. pénzbeni ell.</t>
  </si>
  <si>
    <t>Önk. és hiv.jogal-kotó és ált.ig.tev.</t>
  </si>
  <si>
    <t>Más szerv r. végzett pénzügyi-gazd. szolg.</t>
  </si>
  <si>
    <t>013360</t>
  </si>
  <si>
    <t>011130</t>
  </si>
  <si>
    <t>Adó,vám- és jövedéki igazgatás</t>
  </si>
  <si>
    <t>011220</t>
  </si>
  <si>
    <t>011140</t>
  </si>
  <si>
    <t>Szociális hozzájárulási adó 27 %</t>
  </si>
  <si>
    <t xml:space="preserve">Természetbeni juttatás után fizetendő SZJA </t>
  </si>
  <si>
    <t>Természetbeni juttatás után fizetendő EHO</t>
  </si>
  <si>
    <t>Nagyértékű tárgyi eszköz beszerzés</t>
  </si>
  <si>
    <t>Nem adatátviteli célú távközlési díjak(telefon+internet)</t>
  </si>
  <si>
    <t>Önk. és önk. hiv. jogalkotó és ált. igazgatási tev.</t>
  </si>
  <si>
    <t>047410</t>
  </si>
  <si>
    <t>041232</t>
  </si>
  <si>
    <t>Start-munka program- Téli közfoglalkoztatás</t>
  </si>
  <si>
    <t>016010</t>
  </si>
  <si>
    <t>Országgyűlési, önk. és európai parlamenti képvis.vál. Kapcs. Tev.</t>
  </si>
  <si>
    <t>016020</t>
  </si>
  <si>
    <t>Ár- és belvízvédelemmel összefüggő tevékenységek</t>
  </si>
  <si>
    <t>Országos és helyi népszavazással kapcs. tev.</t>
  </si>
  <si>
    <t>Szociális hozzájárulási adó 27%</t>
  </si>
  <si>
    <t>Szocális hozzájárulási adó 13,5%</t>
  </si>
  <si>
    <t>Term.után fizetendő Eho</t>
  </si>
  <si>
    <t>Term. Után fizetendő szja</t>
  </si>
  <si>
    <t>Munkanélküli aktív korúak ellátása RSZ+FHT</t>
  </si>
  <si>
    <t>Munkaügyi Központ közfogl. Bére, eszköz</t>
  </si>
  <si>
    <t>Önkormányzati kiegészítés</t>
  </si>
  <si>
    <t>Települési Önk.egyes köznev.ésgyermekétk.f.tám.</t>
  </si>
  <si>
    <t>Bányától támogatás, TB finansz.</t>
  </si>
  <si>
    <t>Víz- és csatornadíj</t>
  </si>
  <si>
    <t>Könyv, folyóirat</t>
  </si>
  <si>
    <t>Közművelő-dés közöségi kulturális értékek gondozása</t>
  </si>
  <si>
    <t>Könyvtári állomány gyarapítás, nyilvántartása</t>
  </si>
  <si>
    <t xml:space="preserve">Könyvtári szolgálta-tások </t>
  </si>
  <si>
    <t>SNI gyerme-kek óvodai nev., ell. szakmai feladatai</t>
  </si>
  <si>
    <t>Óvodai nevelés, ellátás szakmai feladatai</t>
  </si>
  <si>
    <t>Óvodai nevelés, ellátás működteté-si feladatai</t>
  </si>
  <si>
    <t>Iskolai intéz-ményi étkeztetés</t>
  </si>
  <si>
    <t>Óvodai intézményi étkeztetés</t>
  </si>
  <si>
    <t xml:space="preserve"> ÁMK        MEGNEVEZÉS</t>
  </si>
  <si>
    <t>082092</t>
  </si>
  <si>
    <t>082042</t>
  </si>
  <si>
    <t>082044</t>
  </si>
  <si>
    <t>091130</t>
  </si>
  <si>
    <t>091120</t>
  </si>
  <si>
    <t>091110</t>
  </si>
  <si>
    <t>091140</t>
  </si>
  <si>
    <t>096020</t>
  </si>
  <si>
    <t>096010</t>
  </si>
  <si>
    <t>8.melléklet …/2014.(..) önkormányzati rendelethez</t>
  </si>
  <si>
    <t>Telefon, internet díj</t>
  </si>
  <si>
    <t>Támogatás EU</t>
  </si>
  <si>
    <t>ezer Ft</t>
  </si>
  <si>
    <t>EU program, projekt megnevezése</t>
  </si>
  <si>
    <t>Víziközmű társulati hozzájárulás társfin.</t>
  </si>
  <si>
    <t>Szennyvíz elvezetés és tisztítás projekt</t>
  </si>
  <si>
    <t>EU támogatás</t>
  </si>
  <si>
    <t>Óvodafejlesztés Karácsond településen</t>
  </si>
  <si>
    <t>"Egészségre nevelő és  szemléletformáló életmód programok megvalósítása Karácsond Községben"</t>
  </si>
  <si>
    <t>"Művelődési Ház parkjának felújítása Karácsond községben"</t>
  </si>
  <si>
    <t xml:space="preserve">Hunyadi park kialakítása Karácsond Községben  </t>
  </si>
  <si>
    <t>"Játszótér kialakítása Karácsond községben"</t>
  </si>
  <si>
    <t>"Polgármesteri Hivatal belső felújítása"</t>
  </si>
  <si>
    <t>"Információs és üdvözlő táblák beszerzése és kihelyezése Karácsondon"</t>
  </si>
  <si>
    <t>"Új gépjármű beszerzése közösségi szolgáltatáshoz Karácsond Községben"</t>
  </si>
  <si>
    <t>Civil szervezetek háza Karácsondon</t>
  </si>
  <si>
    <t>EU támogatással megvalósuló programok, projektek</t>
  </si>
  <si>
    <t>nettó</t>
  </si>
  <si>
    <t>bruttó</t>
  </si>
  <si>
    <t>Bevétel</t>
  </si>
  <si>
    <t>Önerő alapból támogatás</t>
  </si>
  <si>
    <t>Szennyvíz projekt</t>
  </si>
  <si>
    <t>Egyéb pályázatok</t>
  </si>
  <si>
    <t>Nettó forrás</t>
  </si>
  <si>
    <t>Áfa</t>
  </si>
  <si>
    <t>Áfa Önerő</t>
  </si>
  <si>
    <t>Kiadás</t>
  </si>
  <si>
    <t>Nettó</t>
  </si>
  <si>
    <t>Bruttó</t>
  </si>
  <si>
    <t>Ősszesen</t>
  </si>
  <si>
    <t>Közhatalmi díj</t>
  </si>
  <si>
    <t>Közhatalmi, intézményi bevétel</t>
  </si>
  <si>
    <t>Pénzeszköz átadás intézménynek</t>
  </si>
  <si>
    <t>Nemzetiségi óvodai nevelés, ell. szakmai feladatai</t>
  </si>
  <si>
    <t>Beruházás Önerő</t>
  </si>
  <si>
    <t>Pénzmaradvány</t>
  </si>
  <si>
    <t>Beruházási önerő</t>
  </si>
  <si>
    <t>3. melléklet részletezése</t>
  </si>
  <si>
    <t>4. melléklet az 1/2014. (III.6)önkormányzati rendelethez</t>
  </si>
  <si>
    <t>5. melléklet 1/2014. (III.6) önkormányzati rendelethez</t>
  </si>
  <si>
    <t>6.melléklet az 1/2014. (IIII.6) önkormányzati rendelethez</t>
  </si>
  <si>
    <t>7.melléklet az 1/2014. (III.6.) önkormányzati rendelethez</t>
  </si>
  <si>
    <t>8. melléklet 1/2014.(III.6.)önkormányzati rendelethez</t>
  </si>
</sst>
</file>

<file path=xl/styles.xml><?xml version="1.0" encoding="utf-8"?>
<styleSheet xmlns="http://schemas.openxmlformats.org/spreadsheetml/2006/main">
  <fonts count="3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i/>
      <sz val="8"/>
      <name val="Arial CE"/>
      <family val="2"/>
      <charset val="238"/>
    </font>
    <font>
      <b/>
      <i/>
      <sz val="14"/>
      <name val="Arial CE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8"/>
      <name val="Arial CE"/>
      <charset val="238"/>
    </font>
    <font>
      <sz val="8"/>
      <name val="Arial CE"/>
      <family val="2"/>
      <charset val="238"/>
    </font>
    <font>
      <b/>
      <i/>
      <sz val="16"/>
      <name val="Arial CE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8"/>
      <name val="Arial"/>
      <family val="2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9"/>
      <name val="Arial CE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0"/>
      <name val="Arial CE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23" fillId="0" borderId="0"/>
  </cellStyleXfs>
  <cellXfs count="461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5" fillId="0" borderId="7" xfId="0" applyFont="1" applyBorder="1"/>
    <xf numFmtId="0" fontId="0" fillId="0" borderId="1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5" fillId="0" borderId="15" xfId="0" applyFont="1" applyBorder="1"/>
    <xf numFmtId="0" fontId="5" fillId="0" borderId="16" xfId="0" applyFont="1" applyBorder="1"/>
    <xf numFmtId="0" fontId="6" fillId="0" borderId="5" xfId="0" applyFont="1" applyBorder="1" applyAlignment="1">
      <alignment horizontal="left"/>
    </xf>
    <xf numFmtId="1" fontId="7" fillId="0" borderId="5" xfId="0" applyNumberFormat="1" applyFont="1" applyBorder="1"/>
    <xf numFmtId="0" fontId="6" fillId="2" borderId="1" xfId="0" applyFont="1" applyFill="1" applyBorder="1" applyAlignment="1">
      <alignment horizontal="left"/>
    </xf>
    <xf numFmtId="1" fontId="7" fillId="0" borderId="1" xfId="0" applyNumberFormat="1" applyFont="1" applyBorder="1"/>
    <xf numFmtId="1" fontId="5" fillId="0" borderId="18" xfId="0" applyNumberFormat="1" applyFont="1" applyBorder="1"/>
    <xf numFmtId="1" fontId="7" fillId="0" borderId="11" xfId="0" applyNumberFormat="1" applyFont="1" applyBorder="1"/>
    <xf numFmtId="1" fontId="5" fillId="0" borderId="16" xfId="0" applyNumberFormat="1" applyFont="1" applyBorder="1"/>
    <xf numFmtId="0" fontId="4" fillId="0" borderId="5" xfId="0" applyFont="1" applyBorder="1"/>
    <xf numFmtId="0" fontId="4" fillId="0" borderId="1" xfId="0" applyFont="1" applyBorder="1"/>
    <xf numFmtId="0" fontId="5" fillId="0" borderId="18" xfId="0" applyFont="1" applyBorder="1"/>
    <xf numFmtId="0" fontId="0" fillId="0" borderId="20" xfId="0" applyBorder="1"/>
    <xf numFmtId="0" fontId="5" fillId="0" borderId="2" xfId="0" applyFont="1" applyBorder="1"/>
    <xf numFmtId="0" fontId="5" fillId="0" borderId="22" xfId="0" applyFont="1" applyBorder="1"/>
    <xf numFmtId="1" fontId="0" fillId="0" borderId="1" xfId="0" applyNumberFormat="1" applyBorder="1"/>
    <xf numFmtId="0" fontId="10" fillId="2" borderId="1" xfId="0" applyFont="1" applyFill="1" applyBorder="1"/>
    <xf numFmtId="0" fontId="0" fillId="0" borderId="23" xfId="0" applyBorder="1"/>
    <xf numFmtId="0" fontId="0" fillId="0" borderId="15" xfId="0" applyBorder="1"/>
    <xf numFmtId="0" fontId="0" fillId="0" borderId="24" xfId="0" applyBorder="1"/>
    <xf numFmtId="0" fontId="5" fillId="0" borderId="25" xfId="0" applyFont="1" applyBorder="1"/>
    <xf numFmtId="0" fontId="2" fillId="2" borderId="2" xfId="0" applyFont="1" applyFill="1" applyBorder="1" applyAlignment="1">
      <alignment horizontal="center"/>
    </xf>
    <xf numFmtId="0" fontId="4" fillId="0" borderId="11" xfId="0" applyFont="1" applyBorder="1"/>
    <xf numFmtId="0" fontId="0" fillId="0" borderId="19" xfId="0" applyBorder="1"/>
    <xf numFmtId="0" fontId="6" fillId="0" borderId="1" xfId="0" applyFont="1" applyBorder="1" applyAlignment="1">
      <alignment horizontal="left"/>
    </xf>
    <xf numFmtId="0" fontId="4" fillId="0" borderId="20" xfId="0" applyFont="1" applyBorder="1"/>
    <xf numFmtId="0" fontId="10" fillId="2" borderId="5" xfId="0" applyFont="1" applyFill="1" applyBorder="1"/>
    <xf numFmtId="0" fontId="10" fillId="2" borderId="11" xfId="0" applyFont="1" applyFill="1" applyBorder="1" applyAlignment="1">
      <alignment horizontal="left"/>
    </xf>
    <xf numFmtId="0" fontId="10" fillId="2" borderId="20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0" fillId="2" borderId="11" xfId="0" applyFont="1" applyFill="1" applyBorder="1"/>
    <xf numFmtId="1" fontId="0" fillId="0" borderId="9" xfId="0" applyNumberFormat="1" applyBorder="1"/>
    <xf numFmtId="0" fontId="0" fillId="0" borderId="27" xfId="0" applyBorder="1"/>
    <xf numFmtId="0" fontId="5" fillId="0" borderId="28" xfId="0" applyFont="1" applyBorder="1"/>
    <xf numFmtId="0" fontId="0" fillId="0" borderId="0" xfId="0" applyBorder="1"/>
    <xf numFmtId="0" fontId="2" fillId="2" borderId="0" xfId="0" applyFont="1" applyFill="1" applyBorder="1" applyAlignment="1">
      <alignment horizontal="center" wrapText="1"/>
    </xf>
    <xf numFmtId="0" fontId="5" fillId="0" borderId="0" xfId="0" applyFont="1" applyBorder="1"/>
    <xf numFmtId="1" fontId="5" fillId="0" borderId="0" xfId="0" applyNumberFormat="1" applyFont="1" applyBorder="1"/>
    <xf numFmtId="0" fontId="2" fillId="2" borderId="0" xfId="0" applyFont="1" applyFill="1" applyBorder="1" applyAlignment="1">
      <alignment horizontal="center"/>
    </xf>
    <xf numFmtId="1" fontId="7" fillId="0" borderId="0" xfId="0" applyNumberFormat="1" applyFont="1" applyBorder="1"/>
    <xf numFmtId="0" fontId="10" fillId="2" borderId="0" xfId="0" applyFont="1" applyFill="1" applyBorder="1"/>
    <xf numFmtId="0" fontId="8" fillId="0" borderId="15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wrapText="1"/>
    </xf>
    <xf numFmtId="0" fontId="2" fillId="2" borderId="29" xfId="0" applyFont="1" applyFill="1" applyBorder="1" applyAlignment="1">
      <alignment horizontal="center" wrapText="1"/>
    </xf>
    <xf numFmtId="0" fontId="4" fillId="0" borderId="24" xfId="0" applyFont="1" applyBorder="1"/>
    <xf numFmtId="0" fontId="2" fillId="0" borderId="15" xfId="0" applyFont="1" applyBorder="1" applyAlignment="1">
      <alignment horizontal="center"/>
    </xf>
    <xf numFmtId="0" fontId="5" fillId="0" borderId="30" xfId="0" applyFont="1" applyBorder="1"/>
    <xf numFmtId="0" fontId="5" fillId="0" borderId="31" xfId="0" applyFont="1" applyBorder="1"/>
    <xf numFmtId="1" fontId="5" fillId="0" borderId="30" xfId="0" applyNumberFormat="1" applyFont="1" applyBorder="1"/>
    <xf numFmtId="1" fontId="5" fillId="0" borderId="31" xfId="0" applyNumberFormat="1" applyFont="1" applyBorder="1"/>
    <xf numFmtId="0" fontId="11" fillId="2" borderId="11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14" fillId="0" borderId="15" xfId="0" applyFont="1" applyBorder="1"/>
    <xf numFmtId="0" fontId="13" fillId="0" borderId="15" xfId="0" applyFont="1" applyBorder="1"/>
    <xf numFmtId="1" fontId="17" fillId="0" borderId="15" xfId="0" applyNumberFormat="1" applyFont="1" applyBorder="1"/>
    <xf numFmtId="0" fontId="17" fillId="0" borderId="15" xfId="0" applyFont="1" applyBorder="1"/>
    <xf numFmtId="1" fontId="7" fillId="0" borderId="5" xfId="0" applyNumberFormat="1" applyFont="1" applyFill="1" applyBorder="1"/>
    <xf numFmtId="1" fontId="7" fillId="0" borderId="1" xfId="0" applyNumberFormat="1" applyFont="1" applyFill="1" applyBorder="1"/>
    <xf numFmtId="1" fontId="7" fillId="0" borderId="11" xfId="0" applyNumberFormat="1" applyFont="1" applyFill="1" applyBorder="1"/>
    <xf numFmtId="0" fontId="16" fillId="0" borderId="19" xfId="0" applyFont="1" applyBorder="1"/>
    <xf numFmtId="0" fontId="16" fillId="0" borderId="15" xfId="0" applyFont="1" applyBorder="1"/>
    <xf numFmtId="1" fontId="0" fillId="0" borderId="0" xfId="0" applyNumberFormat="1" applyBorder="1"/>
    <xf numFmtId="1" fontId="13" fillId="0" borderId="15" xfId="0" applyNumberFormat="1" applyFont="1" applyBorder="1"/>
    <xf numFmtId="0" fontId="0" fillId="0" borderId="0" xfId="0" applyAlignment="1">
      <alignment horizontal="left"/>
    </xf>
    <xf numFmtId="0" fontId="17" fillId="0" borderId="20" xfId="0" applyFont="1" applyBorder="1"/>
    <xf numFmtId="0" fontId="6" fillId="2" borderId="20" xfId="0" applyFont="1" applyFill="1" applyBorder="1" applyAlignment="1">
      <alignment horizontal="left"/>
    </xf>
    <xf numFmtId="0" fontId="0" fillId="0" borderId="0" xfId="0" applyFill="1"/>
    <xf numFmtId="49" fontId="2" fillId="0" borderId="32" xfId="0" applyNumberFormat="1" applyFont="1" applyFill="1" applyBorder="1" applyAlignment="1">
      <alignment horizontal="center"/>
    </xf>
    <xf numFmtId="0" fontId="5" fillId="0" borderId="3" xfId="0" applyFont="1" applyBorder="1"/>
    <xf numFmtId="0" fontId="5" fillId="0" borderId="33" xfId="0" applyFont="1" applyBorder="1"/>
    <xf numFmtId="0" fontId="9" fillId="0" borderId="14" xfId="0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5" borderId="32" xfId="0" applyNumberFormat="1" applyFont="1" applyFill="1" applyBorder="1" applyAlignment="1">
      <alignment horizontal="center"/>
    </xf>
    <xf numFmtId="49" fontId="2" fillId="6" borderId="32" xfId="0" applyNumberFormat="1" applyFont="1" applyFill="1" applyBorder="1" applyAlignment="1">
      <alignment horizontal="center"/>
    </xf>
    <xf numFmtId="49" fontId="2" fillId="2" borderId="32" xfId="0" applyNumberFormat="1" applyFont="1" applyFill="1" applyBorder="1" applyAlignment="1">
      <alignment horizontal="center"/>
    </xf>
    <xf numFmtId="49" fontId="2" fillId="2" borderId="35" xfId="0" applyNumberFormat="1" applyFont="1" applyFill="1" applyBorder="1" applyAlignment="1">
      <alignment horizontal="center"/>
    </xf>
    <xf numFmtId="49" fontId="2" fillId="7" borderId="35" xfId="0" applyNumberFormat="1" applyFont="1" applyFill="1" applyBorder="1" applyAlignment="1">
      <alignment horizontal="center"/>
    </xf>
    <xf numFmtId="49" fontId="2" fillId="2" borderId="36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49" fontId="0" fillId="0" borderId="0" xfId="0" applyNumberFormat="1" applyBorder="1"/>
    <xf numFmtId="49" fontId="0" fillId="0" borderId="0" xfId="0" applyNumberFormat="1"/>
    <xf numFmtId="49" fontId="2" fillId="3" borderId="1" xfId="0" applyNumberFormat="1" applyFont="1" applyFill="1" applyBorder="1" applyAlignment="1">
      <alignment horizontal="center"/>
    </xf>
    <xf numFmtId="49" fontId="9" fillId="3" borderId="9" xfId="0" applyNumberFormat="1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3" fontId="0" fillId="0" borderId="24" xfId="0" applyNumberFormat="1" applyBorder="1"/>
    <xf numFmtId="3" fontId="0" fillId="0" borderId="37" xfId="0" applyNumberFormat="1" applyBorder="1"/>
    <xf numFmtId="3" fontId="0" fillId="0" borderId="1" xfId="0" applyNumberFormat="1" applyBorder="1"/>
    <xf numFmtId="0" fontId="0" fillId="0" borderId="0" xfId="0" applyFill="1" applyBorder="1"/>
    <xf numFmtId="0" fontId="5" fillId="0" borderId="0" xfId="0" applyFont="1" applyFill="1" applyBorder="1"/>
    <xf numFmtId="0" fontId="5" fillId="0" borderId="38" xfId="0" applyFont="1" applyBorder="1"/>
    <xf numFmtId="0" fontId="0" fillId="0" borderId="0" xfId="0" applyBorder="1"/>
    <xf numFmtId="49" fontId="2" fillId="2" borderId="16" xfId="0" applyNumberFormat="1" applyFont="1" applyFill="1" applyBorder="1" applyAlignment="1">
      <alignment horizontal="center"/>
    </xf>
    <xf numFmtId="0" fontId="0" fillId="0" borderId="41" xfId="0" applyBorder="1"/>
    <xf numFmtId="0" fontId="18" fillId="0" borderId="11" xfId="0" applyFont="1" applyBorder="1"/>
    <xf numFmtId="0" fontId="9" fillId="2" borderId="42" xfId="0" applyFont="1" applyFill="1" applyBorder="1" applyAlignment="1">
      <alignment horizontal="center"/>
    </xf>
    <xf numFmtId="0" fontId="4" fillId="0" borderId="45" xfId="0" applyFont="1" applyBorder="1"/>
    <xf numFmtId="0" fontId="4" fillId="0" borderId="46" xfId="0" applyFont="1" applyBorder="1"/>
    <xf numFmtId="0" fontId="2" fillId="0" borderId="42" xfId="0" applyFont="1" applyBorder="1" applyAlignment="1">
      <alignment horizontal="center"/>
    </xf>
    <xf numFmtId="0" fontId="6" fillId="0" borderId="45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4" fillId="0" borderId="40" xfId="0" applyFont="1" applyBorder="1"/>
    <xf numFmtId="0" fontId="8" fillId="0" borderId="42" xfId="0" applyFont="1" applyBorder="1" applyAlignment="1">
      <alignment horizontal="center"/>
    </xf>
    <xf numFmtId="0" fontId="10" fillId="2" borderId="45" xfId="0" applyFont="1" applyFill="1" applyBorder="1"/>
    <xf numFmtId="0" fontId="10" fillId="2" borderId="45" xfId="0" applyFont="1" applyFill="1" applyBorder="1" applyAlignment="1">
      <alignment horizontal="left"/>
    </xf>
    <xf numFmtId="0" fontId="10" fillId="2" borderId="47" xfId="0" applyFont="1" applyFill="1" applyBorder="1" applyAlignment="1">
      <alignment horizontal="left"/>
    </xf>
    <xf numFmtId="0" fontId="2" fillId="2" borderId="42" xfId="0" applyFont="1" applyFill="1" applyBorder="1" applyAlignment="1">
      <alignment horizontal="center"/>
    </xf>
    <xf numFmtId="0" fontId="6" fillId="2" borderId="45" xfId="0" applyFont="1" applyFill="1" applyBorder="1" applyAlignment="1">
      <alignment horizontal="left"/>
    </xf>
    <xf numFmtId="0" fontId="10" fillId="2" borderId="48" xfId="0" applyFont="1" applyFill="1" applyBorder="1" applyAlignment="1">
      <alignment horizontal="left"/>
    </xf>
    <xf numFmtId="0" fontId="18" fillId="0" borderId="46" xfId="0" applyFont="1" applyBorder="1"/>
    <xf numFmtId="0" fontId="1" fillId="0" borderId="0" xfId="1"/>
    <xf numFmtId="0" fontId="8" fillId="0" borderId="0" xfId="1" applyFont="1" applyBorder="1"/>
    <xf numFmtId="0" fontId="2" fillId="0" borderId="0" xfId="1" applyFont="1" applyBorder="1"/>
    <xf numFmtId="0" fontId="5" fillId="0" borderId="0" xfId="1" applyFont="1" applyBorder="1"/>
    <xf numFmtId="0" fontId="20" fillId="0" borderId="0" xfId="1" applyFont="1" applyBorder="1"/>
    <xf numFmtId="0" fontId="2" fillId="8" borderId="0" xfId="1" applyFont="1" applyFill="1" applyBorder="1" applyAlignment="1">
      <alignment horizontal="center"/>
    </xf>
    <xf numFmtId="0" fontId="10" fillId="0" borderId="0" xfId="1" applyFont="1" applyBorder="1"/>
    <xf numFmtId="0" fontId="21" fillId="0" borderId="0" xfId="1" applyFont="1" applyBorder="1"/>
    <xf numFmtId="0" fontId="10" fillId="8" borderId="0" xfId="1" applyFont="1" applyFill="1" applyBorder="1"/>
    <xf numFmtId="0" fontId="4" fillId="0" borderId="0" xfId="1" applyFont="1" applyBorder="1"/>
    <xf numFmtId="0" fontId="0" fillId="0" borderId="0" xfId="1" applyFont="1" applyBorder="1"/>
    <xf numFmtId="3" fontId="21" fillId="0" borderId="0" xfId="1" applyNumberFormat="1" applyFont="1" applyBorder="1"/>
    <xf numFmtId="0" fontId="5" fillId="0" borderId="49" xfId="1" applyFont="1" applyBorder="1"/>
    <xf numFmtId="1" fontId="10" fillId="8" borderId="0" xfId="1" applyNumberFormat="1" applyFont="1" applyFill="1" applyBorder="1"/>
    <xf numFmtId="0" fontId="5" fillId="0" borderId="52" xfId="1" applyFont="1" applyBorder="1"/>
    <xf numFmtId="0" fontId="5" fillId="0" borderId="55" xfId="1" applyFont="1" applyBorder="1"/>
    <xf numFmtId="1" fontId="10" fillId="0" borderId="0" xfId="1" applyNumberFormat="1" applyFont="1" applyBorder="1"/>
    <xf numFmtId="1" fontId="5" fillId="0" borderId="49" xfId="1" applyNumberFormat="1" applyFont="1" applyBorder="1"/>
    <xf numFmtId="0" fontId="5" fillId="0" borderId="58" xfId="1" applyFont="1" applyBorder="1"/>
    <xf numFmtId="0" fontId="21" fillId="8" borderId="54" xfId="1" applyFont="1" applyFill="1" applyBorder="1"/>
    <xf numFmtId="0" fontId="5" fillId="0" borderId="51" xfId="1" applyFont="1" applyBorder="1"/>
    <xf numFmtId="0" fontId="5" fillId="0" borderId="50" xfId="1" applyFont="1" applyBorder="1"/>
    <xf numFmtId="1" fontId="5" fillId="0" borderId="51" xfId="1" applyNumberFormat="1" applyFont="1" applyBorder="1"/>
    <xf numFmtId="1" fontId="8" fillId="0" borderId="0" xfId="1" applyNumberFormat="1" applyFont="1" applyBorder="1"/>
    <xf numFmtId="1" fontId="0" fillId="0" borderId="0" xfId="1" applyNumberFormat="1" applyFont="1" applyBorder="1"/>
    <xf numFmtId="0" fontId="5" fillId="0" borderId="65" xfId="1" applyFont="1" applyBorder="1"/>
    <xf numFmtId="0" fontId="8" fillId="0" borderId="0" xfId="1" applyFont="1" applyBorder="1" applyAlignment="1">
      <alignment horizontal="center"/>
    </xf>
    <xf numFmtId="0" fontId="2" fillId="8" borderId="0" xfId="1" applyFont="1" applyFill="1" applyBorder="1" applyAlignment="1">
      <alignment horizontal="center" wrapText="1"/>
    </xf>
    <xf numFmtId="0" fontId="8" fillId="0" borderId="66" xfId="1" applyFont="1" applyBorder="1" applyAlignment="1">
      <alignment horizontal="center"/>
    </xf>
    <xf numFmtId="0" fontId="2" fillId="9" borderId="63" xfId="1" applyFont="1" applyFill="1" applyBorder="1" applyAlignment="1">
      <alignment horizontal="center" wrapText="1"/>
    </xf>
    <xf numFmtId="0" fontId="2" fillId="9" borderId="64" xfId="1" applyFont="1" applyFill="1" applyBorder="1" applyAlignment="1">
      <alignment horizontal="center" wrapText="1"/>
    </xf>
    <xf numFmtId="0" fontId="2" fillId="10" borderId="64" xfId="1" applyFont="1" applyFill="1" applyBorder="1" applyAlignment="1">
      <alignment horizontal="center" vertical="center" wrapText="1"/>
    </xf>
    <xf numFmtId="0" fontId="2" fillId="10" borderId="64" xfId="1" applyFont="1" applyFill="1" applyBorder="1" applyAlignment="1">
      <alignment horizontal="center" wrapText="1"/>
    </xf>
    <xf numFmtId="0" fontId="2" fillId="11" borderId="64" xfId="1" applyFont="1" applyFill="1" applyBorder="1" applyAlignment="1">
      <alignment horizontal="center" wrapText="1"/>
    </xf>
    <xf numFmtId="0" fontId="11" fillId="8" borderId="64" xfId="1" applyFont="1" applyFill="1" applyBorder="1" applyAlignment="1">
      <alignment horizontal="center" wrapText="1"/>
    </xf>
    <xf numFmtId="0" fontId="4" fillId="0" borderId="0" xfId="1" applyFont="1" applyBorder="1" applyAlignment="1">
      <alignment horizontal="center"/>
    </xf>
    <xf numFmtId="49" fontId="2" fillId="9" borderId="61" xfId="1" applyNumberFormat="1" applyFont="1" applyFill="1" applyBorder="1" applyAlignment="1">
      <alignment horizontal="center"/>
    </xf>
    <xf numFmtId="49" fontId="2" fillId="9" borderId="62" xfId="1" applyNumberFormat="1" applyFont="1" applyFill="1" applyBorder="1" applyAlignment="1">
      <alignment horizontal="center"/>
    </xf>
    <xf numFmtId="49" fontId="2" fillId="10" borderId="62" xfId="1" applyNumberFormat="1" applyFont="1" applyFill="1" applyBorder="1" applyAlignment="1">
      <alignment horizontal="center"/>
    </xf>
    <xf numFmtId="49" fontId="2" fillId="11" borderId="62" xfId="1" applyNumberFormat="1" applyFont="1" applyFill="1" applyBorder="1" applyAlignment="1">
      <alignment horizontal="center"/>
    </xf>
    <xf numFmtId="0" fontId="7" fillId="0" borderId="0" xfId="2" applyAlignment="1"/>
    <xf numFmtId="0" fontId="17" fillId="0" borderId="32" xfId="0" applyFont="1" applyBorder="1"/>
    <xf numFmtId="3" fontId="17" fillId="0" borderId="32" xfId="0" applyNumberFormat="1" applyFont="1" applyBorder="1"/>
    <xf numFmtId="0" fontId="5" fillId="0" borderId="68" xfId="0" applyFont="1" applyBorder="1"/>
    <xf numFmtId="0" fontId="17" fillId="0" borderId="1" xfId="0" applyFont="1" applyBorder="1"/>
    <xf numFmtId="0" fontId="5" fillId="0" borderId="1" xfId="0" applyFont="1" applyBorder="1"/>
    <xf numFmtId="1" fontId="5" fillId="0" borderId="1" xfId="0" applyNumberFormat="1" applyFont="1" applyBorder="1"/>
    <xf numFmtId="1" fontId="5" fillId="0" borderId="11" xfId="0" applyNumberFormat="1" applyFont="1" applyBorder="1"/>
    <xf numFmtId="1" fontId="16" fillId="0" borderId="19" xfId="0" applyNumberFormat="1" applyFont="1" applyBorder="1"/>
    <xf numFmtId="0" fontId="23" fillId="0" borderId="0" xfId="3"/>
    <xf numFmtId="0" fontId="23" fillId="0" borderId="0" xfId="3" applyAlignment="1"/>
    <xf numFmtId="0" fontId="23" fillId="0" borderId="0" xfId="3" applyAlignment="1">
      <alignment horizontal="right"/>
    </xf>
    <xf numFmtId="0" fontId="23" fillId="0" borderId="5" xfId="3" applyBorder="1"/>
    <xf numFmtId="0" fontId="23" fillId="0" borderId="11" xfId="3" applyBorder="1"/>
    <xf numFmtId="3" fontId="23" fillId="0" borderId="1" xfId="3" applyNumberFormat="1" applyBorder="1" applyAlignment="1">
      <alignment horizontal="center"/>
    </xf>
    <xf numFmtId="3" fontId="23" fillId="0" borderId="1" xfId="3" applyNumberFormat="1" applyBorder="1"/>
    <xf numFmtId="3" fontId="23" fillId="0" borderId="5" xfId="3" applyNumberFormat="1" applyBorder="1"/>
    <xf numFmtId="0" fontId="7" fillId="0" borderId="0" xfId="3" applyFont="1" applyBorder="1"/>
    <xf numFmtId="0" fontId="23" fillId="0" borderId="0" xfId="3" applyBorder="1"/>
    <xf numFmtId="0" fontId="23" fillId="0" borderId="0" xfId="3" applyBorder="1" applyAlignment="1"/>
    <xf numFmtId="0" fontId="23" fillId="0" borderId="12" xfId="3" applyBorder="1"/>
    <xf numFmtId="0" fontId="12" fillId="0" borderId="10" xfId="3" applyFont="1" applyBorder="1" applyAlignment="1">
      <alignment horizontal="center"/>
    </xf>
    <xf numFmtId="0" fontId="7" fillId="0" borderId="21" xfId="3" applyFont="1" applyBorder="1" applyAlignment="1"/>
    <xf numFmtId="0" fontId="23" fillId="0" borderId="17" xfId="3" applyBorder="1" applyAlignment="1"/>
    <xf numFmtId="0" fontId="7" fillId="0" borderId="6" xfId="3" applyFont="1" applyBorder="1" applyAlignment="1"/>
    <xf numFmtId="0" fontId="12" fillId="0" borderId="4" xfId="3" applyFont="1" applyBorder="1" applyAlignment="1"/>
    <xf numFmtId="0" fontId="23" fillId="0" borderId="1" xfId="3" applyBorder="1" applyAlignment="1">
      <alignment horizontal="center" vertical="center"/>
    </xf>
    <xf numFmtId="0" fontId="23" fillId="0" borderId="1" xfId="3" applyBorder="1"/>
    <xf numFmtId="0" fontId="7" fillId="0" borderId="1" xfId="3" applyFont="1" applyBorder="1"/>
    <xf numFmtId="0" fontId="7" fillId="0" borderId="0" xfId="3" applyFont="1" applyAlignment="1"/>
    <xf numFmtId="0" fontId="12" fillId="0" borderId="72" xfId="3" applyFont="1" applyBorder="1" applyAlignment="1"/>
    <xf numFmtId="0" fontId="23" fillId="0" borderId="8" xfId="3" applyBorder="1" applyAlignment="1">
      <alignment horizontal="center" vertical="center"/>
    </xf>
    <xf numFmtId="0" fontId="24" fillId="0" borderId="0" xfId="3" applyFont="1"/>
    <xf numFmtId="0" fontId="12" fillId="0" borderId="1" xfId="3" applyFont="1" applyBorder="1" applyAlignment="1">
      <alignment wrapText="1"/>
    </xf>
    <xf numFmtId="0" fontId="12" fillId="0" borderId="1" xfId="3" applyFont="1" applyBorder="1"/>
    <xf numFmtId="0" fontId="23" fillId="0" borderId="1" xfId="3" applyBorder="1" applyAlignment="1">
      <alignment horizontal="center"/>
    </xf>
    <xf numFmtId="0" fontId="12" fillId="0" borderId="5" xfId="3" applyFont="1" applyBorder="1"/>
    <xf numFmtId="0" fontId="12" fillId="0" borderId="6" xfId="3" applyFont="1" applyBorder="1"/>
    <xf numFmtId="0" fontId="12" fillId="0" borderId="0" xfId="3" applyFont="1" applyBorder="1" applyAlignment="1">
      <alignment horizontal="center" wrapText="1"/>
    </xf>
    <xf numFmtId="0" fontId="23" fillId="0" borderId="1" xfId="3" applyFill="1" applyBorder="1" applyAlignment="1">
      <alignment horizontal="center" vertical="center"/>
    </xf>
    <xf numFmtId="0" fontId="23" fillId="0" borderId="0" xfId="3" applyBorder="1" applyAlignment="1">
      <alignment horizontal="center" vertical="center"/>
    </xf>
    <xf numFmtId="0" fontId="23" fillId="0" borderId="39" xfId="3" applyBorder="1" applyAlignment="1">
      <alignment horizontal="center" vertical="center"/>
    </xf>
    <xf numFmtId="0" fontId="23" fillId="0" borderId="9" xfId="3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12" fillId="0" borderId="8" xfId="3" applyFont="1" applyBorder="1" applyAlignment="1">
      <alignment horizontal="center"/>
    </xf>
    <xf numFmtId="0" fontId="7" fillId="0" borderId="0" xfId="3" applyFont="1" applyBorder="1" applyAlignment="1">
      <alignment horizontal="center" wrapText="1"/>
    </xf>
    <xf numFmtId="0" fontId="25" fillId="0" borderId="1" xfId="3" applyFont="1" applyBorder="1"/>
    <xf numFmtId="0" fontId="25" fillId="0" borderId="1" xfId="3" applyFont="1" applyBorder="1" applyAlignment="1">
      <alignment horizontal="center"/>
    </xf>
    <xf numFmtId="0" fontId="25" fillId="0" borderId="0" xfId="3" applyFont="1"/>
    <xf numFmtId="0" fontId="25" fillId="0" borderId="73" xfId="3" applyFont="1" applyBorder="1"/>
    <xf numFmtId="0" fontId="25" fillId="0" borderId="74" xfId="3" applyFont="1" applyBorder="1"/>
    <xf numFmtId="3" fontId="25" fillId="0" borderId="75" xfId="3" applyNumberFormat="1" applyFont="1" applyBorder="1" applyAlignment="1">
      <alignment horizontal="center"/>
    </xf>
    <xf numFmtId="1" fontId="5" fillId="0" borderId="2" xfId="0" applyNumberFormat="1" applyFont="1" applyBorder="1"/>
    <xf numFmtId="0" fontId="19" fillId="2" borderId="43" xfId="0" applyFont="1" applyFill="1" applyBorder="1" applyAlignment="1">
      <alignment horizontal="center" wrapText="1"/>
    </xf>
    <xf numFmtId="0" fontId="4" fillId="0" borderId="48" xfId="0" applyFont="1" applyBorder="1"/>
    <xf numFmtId="0" fontId="2" fillId="2" borderId="17" xfId="0" applyFont="1" applyFill="1" applyBorder="1" applyAlignment="1">
      <alignment horizontal="center" wrapText="1"/>
    </xf>
    <xf numFmtId="0" fontId="4" fillId="0" borderId="43" xfId="0" applyFont="1" applyBorder="1"/>
    <xf numFmtId="0" fontId="10" fillId="2" borderId="13" xfId="0" applyFont="1" applyFill="1" applyBorder="1" applyAlignment="1">
      <alignment horizontal="left"/>
    </xf>
    <xf numFmtId="0" fontId="0" fillId="0" borderId="26" xfId="0" applyFill="1" applyBorder="1"/>
    <xf numFmtId="0" fontId="2" fillId="2" borderId="32" xfId="0" applyFont="1" applyFill="1" applyBorder="1" applyAlignment="1">
      <alignment horizontal="center" wrapText="1"/>
    </xf>
    <xf numFmtId="0" fontId="2" fillId="2" borderId="78" xfId="0" applyFont="1" applyFill="1" applyBorder="1" applyAlignment="1">
      <alignment horizontal="center" wrapText="1"/>
    </xf>
    <xf numFmtId="0" fontId="5" fillId="0" borderId="36" xfId="0" applyFont="1" applyFill="1" applyBorder="1"/>
    <xf numFmtId="0" fontId="6" fillId="0" borderId="43" xfId="0" applyFont="1" applyBorder="1" applyAlignment="1">
      <alignment horizontal="left"/>
    </xf>
    <xf numFmtId="0" fontId="4" fillId="0" borderId="47" xfId="0" applyFont="1" applyBorder="1"/>
    <xf numFmtId="0" fontId="4" fillId="0" borderId="48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6" fillId="0" borderId="48" xfId="0" applyFont="1" applyBorder="1" applyAlignment="1">
      <alignment horizontal="left"/>
    </xf>
    <xf numFmtId="0" fontId="10" fillId="2" borderId="48" xfId="0" applyFont="1" applyFill="1" applyBorder="1"/>
    <xf numFmtId="0" fontId="10" fillId="2" borderId="47" xfId="0" applyFont="1" applyFill="1" applyBorder="1"/>
    <xf numFmtId="0" fontId="5" fillId="0" borderId="26" xfId="0" applyFont="1" applyBorder="1"/>
    <xf numFmtId="0" fontId="22" fillId="0" borderId="15" xfId="0" applyFont="1" applyBorder="1"/>
    <xf numFmtId="0" fontId="22" fillId="0" borderId="19" xfId="0" applyFont="1" applyBorder="1"/>
    <xf numFmtId="0" fontId="1" fillId="0" borderId="24" xfId="0" applyFont="1" applyBorder="1"/>
    <xf numFmtId="0" fontId="24" fillId="0" borderId="24" xfId="0" applyFont="1" applyBorder="1"/>
    <xf numFmtId="0" fontId="24" fillId="0" borderId="68" xfId="0" applyFont="1" applyBorder="1"/>
    <xf numFmtId="0" fontId="1" fillId="0" borderId="1" xfId="0" applyFont="1" applyBorder="1"/>
    <xf numFmtId="0" fontId="24" fillId="0" borderId="1" xfId="0" applyFont="1" applyBorder="1"/>
    <xf numFmtId="0" fontId="24" fillId="0" borderId="23" xfId="0" applyFont="1" applyBorder="1"/>
    <xf numFmtId="0" fontId="1" fillId="0" borderId="13" xfId="0" applyFont="1" applyBorder="1"/>
    <xf numFmtId="0" fontId="24" fillId="0" borderId="13" xfId="0" applyFont="1" applyBorder="1"/>
    <xf numFmtId="0" fontId="24" fillId="0" borderId="79" xfId="0" applyFont="1" applyBorder="1"/>
    <xf numFmtId="1" fontId="7" fillId="0" borderId="24" xfId="0" applyNumberFormat="1" applyFont="1" applyBorder="1"/>
    <xf numFmtId="1" fontId="24" fillId="0" borderId="24" xfId="0" applyNumberFormat="1" applyFont="1" applyBorder="1"/>
    <xf numFmtId="1" fontId="1" fillId="0" borderId="24" xfId="0" applyNumberFormat="1" applyFont="1" applyBorder="1"/>
    <xf numFmtId="0" fontId="24" fillId="0" borderId="37" xfId="0" applyFont="1" applyBorder="1"/>
    <xf numFmtId="1" fontId="24" fillId="0" borderId="5" xfId="0" applyNumberFormat="1" applyFont="1" applyBorder="1"/>
    <xf numFmtId="0" fontId="24" fillId="0" borderId="76" xfId="0" applyFont="1" applyBorder="1"/>
    <xf numFmtId="1" fontId="24" fillId="0" borderId="1" xfId="0" applyNumberFormat="1" applyFont="1" applyBorder="1"/>
    <xf numFmtId="1" fontId="1" fillId="0" borderId="1" xfId="0" applyNumberFormat="1" applyFont="1" applyBorder="1"/>
    <xf numFmtId="1" fontId="24" fillId="0" borderId="27" xfId="0" applyNumberFormat="1" applyFont="1" applyBorder="1"/>
    <xf numFmtId="1" fontId="24" fillId="0" borderId="30" xfId="0" applyNumberFormat="1" applyFont="1" applyBorder="1"/>
    <xf numFmtId="1" fontId="1" fillId="0" borderId="12" xfId="0" applyNumberFormat="1" applyFont="1" applyBorder="1"/>
    <xf numFmtId="0" fontId="0" fillId="0" borderId="24" xfId="0" applyFont="1" applyBorder="1"/>
    <xf numFmtId="0" fontId="1" fillId="0" borderId="5" xfId="0" applyFont="1" applyBorder="1"/>
    <xf numFmtId="0" fontId="24" fillId="0" borderId="5" xfId="0" applyFont="1" applyBorder="1"/>
    <xf numFmtId="1" fontId="1" fillId="0" borderId="5" xfId="0" applyNumberFormat="1" applyFont="1" applyBorder="1"/>
    <xf numFmtId="1" fontId="24" fillId="0" borderId="23" xfId="0" applyNumberFormat="1" applyFont="1" applyBorder="1"/>
    <xf numFmtId="0" fontId="1" fillId="0" borderId="11" xfId="0" applyFont="1" applyBorder="1"/>
    <xf numFmtId="0" fontId="24" fillId="0" borderId="11" xfId="0" applyFont="1" applyBorder="1"/>
    <xf numFmtId="0" fontId="24" fillId="0" borderId="27" xfId="0" applyFont="1" applyBorder="1"/>
    <xf numFmtId="0" fontId="0" fillId="0" borderId="5" xfId="0" applyFont="1" applyBorder="1"/>
    <xf numFmtId="1" fontId="1" fillId="0" borderId="11" xfId="0" applyNumberFormat="1" applyFont="1" applyBorder="1"/>
    <xf numFmtId="0" fontId="0" fillId="0" borderId="11" xfId="0" applyFont="1" applyBorder="1"/>
    <xf numFmtId="0" fontId="0" fillId="0" borderId="13" xfId="0" applyFont="1" applyBorder="1"/>
    <xf numFmtId="0" fontId="0" fillId="0" borderId="1" xfId="0" applyFont="1" applyBorder="1"/>
    <xf numFmtId="0" fontId="7" fillId="0" borderId="57" xfId="1" applyFont="1" applyBorder="1"/>
    <xf numFmtId="0" fontId="7" fillId="0" borderId="62" xfId="1" applyFont="1" applyBorder="1"/>
    <xf numFmtId="1" fontId="7" fillId="0" borderId="62" xfId="1" applyNumberFormat="1" applyFont="1" applyBorder="1"/>
    <xf numFmtId="0" fontId="13" fillId="0" borderId="0" xfId="1" applyFont="1"/>
    <xf numFmtId="1" fontId="26" fillId="0" borderId="0" xfId="1" applyNumberFormat="1" applyFont="1" applyBorder="1"/>
    <xf numFmtId="0" fontId="17" fillId="0" borderId="0" xfId="1" applyFont="1"/>
    <xf numFmtId="0" fontId="14" fillId="0" borderId="67" xfId="1" applyFont="1" applyBorder="1" applyAlignment="1">
      <alignment horizontal="center"/>
    </xf>
    <xf numFmtId="0" fontId="27" fillId="0" borderId="57" xfId="1" applyFont="1" applyBorder="1"/>
    <xf numFmtId="3" fontId="7" fillId="0" borderId="57" xfId="1" applyNumberFormat="1" applyFont="1" applyBorder="1"/>
    <xf numFmtId="0" fontId="27" fillId="0" borderId="61" xfId="1" applyFont="1" applyBorder="1"/>
    <xf numFmtId="0" fontId="27" fillId="0" borderId="62" xfId="1" applyFont="1" applyBorder="1"/>
    <xf numFmtId="3" fontId="7" fillId="0" borderId="62" xfId="1" applyNumberFormat="1" applyFont="1" applyBorder="1"/>
    <xf numFmtId="0" fontId="7" fillId="0" borderId="54" xfId="1" applyFont="1" applyBorder="1"/>
    <xf numFmtId="0" fontId="27" fillId="0" borderId="54" xfId="1" applyFont="1" applyBorder="1"/>
    <xf numFmtId="3" fontId="7" fillId="0" borderId="54" xfId="1" applyNumberFormat="1" applyFont="1" applyBorder="1"/>
    <xf numFmtId="0" fontId="27" fillId="0" borderId="53" xfId="1" applyFont="1" applyBorder="1"/>
    <xf numFmtId="0" fontId="20" fillId="0" borderId="51" xfId="1" applyFont="1" applyBorder="1" applyAlignment="1">
      <alignment horizontal="center"/>
    </xf>
    <xf numFmtId="0" fontId="28" fillId="0" borderId="5" xfId="0" applyFont="1" applyBorder="1" applyAlignment="1">
      <alignment horizontal="left"/>
    </xf>
    <xf numFmtId="1" fontId="27" fillId="0" borderId="57" xfId="1" applyNumberFormat="1" applyFont="1" applyBorder="1"/>
    <xf numFmtId="1" fontId="27" fillId="0" borderId="56" xfId="1" applyNumberFormat="1" applyFont="1" applyBorder="1"/>
    <xf numFmtId="1" fontId="12" fillId="0" borderId="55" xfId="1" applyNumberFormat="1" applyFont="1" applyBorder="1"/>
    <xf numFmtId="1" fontId="27" fillId="0" borderId="62" xfId="1" applyNumberFormat="1" applyFont="1" applyBorder="1"/>
    <xf numFmtId="1" fontId="29" fillId="0" borderId="62" xfId="1" applyNumberFormat="1" applyFont="1" applyBorder="1"/>
    <xf numFmtId="0" fontId="5" fillId="0" borderId="51" xfId="1" applyFont="1" applyBorder="1" applyAlignment="1">
      <alignment horizontal="center"/>
    </xf>
    <xf numFmtId="1" fontId="30" fillId="0" borderId="51" xfId="1" applyNumberFormat="1" applyFont="1" applyBorder="1"/>
    <xf numFmtId="0" fontId="7" fillId="0" borderId="60" xfId="1" applyFont="1" applyBorder="1"/>
    <xf numFmtId="0" fontId="27" fillId="0" borderId="60" xfId="1" applyFont="1" applyBorder="1"/>
    <xf numFmtId="3" fontId="7" fillId="0" borderId="60" xfId="1" applyNumberFormat="1" applyFont="1" applyBorder="1"/>
    <xf numFmtId="0" fontId="7" fillId="0" borderId="59" xfId="1" applyFont="1" applyBorder="1"/>
    <xf numFmtId="0" fontId="21" fillId="0" borderId="62" xfId="1" applyFont="1" applyBorder="1" applyAlignment="1">
      <alignment horizontal="left"/>
    </xf>
    <xf numFmtId="1" fontId="5" fillId="0" borderId="62" xfId="1" applyNumberFormat="1" applyFont="1" applyBorder="1"/>
    <xf numFmtId="1" fontId="7" fillId="0" borderId="61" xfId="1" applyNumberFormat="1" applyFont="1" applyBorder="1"/>
    <xf numFmtId="0" fontId="7" fillId="0" borderId="56" xfId="1" applyFont="1" applyBorder="1"/>
    <xf numFmtId="0" fontId="7" fillId="0" borderId="61" xfId="1" applyFont="1" applyBorder="1"/>
    <xf numFmtId="0" fontId="21" fillId="0" borderId="57" xfId="1" applyFont="1" applyBorder="1" applyAlignment="1">
      <alignment horizontal="left"/>
    </xf>
    <xf numFmtId="0" fontId="21" fillId="8" borderId="57" xfId="1" applyFont="1" applyFill="1" applyBorder="1"/>
    <xf numFmtId="1" fontId="5" fillId="0" borderId="81" xfId="1" applyNumberFormat="1" applyFont="1" applyBorder="1"/>
    <xf numFmtId="0" fontId="21" fillId="8" borderId="62" xfId="1" applyFont="1" applyFill="1" applyBorder="1"/>
    <xf numFmtId="0" fontId="21" fillId="8" borderId="54" xfId="1" applyFont="1" applyFill="1" applyBorder="1" applyAlignment="1">
      <alignment horizontal="left"/>
    </xf>
    <xf numFmtId="0" fontId="7" fillId="8" borderId="60" xfId="1" applyFont="1" applyFill="1" applyBorder="1"/>
    <xf numFmtId="0" fontId="20" fillId="8" borderId="51" xfId="1" applyFont="1" applyFill="1" applyBorder="1" applyAlignment="1">
      <alignment horizontal="center"/>
    </xf>
    <xf numFmtId="0" fontId="21" fillId="8" borderId="60" xfId="1" applyFont="1" applyFill="1" applyBorder="1" applyAlignment="1">
      <alignment horizontal="left"/>
    </xf>
    <xf numFmtId="0" fontId="27" fillId="0" borderId="59" xfId="1" applyFont="1" applyBorder="1"/>
    <xf numFmtId="0" fontId="21" fillId="8" borderId="62" xfId="1" applyFont="1" applyFill="1" applyBorder="1" applyAlignment="1">
      <alignment horizontal="left"/>
    </xf>
    <xf numFmtId="0" fontId="21" fillId="8" borderId="57" xfId="1" applyFont="1" applyFill="1" applyBorder="1" applyAlignment="1">
      <alignment horizontal="left"/>
    </xf>
    <xf numFmtId="1" fontId="5" fillId="0" borderId="51" xfId="1" applyNumberFormat="1" applyFont="1" applyBorder="1" applyAlignment="1">
      <alignment horizontal="right"/>
    </xf>
    <xf numFmtId="0" fontId="7" fillId="0" borderId="53" xfId="1" applyFont="1" applyBorder="1"/>
    <xf numFmtId="0" fontId="7" fillId="0" borderId="80" xfId="1" applyFont="1" applyBorder="1"/>
    <xf numFmtId="0" fontId="12" fillId="0" borderId="81" xfId="1" applyFont="1" applyBorder="1"/>
    <xf numFmtId="1" fontId="7" fillId="8" borderId="62" xfId="1" applyNumberFormat="1" applyFont="1" applyFill="1" applyBorder="1"/>
    <xf numFmtId="1" fontId="7" fillId="0" borderId="52" xfId="1" applyNumberFormat="1" applyFont="1" applyBorder="1"/>
    <xf numFmtId="0" fontId="31" fillId="0" borderId="0" xfId="1" applyFont="1"/>
    <xf numFmtId="0" fontId="5" fillId="8" borderId="51" xfId="1" applyFont="1" applyFill="1" applyBorder="1" applyAlignment="1">
      <alignment horizontal="center"/>
    </xf>
    <xf numFmtId="1" fontId="8" fillId="8" borderId="0" xfId="1" applyNumberFormat="1" applyFont="1" applyFill="1" applyBorder="1"/>
    <xf numFmtId="0" fontId="3" fillId="2" borderId="43" xfId="0" applyFont="1" applyFill="1" applyBorder="1" applyAlignment="1">
      <alignment horizontal="center" wrapText="1"/>
    </xf>
    <xf numFmtId="0" fontId="9" fillId="2" borderId="34" xfId="0" applyFont="1" applyFill="1" applyBorder="1" applyAlignment="1">
      <alignment horizontal="center" wrapText="1"/>
    </xf>
    <xf numFmtId="0" fontId="2" fillId="4" borderId="32" xfId="0" applyFont="1" applyFill="1" applyBorder="1" applyAlignment="1">
      <alignment horizontal="center" wrapText="1"/>
    </xf>
    <xf numFmtId="0" fontId="2" fillId="0" borderId="32" xfId="0" applyFont="1" applyBorder="1" applyAlignment="1">
      <alignment horizontal="center" wrapText="1"/>
    </xf>
    <xf numFmtId="0" fontId="2" fillId="5" borderId="32" xfId="0" applyFont="1" applyFill="1" applyBorder="1" applyAlignment="1">
      <alignment horizontal="center" wrapText="1"/>
    </xf>
    <xf numFmtId="0" fontId="2" fillId="7" borderId="35" xfId="0" applyFont="1" applyFill="1" applyBorder="1" applyAlignment="1">
      <alignment horizontal="center" wrapText="1"/>
    </xf>
    <xf numFmtId="0" fontId="2" fillId="0" borderId="32" xfId="0" applyFont="1" applyFill="1" applyBorder="1" applyAlignment="1">
      <alignment horizontal="center" wrapText="1"/>
    </xf>
    <xf numFmtId="0" fontId="2" fillId="6" borderId="32" xfId="0" applyFont="1" applyFill="1" applyBorder="1" applyAlignment="1">
      <alignment horizontal="center" wrapText="1"/>
    </xf>
    <xf numFmtId="0" fontId="2" fillId="2" borderId="35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center" wrapText="1"/>
    </xf>
    <xf numFmtId="1" fontId="5" fillId="0" borderId="38" xfId="0" applyNumberFormat="1" applyFont="1" applyBorder="1"/>
    <xf numFmtId="0" fontId="7" fillId="0" borderId="45" xfId="0" applyFont="1" applyBorder="1"/>
    <xf numFmtId="0" fontId="7" fillId="0" borderId="1" xfId="0" applyFont="1" applyBorder="1"/>
    <xf numFmtId="0" fontId="33" fillId="0" borderId="1" xfId="0" applyFont="1" applyBorder="1"/>
    <xf numFmtId="0" fontId="33" fillId="0" borderId="1" xfId="0" applyFont="1" applyFill="1" applyBorder="1"/>
    <xf numFmtId="0" fontId="7" fillId="0" borderId="46" xfId="0" applyFont="1" applyBorder="1"/>
    <xf numFmtId="0" fontId="7" fillId="0" borderId="11" xfId="0" applyFont="1" applyBorder="1"/>
    <xf numFmtId="0" fontId="33" fillId="0" borderId="11" xfId="0" applyFont="1" applyBorder="1"/>
    <xf numFmtId="0" fontId="33" fillId="0" borderId="11" xfId="0" applyFont="1" applyFill="1" applyBorder="1"/>
    <xf numFmtId="0" fontId="28" fillId="0" borderId="44" xfId="0" applyFont="1" applyBorder="1" applyAlignment="1">
      <alignment horizontal="left"/>
    </xf>
    <xf numFmtId="0" fontId="33" fillId="0" borderId="5" xfId="0" applyFont="1" applyBorder="1"/>
    <xf numFmtId="0" fontId="28" fillId="0" borderId="45" xfId="0" applyFont="1" applyBorder="1" applyAlignment="1">
      <alignment horizontal="left"/>
    </xf>
    <xf numFmtId="0" fontId="7" fillId="0" borderId="44" xfId="0" applyFont="1" applyBorder="1"/>
    <xf numFmtId="0" fontId="33" fillId="0" borderId="5" xfId="0" applyFont="1" applyFill="1" applyBorder="1"/>
    <xf numFmtId="1" fontId="33" fillId="0" borderId="1" xfId="0" applyNumberFormat="1" applyFont="1" applyFill="1" applyBorder="1"/>
    <xf numFmtId="0" fontId="7" fillId="0" borderId="45" xfId="0" applyFont="1" applyBorder="1" applyAlignment="1">
      <alignment horizontal="left"/>
    </xf>
    <xf numFmtId="3" fontId="33" fillId="0" borderId="1" xfId="0" applyNumberFormat="1" applyFont="1" applyBorder="1"/>
    <xf numFmtId="0" fontId="7" fillId="0" borderId="46" xfId="0" applyFont="1" applyBorder="1" applyAlignment="1">
      <alignment horizontal="left"/>
    </xf>
    <xf numFmtId="0" fontId="21" fillId="2" borderId="45" xfId="0" applyFont="1" applyFill="1" applyBorder="1"/>
    <xf numFmtId="1" fontId="33" fillId="0" borderId="1" xfId="0" applyNumberFormat="1" applyFont="1" applyBorder="1"/>
    <xf numFmtId="0" fontId="21" fillId="2" borderId="45" xfId="0" applyFont="1" applyFill="1" applyBorder="1" applyAlignment="1">
      <alignment horizontal="left"/>
    </xf>
    <xf numFmtId="0" fontId="21" fillId="2" borderId="44" xfId="0" applyFont="1" applyFill="1" applyBorder="1" applyAlignment="1">
      <alignment horizontal="left"/>
    </xf>
    <xf numFmtId="0" fontId="28" fillId="2" borderId="45" xfId="0" applyFont="1" applyFill="1" applyBorder="1" applyAlignment="1">
      <alignment horizontal="left"/>
    </xf>
    <xf numFmtId="0" fontId="21" fillId="2" borderId="46" xfId="0" applyFont="1" applyFill="1" applyBorder="1" applyAlignment="1">
      <alignment horizontal="left"/>
    </xf>
    <xf numFmtId="0" fontId="21" fillId="2" borderId="5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1" fillId="2" borderId="11" xfId="0" applyFont="1" applyFill="1" applyBorder="1" applyAlignment="1">
      <alignment horizontal="left"/>
    </xf>
    <xf numFmtId="0" fontId="21" fillId="2" borderId="44" xfId="0" applyFont="1" applyFill="1" applyBorder="1"/>
    <xf numFmtId="0" fontId="21" fillId="2" borderId="5" xfId="0" applyFont="1" applyFill="1" applyBorder="1"/>
    <xf numFmtId="1" fontId="33" fillId="0" borderId="5" xfId="0" applyNumberFormat="1" applyFont="1" applyBorder="1"/>
    <xf numFmtId="1" fontId="33" fillId="0" borderId="5" xfId="0" applyNumberFormat="1" applyFont="1" applyFill="1" applyBorder="1"/>
    <xf numFmtId="0" fontId="21" fillId="2" borderId="1" xfId="0" applyFont="1" applyFill="1" applyBorder="1"/>
    <xf numFmtId="0" fontId="21" fillId="2" borderId="46" xfId="0" applyFont="1" applyFill="1" applyBorder="1"/>
    <xf numFmtId="0" fontId="21" fillId="2" borderId="11" xfId="0" applyFont="1" applyFill="1" applyBorder="1"/>
    <xf numFmtId="0" fontId="22" fillId="0" borderId="38" xfId="0" applyFont="1" applyBorder="1"/>
    <xf numFmtId="0" fontId="22" fillId="0" borderId="0" xfId="0" applyFont="1" applyBorder="1"/>
    <xf numFmtId="0" fontId="26" fillId="0" borderId="0" xfId="0" applyFont="1"/>
    <xf numFmtId="0" fontId="26" fillId="0" borderId="0" xfId="0" applyFont="1" applyBorder="1"/>
    <xf numFmtId="0" fontId="34" fillId="0" borderId="23" xfId="0" applyFont="1" applyBorder="1"/>
    <xf numFmtId="0" fontId="34" fillId="0" borderId="27" xfId="0" applyFont="1" applyBorder="1"/>
    <xf numFmtId="0" fontId="35" fillId="0" borderId="42" xfId="0" applyFont="1" applyBorder="1" applyAlignment="1">
      <alignment horizontal="center"/>
    </xf>
    <xf numFmtId="0" fontId="35" fillId="0" borderId="15" xfId="0" applyFont="1" applyBorder="1" applyAlignment="1">
      <alignment horizontal="center"/>
    </xf>
    <xf numFmtId="0" fontId="34" fillId="0" borderId="26" xfId="0" applyFont="1" applyBorder="1"/>
    <xf numFmtId="0" fontId="21" fillId="0" borderId="5" xfId="0" applyFont="1" applyBorder="1" applyAlignment="1">
      <alignment horizontal="center"/>
    </xf>
    <xf numFmtId="0" fontId="34" fillId="0" borderId="76" xfId="0" applyFont="1" applyBorder="1"/>
    <xf numFmtId="0" fontId="21" fillId="0" borderId="1" xfId="0" applyFont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12" fillId="0" borderId="42" xfId="0" applyFont="1" applyBorder="1" applyAlignment="1">
      <alignment horizontal="center"/>
    </xf>
    <xf numFmtId="1" fontId="34" fillId="0" borderId="23" xfId="0" applyNumberFormat="1" applyFont="1" applyBorder="1"/>
    <xf numFmtId="1" fontId="35" fillId="0" borderId="15" xfId="0" applyNumberFormat="1" applyFont="1" applyBorder="1" applyAlignment="1">
      <alignment horizontal="center"/>
    </xf>
    <xf numFmtId="1" fontId="34" fillId="0" borderId="26" xfId="0" applyNumberFormat="1" applyFont="1" applyBorder="1"/>
    <xf numFmtId="0" fontId="7" fillId="0" borderId="44" xfId="0" applyFont="1" applyBorder="1" applyAlignment="1">
      <alignment horizontal="center"/>
    </xf>
    <xf numFmtId="0" fontId="35" fillId="2" borderId="42" xfId="0" applyFont="1" applyFill="1" applyBorder="1" applyAlignment="1">
      <alignment horizontal="center"/>
    </xf>
    <xf numFmtId="0" fontId="36" fillId="2" borderId="42" xfId="0" applyFont="1" applyFill="1" applyBorder="1" applyAlignment="1">
      <alignment horizontal="center"/>
    </xf>
    <xf numFmtId="0" fontId="36" fillId="2" borderId="15" xfId="0" applyFont="1" applyFill="1" applyBorder="1" applyAlignment="1">
      <alignment horizontal="center"/>
    </xf>
    <xf numFmtId="0" fontId="35" fillId="2" borderId="15" xfId="0" applyFont="1" applyFill="1" applyBorder="1" applyAlignment="1">
      <alignment horizontal="center"/>
    </xf>
    <xf numFmtId="0" fontId="12" fillId="0" borderId="15" xfId="0" applyFont="1" applyBorder="1"/>
    <xf numFmtId="0" fontId="12" fillId="0" borderId="15" xfId="0" applyFont="1" applyFill="1" applyBorder="1"/>
    <xf numFmtId="1" fontId="24" fillId="0" borderId="37" xfId="0" applyNumberFormat="1" applyFont="1" applyBorder="1"/>
    <xf numFmtId="1" fontId="24" fillId="0" borderId="79" xfId="0" applyNumberFormat="1" applyFont="1" applyBorder="1"/>
    <xf numFmtId="3" fontId="33" fillId="0" borderId="11" xfId="0" applyNumberFormat="1" applyFont="1" applyBorder="1"/>
    <xf numFmtId="1" fontId="34" fillId="0" borderId="27" xfId="0" applyNumberFormat="1" applyFont="1" applyBorder="1"/>
    <xf numFmtId="1" fontId="27" fillId="0" borderId="60" xfId="1" applyNumberFormat="1" applyFont="1" applyBorder="1"/>
    <xf numFmtId="1" fontId="27" fillId="0" borderId="59" xfId="1" applyNumberFormat="1" applyFont="1" applyBorder="1"/>
    <xf numFmtId="0" fontId="7" fillId="0" borderId="83" xfId="1" applyFont="1" applyBorder="1"/>
    <xf numFmtId="0" fontId="7" fillId="0" borderId="82" xfId="1" applyFont="1" applyBorder="1"/>
    <xf numFmtId="1" fontId="32" fillId="0" borderId="66" xfId="1" applyNumberFormat="1" applyFont="1" applyBorder="1"/>
    <xf numFmtId="0" fontId="4" fillId="0" borderId="84" xfId="0" applyFont="1" applyBorder="1" applyAlignment="1">
      <alignment horizontal="left"/>
    </xf>
    <xf numFmtId="0" fontId="1" fillId="0" borderId="75" xfId="0" applyFont="1" applyBorder="1"/>
    <xf numFmtId="0" fontId="24" fillId="0" borderId="85" xfId="0" applyFont="1" applyBorder="1"/>
    <xf numFmtId="0" fontId="0" fillId="0" borderId="86" xfId="0" applyFont="1" applyBorder="1"/>
    <xf numFmtId="0" fontId="24" fillId="0" borderId="87" xfId="0" applyFont="1" applyBorder="1"/>
    <xf numFmtId="49" fontId="6" fillId="0" borderId="43" xfId="0" applyNumberFormat="1" applyFont="1" applyBorder="1" applyAlignment="1">
      <alignment horizontal="center"/>
    </xf>
    <xf numFmtId="0" fontId="6" fillId="0" borderId="62" xfId="1" applyFont="1" applyBorder="1" applyAlignment="1">
      <alignment horizontal="center"/>
    </xf>
    <xf numFmtId="0" fontId="0" fillId="0" borderId="0" xfId="0" applyAlignment="1"/>
    <xf numFmtId="0" fontId="1" fillId="0" borderId="0" xfId="1" applyAlignment="1"/>
    <xf numFmtId="0" fontId="7" fillId="0" borderId="0" xfId="2" applyAlignment="1"/>
    <xf numFmtId="0" fontId="7" fillId="0" borderId="1" xfId="3" applyFont="1" applyBorder="1" applyAlignment="1">
      <alignment horizontal="center" wrapText="1"/>
    </xf>
    <xf numFmtId="0" fontId="12" fillId="0" borderId="69" xfId="3" applyFont="1" applyBorder="1" applyAlignment="1">
      <alignment wrapText="1"/>
    </xf>
    <xf numFmtId="0" fontId="12" fillId="0" borderId="34" xfId="3" applyFont="1" applyBorder="1" applyAlignment="1">
      <alignment wrapText="1"/>
    </xf>
    <xf numFmtId="0" fontId="12" fillId="0" borderId="70" xfId="3" applyFont="1" applyBorder="1" applyAlignment="1">
      <alignment wrapText="1"/>
    </xf>
    <xf numFmtId="0" fontId="12" fillId="0" borderId="4" xfId="3" applyFont="1" applyBorder="1" applyAlignment="1">
      <alignment wrapText="1"/>
    </xf>
    <xf numFmtId="0" fontId="23" fillId="0" borderId="0" xfId="3" applyAlignment="1"/>
    <xf numFmtId="0" fontId="12" fillId="0" borderId="0" xfId="3" applyFont="1" applyAlignment="1"/>
    <xf numFmtId="0" fontId="12" fillId="0" borderId="71" xfId="3" applyFont="1" applyBorder="1" applyAlignment="1">
      <alignment wrapText="1"/>
    </xf>
    <xf numFmtId="0" fontId="12" fillId="0" borderId="10" xfId="3" applyFont="1" applyBorder="1" applyAlignment="1">
      <alignment wrapText="1"/>
    </xf>
    <xf numFmtId="0" fontId="12" fillId="0" borderId="72" xfId="3" applyFont="1" applyBorder="1" applyAlignment="1">
      <alignment wrapText="1"/>
    </xf>
    <xf numFmtId="0" fontId="12" fillId="0" borderId="17" xfId="3" applyFont="1" applyBorder="1" applyAlignment="1">
      <alignment wrapText="1"/>
    </xf>
    <xf numFmtId="0" fontId="12" fillId="0" borderId="9" xfId="3" applyFont="1" applyBorder="1" applyAlignment="1">
      <alignment horizontal="center"/>
    </xf>
    <xf numFmtId="0" fontId="12" fillId="0" borderId="8" xfId="3" applyFont="1" applyBorder="1" applyAlignment="1">
      <alignment horizontal="center"/>
    </xf>
    <xf numFmtId="0" fontId="12" fillId="0" borderId="39" xfId="3" applyFont="1" applyBorder="1" applyAlignment="1">
      <alignment horizontal="center"/>
    </xf>
    <xf numFmtId="0" fontId="7" fillId="0" borderId="71" xfId="3" applyFont="1" applyBorder="1" applyAlignment="1">
      <alignment wrapText="1"/>
    </xf>
    <xf numFmtId="0" fontId="7" fillId="0" borderId="10" xfId="3" applyFont="1" applyBorder="1" applyAlignment="1">
      <alignment wrapText="1"/>
    </xf>
    <xf numFmtId="0" fontId="7" fillId="0" borderId="72" xfId="3" applyFont="1" applyBorder="1" applyAlignment="1">
      <alignment wrapText="1"/>
    </xf>
    <xf numFmtId="0" fontId="7" fillId="0" borderId="17" xfId="3" applyFont="1" applyBorder="1" applyAlignment="1">
      <alignment wrapText="1"/>
    </xf>
    <xf numFmtId="0" fontId="23" fillId="0" borderId="11" xfId="3" applyFill="1" applyBorder="1" applyAlignment="1">
      <alignment horizontal="center"/>
    </xf>
    <xf numFmtId="0" fontId="23" fillId="0" borderId="20" xfId="3" applyFill="1" applyBorder="1" applyAlignment="1">
      <alignment horizontal="center"/>
    </xf>
    <xf numFmtId="0" fontId="23" fillId="0" borderId="5" xfId="3" applyFill="1" applyBorder="1" applyAlignment="1">
      <alignment horizontal="center"/>
    </xf>
    <xf numFmtId="0" fontId="23" fillId="0" borderId="12" xfId="3" applyBorder="1" applyAlignment="1">
      <alignment horizontal="center"/>
    </xf>
    <xf numFmtId="0" fontId="23" fillId="0" borderId="21" xfId="3" applyBorder="1" applyAlignment="1">
      <alignment horizontal="center"/>
    </xf>
    <xf numFmtId="0" fontId="12" fillId="0" borderId="77" xfId="3" applyFont="1" applyBorder="1" applyAlignment="1">
      <alignment horizontal="center"/>
    </xf>
    <xf numFmtId="0" fontId="12" fillId="0" borderId="38" xfId="3" applyFont="1" applyBorder="1" applyAlignment="1">
      <alignment horizontal="center"/>
    </xf>
    <xf numFmtId="0" fontId="12" fillId="0" borderId="31" xfId="3" applyFont="1" applyBorder="1" applyAlignment="1">
      <alignment horizontal="center"/>
    </xf>
    <xf numFmtId="0" fontId="12" fillId="0" borderId="68" xfId="3" applyFont="1" applyBorder="1" applyAlignment="1">
      <alignment horizontal="center"/>
    </xf>
    <xf numFmtId="0" fontId="12" fillId="0" borderId="11" xfId="3" applyFont="1" applyBorder="1" applyAlignment="1">
      <alignment horizontal="center"/>
    </xf>
    <xf numFmtId="0" fontId="12" fillId="0" borderId="5" xfId="3" applyFont="1" applyBorder="1" applyAlignment="1">
      <alignment horizontal="center"/>
    </xf>
    <xf numFmtId="0" fontId="23" fillId="0" borderId="11" xfId="3" applyBorder="1" applyAlignment="1">
      <alignment horizontal="center" vertical="center"/>
    </xf>
    <xf numFmtId="0" fontId="23" fillId="0" borderId="20" xfId="3" applyBorder="1" applyAlignment="1">
      <alignment horizontal="center" vertical="center"/>
    </xf>
    <xf numFmtId="0" fontId="23" fillId="0" borderId="5" xfId="3" applyBorder="1" applyAlignment="1">
      <alignment horizontal="center" vertical="center"/>
    </xf>
    <xf numFmtId="0" fontId="23" fillId="0" borderId="12" xfId="3" applyBorder="1" applyAlignment="1">
      <alignment horizontal="center" vertical="center"/>
    </xf>
    <xf numFmtId="0" fontId="23" fillId="0" borderId="21" xfId="3" applyBorder="1" applyAlignment="1">
      <alignment horizontal="center" vertical="center"/>
    </xf>
    <xf numFmtId="0" fontId="23" fillId="0" borderId="6" xfId="3" applyBorder="1" applyAlignment="1">
      <alignment horizontal="center" vertical="center"/>
    </xf>
    <xf numFmtId="0" fontId="7" fillId="0" borderId="9" xfId="3" applyFont="1" applyFill="1" applyBorder="1" applyAlignment="1">
      <alignment horizontal="center" wrapText="1"/>
    </xf>
    <xf numFmtId="0" fontId="7" fillId="0" borderId="39" xfId="3" applyFont="1" applyFill="1" applyBorder="1" applyAlignment="1">
      <alignment horizontal="center" wrapText="1"/>
    </xf>
    <xf numFmtId="0" fontId="7" fillId="0" borderId="9" xfId="3" applyFont="1" applyBorder="1" applyAlignment="1">
      <alignment horizontal="center" wrapText="1"/>
    </xf>
    <xf numFmtId="0" fontId="7" fillId="0" borderId="39" xfId="3" applyFont="1" applyBorder="1" applyAlignment="1">
      <alignment horizontal="center" wrapText="1"/>
    </xf>
    <xf numFmtId="0" fontId="12" fillId="0" borderId="32" xfId="3" applyFont="1" applyBorder="1" applyAlignment="1">
      <alignment horizontal="center"/>
    </xf>
    <xf numFmtId="0" fontId="12" fillId="0" borderId="6" xfId="3" applyFont="1" applyBorder="1" applyAlignment="1">
      <alignment horizontal="center"/>
    </xf>
    <xf numFmtId="0" fontId="12" fillId="0" borderId="4" xfId="3" applyFont="1" applyBorder="1" applyAlignment="1">
      <alignment horizontal="center"/>
    </xf>
    <xf numFmtId="0" fontId="23" fillId="0" borderId="11" xfId="3" applyBorder="1" applyAlignment="1">
      <alignment horizontal="center"/>
    </xf>
    <xf numFmtId="0" fontId="23" fillId="0" borderId="20" xfId="3" applyBorder="1" applyAlignment="1">
      <alignment horizontal="center"/>
    </xf>
    <xf numFmtId="0" fontId="23" fillId="0" borderId="5" xfId="3" applyBorder="1" applyAlignment="1">
      <alignment horizontal="center"/>
    </xf>
    <xf numFmtId="0" fontId="12" fillId="0" borderId="20" xfId="3" applyFont="1" applyBorder="1" applyAlignment="1">
      <alignment horizontal="center"/>
    </xf>
  </cellXfs>
  <cellStyles count="4">
    <cellStyle name="Excel Built-in Normal" xfId="1"/>
    <cellStyle name="Normál" xfId="0" builtinId="0"/>
    <cellStyle name="Normál 2" xfId="2"/>
    <cellStyle name="Normá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93"/>
  <sheetViews>
    <sheetView topLeftCell="A10" zoomScaleNormal="75" zoomScaleSheetLayoutView="50" workbookViewId="0">
      <selection activeCell="AX27" sqref="AX27"/>
    </sheetView>
  </sheetViews>
  <sheetFormatPr defaultRowHeight="15"/>
  <cols>
    <col min="1" max="1" width="38.42578125" customWidth="1"/>
    <col min="2" max="2" width="12.140625" customWidth="1"/>
    <col min="3" max="3" width="10.140625" bestFit="1" customWidth="1"/>
    <col min="4" max="6" width="9.28515625" bestFit="1" customWidth="1"/>
    <col min="7" max="7" width="9.85546875" bestFit="1" customWidth="1"/>
    <col min="8" max="8" width="8.5703125" customWidth="1"/>
    <col min="9" max="9" width="9.85546875" style="81" customWidth="1"/>
    <col min="10" max="11" width="9.28515625" bestFit="1" customWidth="1"/>
    <col min="12" max="12" width="8" customWidth="1"/>
    <col min="13" max="13" width="7.7109375" customWidth="1"/>
    <col min="14" max="15" width="7.5703125" customWidth="1"/>
    <col min="20" max="20" width="10.85546875" style="374" customWidth="1"/>
    <col min="21" max="21" width="0" hidden="1" customWidth="1"/>
    <col min="22" max="23" width="9.140625" hidden="1" customWidth="1"/>
    <col min="24" max="24" width="7.42578125" hidden="1" customWidth="1"/>
    <col min="25" max="49" width="9.140625" hidden="1" customWidth="1"/>
    <col min="50" max="50" width="33.85546875" customWidth="1"/>
  </cols>
  <sheetData>
    <row r="1" spans="1:52" ht="3" customHeight="1" thickBot="1">
      <c r="A1" s="412"/>
      <c r="B1" s="412"/>
      <c r="C1" s="412"/>
      <c r="D1" s="412"/>
      <c r="AZ1" s="107"/>
    </row>
    <row r="2" spans="1:52" ht="15.75" hidden="1" thickBot="1">
      <c r="AZ2" s="107"/>
    </row>
    <row r="3" spans="1:52" s="96" customFormat="1" ht="15.75" thickBot="1">
      <c r="A3" s="410" t="s">
        <v>218</v>
      </c>
      <c r="B3" s="87" t="s">
        <v>130</v>
      </c>
      <c r="C3" s="86" t="s">
        <v>106</v>
      </c>
      <c r="D3" s="86" t="s">
        <v>107</v>
      </c>
      <c r="E3" s="86" t="s">
        <v>108</v>
      </c>
      <c r="F3" s="86" t="s">
        <v>109</v>
      </c>
      <c r="G3" s="88" t="s">
        <v>110</v>
      </c>
      <c r="H3" s="92" t="s">
        <v>123</v>
      </c>
      <c r="I3" s="82" t="s">
        <v>140</v>
      </c>
      <c r="J3" s="89" t="s">
        <v>112</v>
      </c>
      <c r="K3" s="86" t="s">
        <v>113</v>
      </c>
      <c r="L3" s="86" t="s">
        <v>115</v>
      </c>
      <c r="M3" s="86" t="s">
        <v>117</v>
      </c>
      <c r="N3" s="90" t="s">
        <v>119</v>
      </c>
      <c r="O3" s="91" t="s">
        <v>125</v>
      </c>
      <c r="P3" s="93" t="s">
        <v>121</v>
      </c>
      <c r="Q3" s="108" t="s">
        <v>141</v>
      </c>
      <c r="R3" s="108" t="s">
        <v>143</v>
      </c>
      <c r="S3" s="108" t="s">
        <v>145</v>
      </c>
      <c r="T3" s="93"/>
      <c r="U3" s="94"/>
      <c r="V3" s="95"/>
      <c r="W3" s="95"/>
      <c r="AZ3" s="95"/>
    </row>
    <row r="4" spans="1:52" ht="96.75" customHeight="1">
      <c r="A4" s="327" t="s">
        <v>72</v>
      </c>
      <c r="B4" s="328" t="s">
        <v>139</v>
      </c>
      <c r="C4" s="329" t="s">
        <v>0</v>
      </c>
      <c r="D4" s="330" t="s">
        <v>1</v>
      </c>
      <c r="E4" s="330" t="s">
        <v>2</v>
      </c>
      <c r="F4" s="330" t="s">
        <v>3</v>
      </c>
      <c r="G4" s="331" t="s">
        <v>111</v>
      </c>
      <c r="H4" s="332" t="s">
        <v>122</v>
      </c>
      <c r="I4" s="333" t="s">
        <v>146</v>
      </c>
      <c r="J4" s="334" t="s">
        <v>4</v>
      </c>
      <c r="K4" s="330" t="s">
        <v>152</v>
      </c>
      <c r="L4" s="330" t="s">
        <v>114</v>
      </c>
      <c r="M4" s="330" t="s">
        <v>116</v>
      </c>
      <c r="N4" s="225" t="s">
        <v>118</v>
      </c>
      <c r="O4" s="335" t="s">
        <v>126</v>
      </c>
      <c r="P4" s="336" t="s">
        <v>120</v>
      </c>
      <c r="Q4" s="221" t="s">
        <v>142</v>
      </c>
      <c r="R4" s="57" t="s">
        <v>144</v>
      </c>
      <c r="S4" s="58" t="s">
        <v>147</v>
      </c>
      <c r="T4" s="337" t="s">
        <v>71</v>
      </c>
      <c r="U4" s="47"/>
      <c r="V4" s="47"/>
      <c r="W4" s="47"/>
      <c r="AZ4" s="107"/>
    </row>
    <row r="5" spans="1:52">
      <c r="A5" s="339" t="s">
        <v>6</v>
      </c>
      <c r="B5" s="340">
        <v>9518</v>
      </c>
      <c r="C5" s="341">
        <v>0</v>
      </c>
      <c r="D5" s="341"/>
      <c r="E5" s="341"/>
      <c r="F5" s="341"/>
      <c r="G5" s="341">
        <v>5148</v>
      </c>
      <c r="H5" s="341"/>
      <c r="I5" s="342"/>
      <c r="J5" s="341">
        <v>3305</v>
      </c>
      <c r="K5" s="341"/>
      <c r="L5" s="341"/>
      <c r="M5" s="341"/>
      <c r="N5" s="341"/>
      <c r="O5" s="341"/>
      <c r="P5" s="341">
        <v>21917</v>
      </c>
      <c r="Q5" s="341">
        <v>35439</v>
      </c>
      <c r="R5" s="341"/>
      <c r="S5" s="341"/>
      <c r="T5" s="376">
        <f t="shared" ref="T5:T36" si="0">SUM(B5:S5)</f>
        <v>75327</v>
      </c>
      <c r="U5" s="46"/>
      <c r="V5" s="48"/>
      <c r="W5" s="48"/>
      <c r="AZ5" s="107"/>
    </row>
    <row r="6" spans="1:52">
      <c r="A6" s="339" t="s">
        <v>7</v>
      </c>
      <c r="B6" s="340">
        <v>557</v>
      </c>
      <c r="C6" s="341"/>
      <c r="D6" s="341"/>
      <c r="E6" s="341"/>
      <c r="F6" s="341"/>
      <c r="G6" s="341"/>
      <c r="H6" s="341"/>
      <c r="I6" s="342"/>
      <c r="J6" s="341">
        <v>891</v>
      </c>
      <c r="K6" s="341"/>
      <c r="L6" s="341"/>
      <c r="M6" s="341"/>
      <c r="N6" s="341"/>
      <c r="O6" s="341"/>
      <c r="P6" s="341"/>
      <c r="Q6" s="341"/>
      <c r="R6" s="341"/>
      <c r="S6" s="341"/>
      <c r="T6" s="376">
        <f t="shared" si="0"/>
        <v>1448</v>
      </c>
      <c r="U6" s="46"/>
      <c r="V6" s="48"/>
      <c r="W6" s="48"/>
      <c r="AZ6" s="107"/>
    </row>
    <row r="7" spans="1:52">
      <c r="A7" s="339" t="s">
        <v>8</v>
      </c>
      <c r="B7" s="340"/>
      <c r="C7" s="341"/>
      <c r="D7" s="341"/>
      <c r="E7" s="341"/>
      <c r="F7" s="341"/>
      <c r="G7" s="341"/>
      <c r="H7" s="341"/>
      <c r="I7" s="342"/>
      <c r="J7" s="341">
        <v>447</v>
      </c>
      <c r="K7" s="341"/>
      <c r="L7" s="341"/>
      <c r="M7" s="341"/>
      <c r="N7" s="341"/>
      <c r="O7" s="341"/>
      <c r="P7" s="341"/>
      <c r="Q7" s="341"/>
      <c r="R7" s="341"/>
      <c r="S7" s="341"/>
      <c r="T7" s="376">
        <f t="shared" si="0"/>
        <v>447</v>
      </c>
      <c r="U7" s="46"/>
      <c r="V7" s="48"/>
      <c r="W7" s="48"/>
      <c r="AZ7" s="107"/>
    </row>
    <row r="8" spans="1:52">
      <c r="A8" s="339" t="s">
        <v>9</v>
      </c>
      <c r="B8" s="340"/>
      <c r="C8" s="341"/>
      <c r="D8" s="341"/>
      <c r="E8" s="341"/>
      <c r="F8" s="341"/>
      <c r="G8" s="341"/>
      <c r="H8" s="341"/>
      <c r="I8" s="342"/>
      <c r="J8" s="341"/>
      <c r="K8" s="341"/>
      <c r="L8" s="341"/>
      <c r="M8" s="341"/>
      <c r="N8" s="341"/>
      <c r="O8" s="341"/>
      <c r="P8" s="341"/>
      <c r="Q8" s="341"/>
      <c r="R8" s="341"/>
      <c r="S8" s="341"/>
      <c r="T8" s="376">
        <f t="shared" si="0"/>
        <v>0</v>
      </c>
      <c r="U8" s="46"/>
      <c r="V8" s="48"/>
      <c r="W8" s="48"/>
      <c r="AZ8" s="107"/>
    </row>
    <row r="9" spans="1:52">
      <c r="A9" s="339" t="s">
        <v>10</v>
      </c>
      <c r="B9" s="340"/>
      <c r="C9" s="341"/>
      <c r="D9" s="341"/>
      <c r="E9" s="341"/>
      <c r="F9" s="341"/>
      <c r="G9" s="341"/>
      <c r="H9" s="341"/>
      <c r="I9" s="342"/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76">
        <f t="shared" si="0"/>
        <v>0</v>
      </c>
      <c r="U9" s="46"/>
      <c r="V9" s="48"/>
      <c r="W9" s="48"/>
      <c r="AZ9" s="107"/>
    </row>
    <row r="10" spans="1:52">
      <c r="A10" s="339" t="s">
        <v>11</v>
      </c>
      <c r="B10" s="340">
        <v>1490</v>
      </c>
      <c r="C10" s="341"/>
      <c r="D10" s="341"/>
      <c r="E10" s="341"/>
      <c r="F10" s="341"/>
      <c r="G10" s="341"/>
      <c r="H10" s="341"/>
      <c r="I10" s="342"/>
      <c r="J10" s="341"/>
      <c r="K10" s="341"/>
      <c r="L10" s="341"/>
      <c r="M10" s="341"/>
      <c r="N10" s="341"/>
      <c r="O10" s="341"/>
      <c r="P10" s="341"/>
      <c r="Q10" s="341"/>
      <c r="R10" s="341"/>
      <c r="S10" s="341"/>
      <c r="T10" s="376">
        <f t="shared" si="0"/>
        <v>1490</v>
      </c>
      <c r="U10" s="46"/>
      <c r="V10" s="48"/>
      <c r="W10" s="48"/>
      <c r="AZ10" s="107"/>
    </row>
    <row r="11" spans="1:52">
      <c r="A11" s="339" t="s">
        <v>12</v>
      </c>
      <c r="B11" s="340"/>
      <c r="C11" s="341"/>
      <c r="D11" s="341"/>
      <c r="E11" s="341"/>
      <c r="F11" s="341"/>
      <c r="G11" s="341"/>
      <c r="H11" s="341"/>
      <c r="I11" s="342"/>
      <c r="J11" s="341">
        <v>270</v>
      </c>
      <c r="K11" s="341"/>
      <c r="L11" s="341"/>
      <c r="M11" s="341"/>
      <c r="N11" s="341"/>
      <c r="O11" s="341"/>
      <c r="P11" s="341"/>
      <c r="Q11" s="341"/>
      <c r="R11" s="341"/>
      <c r="S11" s="341"/>
      <c r="T11" s="376">
        <f t="shared" si="0"/>
        <v>270</v>
      </c>
      <c r="U11" s="46"/>
      <c r="V11" s="48"/>
      <c r="W11" s="48"/>
      <c r="AZ11" s="107"/>
    </row>
    <row r="12" spans="1:52">
      <c r="A12" s="339" t="s">
        <v>13</v>
      </c>
      <c r="B12" s="340">
        <v>96</v>
      </c>
      <c r="C12" s="341"/>
      <c r="D12" s="341"/>
      <c r="E12" s="341"/>
      <c r="F12" s="341"/>
      <c r="G12" s="341">
        <v>120</v>
      </c>
      <c r="H12" s="341"/>
      <c r="I12" s="342"/>
      <c r="J12" s="341">
        <v>143</v>
      </c>
      <c r="K12" s="341"/>
      <c r="L12" s="341"/>
      <c r="M12" s="341"/>
      <c r="N12" s="341"/>
      <c r="O12" s="341"/>
      <c r="P12" s="341"/>
      <c r="Q12" s="341"/>
      <c r="R12" s="341"/>
      <c r="S12" s="341"/>
      <c r="T12" s="376">
        <f t="shared" si="0"/>
        <v>359</v>
      </c>
      <c r="U12" s="46"/>
      <c r="V12" s="48"/>
      <c r="W12" s="48"/>
      <c r="AZ12" s="107"/>
    </row>
    <row r="13" spans="1:52" ht="15.75" thickBot="1">
      <c r="A13" s="343" t="s">
        <v>14</v>
      </c>
      <c r="B13" s="344">
        <v>50</v>
      </c>
      <c r="C13" s="345"/>
      <c r="D13" s="345"/>
      <c r="E13" s="345"/>
      <c r="F13" s="345"/>
      <c r="G13" s="345"/>
      <c r="H13" s="345"/>
      <c r="I13" s="346"/>
      <c r="J13" s="345"/>
      <c r="K13" s="345"/>
      <c r="L13" s="345"/>
      <c r="M13" s="345"/>
      <c r="N13" s="345"/>
      <c r="O13" s="345"/>
      <c r="P13" s="345"/>
      <c r="Q13" s="345"/>
      <c r="R13" s="345"/>
      <c r="S13" s="345"/>
      <c r="T13" s="377">
        <f t="shared" si="0"/>
        <v>50</v>
      </c>
      <c r="U13" s="46"/>
      <c r="V13" s="48"/>
      <c r="W13" s="48"/>
      <c r="AZ13" s="107"/>
    </row>
    <row r="14" spans="1:52" s="372" customFormat="1" ht="15.75" thickBot="1">
      <c r="A14" s="378" t="s">
        <v>15</v>
      </c>
      <c r="B14" s="379">
        <f>SUM(B5:B13)</f>
        <v>11711</v>
      </c>
      <c r="C14" s="379">
        <f t="shared" ref="C14:H14" si="1">SUM(C5:C13)</f>
        <v>0</v>
      </c>
      <c r="D14" s="379">
        <f t="shared" si="1"/>
        <v>0</v>
      </c>
      <c r="E14" s="379">
        <f t="shared" si="1"/>
        <v>0</v>
      </c>
      <c r="F14" s="379">
        <f t="shared" si="1"/>
        <v>0</v>
      </c>
      <c r="G14" s="379">
        <f t="shared" si="1"/>
        <v>5268</v>
      </c>
      <c r="H14" s="379">
        <f t="shared" si="1"/>
        <v>0</v>
      </c>
      <c r="I14" s="379">
        <f>SUM(I5:I13)</f>
        <v>0</v>
      </c>
      <c r="J14" s="379">
        <f t="shared" ref="J14" si="2">SUM(J5:J13)</f>
        <v>5056</v>
      </c>
      <c r="K14" s="379">
        <f t="shared" ref="K14" si="3">SUM(K5:K13)</f>
        <v>0</v>
      </c>
      <c r="L14" s="379">
        <f t="shared" ref="L14" si="4">SUM(L5:L13)</f>
        <v>0</v>
      </c>
      <c r="M14" s="379">
        <f t="shared" ref="M14" si="5">SUM(M5:M13)</f>
        <v>0</v>
      </c>
      <c r="N14" s="379">
        <f t="shared" ref="N14" si="6">SUM(N5:N13)</f>
        <v>0</v>
      </c>
      <c r="O14" s="379">
        <f t="shared" ref="O14" si="7">SUM(O5:O13)</f>
        <v>0</v>
      </c>
      <c r="P14" s="379">
        <f>SUM(P5:P13)</f>
        <v>21917</v>
      </c>
      <c r="Q14" s="379">
        <f t="shared" ref="Q14" si="8">SUM(Q5:Q13)</f>
        <v>35439</v>
      </c>
      <c r="R14" s="379">
        <f t="shared" ref="R14" si="9">SUM(R5:R13)</f>
        <v>0</v>
      </c>
      <c r="S14" s="379">
        <f t="shared" ref="S14" si="10">SUM(S5:S13)</f>
        <v>0</v>
      </c>
      <c r="T14" s="380">
        <f t="shared" si="0"/>
        <v>79391</v>
      </c>
      <c r="U14" s="106"/>
      <c r="V14" s="106"/>
      <c r="W14" s="106"/>
      <c r="AX14" s="373"/>
      <c r="AY14" s="373"/>
      <c r="AZ14" s="373"/>
    </row>
    <row r="15" spans="1:52">
      <c r="A15" s="347" t="s">
        <v>148</v>
      </c>
      <c r="B15" s="381">
        <v>2647</v>
      </c>
      <c r="C15" s="14"/>
      <c r="D15" s="14"/>
      <c r="E15" s="14"/>
      <c r="F15" s="14"/>
      <c r="G15" s="14">
        <v>1390</v>
      </c>
      <c r="H15" s="14"/>
      <c r="I15" s="71"/>
      <c r="J15" s="14">
        <v>1254</v>
      </c>
      <c r="K15" s="14"/>
      <c r="L15" s="14"/>
      <c r="M15" s="14"/>
      <c r="N15" s="14"/>
      <c r="O15" s="14"/>
      <c r="P15" s="348"/>
      <c r="Q15" s="348"/>
      <c r="R15" s="14"/>
      <c r="S15" s="14"/>
      <c r="T15" s="382">
        <f t="shared" si="0"/>
        <v>5291</v>
      </c>
      <c r="U15" s="51"/>
      <c r="V15" s="49"/>
      <c r="W15" s="49"/>
      <c r="AZ15" s="107"/>
    </row>
    <row r="16" spans="1:52">
      <c r="A16" s="349" t="s">
        <v>149</v>
      </c>
      <c r="B16" s="383"/>
      <c r="C16" s="16"/>
      <c r="D16" s="16"/>
      <c r="E16" s="16"/>
      <c r="F16" s="16"/>
      <c r="G16" s="16"/>
      <c r="H16" s="16"/>
      <c r="I16" s="72"/>
      <c r="J16" s="16"/>
      <c r="K16" s="16"/>
      <c r="L16" s="16"/>
      <c r="M16" s="16"/>
      <c r="N16" s="16"/>
      <c r="O16" s="16"/>
      <c r="P16" s="16">
        <v>2959</v>
      </c>
      <c r="Q16" s="16">
        <v>4784</v>
      </c>
      <c r="R16" s="16"/>
      <c r="S16" s="16"/>
      <c r="T16" s="376">
        <f t="shared" si="0"/>
        <v>7743</v>
      </c>
      <c r="U16" s="51"/>
      <c r="V16" s="49"/>
      <c r="W16" s="49"/>
      <c r="AZ16" s="107"/>
    </row>
    <row r="17" spans="1:52">
      <c r="A17" s="349" t="s">
        <v>150</v>
      </c>
      <c r="B17" s="383">
        <v>13</v>
      </c>
      <c r="C17" s="16"/>
      <c r="D17" s="16"/>
      <c r="E17" s="16"/>
      <c r="F17" s="16"/>
      <c r="G17" s="16">
        <v>17</v>
      </c>
      <c r="H17" s="16"/>
      <c r="I17" s="72"/>
      <c r="J17" s="16">
        <v>20</v>
      </c>
      <c r="K17" s="16"/>
      <c r="L17" s="16"/>
      <c r="M17" s="16"/>
      <c r="N17" s="16"/>
      <c r="O17" s="16"/>
      <c r="P17" s="16"/>
      <c r="Q17" s="16"/>
      <c r="R17" s="16"/>
      <c r="S17" s="16"/>
      <c r="T17" s="376">
        <f t="shared" si="0"/>
        <v>50</v>
      </c>
      <c r="U17" s="51"/>
      <c r="V17" s="49"/>
      <c r="W17" s="49"/>
      <c r="AZ17" s="107"/>
    </row>
    <row r="18" spans="1:52" ht="15.75" thickBot="1">
      <c r="A18" s="343" t="s">
        <v>151</v>
      </c>
      <c r="B18" s="384">
        <v>18</v>
      </c>
      <c r="C18" s="18"/>
      <c r="D18" s="18"/>
      <c r="E18" s="18"/>
      <c r="F18" s="18"/>
      <c r="G18" s="18">
        <v>23</v>
      </c>
      <c r="H18" s="18"/>
      <c r="I18" s="73"/>
      <c r="J18" s="18">
        <v>27</v>
      </c>
      <c r="K18" s="18"/>
      <c r="L18" s="18"/>
      <c r="M18" s="18"/>
      <c r="N18" s="18"/>
      <c r="O18" s="18"/>
      <c r="P18" s="18"/>
      <c r="Q18" s="18"/>
      <c r="R18" s="18"/>
      <c r="S18" s="18"/>
      <c r="T18" s="377">
        <f t="shared" si="0"/>
        <v>68</v>
      </c>
      <c r="U18" s="51"/>
      <c r="V18" s="49"/>
      <c r="W18" s="49"/>
      <c r="AZ18" s="107"/>
    </row>
    <row r="19" spans="1:52" s="372" customFormat="1" ht="15.75" thickBot="1">
      <c r="A19" s="385" t="s">
        <v>20</v>
      </c>
      <c r="B19" s="379">
        <f>SUM(B15:B18)</f>
        <v>2678</v>
      </c>
      <c r="C19" s="379">
        <f t="shared" ref="C19:O19" si="11">SUM(C15:C18)</f>
        <v>0</v>
      </c>
      <c r="D19" s="379">
        <f t="shared" si="11"/>
        <v>0</v>
      </c>
      <c r="E19" s="379">
        <f t="shared" si="11"/>
        <v>0</v>
      </c>
      <c r="F19" s="379">
        <f t="shared" si="11"/>
        <v>0</v>
      </c>
      <c r="G19" s="379">
        <f t="shared" si="11"/>
        <v>1430</v>
      </c>
      <c r="H19" s="379">
        <f t="shared" si="11"/>
        <v>0</v>
      </c>
      <c r="I19" s="379">
        <f t="shared" si="11"/>
        <v>0</v>
      </c>
      <c r="J19" s="379">
        <f t="shared" si="11"/>
        <v>1301</v>
      </c>
      <c r="K19" s="379">
        <f t="shared" si="11"/>
        <v>0</v>
      </c>
      <c r="L19" s="379">
        <f t="shared" si="11"/>
        <v>0</v>
      </c>
      <c r="M19" s="379">
        <f t="shared" si="11"/>
        <v>0</v>
      </c>
      <c r="N19" s="379">
        <f t="shared" si="11"/>
        <v>0</v>
      </c>
      <c r="O19" s="379">
        <f t="shared" si="11"/>
        <v>0</v>
      </c>
      <c r="P19" s="379">
        <f>SUM(P16:P18)</f>
        <v>2959</v>
      </c>
      <c r="Q19" s="379">
        <f>SUM(Q16:Q18)</f>
        <v>4784</v>
      </c>
      <c r="R19" s="379">
        <f t="shared" ref="R19" si="12">SUM(R15:R18)</f>
        <v>0</v>
      </c>
      <c r="S19" s="379">
        <f t="shared" ref="S19" si="13">SUM(S15:S18)</f>
        <v>0</v>
      </c>
      <c r="T19" s="380">
        <f t="shared" si="0"/>
        <v>13152</v>
      </c>
      <c r="U19" s="338"/>
      <c r="V19" s="338"/>
      <c r="W19" s="338"/>
      <c r="AX19" s="373"/>
      <c r="AY19" s="373"/>
      <c r="AZ19" s="373"/>
    </row>
    <row r="20" spans="1:52">
      <c r="A20" s="350" t="s">
        <v>21</v>
      </c>
      <c r="B20" s="381"/>
      <c r="C20" s="348"/>
      <c r="D20" s="348"/>
      <c r="E20" s="348"/>
      <c r="F20" s="348"/>
      <c r="G20" s="351">
        <v>160</v>
      </c>
      <c r="H20" s="348"/>
      <c r="I20" s="351"/>
      <c r="J20" s="348"/>
      <c r="K20" s="348"/>
      <c r="L20" s="348"/>
      <c r="M20" s="348"/>
      <c r="N20" s="348"/>
      <c r="O20" s="348"/>
      <c r="P20" s="348"/>
      <c r="Q20" s="348"/>
      <c r="R20" s="348"/>
      <c r="S20" s="348"/>
      <c r="T20" s="382">
        <f t="shared" si="0"/>
        <v>160</v>
      </c>
      <c r="U20" s="46"/>
      <c r="V20" s="48"/>
      <c r="W20" s="48"/>
      <c r="AZ20" s="107"/>
    </row>
    <row r="21" spans="1:52">
      <c r="A21" s="349" t="s">
        <v>22</v>
      </c>
      <c r="B21" s="383"/>
      <c r="C21" s="341"/>
      <c r="D21" s="341"/>
      <c r="E21" s="341"/>
      <c r="F21" s="341"/>
      <c r="G21" s="342"/>
      <c r="H21" s="341"/>
      <c r="I21" s="342"/>
      <c r="J21" s="341">
        <v>30</v>
      </c>
      <c r="K21" s="341"/>
      <c r="L21" s="341"/>
      <c r="M21" s="341"/>
      <c r="N21" s="341"/>
      <c r="O21" s="341"/>
      <c r="P21" s="341"/>
      <c r="Q21" s="341"/>
      <c r="R21" s="341"/>
      <c r="S21" s="341"/>
      <c r="T21" s="376">
        <f t="shared" si="0"/>
        <v>30</v>
      </c>
      <c r="U21" s="46"/>
      <c r="V21" s="48"/>
      <c r="W21" s="48"/>
      <c r="AZ21" s="107"/>
    </row>
    <row r="22" spans="1:52">
      <c r="A22" s="339" t="s">
        <v>23</v>
      </c>
      <c r="B22" s="383"/>
      <c r="C22" s="341"/>
      <c r="D22" s="341"/>
      <c r="E22" s="341"/>
      <c r="F22" s="341"/>
      <c r="G22" s="342">
        <v>500</v>
      </c>
      <c r="H22" s="341"/>
      <c r="I22" s="342"/>
      <c r="J22" s="341">
        <v>30</v>
      </c>
      <c r="K22" s="341"/>
      <c r="L22" s="341"/>
      <c r="M22" s="341"/>
      <c r="N22" s="341"/>
      <c r="O22" s="341"/>
      <c r="P22" s="341"/>
      <c r="Q22" s="341"/>
      <c r="R22" s="341"/>
      <c r="S22" s="341"/>
      <c r="T22" s="376">
        <f t="shared" si="0"/>
        <v>530</v>
      </c>
      <c r="U22" s="46"/>
      <c r="V22" s="48"/>
      <c r="W22" s="48"/>
      <c r="AZ22" s="107"/>
    </row>
    <row r="23" spans="1:52">
      <c r="A23" s="339" t="s">
        <v>75</v>
      </c>
      <c r="B23" s="383"/>
      <c r="C23" s="341"/>
      <c r="D23" s="341"/>
      <c r="E23" s="341"/>
      <c r="F23" s="341"/>
      <c r="G23" s="342">
        <v>100</v>
      </c>
      <c r="H23" s="341"/>
      <c r="I23" s="342"/>
      <c r="J23" s="341"/>
      <c r="K23" s="341"/>
      <c r="L23" s="341"/>
      <c r="M23" s="341"/>
      <c r="N23" s="341"/>
      <c r="O23" s="341"/>
      <c r="P23" s="341"/>
      <c r="Q23" s="341"/>
      <c r="R23" s="341"/>
      <c r="S23" s="341"/>
      <c r="T23" s="376">
        <f t="shared" si="0"/>
        <v>100</v>
      </c>
      <c r="U23" s="46"/>
      <c r="V23" s="48"/>
      <c r="W23" s="48"/>
      <c r="AZ23" s="107"/>
    </row>
    <row r="24" spans="1:52">
      <c r="A24" s="339" t="s">
        <v>86</v>
      </c>
      <c r="B24" s="383"/>
      <c r="C24" s="341"/>
      <c r="D24" s="341"/>
      <c r="E24" s="341"/>
      <c r="F24" s="341"/>
      <c r="G24" s="342">
        <v>10</v>
      </c>
      <c r="H24" s="341"/>
      <c r="I24" s="342"/>
      <c r="J24" s="341"/>
      <c r="K24" s="341"/>
      <c r="L24" s="341"/>
      <c r="M24" s="341"/>
      <c r="N24" s="341"/>
      <c r="O24" s="341"/>
      <c r="P24" s="341"/>
      <c r="Q24" s="341"/>
      <c r="R24" s="341"/>
      <c r="S24" s="341"/>
      <c r="T24" s="376">
        <f t="shared" si="0"/>
        <v>10</v>
      </c>
      <c r="U24" s="46"/>
      <c r="V24" s="48"/>
      <c r="W24" s="48"/>
      <c r="AZ24" s="107"/>
    </row>
    <row r="25" spans="1:52">
      <c r="A25" s="339" t="s">
        <v>24</v>
      </c>
      <c r="B25" s="383"/>
      <c r="C25" s="341"/>
      <c r="D25" s="341"/>
      <c r="E25" s="341">
        <v>450</v>
      </c>
      <c r="F25" s="341"/>
      <c r="G25" s="342">
        <v>600</v>
      </c>
      <c r="H25" s="341"/>
      <c r="I25" s="342"/>
      <c r="J25" s="341"/>
      <c r="K25" s="341"/>
      <c r="L25" s="341"/>
      <c r="M25" s="341"/>
      <c r="N25" s="341"/>
      <c r="O25" s="341"/>
      <c r="P25" s="341"/>
      <c r="Q25" s="341"/>
      <c r="R25" s="341"/>
      <c r="S25" s="341"/>
      <c r="T25" s="376">
        <f t="shared" si="0"/>
        <v>1050</v>
      </c>
      <c r="U25" s="46"/>
      <c r="V25" s="48"/>
      <c r="W25" s="48"/>
      <c r="AZ25" s="107"/>
    </row>
    <row r="26" spans="1:52">
      <c r="A26" s="339" t="s">
        <v>25</v>
      </c>
      <c r="B26" s="383"/>
      <c r="C26" s="341"/>
      <c r="D26" s="341"/>
      <c r="E26" s="341"/>
      <c r="F26" s="341"/>
      <c r="G26" s="342">
        <v>20</v>
      </c>
      <c r="H26" s="341"/>
      <c r="I26" s="342"/>
      <c r="J26" s="341">
        <v>10</v>
      </c>
      <c r="K26" s="341"/>
      <c r="L26" s="341"/>
      <c r="M26" s="341"/>
      <c r="N26" s="341"/>
      <c r="O26" s="341"/>
      <c r="P26" s="341"/>
      <c r="Q26" s="341"/>
      <c r="R26" s="341"/>
      <c r="S26" s="341"/>
      <c r="T26" s="376">
        <f t="shared" si="0"/>
        <v>30</v>
      </c>
      <c r="U26" s="46"/>
      <c r="V26" s="48"/>
      <c r="W26" s="48"/>
      <c r="AZ26" s="107"/>
    </row>
    <row r="27" spans="1:52">
      <c r="A27" s="339" t="s">
        <v>87</v>
      </c>
      <c r="B27" s="383"/>
      <c r="C27" s="341"/>
      <c r="D27" s="341"/>
      <c r="E27" s="341"/>
      <c r="F27" s="341"/>
      <c r="G27" s="342">
        <v>800</v>
      </c>
      <c r="H27" s="341"/>
      <c r="I27" s="342"/>
      <c r="J27" s="341">
        <v>500</v>
      </c>
      <c r="K27" s="341"/>
      <c r="L27" s="341"/>
      <c r="M27" s="341"/>
      <c r="N27" s="341"/>
      <c r="O27" s="341"/>
      <c r="P27" s="341"/>
      <c r="Q27" s="341"/>
      <c r="R27" s="341"/>
      <c r="S27" s="341"/>
      <c r="T27" s="376">
        <f t="shared" si="0"/>
        <v>1300</v>
      </c>
      <c r="U27" s="46"/>
      <c r="V27" s="48"/>
      <c r="W27" s="48"/>
      <c r="AZ27" s="107"/>
    </row>
    <row r="28" spans="1:52">
      <c r="A28" s="339" t="s">
        <v>26</v>
      </c>
      <c r="B28" s="383"/>
      <c r="C28" s="341"/>
      <c r="D28" s="341"/>
      <c r="E28" s="341"/>
      <c r="F28" s="341"/>
      <c r="G28" s="342">
        <v>60</v>
      </c>
      <c r="H28" s="341"/>
      <c r="I28" s="342"/>
      <c r="J28" s="341"/>
      <c r="K28" s="341"/>
      <c r="L28" s="341"/>
      <c r="M28" s="341"/>
      <c r="N28" s="341"/>
      <c r="O28" s="341"/>
      <c r="P28" s="342"/>
      <c r="Q28" s="342">
        <v>500</v>
      </c>
      <c r="R28" s="341"/>
      <c r="S28" s="341"/>
      <c r="T28" s="376">
        <f t="shared" si="0"/>
        <v>560</v>
      </c>
      <c r="U28" s="46"/>
      <c r="V28" s="48"/>
      <c r="W28" s="48"/>
      <c r="AZ28" s="107"/>
    </row>
    <row r="29" spans="1:52">
      <c r="A29" s="339" t="s">
        <v>88</v>
      </c>
      <c r="B29" s="383"/>
      <c r="C29" s="341"/>
      <c r="D29" s="341"/>
      <c r="E29" s="341">
        <v>550</v>
      </c>
      <c r="F29" s="341"/>
      <c r="G29" s="342">
        <v>2000</v>
      </c>
      <c r="H29" s="341"/>
      <c r="I29" s="342">
        <v>100</v>
      </c>
      <c r="J29" s="341"/>
      <c r="K29" s="341"/>
      <c r="L29" s="341"/>
      <c r="M29" s="341"/>
      <c r="N29" s="341"/>
      <c r="O29" s="341"/>
      <c r="P29" s="342"/>
      <c r="Q29" s="342">
        <v>3711</v>
      </c>
      <c r="R29" s="341"/>
      <c r="S29" s="341"/>
      <c r="T29" s="376">
        <f t="shared" si="0"/>
        <v>6361</v>
      </c>
      <c r="U29" s="46"/>
      <c r="V29" s="48"/>
      <c r="W29" s="48"/>
      <c r="AZ29" s="107"/>
    </row>
    <row r="30" spans="1:52">
      <c r="A30" s="339" t="s">
        <v>28</v>
      </c>
      <c r="B30" s="383"/>
      <c r="C30" s="341"/>
      <c r="D30" s="341"/>
      <c r="E30" s="341"/>
      <c r="F30" s="341"/>
      <c r="G30" s="342">
        <v>750</v>
      </c>
      <c r="H30" s="341"/>
      <c r="I30" s="342"/>
      <c r="J30" s="341">
        <v>75</v>
      </c>
      <c r="K30" s="341"/>
      <c r="L30" s="341"/>
      <c r="M30" s="341"/>
      <c r="N30" s="341"/>
      <c r="O30" s="341"/>
      <c r="P30" s="341"/>
      <c r="Q30" s="341"/>
      <c r="R30" s="341"/>
      <c r="S30" s="341"/>
      <c r="T30" s="376">
        <f t="shared" si="0"/>
        <v>825</v>
      </c>
      <c r="U30" s="46"/>
      <c r="V30" s="48"/>
      <c r="W30" s="48"/>
      <c r="AZ30" s="107"/>
    </row>
    <row r="31" spans="1:52">
      <c r="A31" s="339" t="s">
        <v>29</v>
      </c>
      <c r="B31" s="383"/>
      <c r="C31" s="341"/>
      <c r="D31" s="341"/>
      <c r="E31" s="341"/>
      <c r="F31" s="341"/>
      <c r="G31" s="342">
        <v>500</v>
      </c>
      <c r="H31" s="341"/>
      <c r="I31" s="342"/>
      <c r="J31" s="341"/>
      <c r="K31" s="341"/>
      <c r="L31" s="341"/>
      <c r="M31" s="341"/>
      <c r="N31" s="341"/>
      <c r="O31" s="341"/>
      <c r="P31" s="341"/>
      <c r="Q31" s="341"/>
      <c r="R31" s="341"/>
      <c r="S31" s="341"/>
      <c r="T31" s="376">
        <f t="shared" si="0"/>
        <v>500</v>
      </c>
      <c r="U31" s="46"/>
      <c r="V31" s="48"/>
      <c r="W31" s="48"/>
      <c r="AZ31" s="107"/>
    </row>
    <row r="32" spans="1:52">
      <c r="A32" s="339" t="s">
        <v>30</v>
      </c>
      <c r="B32" s="383"/>
      <c r="C32" s="341"/>
      <c r="D32" s="341"/>
      <c r="E32" s="341"/>
      <c r="F32" s="341"/>
      <c r="G32" s="342">
        <v>200</v>
      </c>
      <c r="H32" s="341"/>
      <c r="I32" s="342"/>
      <c r="J32" s="341"/>
      <c r="K32" s="341"/>
      <c r="L32" s="341"/>
      <c r="M32" s="341"/>
      <c r="N32" s="341"/>
      <c r="O32" s="341"/>
      <c r="P32" s="341"/>
      <c r="Q32" s="341"/>
      <c r="R32" s="341"/>
      <c r="S32" s="341"/>
      <c r="T32" s="376">
        <f t="shared" si="0"/>
        <v>200</v>
      </c>
      <c r="U32" s="46"/>
      <c r="V32" s="48"/>
      <c r="W32" s="48"/>
      <c r="AZ32" s="107"/>
    </row>
    <row r="33" spans="1:52">
      <c r="A33" s="339" t="s">
        <v>31</v>
      </c>
      <c r="B33" s="383"/>
      <c r="C33" s="341"/>
      <c r="D33" s="341"/>
      <c r="E33" s="341"/>
      <c r="F33" s="341"/>
      <c r="G33" s="342"/>
      <c r="H33" s="341"/>
      <c r="I33" s="342"/>
      <c r="J33" s="341"/>
      <c r="K33" s="341"/>
      <c r="L33" s="341"/>
      <c r="M33" s="341"/>
      <c r="N33" s="341"/>
      <c r="O33" s="341"/>
      <c r="P33" s="341"/>
      <c r="Q33" s="341"/>
      <c r="R33" s="341"/>
      <c r="S33" s="341"/>
      <c r="T33" s="376">
        <f t="shared" si="0"/>
        <v>0</v>
      </c>
      <c r="U33" s="46"/>
      <c r="V33" s="48"/>
      <c r="W33" s="48"/>
      <c r="AZ33" s="107"/>
    </row>
    <row r="34" spans="1:52">
      <c r="A34" s="339" t="s">
        <v>32</v>
      </c>
      <c r="B34" s="383"/>
      <c r="C34" s="341"/>
      <c r="D34" s="341"/>
      <c r="E34" s="341"/>
      <c r="F34" s="341"/>
      <c r="G34" s="342">
        <v>150</v>
      </c>
      <c r="H34" s="341"/>
      <c r="I34" s="342"/>
      <c r="J34" s="341">
        <v>100</v>
      </c>
      <c r="K34" s="341"/>
      <c r="L34" s="341"/>
      <c r="M34" s="341"/>
      <c r="N34" s="341"/>
      <c r="O34" s="341"/>
      <c r="P34" s="341"/>
      <c r="Q34" s="341"/>
      <c r="R34" s="341"/>
      <c r="S34" s="341"/>
      <c r="T34" s="376">
        <f t="shared" si="0"/>
        <v>250</v>
      </c>
      <c r="U34" s="46"/>
      <c r="V34" s="48"/>
      <c r="W34" s="48"/>
      <c r="AZ34" s="107"/>
    </row>
    <row r="35" spans="1:52">
      <c r="A35" s="339" t="s">
        <v>33</v>
      </c>
      <c r="B35" s="383"/>
      <c r="C35" s="341"/>
      <c r="D35" s="341"/>
      <c r="E35" s="341"/>
      <c r="F35" s="341"/>
      <c r="G35" s="342">
        <v>200</v>
      </c>
      <c r="H35" s="341"/>
      <c r="I35" s="342"/>
      <c r="J35" s="341">
        <v>50</v>
      </c>
      <c r="K35" s="341"/>
      <c r="L35" s="341"/>
      <c r="M35" s="341"/>
      <c r="N35" s="341"/>
      <c r="O35" s="341"/>
      <c r="P35" s="341"/>
      <c r="Q35" s="341"/>
      <c r="R35" s="341"/>
      <c r="S35" s="341"/>
      <c r="T35" s="376">
        <f t="shared" si="0"/>
        <v>250</v>
      </c>
      <c r="U35" s="46"/>
      <c r="V35" s="48"/>
      <c r="W35" s="48"/>
      <c r="AZ35" s="107"/>
    </row>
    <row r="36" spans="1:52">
      <c r="A36" s="339" t="s">
        <v>34</v>
      </c>
      <c r="B36" s="383"/>
      <c r="C36" s="341"/>
      <c r="D36" s="341"/>
      <c r="E36" s="341"/>
      <c r="F36" s="341">
        <v>5100</v>
      </c>
      <c r="G36" s="342">
        <v>600</v>
      </c>
      <c r="H36" s="341"/>
      <c r="I36" s="342"/>
      <c r="J36" s="341">
        <v>50</v>
      </c>
      <c r="K36" s="341"/>
      <c r="L36" s="341"/>
      <c r="M36" s="341"/>
      <c r="N36" s="341"/>
      <c r="O36" s="341"/>
      <c r="P36" s="341"/>
      <c r="Q36" s="341"/>
      <c r="R36" s="341"/>
      <c r="S36" s="341"/>
      <c r="T36" s="376">
        <f t="shared" si="0"/>
        <v>5750</v>
      </c>
      <c r="U36" s="46"/>
      <c r="V36" s="48"/>
      <c r="W36" s="48"/>
      <c r="AZ36" s="107"/>
    </row>
    <row r="37" spans="1:52">
      <c r="A37" s="339" t="s">
        <v>85</v>
      </c>
      <c r="B37" s="383"/>
      <c r="C37" s="341"/>
      <c r="D37" s="341"/>
      <c r="E37" s="341"/>
      <c r="F37" s="341"/>
      <c r="G37" s="342">
        <v>60</v>
      </c>
      <c r="H37" s="341"/>
      <c r="I37" s="342"/>
      <c r="J37" s="341">
        <v>20</v>
      </c>
      <c r="K37" s="341"/>
      <c r="L37" s="341"/>
      <c r="M37" s="341"/>
      <c r="N37" s="341"/>
      <c r="O37" s="341"/>
      <c r="P37" s="341"/>
      <c r="Q37" s="341"/>
      <c r="R37" s="341"/>
      <c r="S37" s="341"/>
      <c r="T37" s="376">
        <f t="shared" ref="T37:T69" si="14">SUM(B37:S37)</f>
        <v>80</v>
      </c>
      <c r="U37" s="46"/>
      <c r="V37" s="48"/>
      <c r="W37" s="48"/>
      <c r="AZ37" s="107"/>
    </row>
    <row r="38" spans="1:52">
      <c r="A38" s="339" t="s">
        <v>36</v>
      </c>
      <c r="B38" s="383"/>
      <c r="C38" s="341"/>
      <c r="D38" s="341"/>
      <c r="E38" s="341">
        <v>200</v>
      </c>
      <c r="F38" s="341"/>
      <c r="G38" s="342">
        <v>800</v>
      </c>
      <c r="H38" s="341"/>
      <c r="I38" s="342"/>
      <c r="J38" s="341"/>
      <c r="K38" s="341"/>
      <c r="L38" s="341"/>
      <c r="M38" s="341"/>
      <c r="N38" s="341"/>
      <c r="O38" s="341"/>
      <c r="P38" s="341"/>
      <c r="Q38" s="341"/>
      <c r="R38" s="341"/>
      <c r="S38" s="341"/>
      <c r="T38" s="376">
        <f t="shared" si="14"/>
        <v>1000</v>
      </c>
      <c r="U38" s="46"/>
      <c r="V38" s="48"/>
      <c r="W38" s="48"/>
      <c r="AZ38" s="107"/>
    </row>
    <row r="39" spans="1:52">
      <c r="A39" s="339" t="s">
        <v>37</v>
      </c>
      <c r="B39" s="383"/>
      <c r="C39" s="341"/>
      <c r="D39" s="341"/>
      <c r="E39" s="341">
        <v>800</v>
      </c>
      <c r="F39" s="341"/>
      <c r="G39" s="342">
        <v>6900</v>
      </c>
      <c r="H39" s="341"/>
      <c r="I39" s="342"/>
      <c r="J39" s="341">
        <v>200</v>
      </c>
      <c r="K39" s="341"/>
      <c r="L39" s="341"/>
      <c r="M39" s="341"/>
      <c r="N39" s="341"/>
      <c r="O39" s="341"/>
      <c r="P39" s="341"/>
      <c r="Q39" s="341"/>
      <c r="R39" s="341"/>
      <c r="S39" s="341"/>
      <c r="T39" s="376">
        <f t="shared" si="14"/>
        <v>7900</v>
      </c>
      <c r="U39" s="46"/>
      <c r="V39" s="48"/>
      <c r="W39" s="48"/>
      <c r="AZ39" s="107"/>
    </row>
    <row r="40" spans="1:52">
      <c r="A40" s="339" t="s">
        <v>38</v>
      </c>
      <c r="B40" s="383"/>
      <c r="C40" s="341"/>
      <c r="D40" s="341"/>
      <c r="E40" s="341"/>
      <c r="F40" s="341"/>
      <c r="G40" s="342">
        <v>1500</v>
      </c>
      <c r="H40" s="341"/>
      <c r="I40" s="342"/>
      <c r="J40" s="341">
        <v>240</v>
      </c>
      <c r="K40" s="341"/>
      <c r="L40" s="341"/>
      <c r="M40" s="341"/>
      <c r="N40" s="341"/>
      <c r="O40" s="341"/>
      <c r="P40" s="341"/>
      <c r="Q40" s="341"/>
      <c r="R40" s="341"/>
      <c r="S40" s="341"/>
      <c r="T40" s="376">
        <f t="shared" si="14"/>
        <v>1740</v>
      </c>
      <c r="U40" s="46"/>
      <c r="V40" s="48"/>
      <c r="W40" s="48"/>
      <c r="AZ40" s="107"/>
    </row>
    <row r="41" spans="1:52">
      <c r="A41" s="339" t="s">
        <v>89</v>
      </c>
      <c r="B41" s="383"/>
      <c r="C41" s="341"/>
      <c r="D41" s="341"/>
      <c r="E41" s="341"/>
      <c r="F41" s="342"/>
      <c r="G41" s="342">
        <v>2000</v>
      </c>
      <c r="H41" s="341"/>
      <c r="I41" s="342"/>
      <c r="J41" s="341"/>
      <c r="K41" s="341"/>
      <c r="L41" s="341"/>
      <c r="M41" s="341"/>
      <c r="N41" s="341"/>
      <c r="O41" s="341"/>
      <c r="P41" s="341"/>
      <c r="Q41" s="341"/>
      <c r="R41" s="341"/>
      <c r="S41" s="341"/>
      <c r="T41" s="376">
        <f t="shared" si="14"/>
        <v>2000</v>
      </c>
      <c r="U41" s="46"/>
      <c r="V41" s="48"/>
      <c r="W41" s="48"/>
      <c r="AZ41" s="107"/>
    </row>
    <row r="42" spans="1:52">
      <c r="A42" s="339" t="s">
        <v>39</v>
      </c>
      <c r="B42" s="383"/>
      <c r="C42" s="341"/>
      <c r="D42" s="341"/>
      <c r="E42" s="342">
        <v>540</v>
      </c>
      <c r="F42" s="342">
        <f>5100*0.27</f>
        <v>1377</v>
      </c>
      <c r="G42" s="352">
        <v>5252</v>
      </c>
      <c r="H42" s="342"/>
      <c r="I42" s="342">
        <v>27</v>
      </c>
      <c r="J42" s="342">
        <v>344</v>
      </c>
      <c r="K42" s="341"/>
      <c r="L42" s="341"/>
      <c r="M42" s="341"/>
      <c r="N42" s="341"/>
      <c r="O42" s="341"/>
      <c r="P42" s="341"/>
      <c r="Q42" s="341">
        <v>1137</v>
      </c>
      <c r="R42" s="341"/>
      <c r="S42" s="341"/>
      <c r="T42" s="386">
        <f t="shared" si="14"/>
        <v>8677</v>
      </c>
      <c r="U42" s="46"/>
      <c r="V42" s="48"/>
      <c r="W42" s="48"/>
      <c r="AZ42" s="107"/>
    </row>
    <row r="43" spans="1:52">
      <c r="A43" s="339" t="s">
        <v>40</v>
      </c>
      <c r="B43" s="383"/>
      <c r="C43" s="341"/>
      <c r="D43" s="341"/>
      <c r="E43" s="341"/>
      <c r="F43" s="341"/>
      <c r="G43" s="342">
        <v>230</v>
      </c>
      <c r="H43" s="341"/>
      <c r="I43" s="342"/>
      <c r="J43" s="341"/>
      <c r="K43" s="341"/>
      <c r="L43" s="341"/>
      <c r="M43" s="341"/>
      <c r="N43" s="341"/>
      <c r="O43" s="341"/>
      <c r="P43" s="341"/>
      <c r="Q43" s="341"/>
      <c r="R43" s="341"/>
      <c r="S43" s="341"/>
      <c r="T43" s="376">
        <f t="shared" si="14"/>
        <v>230</v>
      </c>
      <c r="U43" s="46"/>
      <c r="V43" s="48"/>
      <c r="W43" s="48"/>
      <c r="AZ43" s="107"/>
    </row>
    <row r="44" spans="1:52">
      <c r="A44" s="339" t="s">
        <v>41</v>
      </c>
      <c r="B44" s="383"/>
      <c r="C44" s="341"/>
      <c r="D44" s="341"/>
      <c r="E44" s="341"/>
      <c r="F44" s="341"/>
      <c r="G44" s="342"/>
      <c r="H44" s="341"/>
      <c r="I44" s="342"/>
      <c r="J44" s="341"/>
      <c r="K44" s="341"/>
      <c r="L44" s="341"/>
      <c r="M44" s="341"/>
      <c r="N44" s="341"/>
      <c r="O44" s="341"/>
      <c r="P44" s="341"/>
      <c r="Q44" s="341"/>
      <c r="R44" s="341"/>
      <c r="S44" s="341"/>
      <c r="T44" s="376">
        <f t="shared" si="14"/>
        <v>0</v>
      </c>
      <c r="U44" s="46"/>
      <c r="V44" s="48"/>
      <c r="W44" s="48"/>
      <c r="AZ44" s="107"/>
    </row>
    <row r="45" spans="1:52">
      <c r="A45" s="339" t="s">
        <v>95</v>
      </c>
      <c r="B45" s="383"/>
      <c r="C45" s="341"/>
      <c r="D45" s="341"/>
      <c r="E45" s="341"/>
      <c r="F45" s="341"/>
      <c r="G45" s="342">
        <v>3000</v>
      </c>
      <c r="H45" s="341"/>
      <c r="I45" s="342"/>
      <c r="J45" s="341"/>
      <c r="K45" s="341"/>
      <c r="L45" s="341"/>
      <c r="M45" s="341"/>
      <c r="N45" s="341"/>
      <c r="O45" s="341"/>
      <c r="P45" s="341"/>
      <c r="Q45" s="341"/>
      <c r="R45" s="341"/>
      <c r="S45" s="341"/>
      <c r="T45" s="376">
        <f t="shared" si="14"/>
        <v>3000</v>
      </c>
      <c r="U45" s="46"/>
      <c r="V45" s="48"/>
      <c r="W45" s="48"/>
      <c r="AZ45" s="107"/>
    </row>
    <row r="46" spans="1:52">
      <c r="A46" s="339" t="s">
        <v>42</v>
      </c>
      <c r="B46" s="383"/>
      <c r="C46" s="341"/>
      <c r="D46" s="341"/>
      <c r="E46" s="341"/>
      <c r="F46" s="341"/>
      <c r="G46" s="342"/>
      <c r="H46" s="341"/>
      <c r="I46" s="342"/>
      <c r="J46" s="341"/>
      <c r="K46" s="341"/>
      <c r="L46" s="341"/>
      <c r="M46" s="341"/>
      <c r="N46" s="341"/>
      <c r="O46" s="341"/>
      <c r="P46" s="341"/>
      <c r="Q46" s="341"/>
      <c r="R46" s="341"/>
      <c r="S46" s="341"/>
      <c r="T46" s="376">
        <f t="shared" si="14"/>
        <v>0</v>
      </c>
      <c r="U46" s="46"/>
      <c r="V46" s="48"/>
      <c r="W46" s="48"/>
      <c r="AZ46" s="107"/>
    </row>
    <row r="47" spans="1:52">
      <c r="A47" s="339" t="s">
        <v>43</v>
      </c>
      <c r="B47" s="383"/>
      <c r="C47" s="341"/>
      <c r="D47" s="341"/>
      <c r="E47" s="341"/>
      <c r="F47" s="341"/>
      <c r="G47" s="342">
        <v>1500</v>
      </c>
      <c r="H47" s="341"/>
      <c r="I47" s="342"/>
      <c r="J47" s="341"/>
      <c r="K47" s="341"/>
      <c r="L47" s="341"/>
      <c r="M47" s="341"/>
      <c r="N47" s="341"/>
      <c r="O47" s="341"/>
      <c r="P47" s="341"/>
      <c r="Q47" s="341"/>
      <c r="R47" s="341"/>
      <c r="S47" s="341"/>
      <c r="T47" s="376">
        <f t="shared" si="14"/>
        <v>1500</v>
      </c>
      <c r="U47" s="46"/>
      <c r="V47" s="48"/>
      <c r="W47" s="48"/>
      <c r="AZ47" s="107"/>
    </row>
    <row r="48" spans="1:52" ht="15.75" thickBot="1">
      <c r="A48" s="339" t="s">
        <v>44</v>
      </c>
      <c r="B48" s="383"/>
      <c r="C48" s="341"/>
      <c r="D48" s="341"/>
      <c r="E48" s="341"/>
      <c r="F48" s="341"/>
      <c r="G48" s="342"/>
      <c r="H48" s="341"/>
      <c r="I48" s="342"/>
      <c r="J48" s="341"/>
      <c r="K48" s="341"/>
      <c r="L48" s="341"/>
      <c r="M48" s="341"/>
      <c r="N48" s="341"/>
      <c r="O48" s="341"/>
      <c r="P48" s="341"/>
      <c r="Q48" s="341"/>
      <c r="R48" s="341"/>
      <c r="S48" s="341"/>
      <c r="T48" s="376">
        <f t="shared" si="14"/>
        <v>0</v>
      </c>
      <c r="U48" s="46"/>
      <c r="V48" s="48"/>
      <c r="W48" s="48"/>
      <c r="AZ48" s="107"/>
    </row>
    <row r="49" spans="1:52" ht="15.75" hidden="1" thickBot="1">
      <c r="A49" s="343"/>
      <c r="B49" s="384"/>
      <c r="C49" s="345"/>
      <c r="D49" s="345"/>
      <c r="E49" s="345"/>
      <c r="F49" s="345"/>
      <c r="G49" s="345"/>
      <c r="H49" s="345"/>
      <c r="I49" s="346"/>
      <c r="J49" s="345"/>
      <c r="K49" s="345"/>
      <c r="L49" s="345"/>
      <c r="M49" s="345"/>
      <c r="N49" s="345"/>
      <c r="O49" s="345"/>
      <c r="P49" s="345"/>
      <c r="Q49" s="345"/>
      <c r="R49" s="345"/>
      <c r="S49" s="345"/>
      <c r="T49" s="377">
        <f t="shared" si="14"/>
        <v>0</v>
      </c>
      <c r="U49" s="46"/>
      <c r="V49" s="48"/>
      <c r="W49" s="48"/>
      <c r="AZ49" s="107"/>
    </row>
    <row r="50" spans="1:52" s="372" customFormat="1" ht="15.75" thickBot="1">
      <c r="A50" s="385" t="s">
        <v>45</v>
      </c>
      <c r="B50" s="379">
        <f>SUM(B20:B48)</f>
        <v>0</v>
      </c>
      <c r="C50" s="379">
        <f t="shared" ref="C50:R50" si="15">SUM(C20:C48)</f>
        <v>0</v>
      </c>
      <c r="D50" s="379">
        <f t="shared" si="15"/>
        <v>0</v>
      </c>
      <c r="E50" s="379">
        <f t="shared" si="15"/>
        <v>2540</v>
      </c>
      <c r="F50" s="379">
        <f t="shared" si="15"/>
        <v>6477</v>
      </c>
      <c r="G50" s="387">
        <f t="shared" si="15"/>
        <v>27892</v>
      </c>
      <c r="H50" s="379">
        <f t="shared" si="15"/>
        <v>0</v>
      </c>
      <c r="I50" s="379">
        <f t="shared" si="15"/>
        <v>127</v>
      </c>
      <c r="J50" s="379">
        <f t="shared" si="15"/>
        <v>1649</v>
      </c>
      <c r="K50" s="379">
        <f t="shared" si="15"/>
        <v>0</v>
      </c>
      <c r="L50" s="379">
        <f t="shared" si="15"/>
        <v>0</v>
      </c>
      <c r="M50" s="379">
        <f t="shared" si="15"/>
        <v>0</v>
      </c>
      <c r="N50" s="379">
        <f t="shared" si="15"/>
        <v>0</v>
      </c>
      <c r="O50" s="379">
        <f t="shared" si="15"/>
        <v>0</v>
      </c>
      <c r="P50" s="379">
        <f t="shared" si="15"/>
        <v>0</v>
      </c>
      <c r="Q50" s="379">
        <f t="shared" si="15"/>
        <v>5348</v>
      </c>
      <c r="R50" s="379">
        <f t="shared" si="15"/>
        <v>0</v>
      </c>
      <c r="S50" s="379">
        <f>SUM(S20:S48)</f>
        <v>0</v>
      </c>
      <c r="T50" s="388">
        <f t="shared" si="14"/>
        <v>44033</v>
      </c>
      <c r="U50" s="106"/>
      <c r="V50" s="106"/>
      <c r="W50" s="106"/>
      <c r="AX50" s="373"/>
      <c r="AY50" s="373"/>
      <c r="AZ50" s="373"/>
    </row>
    <row r="51" spans="1:52" hidden="1">
      <c r="A51" s="389"/>
      <c r="B51" s="381"/>
      <c r="C51" s="348"/>
      <c r="D51" s="348"/>
      <c r="E51" s="348"/>
      <c r="F51" s="348"/>
      <c r="G51" s="348"/>
      <c r="H51" s="348"/>
      <c r="I51" s="351"/>
      <c r="J51" s="348"/>
      <c r="K51" s="348"/>
      <c r="L51" s="348"/>
      <c r="M51" s="348"/>
      <c r="N51" s="348"/>
      <c r="O51" s="348"/>
      <c r="P51" s="348"/>
      <c r="Q51" s="348"/>
      <c r="R51" s="348"/>
      <c r="S51" s="348"/>
      <c r="T51" s="382">
        <f t="shared" si="14"/>
        <v>0</v>
      </c>
      <c r="U51" s="46"/>
      <c r="V51" s="48"/>
      <c r="W51" s="48"/>
      <c r="AZ51" s="107"/>
    </row>
    <row r="52" spans="1:52">
      <c r="A52" s="353" t="s">
        <v>46</v>
      </c>
      <c r="B52" s="383"/>
      <c r="C52" s="341"/>
      <c r="D52" s="341"/>
      <c r="E52" s="341"/>
      <c r="F52" s="341"/>
      <c r="G52" s="341"/>
      <c r="H52" s="341"/>
      <c r="I52" s="342"/>
      <c r="J52" s="341"/>
      <c r="K52" s="341">
        <v>39639</v>
      </c>
      <c r="L52" s="341">
        <v>13102</v>
      </c>
      <c r="M52" s="341">
        <v>370</v>
      </c>
      <c r="N52" s="341">
        <v>9621</v>
      </c>
      <c r="O52" s="341">
        <v>377</v>
      </c>
      <c r="P52" s="341"/>
      <c r="Q52" s="341"/>
      <c r="R52" s="341"/>
      <c r="S52" s="341"/>
      <c r="T52" s="376">
        <f t="shared" si="14"/>
        <v>63109</v>
      </c>
      <c r="U52" s="46"/>
      <c r="V52" s="48"/>
      <c r="W52" s="48"/>
      <c r="AZ52" s="107"/>
    </row>
    <row r="53" spans="1:52">
      <c r="A53" s="353" t="s">
        <v>47</v>
      </c>
      <c r="B53" s="383"/>
      <c r="C53" s="342">
        <v>828587</v>
      </c>
      <c r="D53" s="341">
        <v>3600</v>
      </c>
      <c r="E53" s="341"/>
      <c r="F53" s="341">
        <v>2000</v>
      </c>
      <c r="G53" s="341">
        <v>90985</v>
      </c>
      <c r="H53" s="341"/>
      <c r="I53" s="342"/>
      <c r="J53" s="341"/>
      <c r="K53" s="341"/>
      <c r="L53" s="341"/>
      <c r="M53" s="341"/>
      <c r="N53" s="341"/>
      <c r="O53" s="341"/>
      <c r="P53" s="341"/>
      <c r="Q53" s="341"/>
      <c r="R53" s="341"/>
      <c r="S53" s="341"/>
      <c r="T53" s="376">
        <f t="shared" si="14"/>
        <v>925172</v>
      </c>
      <c r="U53" s="46"/>
      <c r="V53" s="48"/>
      <c r="W53" s="48"/>
      <c r="AZ53" s="107"/>
    </row>
    <row r="54" spans="1:52">
      <c r="A54" s="353" t="s">
        <v>39</v>
      </c>
      <c r="B54" s="383"/>
      <c r="C54" s="354">
        <f>C53*0.27</f>
        <v>223718.49000000002</v>
      </c>
      <c r="D54" s="354">
        <f t="shared" ref="D54:F54" si="16">D53*0.27</f>
        <v>972.00000000000011</v>
      </c>
      <c r="E54" s="354">
        <f t="shared" si="16"/>
        <v>0</v>
      </c>
      <c r="F54" s="354">
        <f t="shared" si="16"/>
        <v>540</v>
      </c>
      <c r="G54" s="354">
        <v>10397</v>
      </c>
      <c r="H54" s="341"/>
      <c r="I54" s="342"/>
      <c r="J54" s="341"/>
      <c r="K54" s="341"/>
      <c r="L54" s="341"/>
      <c r="M54" s="341"/>
      <c r="N54" s="341"/>
      <c r="O54" s="341"/>
      <c r="P54" s="341"/>
      <c r="Q54" s="341"/>
      <c r="R54" s="341"/>
      <c r="S54" s="341"/>
      <c r="T54" s="386">
        <f t="shared" si="14"/>
        <v>235627.49000000002</v>
      </c>
      <c r="U54" s="46"/>
      <c r="V54" s="48"/>
      <c r="W54" s="48"/>
      <c r="AZ54" s="107"/>
    </row>
    <row r="55" spans="1:52">
      <c r="A55" s="355" t="s">
        <v>212</v>
      </c>
      <c r="B55" s="384"/>
      <c r="C55" s="398"/>
      <c r="D55" s="398"/>
      <c r="E55" s="398"/>
      <c r="F55" s="398"/>
      <c r="G55" s="398">
        <v>14169</v>
      </c>
      <c r="H55" s="345"/>
      <c r="I55" s="346"/>
      <c r="J55" s="345"/>
      <c r="K55" s="345"/>
      <c r="L55" s="345"/>
      <c r="M55" s="345"/>
      <c r="N55" s="345"/>
      <c r="O55" s="345"/>
      <c r="P55" s="345"/>
      <c r="Q55" s="345"/>
      <c r="R55" s="345"/>
      <c r="S55" s="345"/>
      <c r="T55" s="399"/>
      <c r="U55" s="107"/>
      <c r="V55" s="48"/>
      <c r="W55" s="48"/>
      <c r="AZ55" s="107"/>
    </row>
    <row r="56" spans="1:52" ht="15.75" thickBot="1">
      <c r="A56" s="355" t="s">
        <v>96</v>
      </c>
      <c r="B56" s="384"/>
      <c r="C56" s="345"/>
      <c r="D56" s="345"/>
      <c r="E56" s="345"/>
      <c r="F56" s="345"/>
      <c r="G56" s="345">
        <v>13454</v>
      </c>
      <c r="H56" s="345"/>
      <c r="I56" s="346"/>
      <c r="J56" s="345"/>
      <c r="K56" s="345"/>
      <c r="L56" s="345"/>
      <c r="M56" s="345"/>
      <c r="N56" s="345"/>
      <c r="O56" s="345"/>
      <c r="P56" s="345"/>
      <c r="Q56" s="345"/>
      <c r="R56" s="345"/>
      <c r="S56" s="345"/>
      <c r="T56" s="377">
        <f t="shared" si="14"/>
        <v>13454</v>
      </c>
      <c r="U56" s="46"/>
      <c r="V56" s="48"/>
      <c r="W56" s="48"/>
      <c r="AZ56" s="107"/>
    </row>
    <row r="57" spans="1:52" s="372" customFormat="1" ht="15.75" thickBot="1">
      <c r="A57" s="385" t="s">
        <v>48</v>
      </c>
      <c r="B57" s="379">
        <f>SUM(B52:B56)</f>
        <v>0</v>
      </c>
      <c r="C57" s="387">
        <f>SUM(C52:C56)</f>
        <v>1052305.49</v>
      </c>
      <c r="D57" s="379">
        <f t="shared" ref="D57:S57" si="17">SUM(D52:D56)</f>
        <v>4572</v>
      </c>
      <c r="E57" s="379">
        <f t="shared" si="17"/>
        <v>0</v>
      </c>
      <c r="F57" s="379">
        <f t="shared" si="17"/>
        <v>2540</v>
      </c>
      <c r="G57" s="379">
        <f t="shared" si="17"/>
        <v>129005</v>
      </c>
      <c r="H57" s="379">
        <f t="shared" si="17"/>
        <v>0</v>
      </c>
      <c r="I57" s="379">
        <f t="shared" si="17"/>
        <v>0</v>
      </c>
      <c r="J57" s="379">
        <f t="shared" si="17"/>
        <v>0</v>
      </c>
      <c r="K57" s="379">
        <f t="shared" si="17"/>
        <v>39639</v>
      </c>
      <c r="L57" s="379">
        <f t="shared" si="17"/>
        <v>13102</v>
      </c>
      <c r="M57" s="379">
        <f t="shared" si="17"/>
        <v>370</v>
      </c>
      <c r="N57" s="379">
        <f t="shared" si="17"/>
        <v>9621</v>
      </c>
      <c r="O57" s="379">
        <f t="shared" si="17"/>
        <v>377</v>
      </c>
      <c r="P57" s="379">
        <f t="shared" si="17"/>
        <v>0</v>
      </c>
      <c r="Q57" s="379">
        <f t="shared" si="17"/>
        <v>0</v>
      </c>
      <c r="R57" s="379">
        <f t="shared" si="17"/>
        <v>0</v>
      </c>
      <c r="S57" s="379">
        <f t="shared" si="17"/>
        <v>0</v>
      </c>
      <c r="T57" s="388">
        <f t="shared" si="14"/>
        <v>1251531.49</v>
      </c>
      <c r="U57" s="106"/>
      <c r="V57" s="106"/>
      <c r="W57" s="106"/>
      <c r="AX57" s="373"/>
      <c r="AY57" s="373"/>
      <c r="AZ57" s="373"/>
    </row>
    <row r="58" spans="1:52">
      <c r="A58" s="347" t="s">
        <v>15</v>
      </c>
      <c r="B58" s="381">
        <v>11711</v>
      </c>
      <c r="C58" s="348">
        <v>0</v>
      </c>
      <c r="D58" s="348">
        <v>0</v>
      </c>
      <c r="E58" s="348">
        <v>0</v>
      </c>
      <c r="F58" s="348">
        <v>0</v>
      </c>
      <c r="G58" s="348">
        <v>5268</v>
      </c>
      <c r="H58" s="348">
        <v>0</v>
      </c>
      <c r="I58" s="351">
        <v>0</v>
      </c>
      <c r="J58" s="348">
        <v>5056</v>
      </c>
      <c r="K58" s="348">
        <v>0</v>
      </c>
      <c r="L58" s="348">
        <v>0</v>
      </c>
      <c r="M58" s="348">
        <v>0</v>
      </c>
      <c r="N58" s="348">
        <v>0</v>
      </c>
      <c r="O58" s="348">
        <v>0</v>
      </c>
      <c r="P58" s="348">
        <v>21917</v>
      </c>
      <c r="Q58" s="348">
        <v>35439</v>
      </c>
      <c r="R58" s="348">
        <v>0</v>
      </c>
      <c r="S58" s="348">
        <v>0</v>
      </c>
      <c r="T58" s="382">
        <f t="shared" si="14"/>
        <v>79391</v>
      </c>
      <c r="U58" s="46"/>
      <c r="V58" s="48"/>
      <c r="W58" s="48"/>
      <c r="AZ58" s="107"/>
    </row>
    <row r="59" spans="1:52">
      <c r="A59" s="356" t="s">
        <v>49</v>
      </c>
      <c r="B59" s="383">
        <v>2678</v>
      </c>
      <c r="C59" s="341">
        <v>0</v>
      </c>
      <c r="D59" s="341">
        <v>0</v>
      </c>
      <c r="E59" s="341">
        <v>0</v>
      </c>
      <c r="F59" s="341">
        <v>0</v>
      </c>
      <c r="G59" s="357">
        <v>1430</v>
      </c>
      <c r="H59" s="341">
        <v>0</v>
      </c>
      <c r="I59" s="352">
        <v>0</v>
      </c>
      <c r="J59" s="357">
        <v>1301</v>
      </c>
      <c r="K59" s="341">
        <v>0</v>
      </c>
      <c r="L59" s="341">
        <v>0</v>
      </c>
      <c r="M59" s="341">
        <v>0</v>
      </c>
      <c r="N59" s="341">
        <v>0</v>
      </c>
      <c r="O59" s="341">
        <v>0</v>
      </c>
      <c r="P59" s="341">
        <v>2959</v>
      </c>
      <c r="Q59" s="341">
        <v>4784</v>
      </c>
      <c r="R59" s="341">
        <v>0</v>
      </c>
      <c r="S59" s="341">
        <v>0</v>
      </c>
      <c r="T59" s="376">
        <f t="shared" si="14"/>
        <v>13152</v>
      </c>
      <c r="U59" s="76"/>
      <c r="V59" s="49"/>
      <c r="W59" s="49"/>
      <c r="AZ59" s="107"/>
    </row>
    <row r="60" spans="1:52">
      <c r="A60" s="356" t="s">
        <v>50</v>
      </c>
      <c r="B60" s="383">
        <v>0</v>
      </c>
      <c r="C60" s="341">
        <v>0</v>
      </c>
      <c r="D60" s="341">
        <v>0</v>
      </c>
      <c r="E60" s="341">
        <v>2540</v>
      </c>
      <c r="F60" s="341">
        <v>6477</v>
      </c>
      <c r="G60" s="341">
        <v>27892</v>
      </c>
      <c r="H60" s="341">
        <v>0</v>
      </c>
      <c r="I60" s="342">
        <v>127</v>
      </c>
      <c r="J60" s="341">
        <v>1649</v>
      </c>
      <c r="K60" s="341">
        <v>0</v>
      </c>
      <c r="L60" s="341">
        <v>0</v>
      </c>
      <c r="M60" s="341">
        <v>0</v>
      </c>
      <c r="N60" s="341">
        <v>0</v>
      </c>
      <c r="O60" s="341">
        <v>0</v>
      </c>
      <c r="P60" s="341">
        <v>0</v>
      </c>
      <c r="Q60" s="341">
        <v>5348</v>
      </c>
      <c r="R60" s="341">
        <v>0</v>
      </c>
      <c r="S60" s="341">
        <v>0</v>
      </c>
      <c r="T60" s="376">
        <f t="shared" si="14"/>
        <v>44033</v>
      </c>
      <c r="U60" s="46"/>
      <c r="V60" s="48"/>
      <c r="W60" s="48"/>
      <c r="AZ60" s="107"/>
    </row>
    <row r="61" spans="1:52">
      <c r="A61" s="358" t="s">
        <v>48</v>
      </c>
      <c r="B61" s="383">
        <v>0</v>
      </c>
      <c r="C61" s="341">
        <v>1052305</v>
      </c>
      <c r="D61" s="341">
        <v>4572</v>
      </c>
      <c r="E61" s="341">
        <v>0</v>
      </c>
      <c r="F61" s="341">
        <v>2540</v>
      </c>
      <c r="G61" s="341">
        <v>129005</v>
      </c>
      <c r="H61" s="341">
        <v>0</v>
      </c>
      <c r="I61" s="342">
        <v>0</v>
      </c>
      <c r="J61" s="341">
        <v>0</v>
      </c>
      <c r="K61" s="341">
        <v>39639</v>
      </c>
      <c r="L61" s="341">
        <v>13102</v>
      </c>
      <c r="M61" s="341">
        <v>370</v>
      </c>
      <c r="N61" s="341">
        <v>9621</v>
      </c>
      <c r="O61" s="341">
        <v>377</v>
      </c>
      <c r="P61" s="341">
        <v>0</v>
      </c>
      <c r="Q61" s="341">
        <v>0</v>
      </c>
      <c r="R61" s="341">
        <v>0</v>
      </c>
      <c r="S61" s="341">
        <v>0</v>
      </c>
      <c r="T61" s="376">
        <f t="shared" si="14"/>
        <v>1251531</v>
      </c>
      <c r="U61" s="46"/>
      <c r="V61" s="48"/>
      <c r="W61" s="48"/>
      <c r="AZ61" s="107"/>
    </row>
    <row r="62" spans="1:52" ht="15.75" thickBot="1">
      <c r="A62" s="358" t="s">
        <v>210</v>
      </c>
      <c r="B62" s="383">
        <v>0</v>
      </c>
      <c r="C62" s="341">
        <v>0</v>
      </c>
      <c r="D62" s="341">
        <v>0</v>
      </c>
      <c r="E62" s="341">
        <v>0</v>
      </c>
      <c r="F62" s="341">
        <v>0</v>
      </c>
      <c r="G62" s="341">
        <v>47462</v>
      </c>
      <c r="H62" s="341">
        <v>0</v>
      </c>
      <c r="I62" s="342">
        <v>0</v>
      </c>
      <c r="J62" s="341">
        <v>0</v>
      </c>
      <c r="K62" s="341">
        <v>0</v>
      </c>
      <c r="L62" s="341">
        <v>0</v>
      </c>
      <c r="M62" s="341">
        <v>0</v>
      </c>
      <c r="N62" s="341">
        <v>0</v>
      </c>
      <c r="O62" s="341">
        <v>0</v>
      </c>
      <c r="P62" s="341">
        <v>0</v>
      </c>
      <c r="Q62" s="341">
        <v>0</v>
      </c>
      <c r="R62" s="341">
        <v>0</v>
      </c>
      <c r="S62" s="341">
        <v>0</v>
      </c>
      <c r="T62" s="376">
        <f t="shared" si="14"/>
        <v>47462</v>
      </c>
      <c r="U62" s="46"/>
      <c r="V62" s="48"/>
      <c r="W62" s="48"/>
      <c r="AZ62" s="107"/>
    </row>
    <row r="63" spans="1:52" s="372" customFormat="1" ht="15.75" thickBot="1">
      <c r="A63" s="390" t="s">
        <v>51</v>
      </c>
      <c r="B63" s="379">
        <f t="shared" ref="B63:S63" si="18">SUM(B58:B62)</f>
        <v>14389</v>
      </c>
      <c r="C63" s="379">
        <f t="shared" si="18"/>
        <v>1052305</v>
      </c>
      <c r="D63" s="379">
        <f t="shared" si="18"/>
        <v>4572</v>
      </c>
      <c r="E63" s="379">
        <f t="shared" si="18"/>
        <v>2540</v>
      </c>
      <c r="F63" s="379">
        <f t="shared" si="18"/>
        <v>9017</v>
      </c>
      <c r="G63" s="379">
        <f t="shared" si="18"/>
        <v>211057</v>
      </c>
      <c r="H63" s="379">
        <f t="shared" si="18"/>
        <v>0</v>
      </c>
      <c r="I63" s="379">
        <f t="shared" si="18"/>
        <v>127</v>
      </c>
      <c r="J63" s="379">
        <f t="shared" si="18"/>
        <v>8006</v>
      </c>
      <c r="K63" s="379">
        <f t="shared" si="18"/>
        <v>39639</v>
      </c>
      <c r="L63" s="379">
        <f t="shared" si="18"/>
        <v>13102</v>
      </c>
      <c r="M63" s="379">
        <f t="shared" si="18"/>
        <v>370</v>
      </c>
      <c r="N63" s="379">
        <f t="shared" si="18"/>
        <v>9621</v>
      </c>
      <c r="O63" s="379">
        <f t="shared" si="18"/>
        <v>377</v>
      </c>
      <c r="P63" s="379">
        <f t="shared" si="18"/>
        <v>24876</v>
      </c>
      <c r="Q63" s="379">
        <f t="shared" si="18"/>
        <v>45571</v>
      </c>
      <c r="R63" s="379">
        <f t="shared" si="18"/>
        <v>0</v>
      </c>
      <c r="S63" s="379">
        <f t="shared" si="18"/>
        <v>0</v>
      </c>
      <c r="T63" s="380">
        <f t="shared" si="14"/>
        <v>1435569</v>
      </c>
      <c r="U63" s="106"/>
      <c r="V63" s="106"/>
      <c r="W63" s="106"/>
      <c r="AX63" s="373"/>
      <c r="AY63" s="373"/>
      <c r="AZ63" s="373"/>
    </row>
    <row r="64" spans="1:52">
      <c r="A64" s="359" t="s">
        <v>208</v>
      </c>
      <c r="B64" s="381"/>
      <c r="C64" s="348"/>
      <c r="D64" s="348"/>
      <c r="E64" s="348"/>
      <c r="F64" s="348"/>
      <c r="G64" s="348">
        <v>92600</v>
      </c>
      <c r="H64" s="348"/>
      <c r="I64" s="351"/>
      <c r="J64" s="348"/>
      <c r="K64" s="348"/>
      <c r="L64" s="348"/>
      <c r="M64" s="348"/>
      <c r="N64" s="348"/>
      <c r="O64" s="348"/>
      <c r="P64" s="348"/>
      <c r="Q64" s="348"/>
      <c r="R64" s="348"/>
      <c r="S64" s="348"/>
      <c r="T64" s="382">
        <f t="shared" si="14"/>
        <v>92600</v>
      </c>
      <c r="U64" s="46"/>
      <c r="V64" s="48"/>
      <c r="W64" s="48"/>
      <c r="AZ64" s="107"/>
    </row>
    <row r="65" spans="1:52">
      <c r="A65" s="360" t="s">
        <v>53</v>
      </c>
      <c r="B65" s="383"/>
      <c r="C65" s="341"/>
      <c r="D65" s="341"/>
      <c r="E65" s="341"/>
      <c r="F65" s="341"/>
      <c r="G65" s="341">
        <v>3100</v>
      </c>
      <c r="H65" s="341"/>
      <c r="I65" s="342"/>
      <c r="J65" s="341"/>
      <c r="K65" s="341"/>
      <c r="L65" s="341"/>
      <c r="M65" s="341"/>
      <c r="N65" s="341"/>
      <c r="O65" s="341"/>
      <c r="P65" s="341"/>
      <c r="Q65" s="341"/>
      <c r="R65" s="341"/>
      <c r="S65" s="341"/>
      <c r="T65" s="376">
        <f t="shared" si="14"/>
        <v>3100</v>
      </c>
      <c r="U65" s="46"/>
      <c r="V65" s="48"/>
      <c r="W65" s="48"/>
      <c r="AZ65" s="107"/>
    </row>
    <row r="66" spans="1:52">
      <c r="A66" s="360" t="s">
        <v>153</v>
      </c>
      <c r="B66" s="383"/>
      <c r="C66" s="341"/>
      <c r="D66" s="341"/>
      <c r="E66" s="341"/>
      <c r="F66" s="341"/>
      <c r="G66" s="341"/>
      <c r="H66" s="341"/>
      <c r="I66" s="342"/>
      <c r="J66" s="341"/>
      <c r="K66" s="341"/>
      <c r="L66" s="341"/>
      <c r="M66" s="341"/>
      <c r="N66" s="341"/>
      <c r="O66" s="341"/>
      <c r="P66" s="341">
        <v>19900</v>
      </c>
      <c r="Q66" s="341">
        <v>44936</v>
      </c>
      <c r="R66" s="341"/>
      <c r="S66" s="341"/>
      <c r="T66" s="376">
        <f t="shared" si="14"/>
        <v>64836</v>
      </c>
      <c r="U66" s="107"/>
      <c r="V66" s="48"/>
      <c r="W66" s="48"/>
      <c r="AZ66" s="107"/>
    </row>
    <row r="67" spans="1:52">
      <c r="A67" s="360" t="s">
        <v>54</v>
      </c>
      <c r="B67" s="383"/>
      <c r="C67" s="341"/>
      <c r="D67" s="341"/>
      <c r="E67" s="341"/>
      <c r="F67" s="341"/>
      <c r="G67" s="341">
        <v>1000</v>
      </c>
      <c r="H67" s="341"/>
      <c r="I67" s="342"/>
      <c r="J67" s="341"/>
      <c r="K67" s="341"/>
      <c r="L67" s="341"/>
      <c r="M67" s="341"/>
      <c r="N67" s="341"/>
      <c r="O67" s="341"/>
      <c r="P67" s="341"/>
      <c r="Q67" s="341"/>
      <c r="R67" s="341"/>
      <c r="S67" s="341"/>
      <c r="T67" s="376">
        <f t="shared" si="14"/>
        <v>1000</v>
      </c>
      <c r="U67" s="46"/>
      <c r="V67" s="48"/>
      <c r="W67" s="48"/>
      <c r="AZ67" s="107"/>
    </row>
    <row r="68" spans="1:52">
      <c r="A68" s="358" t="s">
        <v>55</v>
      </c>
      <c r="B68" s="383"/>
      <c r="C68" s="354">
        <v>223718</v>
      </c>
      <c r="D68" s="341"/>
      <c r="E68" s="341"/>
      <c r="F68" s="341"/>
      <c r="G68" s="341"/>
      <c r="H68" s="341"/>
      <c r="I68" s="342"/>
      <c r="J68" s="341"/>
      <c r="K68" s="341"/>
      <c r="L68" s="341"/>
      <c r="M68" s="341"/>
      <c r="N68" s="341"/>
      <c r="O68" s="341"/>
      <c r="P68" s="341"/>
      <c r="Q68" s="341"/>
      <c r="R68" s="341"/>
      <c r="S68" s="341"/>
      <c r="T68" s="376">
        <f t="shared" si="14"/>
        <v>223718</v>
      </c>
      <c r="U68" s="46"/>
      <c r="V68" s="48"/>
      <c r="W68" s="48"/>
      <c r="AZ68" s="107"/>
    </row>
    <row r="69" spans="1:52">
      <c r="A69" s="358" t="s">
        <v>56</v>
      </c>
      <c r="B69" s="383"/>
      <c r="C69" s="341"/>
      <c r="D69" s="341"/>
      <c r="E69" s="341"/>
      <c r="F69" s="341"/>
      <c r="G69" s="341">
        <v>2000</v>
      </c>
      <c r="H69" s="341"/>
      <c r="I69" s="342"/>
      <c r="J69" s="341"/>
      <c r="K69" s="341"/>
      <c r="L69" s="341"/>
      <c r="M69" s="341"/>
      <c r="N69" s="341"/>
      <c r="O69" s="341"/>
      <c r="P69" s="341"/>
      <c r="Q69" s="341"/>
      <c r="R69" s="341"/>
      <c r="S69" s="341"/>
      <c r="T69" s="376">
        <f t="shared" si="14"/>
        <v>2000</v>
      </c>
      <c r="U69" s="46"/>
      <c r="V69" s="48"/>
      <c r="W69" s="48"/>
      <c r="AZ69" s="107"/>
    </row>
    <row r="70" spans="1:52" ht="15.75" thickBot="1">
      <c r="A70" s="361" t="s">
        <v>31</v>
      </c>
      <c r="B70" s="384"/>
      <c r="C70" s="345"/>
      <c r="D70" s="345"/>
      <c r="E70" s="345"/>
      <c r="F70" s="345"/>
      <c r="G70" s="345">
        <v>3832</v>
      </c>
      <c r="H70" s="345"/>
      <c r="I70" s="346"/>
      <c r="J70" s="345"/>
      <c r="K70" s="345"/>
      <c r="L70" s="345"/>
      <c r="M70" s="345"/>
      <c r="N70" s="345"/>
      <c r="O70" s="345"/>
      <c r="P70" s="345"/>
      <c r="Q70" s="345"/>
      <c r="R70" s="345"/>
      <c r="S70" s="345"/>
      <c r="T70" s="377">
        <f t="shared" ref="T70:T88" si="19">SUM(B70:S70)</f>
        <v>3832</v>
      </c>
      <c r="U70" s="46"/>
      <c r="V70" s="48"/>
      <c r="W70" s="48"/>
      <c r="AZ70" s="107"/>
    </row>
    <row r="71" spans="1:52" s="372" customFormat="1" ht="15.75" thickBot="1">
      <c r="A71" s="391" t="s">
        <v>57</v>
      </c>
      <c r="B71" s="392">
        <f t="shared" ref="B71:S71" si="20">SUM(B64:B70)</f>
        <v>0</v>
      </c>
      <c r="C71" s="392">
        <f t="shared" si="20"/>
        <v>223718</v>
      </c>
      <c r="D71" s="392">
        <f t="shared" si="20"/>
        <v>0</v>
      </c>
      <c r="E71" s="392">
        <f t="shared" si="20"/>
        <v>0</v>
      </c>
      <c r="F71" s="392">
        <f t="shared" si="20"/>
        <v>0</v>
      </c>
      <c r="G71" s="392">
        <f t="shared" si="20"/>
        <v>102532</v>
      </c>
      <c r="H71" s="392">
        <f t="shared" si="20"/>
        <v>0</v>
      </c>
      <c r="I71" s="392">
        <f t="shared" si="20"/>
        <v>0</v>
      </c>
      <c r="J71" s="392">
        <f t="shared" si="20"/>
        <v>0</v>
      </c>
      <c r="K71" s="392">
        <f t="shared" si="20"/>
        <v>0</v>
      </c>
      <c r="L71" s="392">
        <f t="shared" si="20"/>
        <v>0</v>
      </c>
      <c r="M71" s="392">
        <f t="shared" si="20"/>
        <v>0</v>
      </c>
      <c r="N71" s="392">
        <f t="shared" si="20"/>
        <v>0</v>
      </c>
      <c r="O71" s="392">
        <f t="shared" si="20"/>
        <v>0</v>
      </c>
      <c r="P71" s="392">
        <f t="shared" si="20"/>
        <v>19900</v>
      </c>
      <c r="Q71" s="392">
        <f t="shared" si="20"/>
        <v>44936</v>
      </c>
      <c r="R71" s="392">
        <f t="shared" si="20"/>
        <v>0</v>
      </c>
      <c r="S71" s="392">
        <f t="shared" si="20"/>
        <v>0</v>
      </c>
      <c r="T71" s="380">
        <f t="shared" si="19"/>
        <v>391086</v>
      </c>
      <c r="V71" s="106"/>
      <c r="W71" s="106"/>
      <c r="AX71" s="373"/>
      <c r="AY71" s="373"/>
      <c r="AZ71" s="373"/>
    </row>
    <row r="72" spans="1:52">
      <c r="A72" s="359" t="s">
        <v>97</v>
      </c>
      <c r="B72" s="362"/>
      <c r="C72" s="348"/>
      <c r="D72" s="348"/>
      <c r="E72" s="348"/>
      <c r="F72" s="348"/>
      <c r="G72" s="348"/>
      <c r="H72" s="348"/>
      <c r="I72" s="351"/>
      <c r="J72" s="348">
        <v>5676</v>
      </c>
      <c r="K72" s="348"/>
      <c r="L72" s="348"/>
      <c r="M72" s="348"/>
      <c r="N72" s="348"/>
      <c r="O72" s="348"/>
      <c r="P72" s="348"/>
      <c r="Q72" s="348"/>
      <c r="R72" s="348"/>
      <c r="S72" s="348"/>
      <c r="T72" s="382">
        <f t="shared" si="19"/>
        <v>5676</v>
      </c>
      <c r="U72" s="46"/>
      <c r="V72" s="48"/>
      <c r="W72" s="48"/>
      <c r="AZ72" s="107"/>
    </row>
    <row r="73" spans="1:52">
      <c r="A73" s="358" t="s">
        <v>59</v>
      </c>
      <c r="B73" s="363"/>
      <c r="C73" s="341">
        <v>90694</v>
      </c>
      <c r="D73" s="341"/>
      <c r="E73" s="341"/>
      <c r="F73" s="341"/>
      <c r="G73" s="341"/>
      <c r="H73" s="341"/>
      <c r="I73" s="342"/>
      <c r="J73" s="341"/>
      <c r="K73" s="341"/>
      <c r="L73" s="341"/>
      <c r="M73" s="341"/>
      <c r="N73" s="341"/>
      <c r="O73" s="341"/>
      <c r="P73" s="341"/>
      <c r="Q73" s="341"/>
      <c r="R73" s="341"/>
      <c r="S73" s="341"/>
      <c r="T73" s="376">
        <f t="shared" si="19"/>
        <v>90694</v>
      </c>
      <c r="U73" s="46"/>
      <c r="V73" s="48"/>
      <c r="W73" s="48"/>
      <c r="AZ73" s="107"/>
    </row>
    <row r="74" spans="1:52">
      <c r="A74" s="358" t="s">
        <v>60</v>
      </c>
      <c r="B74" s="363"/>
      <c r="C74" s="341">
        <v>89893</v>
      </c>
      <c r="D74" s="341"/>
      <c r="E74" s="341"/>
      <c r="F74" s="341"/>
      <c r="G74" s="341"/>
      <c r="H74" s="341"/>
      <c r="I74" s="342"/>
      <c r="J74" s="341"/>
      <c r="K74" s="341"/>
      <c r="L74" s="341"/>
      <c r="M74" s="341"/>
      <c r="N74" s="341"/>
      <c r="O74" s="341"/>
      <c r="P74" s="341"/>
      <c r="Q74" s="341"/>
      <c r="R74" s="341"/>
      <c r="S74" s="341"/>
      <c r="T74" s="376">
        <f t="shared" si="19"/>
        <v>89893</v>
      </c>
      <c r="U74" s="48"/>
      <c r="V74" s="48"/>
      <c r="W74" s="48"/>
      <c r="AZ74" s="107"/>
    </row>
    <row r="75" spans="1:52">
      <c r="A75" s="358" t="s">
        <v>61</v>
      </c>
      <c r="B75" s="363"/>
      <c r="C75" s="341">
        <v>648000</v>
      </c>
      <c r="D75" s="341"/>
      <c r="E75" s="341"/>
      <c r="F75" s="341"/>
      <c r="G75" s="341"/>
      <c r="H75" s="341"/>
      <c r="I75" s="342"/>
      <c r="J75" s="341"/>
      <c r="K75" s="341"/>
      <c r="L75" s="341"/>
      <c r="M75" s="341"/>
      <c r="N75" s="341"/>
      <c r="O75" s="341"/>
      <c r="P75" s="341"/>
      <c r="Q75" s="341"/>
      <c r="R75" s="341"/>
      <c r="S75" s="341"/>
      <c r="T75" s="376">
        <f t="shared" si="19"/>
        <v>648000</v>
      </c>
      <c r="U75" s="46"/>
      <c r="V75" s="48"/>
      <c r="W75" s="48"/>
      <c r="AZ75" s="107"/>
    </row>
    <row r="76" spans="1:52">
      <c r="A76" s="358" t="s">
        <v>179</v>
      </c>
      <c r="B76" s="363"/>
      <c r="C76" s="341"/>
      <c r="D76" s="341"/>
      <c r="E76" s="341"/>
      <c r="F76" s="341"/>
      <c r="G76" s="341">
        <v>90678</v>
      </c>
      <c r="H76" s="341"/>
      <c r="I76" s="342"/>
      <c r="J76" s="341"/>
      <c r="K76" s="341"/>
      <c r="L76" s="341"/>
      <c r="M76" s="341"/>
      <c r="N76" s="341"/>
      <c r="O76" s="341"/>
      <c r="P76" s="341"/>
      <c r="Q76" s="341"/>
      <c r="R76" s="341"/>
      <c r="S76" s="341"/>
      <c r="T76" s="376">
        <f t="shared" si="19"/>
        <v>90678</v>
      </c>
      <c r="U76" s="107"/>
      <c r="V76" s="48"/>
      <c r="W76" s="48"/>
      <c r="AZ76" s="107"/>
    </row>
    <row r="77" spans="1:52">
      <c r="A77" s="358" t="s">
        <v>62</v>
      </c>
      <c r="B77" s="363"/>
      <c r="C77" s="341"/>
      <c r="D77" s="341"/>
      <c r="E77" s="341"/>
      <c r="F77" s="341"/>
      <c r="G77" s="341">
        <v>1200</v>
      </c>
      <c r="H77" s="341"/>
      <c r="I77" s="342"/>
      <c r="J77" s="341"/>
      <c r="K77" s="341"/>
      <c r="L77" s="341"/>
      <c r="M77" s="341"/>
      <c r="N77" s="341"/>
      <c r="O77" s="341"/>
      <c r="P77" s="341"/>
      <c r="Q77" s="341"/>
      <c r="R77" s="341"/>
      <c r="S77" s="341"/>
      <c r="T77" s="376">
        <f t="shared" si="19"/>
        <v>1200</v>
      </c>
      <c r="U77" s="46"/>
      <c r="V77" s="48"/>
      <c r="W77" s="48"/>
      <c r="AZ77" s="107"/>
    </row>
    <row r="78" spans="1:52">
      <c r="A78" s="358" t="s">
        <v>93</v>
      </c>
      <c r="B78" s="363"/>
      <c r="C78" s="341"/>
      <c r="D78" s="341"/>
      <c r="E78" s="341"/>
      <c r="F78" s="341"/>
      <c r="G78" s="341"/>
      <c r="H78" s="341"/>
      <c r="I78" s="342"/>
      <c r="J78" s="341"/>
      <c r="K78" s="341">
        <v>27711</v>
      </c>
      <c r="L78" s="341">
        <v>11792</v>
      </c>
      <c r="M78" s="341">
        <v>370</v>
      </c>
      <c r="N78" s="341"/>
      <c r="O78" s="341"/>
      <c r="P78" s="341"/>
      <c r="Q78" s="341"/>
      <c r="R78" s="341"/>
      <c r="S78" s="341"/>
      <c r="T78" s="376">
        <f t="shared" si="19"/>
        <v>39873</v>
      </c>
      <c r="U78" s="46"/>
      <c r="V78" s="48"/>
      <c r="W78" s="48"/>
      <c r="AZ78" s="107"/>
    </row>
    <row r="79" spans="1:52" hidden="1">
      <c r="A79" s="358"/>
      <c r="B79" s="363"/>
      <c r="C79" s="341"/>
      <c r="D79" s="341"/>
      <c r="E79" s="341"/>
      <c r="F79" s="341"/>
      <c r="G79" s="341"/>
      <c r="H79" s="341"/>
      <c r="I79" s="342"/>
      <c r="J79" s="341"/>
      <c r="K79" s="341"/>
      <c r="L79" s="341"/>
      <c r="M79" s="341"/>
      <c r="N79" s="341"/>
      <c r="O79" s="341"/>
      <c r="P79" s="341"/>
      <c r="Q79" s="341"/>
      <c r="R79" s="341"/>
      <c r="S79" s="341"/>
      <c r="T79" s="376">
        <f t="shared" si="19"/>
        <v>0</v>
      </c>
      <c r="U79" s="46"/>
      <c r="V79" s="48"/>
      <c r="W79" s="48"/>
      <c r="AZ79" s="107"/>
    </row>
    <row r="80" spans="1:52" ht="15.75" thickBot="1">
      <c r="A80" s="361" t="s">
        <v>101</v>
      </c>
      <c r="B80" s="364"/>
      <c r="C80" s="345"/>
      <c r="D80" s="345"/>
      <c r="E80" s="345"/>
      <c r="F80" s="345"/>
      <c r="G80" s="345"/>
      <c r="H80" s="345"/>
      <c r="I80" s="346"/>
      <c r="J80" s="345"/>
      <c r="K80" s="345"/>
      <c r="L80" s="345"/>
      <c r="M80" s="345"/>
      <c r="N80" s="345"/>
      <c r="O80" s="345"/>
      <c r="P80" s="345"/>
      <c r="Q80" s="345"/>
      <c r="R80" s="345"/>
      <c r="S80" s="345"/>
      <c r="T80" s="377"/>
      <c r="U80" s="46"/>
      <c r="V80" s="48"/>
      <c r="W80" s="48"/>
      <c r="AZ80" s="107"/>
    </row>
    <row r="81" spans="1:52" s="372" customFormat="1" ht="15.75" thickBot="1">
      <c r="A81" s="390" t="s">
        <v>53</v>
      </c>
      <c r="B81" s="393">
        <f>SUM(B72:B80)</f>
        <v>0</v>
      </c>
      <c r="C81" s="393">
        <f t="shared" ref="C81:Q81" si="21">SUM(C72:C80)</f>
        <v>828587</v>
      </c>
      <c r="D81" s="393">
        <f t="shared" si="21"/>
        <v>0</v>
      </c>
      <c r="E81" s="393">
        <f t="shared" si="21"/>
        <v>0</v>
      </c>
      <c r="F81" s="393">
        <f t="shared" si="21"/>
        <v>0</v>
      </c>
      <c r="G81" s="393">
        <f t="shared" si="21"/>
        <v>91878</v>
      </c>
      <c r="H81" s="393">
        <f t="shared" si="21"/>
        <v>0</v>
      </c>
      <c r="I81" s="393">
        <f t="shared" si="21"/>
        <v>0</v>
      </c>
      <c r="J81" s="393">
        <f t="shared" si="21"/>
        <v>5676</v>
      </c>
      <c r="K81" s="393">
        <f t="shared" si="21"/>
        <v>27711</v>
      </c>
      <c r="L81" s="393">
        <f t="shared" si="21"/>
        <v>11792</v>
      </c>
      <c r="M81" s="393">
        <f t="shared" si="21"/>
        <v>370</v>
      </c>
      <c r="N81" s="393">
        <f t="shared" si="21"/>
        <v>0</v>
      </c>
      <c r="O81" s="393">
        <f t="shared" si="21"/>
        <v>0</v>
      </c>
      <c r="P81" s="393">
        <f t="shared" si="21"/>
        <v>0</v>
      </c>
      <c r="Q81" s="393">
        <f t="shared" si="21"/>
        <v>0</v>
      </c>
      <c r="R81" s="393">
        <f>SUM(R72:R80)</f>
        <v>0</v>
      </c>
      <c r="S81" s="393">
        <f t="shared" ref="S81" si="22">SUM(S72:S80)</f>
        <v>0</v>
      </c>
      <c r="T81" s="380">
        <f t="shared" si="19"/>
        <v>966014</v>
      </c>
      <c r="V81" s="106"/>
      <c r="W81" s="106"/>
      <c r="AX81" s="373"/>
      <c r="AY81" s="373"/>
      <c r="AZ81" s="373"/>
    </row>
    <row r="82" spans="1:52">
      <c r="A82" s="365" t="s">
        <v>57</v>
      </c>
      <c r="B82" s="366">
        <v>0</v>
      </c>
      <c r="C82" s="348">
        <v>223718</v>
      </c>
      <c r="D82" s="348">
        <v>0</v>
      </c>
      <c r="E82" s="348">
        <v>0</v>
      </c>
      <c r="F82" s="348">
        <v>0</v>
      </c>
      <c r="G82" s="367">
        <v>102532</v>
      </c>
      <c r="H82" s="348">
        <v>0</v>
      </c>
      <c r="I82" s="368">
        <v>0</v>
      </c>
      <c r="J82" s="367">
        <v>0</v>
      </c>
      <c r="K82" s="348">
        <v>0</v>
      </c>
      <c r="L82" s="348">
        <v>0</v>
      </c>
      <c r="M82" s="348">
        <v>0</v>
      </c>
      <c r="N82" s="348">
        <v>0</v>
      </c>
      <c r="O82" s="348">
        <v>0</v>
      </c>
      <c r="P82" s="348">
        <v>19900</v>
      </c>
      <c r="Q82" s="348">
        <v>44936</v>
      </c>
      <c r="R82" s="348">
        <v>0</v>
      </c>
      <c r="S82" s="348">
        <v>0</v>
      </c>
      <c r="T82" s="382">
        <f t="shared" si="19"/>
        <v>391086</v>
      </c>
      <c r="U82" s="46"/>
      <c r="V82" s="48"/>
      <c r="W82" s="48"/>
      <c r="AX82" s="107"/>
      <c r="AY82" s="107"/>
      <c r="AZ82" s="107"/>
    </row>
    <row r="83" spans="1:52">
      <c r="A83" s="356" t="s">
        <v>53</v>
      </c>
      <c r="B83" s="369">
        <v>0</v>
      </c>
      <c r="C83" s="341">
        <v>828587</v>
      </c>
      <c r="D83" s="341">
        <v>0</v>
      </c>
      <c r="E83" s="341">
        <v>0</v>
      </c>
      <c r="F83" s="341">
        <v>0</v>
      </c>
      <c r="G83" s="341">
        <v>91878</v>
      </c>
      <c r="H83" s="341">
        <v>0</v>
      </c>
      <c r="I83" s="342">
        <v>0</v>
      </c>
      <c r="J83" s="341">
        <v>5676</v>
      </c>
      <c r="K83" s="341">
        <v>27711</v>
      </c>
      <c r="L83" s="341">
        <v>11792</v>
      </c>
      <c r="M83" s="341">
        <v>370</v>
      </c>
      <c r="N83" s="341">
        <v>0</v>
      </c>
      <c r="O83" s="341">
        <v>0</v>
      </c>
      <c r="P83" s="341">
        <v>0</v>
      </c>
      <c r="Q83" s="341">
        <v>0</v>
      </c>
      <c r="R83" s="341">
        <v>0</v>
      </c>
      <c r="S83" s="341">
        <v>0</v>
      </c>
      <c r="T83" s="376">
        <f t="shared" si="19"/>
        <v>966014</v>
      </c>
      <c r="U83" s="46"/>
      <c r="V83" s="48"/>
      <c r="W83" s="48"/>
      <c r="AX83" s="107"/>
      <c r="AY83" s="107"/>
      <c r="AZ83" s="107"/>
    </row>
    <row r="84" spans="1:52" ht="15.75" thickBot="1">
      <c r="A84" s="125" t="s">
        <v>92</v>
      </c>
      <c r="B84" s="110"/>
      <c r="C84" s="345"/>
      <c r="D84" s="345">
        <v>5775</v>
      </c>
      <c r="E84" s="345"/>
      <c r="F84" s="345">
        <v>6681</v>
      </c>
      <c r="G84" s="345">
        <f>38426+4227+8798+49</f>
        <v>51500</v>
      </c>
      <c r="H84" s="345">
        <v>102</v>
      </c>
      <c r="I84" s="346"/>
      <c r="J84" s="345"/>
      <c r="K84" s="345"/>
      <c r="L84" s="345"/>
      <c r="M84" s="345"/>
      <c r="N84" s="345"/>
      <c r="O84" s="345"/>
      <c r="P84" s="345"/>
      <c r="Q84" s="345"/>
      <c r="R84" s="345"/>
      <c r="S84" s="345"/>
      <c r="T84" s="377">
        <f t="shared" si="19"/>
        <v>64058</v>
      </c>
      <c r="U84" s="48"/>
      <c r="V84" s="48"/>
      <c r="W84" s="48"/>
      <c r="AX84" s="107"/>
      <c r="AY84" s="107"/>
      <c r="AZ84" s="107"/>
    </row>
    <row r="85" spans="1:52" s="372" customFormat="1" ht="15.75" thickBot="1">
      <c r="A85" s="391" t="s">
        <v>63</v>
      </c>
      <c r="B85" s="392">
        <f t="shared" ref="B85:S85" si="23">SUM(B82:B84)</f>
        <v>0</v>
      </c>
      <c r="C85" s="392">
        <f t="shared" si="23"/>
        <v>1052305</v>
      </c>
      <c r="D85" s="392">
        <f t="shared" si="23"/>
        <v>5775</v>
      </c>
      <c r="E85" s="392">
        <f t="shared" si="23"/>
        <v>0</v>
      </c>
      <c r="F85" s="392">
        <f t="shared" si="23"/>
        <v>6681</v>
      </c>
      <c r="G85" s="392">
        <f t="shared" si="23"/>
        <v>245910</v>
      </c>
      <c r="H85" s="392">
        <f t="shared" si="23"/>
        <v>102</v>
      </c>
      <c r="I85" s="392">
        <f t="shared" si="23"/>
        <v>0</v>
      </c>
      <c r="J85" s="392">
        <f t="shared" si="23"/>
        <v>5676</v>
      </c>
      <c r="K85" s="392">
        <f t="shared" si="23"/>
        <v>27711</v>
      </c>
      <c r="L85" s="392">
        <f t="shared" si="23"/>
        <v>11792</v>
      </c>
      <c r="M85" s="392">
        <f t="shared" si="23"/>
        <v>370</v>
      </c>
      <c r="N85" s="392">
        <f t="shared" si="23"/>
        <v>0</v>
      </c>
      <c r="O85" s="392">
        <f t="shared" si="23"/>
        <v>0</v>
      </c>
      <c r="P85" s="392">
        <f t="shared" si="23"/>
        <v>19900</v>
      </c>
      <c r="Q85" s="392">
        <f t="shared" si="23"/>
        <v>44936</v>
      </c>
      <c r="R85" s="392">
        <f t="shared" si="23"/>
        <v>0</v>
      </c>
      <c r="S85" s="392">
        <f t="shared" si="23"/>
        <v>0</v>
      </c>
      <c r="T85" s="380">
        <f t="shared" si="19"/>
        <v>1421158</v>
      </c>
      <c r="V85" s="106"/>
      <c r="W85" s="106"/>
      <c r="AX85" s="373"/>
      <c r="AY85" s="373"/>
      <c r="AZ85" s="373"/>
    </row>
    <row r="86" spans="1:52" ht="15.75" hidden="1" thickBot="1">
      <c r="A86" s="365"/>
      <c r="B86" s="366"/>
      <c r="C86" s="348"/>
      <c r="D86" s="348"/>
      <c r="E86" s="348"/>
      <c r="F86" s="348"/>
      <c r="G86" s="348"/>
      <c r="H86" s="348"/>
      <c r="I86" s="351"/>
      <c r="J86" s="348"/>
      <c r="K86" s="348"/>
      <c r="L86" s="348"/>
      <c r="M86" s="348"/>
      <c r="N86" s="348"/>
      <c r="O86" s="348"/>
      <c r="P86" s="348"/>
      <c r="Q86" s="348"/>
      <c r="R86" s="348"/>
      <c r="S86" s="348"/>
      <c r="T86" s="382">
        <f t="shared" si="19"/>
        <v>0</v>
      </c>
      <c r="U86" s="46"/>
      <c r="V86" s="48"/>
      <c r="W86" s="48"/>
      <c r="AX86" s="107"/>
      <c r="AY86" s="107"/>
      <c r="AZ86" s="107"/>
    </row>
    <row r="87" spans="1:52" ht="15.75" hidden="1" thickBot="1">
      <c r="A87" s="370"/>
      <c r="B87" s="371"/>
      <c r="C87" s="345"/>
      <c r="D87" s="345"/>
      <c r="E87" s="345"/>
      <c r="F87" s="345"/>
      <c r="G87" s="345"/>
      <c r="H87" s="345"/>
      <c r="I87" s="346"/>
      <c r="J87" s="345"/>
      <c r="K87" s="345"/>
      <c r="L87" s="345"/>
      <c r="M87" s="345"/>
      <c r="N87" s="345"/>
      <c r="O87" s="345"/>
      <c r="P87" s="345"/>
      <c r="Q87" s="345"/>
      <c r="R87" s="345"/>
      <c r="S87" s="345"/>
      <c r="T87" s="377">
        <f t="shared" si="19"/>
        <v>0</v>
      </c>
      <c r="U87" s="46"/>
      <c r="V87" s="48"/>
      <c r="W87" s="48"/>
      <c r="AX87" s="107"/>
      <c r="AY87" s="107"/>
      <c r="AZ87" s="107"/>
    </row>
    <row r="88" spans="1:52" s="372" customFormat="1" ht="15.75" thickBot="1">
      <c r="A88" s="390" t="s">
        <v>64</v>
      </c>
      <c r="B88" s="393">
        <v>1</v>
      </c>
      <c r="C88" s="394"/>
      <c r="D88" s="394"/>
      <c r="E88" s="394"/>
      <c r="F88" s="394"/>
      <c r="G88" s="394">
        <v>2</v>
      </c>
      <c r="H88" s="394"/>
      <c r="I88" s="395"/>
      <c r="J88" s="394">
        <v>3</v>
      </c>
      <c r="K88" s="394"/>
      <c r="L88" s="394"/>
      <c r="M88" s="394"/>
      <c r="N88" s="394"/>
      <c r="O88" s="394"/>
      <c r="P88" s="394"/>
      <c r="Q88" s="394"/>
      <c r="R88" s="394"/>
      <c r="S88" s="394"/>
      <c r="T88" s="380">
        <f t="shared" si="19"/>
        <v>6</v>
      </c>
      <c r="U88" s="106"/>
      <c r="V88" s="106"/>
      <c r="W88" s="106"/>
      <c r="AX88" s="373"/>
      <c r="AY88" s="373"/>
      <c r="AZ88" s="373"/>
    </row>
    <row r="89" spans="1:52">
      <c r="A89" s="52"/>
      <c r="B89" s="52"/>
      <c r="C89" s="46"/>
      <c r="D89" s="46"/>
      <c r="E89" s="46"/>
      <c r="F89" s="46"/>
      <c r="G89" s="46"/>
      <c r="H89" s="46"/>
      <c r="I89" s="104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375"/>
      <c r="U89" s="46"/>
      <c r="V89" s="48"/>
      <c r="W89" s="48"/>
    </row>
    <row r="90" spans="1:52">
      <c r="A90" s="52"/>
      <c r="B90" s="52"/>
      <c r="C90" s="46"/>
      <c r="D90" s="46"/>
      <c r="E90" s="46"/>
      <c r="F90" s="46"/>
      <c r="G90" s="46"/>
      <c r="H90" s="46"/>
      <c r="I90" s="104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375"/>
      <c r="U90" s="46"/>
      <c r="V90" s="48"/>
      <c r="W90" s="48"/>
    </row>
    <row r="91" spans="1:52">
      <c r="A91" s="50"/>
      <c r="B91" s="50"/>
      <c r="C91" s="48"/>
      <c r="D91" s="48"/>
      <c r="E91" s="48"/>
      <c r="F91" s="48"/>
      <c r="G91" s="48"/>
      <c r="H91" s="48"/>
      <c r="I91" s="105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</row>
    <row r="93" spans="1:52" ht="10.5" customHeight="1"/>
  </sheetData>
  <mergeCells count="1">
    <mergeCell ref="A1:D1"/>
  </mergeCells>
  <phoneticPr fontId="15" type="noConversion"/>
  <pageMargins left="1.99" right="2.41" top="1.0900000000000001" bottom="0" header="0.69" footer="0"/>
  <pageSetup paperSize="8" scale="6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68"/>
  <sheetViews>
    <sheetView workbookViewId="0">
      <selection activeCell="A2" sqref="A2:B2"/>
    </sheetView>
  </sheetViews>
  <sheetFormatPr defaultRowHeight="15"/>
  <cols>
    <col min="1" max="1" width="42.28515625" customWidth="1"/>
  </cols>
  <sheetData>
    <row r="2" spans="1:5">
      <c r="A2" s="412" t="s">
        <v>217</v>
      </c>
      <c r="B2" s="412"/>
    </row>
    <row r="3" spans="1:5" ht="15.75" thickBot="1"/>
    <row r="4" spans="1:5">
      <c r="A4" s="1" t="s">
        <v>124</v>
      </c>
      <c r="B4" s="97" t="s">
        <v>129</v>
      </c>
      <c r="C4" s="97" t="s">
        <v>130</v>
      </c>
      <c r="D4" s="98" t="s">
        <v>132</v>
      </c>
      <c r="E4" s="32"/>
    </row>
    <row r="5" spans="1:5" ht="63" customHeight="1" thickBot="1">
      <c r="A5" s="65" t="s">
        <v>73</v>
      </c>
      <c r="B5" s="66" t="s">
        <v>128</v>
      </c>
      <c r="C5" s="100" t="s">
        <v>127</v>
      </c>
      <c r="D5" s="99" t="s">
        <v>131</v>
      </c>
      <c r="E5" s="2" t="s">
        <v>5</v>
      </c>
    </row>
    <row r="6" spans="1:5">
      <c r="A6" s="59" t="s">
        <v>6</v>
      </c>
      <c r="B6" s="30"/>
      <c r="C6" s="101">
        <v>15260</v>
      </c>
      <c r="D6" s="102">
        <v>1467</v>
      </c>
      <c r="E6" s="61">
        <f>SUM(B6:D6)</f>
        <v>16727</v>
      </c>
    </row>
    <row r="7" spans="1:5">
      <c r="A7" s="21" t="s">
        <v>7</v>
      </c>
      <c r="B7" s="6"/>
      <c r="C7" s="103">
        <v>1359</v>
      </c>
      <c r="D7" s="28">
        <v>195</v>
      </c>
      <c r="E7" s="45">
        <f t="shared" ref="E7:E18" si="0">SUM(B7:D7)</f>
        <v>1554</v>
      </c>
    </row>
    <row r="8" spans="1:5">
      <c r="A8" s="21" t="s">
        <v>8</v>
      </c>
      <c r="B8" s="6"/>
      <c r="C8" s="6"/>
      <c r="D8" s="28"/>
      <c r="E8" s="45">
        <f t="shared" si="0"/>
        <v>0</v>
      </c>
    </row>
    <row r="9" spans="1:5">
      <c r="A9" s="21" t="s">
        <v>9</v>
      </c>
      <c r="B9" s="6"/>
      <c r="C9" s="6"/>
      <c r="D9" s="28"/>
      <c r="E9" s="45">
        <f t="shared" si="0"/>
        <v>0</v>
      </c>
    </row>
    <row r="10" spans="1:5">
      <c r="A10" s="21" t="s">
        <v>10</v>
      </c>
      <c r="B10" s="6"/>
      <c r="C10" s="103">
        <v>1078</v>
      </c>
      <c r="D10" s="28"/>
      <c r="E10" s="45">
        <f t="shared" si="0"/>
        <v>1078</v>
      </c>
    </row>
    <row r="11" spans="1:5">
      <c r="A11" s="21" t="s">
        <v>11</v>
      </c>
      <c r="B11" s="6"/>
      <c r="C11" s="6"/>
      <c r="D11" s="28"/>
      <c r="E11" s="45">
        <f t="shared" si="0"/>
        <v>0</v>
      </c>
    </row>
    <row r="12" spans="1:5">
      <c r="A12" s="21" t="s">
        <v>12</v>
      </c>
      <c r="B12" s="6"/>
      <c r="C12" s="6"/>
      <c r="D12" s="28"/>
      <c r="E12" s="45">
        <f t="shared" si="0"/>
        <v>0</v>
      </c>
    </row>
    <row r="13" spans="1:5">
      <c r="A13" s="21" t="s">
        <v>13</v>
      </c>
      <c r="B13" s="6"/>
      <c r="C13" s="6">
        <v>859</v>
      </c>
      <c r="D13" s="28">
        <v>142</v>
      </c>
      <c r="E13" s="45">
        <f t="shared" si="0"/>
        <v>1001</v>
      </c>
    </row>
    <row r="14" spans="1:5" ht="15.75" thickBot="1">
      <c r="A14" s="33" t="s">
        <v>14</v>
      </c>
      <c r="B14" s="8"/>
      <c r="C14" s="8">
        <v>165</v>
      </c>
      <c r="D14" s="44">
        <v>35</v>
      </c>
      <c r="E14" s="45">
        <f t="shared" si="0"/>
        <v>200</v>
      </c>
    </row>
    <row r="15" spans="1:5" ht="15.75" thickBot="1">
      <c r="A15" s="60" t="s">
        <v>15</v>
      </c>
      <c r="B15" s="167"/>
      <c r="C15" s="168">
        <f>SUM(C6:C14)</f>
        <v>18721</v>
      </c>
      <c r="D15" s="168">
        <f>SUM(D6:D14)</f>
        <v>1839</v>
      </c>
      <c r="E15" s="169">
        <f>SUM(E6:E14)</f>
        <v>20560</v>
      </c>
    </row>
    <row r="16" spans="1:5">
      <c r="A16" s="13" t="s">
        <v>134</v>
      </c>
      <c r="B16" s="170"/>
      <c r="C16" s="16">
        <v>4778</v>
      </c>
      <c r="D16" s="16">
        <v>449</v>
      </c>
      <c r="E16" s="171">
        <f t="shared" si="0"/>
        <v>5227</v>
      </c>
    </row>
    <row r="17" spans="1:5">
      <c r="A17" s="13" t="s">
        <v>135</v>
      </c>
      <c r="B17" s="170"/>
      <c r="C17" s="16">
        <v>164</v>
      </c>
      <c r="D17" s="16">
        <v>27</v>
      </c>
      <c r="E17" s="172">
        <f t="shared" si="0"/>
        <v>191</v>
      </c>
    </row>
    <row r="18" spans="1:5" ht="15.75" thickBot="1">
      <c r="A18" s="13" t="s">
        <v>136</v>
      </c>
      <c r="B18" s="18"/>
      <c r="C18" s="8">
        <v>120</v>
      </c>
      <c r="D18" s="8">
        <v>20</v>
      </c>
      <c r="E18" s="173">
        <f t="shared" si="0"/>
        <v>140</v>
      </c>
    </row>
    <row r="19" spans="1:5" ht="15.75" thickBot="1">
      <c r="A19" s="53" t="s">
        <v>20</v>
      </c>
      <c r="B19" s="69"/>
      <c r="C19" s="69">
        <f>SUM(C16:C18)</f>
        <v>5062</v>
      </c>
      <c r="D19" s="69">
        <f>SUM(D16:D18)</f>
        <v>496</v>
      </c>
      <c r="E19" s="69">
        <f>SUM(E16:E18)</f>
        <v>5558</v>
      </c>
    </row>
    <row r="20" spans="1:5">
      <c r="A20" s="36" t="s">
        <v>21</v>
      </c>
      <c r="B20" s="3"/>
      <c r="C20" s="3">
        <v>160</v>
      </c>
      <c r="D20" s="4"/>
      <c r="E20" s="5">
        <f>SUM(B20:D20)</f>
        <v>160</v>
      </c>
    </row>
    <row r="21" spans="1:5">
      <c r="A21" s="35" t="s">
        <v>22</v>
      </c>
      <c r="B21" s="6"/>
      <c r="C21" s="6"/>
      <c r="D21" s="7"/>
      <c r="E21" s="22">
        <v>0</v>
      </c>
    </row>
    <row r="22" spans="1:5">
      <c r="A22" s="20" t="s">
        <v>23</v>
      </c>
      <c r="B22" s="6"/>
      <c r="C22" s="6">
        <v>640</v>
      </c>
      <c r="D22" s="7">
        <v>60</v>
      </c>
      <c r="E22" s="22">
        <f>SUM(B22:D22)</f>
        <v>700</v>
      </c>
    </row>
    <row r="23" spans="1:5">
      <c r="A23" s="21" t="s">
        <v>75</v>
      </c>
      <c r="B23" s="6"/>
      <c r="C23" s="6"/>
      <c r="D23" s="7"/>
      <c r="E23" s="22">
        <f>SUM(B23:D23)</f>
        <v>0</v>
      </c>
    </row>
    <row r="24" spans="1:5">
      <c r="A24" s="21" t="s">
        <v>74</v>
      </c>
      <c r="B24" s="6"/>
      <c r="C24" s="6">
        <v>50</v>
      </c>
      <c r="D24" s="7"/>
      <c r="E24" s="22">
        <f>SUM(B24:D24)</f>
        <v>50</v>
      </c>
    </row>
    <row r="25" spans="1:5">
      <c r="A25" s="21" t="s">
        <v>137</v>
      </c>
      <c r="B25" s="6"/>
      <c r="C25" s="6">
        <v>96</v>
      </c>
      <c r="D25" s="7">
        <v>224</v>
      </c>
      <c r="E25" s="22">
        <f>SUM(B25:D25)</f>
        <v>320</v>
      </c>
    </row>
    <row r="26" spans="1:5">
      <c r="A26" s="21" t="s">
        <v>24</v>
      </c>
      <c r="B26" s="6"/>
      <c r="C26" s="6"/>
      <c r="D26" s="7"/>
      <c r="E26" s="22">
        <v>0</v>
      </c>
    </row>
    <row r="27" spans="1:5">
      <c r="A27" s="21" t="s">
        <v>25</v>
      </c>
      <c r="B27" s="6"/>
      <c r="C27" s="6"/>
      <c r="D27" s="7"/>
      <c r="E27" s="22">
        <v>0</v>
      </c>
    </row>
    <row r="28" spans="1:5">
      <c r="A28" s="21" t="s">
        <v>77</v>
      </c>
      <c r="B28" s="6"/>
      <c r="C28" s="6">
        <v>390</v>
      </c>
      <c r="D28" s="7"/>
      <c r="E28" s="22">
        <f>SUM(B28:D28)</f>
        <v>390</v>
      </c>
    </row>
    <row r="29" spans="1:5">
      <c r="A29" s="21" t="s">
        <v>26</v>
      </c>
      <c r="B29" s="6"/>
      <c r="C29" s="6">
        <v>20</v>
      </c>
      <c r="D29" s="7"/>
      <c r="E29" s="22">
        <f>SUM(B29:D29)</f>
        <v>20</v>
      </c>
    </row>
    <row r="30" spans="1:5">
      <c r="A30" s="33" t="s">
        <v>78</v>
      </c>
      <c r="B30" s="8"/>
      <c r="C30" s="8">
        <v>275</v>
      </c>
      <c r="D30" s="9"/>
      <c r="E30" s="25">
        <f>SUM(B30:D30)</f>
        <v>275</v>
      </c>
    </row>
    <row r="31" spans="1:5">
      <c r="A31" s="21" t="s">
        <v>27</v>
      </c>
      <c r="B31" s="6"/>
      <c r="C31" s="6">
        <v>100</v>
      </c>
      <c r="D31" s="7"/>
      <c r="E31" s="22">
        <v>100</v>
      </c>
    </row>
    <row r="32" spans="1:5">
      <c r="A32" s="21" t="s">
        <v>138</v>
      </c>
      <c r="B32" s="6"/>
      <c r="C32" s="6">
        <v>400</v>
      </c>
      <c r="D32" s="7">
        <v>100</v>
      </c>
      <c r="E32" s="22">
        <f>SUM(B32:D32)</f>
        <v>500</v>
      </c>
    </row>
    <row r="33" spans="1:5">
      <c r="A33" s="21" t="s">
        <v>29</v>
      </c>
      <c r="B33" s="6"/>
      <c r="C33" s="6"/>
      <c r="D33" s="7"/>
      <c r="E33" s="22">
        <f>SUM(B33:D33)</f>
        <v>0</v>
      </c>
    </row>
    <row r="34" spans="1:5">
      <c r="A34" s="21" t="s">
        <v>30</v>
      </c>
      <c r="B34" s="6"/>
      <c r="C34" s="6"/>
      <c r="D34" s="7"/>
      <c r="E34" s="22">
        <v>0</v>
      </c>
    </row>
    <row r="35" spans="1:5">
      <c r="A35" s="21" t="s">
        <v>31</v>
      </c>
      <c r="B35" s="6"/>
      <c r="C35" s="6"/>
      <c r="D35" s="7"/>
      <c r="E35" s="22">
        <v>0</v>
      </c>
    </row>
    <row r="36" spans="1:5">
      <c r="A36" s="21" t="s">
        <v>32</v>
      </c>
      <c r="B36" s="6"/>
      <c r="C36" s="6"/>
      <c r="D36" s="7"/>
      <c r="E36" s="22">
        <v>0</v>
      </c>
    </row>
    <row r="37" spans="1:5">
      <c r="A37" s="21" t="s">
        <v>33</v>
      </c>
      <c r="B37" s="6"/>
      <c r="C37" s="6">
        <v>900</v>
      </c>
      <c r="D37" s="7">
        <v>100</v>
      </c>
      <c r="E37" s="22">
        <f t="shared" ref="E37:E42" si="1">SUM(B37:D37)</f>
        <v>1000</v>
      </c>
    </row>
    <row r="38" spans="1:5">
      <c r="A38" s="21" t="s">
        <v>34</v>
      </c>
      <c r="B38" s="6"/>
      <c r="C38" s="6">
        <v>1120</v>
      </c>
      <c r="D38" s="7">
        <v>200</v>
      </c>
      <c r="E38" s="22">
        <f t="shared" si="1"/>
        <v>1320</v>
      </c>
    </row>
    <row r="39" spans="1:5">
      <c r="A39" s="21" t="s">
        <v>81</v>
      </c>
      <c r="B39" s="6"/>
      <c r="C39" s="6">
        <v>305</v>
      </c>
      <c r="D39" s="7">
        <v>15</v>
      </c>
      <c r="E39" s="22">
        <f t="shared" si="1"/>
        <v>320</v>
      </c>
    </row>
    <row r="40" spans="1:5">
      <c r="A40" s="21" t="s">
        <v>82</v>
      </c>
      <c r="B40" s="6"/>
      <c r="C40" s="6">
        <v>400</v>
      </c>
      <c r="D40" s="7">
        <v>5</v>
      </c>
      <c r="E40" s="22">
        <f t="shared" si="1"/>
        <v>405</v>
      </c>
    </row>
    <row r="41" spans="1:5">
      <c r="A41" s="21" t="s">
        <v>37</v>
      </c>
      <c r="B41" s="6"/>
      <c r="C41" s="6">
        <v>750</v>
      </c>
      <c r="D41" s="7">
        <v>50</v>
      </c>
      <c r="E41" s="22">
        <f t="shared" si="1"/>
        <v>800</v>
      </c>
    </row>
    <row r="42" spans="1:5">
      <c r="A42" s="33" t="s">
        <v>38</v>
      </c>
      <c r="B42" s="8"/>
      <c r="C42" s="8">
        <v>350</v>
      </c>
      <c r="D42" s="9"/>
      <c r="E42" s="25">
        <f t="shared" si="1"/>
        <v>350</v>
      </c>
    </row>
    <row r="43" spans="1:5">
      <c r="A43" s="20" t="s">
        <v>39</v>
      </c>
      <c r="B43" s="3"/>
      <c r="C43" s="3">
        <v>1613</v>
      </c>
      <c r="D43" s="4">
        <v>195</v>
      </c>
      <c r="E43" s="5">
        <f t="shared" ref="E43:E47" si="2">SUM(B43:D43)</f>
        <v>1808</v>
      </c>
    </row>
    <row r="44" spans="1:5">
      <c r="A44" s="21" t="s">
        <v>40</v>
      </c>
      <c r="B44" s="6"/>
      <c r="C44" s="6">
        <v>170</v>
      </c>
      <c r="D44" s="7">
        <v>30</v>
      </c>
      <c r="E44" s="22">
        <f t="shared" si="2"/>
        <v>200</v>
      </c>
    </row>
    <row r="45" spans="1:5">
      <c r="A45" s="21" t="s">
        <v>41</v>
      </c>
      <c r="B45" s="6"/>
      <c r="C45" s="6"/>
      <c r="D45" s="7"/>
      <c r="E45" s="22">
        <f t="shared" si="2"/>
        <v>0</v>
      </c>
    </row>
    <row r="46" spans="1:5">
      <c r="A46" s="33" t="s">
        <v>83</v>
      </c>
      <c r="B46" s="8"/>
      <c r="C46" s="8">
        <v>700</v>
      </c>
      <c r="D46" s="9"/>
      <c r="E46" s="25">
        <f t="shared" si="2"/>
        <v>700</v>
      </c>
    </row>
    <row r="47" spans="1:5" ht="15.75" thickBot="1">
      <c r="A47" s="33" t="s">
        <v>43</v>
      </c>
      <c r="B47" s="8"/>
      <c r="C47" s="8">
        <v>153</v>
      </c>
      <c r="D47" s="9"/>
      <c r="E47" s="25">
        <f t="shared" si="2"/>
        <v>153</v>
      </c>
    </row>
    <row r="48" spans="1:5" ht="15.75" thickBot="1">
      <c r="A48" s="53" t="s">
        <v>45</v>
      </c>
      <c r="B48" s="70"/>
      <c r="C48" s="70">
        <f t="shared" ref="C48:D48" si="3">SUM(C20:C47)</f>
        <v>8592</v>
      </c>
      <c r="D48" s="70">
        <f t="shared" si="3"/>
        <v>979</v>
      </c>
      <c r="E48" s="70">
        <f>SUM(E20:E47)</f>
        <v>9571</v>
      </c>
    </row>
    <row r="49" spans="1:8">
      <c r="A49" s="13" t="s">
        <v>15</v>
      </c>
      <c r="B49" s="3"/>
      <c r="C49" s="3">
        <v>18721</v>
      </c>
      <c r="D49" s="4">
        <v>1839</v>
      </c>
      <c r="E49" s="5">
        <f>SUM(B49:D49)</f>
        <v>20560</v>
      </c>
    </row>
    <row r="50" spans="1:8">
      <c r="A50" s="27" t="s">
        <v>49</v>
      </c>
      <c r="B50" s="26"/>
      <c r="C50" s="26">
        <v>5062</v>
      </c>
      <c r="D50" s="43">
        <v>496</v>
      </c>
      <c r="E50" s="17">
        <f>SUM(B50:D50)</f>
        <v>5558</v>
      </c>
    </row>
    <row r="51" spans="1:8">
      <c r="A51" s="27" t="s">
        <v>50</v>
      </c>
      <c r="B51" s="6"/>
      <c r="C51" s="6">
        <v>8592</v>
      </c>
      <c r="D51" s="7">
        <v>979</v>
      </c>
      <c r="E51" s="22">
        <f>SUM(B51:D51)</f>
        <v>9571</v>
      </c>
    </row>
    <row r="52" spans="1:8" ht="15.75" thickBot="1">
      <c r="A52" s="38" t="s">
        <v>48</v>
      </c>
      <c r="B52" s="8"/>
      <c r="C52" s="8"/>
      <c r="D52" s="9"/>
      <c r="E52" s="25">
        <f>SUM(B52:D52)</f>
        <v>0</v>
      </c>
    </row>
    <row r="53" spans="1:8" ht="15.75" thickBot="1">
      <c r="A53" s="54" t="s">
        <v>51</v>
      </c>
      <c r="B53" s="69"/>
      <c r="C53" s="69">
        <f>SUM(C49:C52)</f>
        <v>32375</v>
      </c>
      <c r="D53" s="69">
        <f t="shared" ref="D53:E53" si="4">SUM(D49:D52)</f>
        <v>3314</v>
      </c>
      <c r="E53" s="69">
        <f t="shared" si="4"/>
        <v>35689</v>
      </c>
    </row>
    <row r="54" spans="1:8">
      <c r="A54" s="41" t="s">
        <v>52</v>
      </c>
      <c r="B54" s="3"/>
      <c r="C54" s="3"/>
      <c r="D54" s="4"/>
      <c r="E54" s="5">
        <v>0</v>
      </c>
    </row>
    <row r="55" spans="1:8">
      <c r="A55" s="15" t="s">
        <v>53</v>
      </c>
      <c r="B55" s="6"/>
      <c r="C55" s="6"/>
      <c r="D55" s="7"/>
      <c r="E55" s="22">
        <v>0</v>
      </c>
    </row>
    <row r="56" spans="1:8">
      <c r="A56" s="40" t="s">
        <v>55</v>
      </c>
      <c r="B56" s="6"/>
      <c r="C56" s="6"/>
      <c r="D56" s="7"/>
      <c r="E56" s="22">
        <v>0</v>
      </c>
    </row>
    <row r="57" spans="1:8">
      <c r="A57" s="40" t="s">
        <v>56</v>
      </c>
      <c r="B57" s="6"/>
      <c r="C57" s="6"/>
      <c r="D57" s="7"/>
      <c r="E57" s="22">
        <v>0</v>
      </c>
    </row>
    <row r="58" spans="1:8" ht="15.75" thickBot="1">
      <c r="A58" s="38" t="s">
        <v>31</v>
      </c>
      <c r="B58" s="8"/>
      <c r="C58" s="8"/>
      <c r="D58" s="9"/>
      <c r="E58" s="25">
        <v>0</v>
      </c>
    </row>
    <row r="59" spans="1:8" ht="15.75" thickBot="1">
      <c r="A59" s="55" t="s">
        <v>57</v>
      </c>
      <c r="B59" s="70"/>
      <c r="C59" s="29"/>
      <c r="D59" s="34"/>
      <c r="E59" s="12">
        <v>0</v>
      </c>
    </row>
    <row r="60" spans="1:8" ht="15.75" thickBot="1">
      <c r="A60" s="223" t="s">
        <v>65</v>
      </c>
      <c r="B60" s="10"/>
      <c r="C60" s="10">
        <v>32375</v>
      </c>
      <c r="D60" s="109">
        <v>3314</v>
      </c>
      <c r="E60" s="83">
        <f>SUM(C60:D60)</f>
        <v>35689</v>
      </c>
    </row>
    <row r="61" spans="1:8" ht="15.75" thickBot="1">
      <c r="A61" s="54" t="s">
        <v>53</v>
      </c>
      <c r="B61" s="29"/>
      <c r="C61" s="12">
        <f>SUM(C60:C60)</f>
        <v>32375</v>
      </c>
      <c r="D61" s="12">
        <f>SUM(D60:D60)</f>
        <v>3314</v>
      </c>
      <c r="E61" s="12">
        <f>SUM(E60:E60)</f>
        <v>35689</v>
      </c>
    </row>
    <row r="62" spans="1:8">
      <c r="A62" s="37" t="s">
        <v>57</v>
      </c>
      <c r="B62" s="3"/>
      <c r="C62" s="3"/>
      <c r="D62" s="4"/>
      <c r="E62" s="5">
        <v>0</v>
      </c>
      <c r="H62" s="78"/>
    </row>
    <row r="63" spans="1:8" ht="15.75" thickBot="1">
      <c r="A63" s="42" t="s">
        <v>53</v>
      </c>
      <c r="B63" s="8"/>
      <c r="C63" s="8"/>
      <c r="D63" s="9"/>
      <c r="E63" s="25">
        <v>35689</v>
      </c>
    </row>
    <row r="64" spans="1:8" ht="15.75" thickBot="1">
      <c r="A64" s="55" t="s">
        <v>63</v>
      </c>
      <c r="B64" s="70"/>
      <c r="C64" s="238">
        <v>32375</v>
      </c>
      <c r="D64" s="239">
        <v>3314</v>
      </c>
      <c r="E64" s="12">
        <v>35689</v>
      </c>
    </row>
    <row r="65" spans="1:5" ht="15.75" thickBot="1">
      <c r="A65" s="54" t="s">
        <v>64</v>
      </c>
      <c r="B65" s="29"/>
      <c r="C65" s="29"/>
      <c r="D65" s="34"/>
      <c r="E65" s="12">
        <v>7</v>
      </c>
    </row>
    <row r="66" spans="1:5">
      <c r="A66" s="52"/>
      <c r="B66" s="46"/>
      <c r="C66" s="46"/>
      <c r="D66" s="46"/>
      <c r="E66" s="48"/>
    </row>
    <row r="67" spans="1:5">
      <c r="A67" s="52"/>
      <c r="B67" s="46"/>
      <c r="C67" s="46"/>
      <c r="D67" s="46"/>
      <c r="E67" s="48"/>
    </row>
    <row r="68" spans="1:5">
      <c r="A68" s="50"/>
      <c r="B68" s="46"/>
      <c r="C68" s="46"/>
      <c r="D68" s="46"/>
      <c r="E68" s="48"/>
    </row>
  </sheetData>
  <mergeCells count="1">
    <mergeCell ref="A2:B2"/>
  </mergeCells>
  <phoneticPr fontId="15" type="noConversion"/>
  <pageMargins left="0.26" right="0.7" top="0.16" bottom="0.39" header="0.3" footer="0.48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T69"/>
  <sheetViews>
    <sheetView tabSelected="1" topLeftCell="A31" workbookViewId="0">
      <selection activeCell="J67" sqref="J67"/>
    </sheetView>
  </sheetViews>
  <sheetFormatPr defaultColWidth="9.42578125" defaultRowHeight="15"/>
  <cols>
    <col min="1" max="1" width="42" style="126" customWidth="1"/>
    <col min="2" max="8" width="9.42578125" style="126" customWidth="1"/>
    <col min="9" max="9" width="11.28515625" style="126" customWidth="1"/>
    <col min="10" max="10" width="11" style="126" customWidth="1"/>
    <col min="11" max="11" width="9.42578125" style="276"/>
    <col min="12" max="12" width="31.28515625" style="126" customWidth="1"/>
    <col min="13" max="16384" width="9.42578125" style="126"/>
  </cols>
  <sheetData>
    <row r="1" spans="1:20" ht="0.75" customHeight="1" thickBot="1"/>
    <row r="2" spans="1:20" ht="1.5" hidden="1" customHeight="1" thickBot="1">
      <c r="A2" s="413" t="s">
        <v>177</v>
      </c>
      <c r="B2" s="413"/>
      <c r="C2" s="414"/>
      <c r="D2" s="166"/>
    </row>
    <row r="3" spans="1:20" ht="15.75" hidden="1" thickBot="1"/>
    <row r="4" spans="1:20">
      <c r="A4" s="411" t="s">
        <v>219</v>
      </c>
      <c r="B4" s="164" t="s">
        <v>176</v>
      </c>
      <c r="C4" s="165" t="s">
        <v>175</v>
      </c>
      <c r="D4" s="165" t="s">
        <v>174</v>
      </c>
      <c r="E4" s="164" t="s">
        <v>173</v>
      </c>
      <c r="F4" s="164" t="s">
        <v>172</v>
      </c>
      <c r="G4" s="164" t="s">
        <v>171</v>
      </c>
      <c r="H4" s="164" t="s">
        <v>170</v>
      </c>
      <c r="I4" s="163" t="s">
        <v>169</v>
      </c>
      <c r="J4" s="162" t="s">
        <v>168</v>
      </c>
      <c r="K4" s="279"/>
      <c r="L4" s="131"/>
      <c r="M4" s="131"/>
      <c r="N4" s="131"/>
      <c r="O4" s="131"/>
      <c r="P4" s="131"/>
      <c r="Q4" s="131"/>
      <c r="R4" s="131"/>
      <c r="S4" s="131"/>
      <c r="T4" s="161"/>
    </row>
    <row r="5" spans="1:20" ht="78" customHeight="1" thickBot="1">
      <c r="A5" s="160" t="s">
        <v>167</v>
      </c>
      <c r="B5" s="158" t="s">
        <v>166</v>
      </c>
      <c r="C5" s="159" t="s">
        <v>165</v>
      </c>
      <c r="D5" s="159" t="s">
        <v>164</v>
      </c>
      <c r="E5" s="158" t="s">
        <v>163</v>
      </c>
      <c r="F5" s="158" t="s">
        <v>162</v>
      </c>
      <c r="G5" s="157" t="s">
        <v>211</v>
      </c>
      <c r="H5" s="157" t="s">
        <v>161</v>
      </c>
      <c r="I5" s="156" t="s">
        <v>160</v>
      </c>
      <c r="J5" s="155" t="s">
        <v>159</v>
      </c>
      <c r="K5" s="154" t="s">
        <v>71</v>
      </c>
      <c r="L5" s="153"/>
      <c r="M5" s="153"/>
      <c r="N5" s="153"/>
      <c r="O5" s="153"/>
      <c r="P5" s="153"/>
      <c r="Q5" s="153"/>
      <c r="R5" s="153"/>
      <c r="S5" s="153"/>
      <c r="T5" s="152"/>
    </row>
    <row r="6" spans="1:20">
      <c r="A6" s="273" t="s">
        <v>6</v>
      </c>
      <c r="B6" s="280">
        <v>3182</v>
      </c>
      <c r="C6" s="280">
        <v>856</v>
      </c>
      <c r="D6" s="280"/>
      <c r="E6" s="281">
        <v>37162</v>
      </c>
      <c r="F6" s="273"/>
      <c r="G6" s="281">
        <v>842</v>
      </c>
      <c r="H6" s="281"/>
      <c r="I6" s="274"/>
      <c r="J6" s="282">
        <v>1412</v>
      </c>
      <c r="K6" s="141">
        <f>SUM(B6:J6)</f>
        <v>43454</v>
      </c>
      <c r="L6" s="135"/>
      <c r="M6" s="135"/>
      <c r="N6" s="135"/>
      <c r="O6" s="135"/>
      <c r="P6" s="135"/>
      <c r="Q6" s="135"/>
      <c r="R6" s="136"/>
      <c r="S6" s="129"/>
    </row>
    <row r="7" spans="1:20">
      <c r="A7" s="274" t="s">
        <v>7</v>
      </c>
      <c r="B7" s="283"/>
      <c r="C7" s="283"/>
      <c r="D7" s="283"/>
      <c r="E7" s="274">
        <v>1150</v>
      </c>
      <c r="F7" s="274"/>
      <c r="G7" s="284"/>
      <c r="H7" s="284"/>
      <c r="I7" s="274"/>
      <c r="J7" s="282"/>
      <c r="K7" s="151">
        <f>SUM(E7:J7)</f>
        <v>1150</v>
      </c>
      <c r="L7" s="135"/>
      <c r="M7" s="135"/>
      <c r="N7" s="135"/>
      <c r="O7" s="135"/>
      <c r="P7" s="135"/>
      <c r="Q7" s="135"/>
      <c r="R7" s="136"/>
      <c r="S7" s="129"/>
    </row>
    <row r="8" spans="1:20">
      <c r="A8" s="274" t="s">
        <v>8</v>
      </c>
      <c r="B8" s="283"/>
      <c r="C8" s="283"/>
      <c r="D8" s="283"/>
      <c r="E8" s="274"/>
      <c r="F8" s="274"/>
      <c r="G8" s="274"/>
      <c r="H8" s="274"/>
      <c r="I8" s="274"/>
      <c r="J8" s="282">
        <v>706</v>
      </c>
      <c r="K8" s="151">
        <f>SUM(F8:J8)</f>
        <v>706</v>
      </c>
      <c r="L8" s="135"/>
      <c r="M8" s="135"/>
      <c r="N8" s="135"/>
      <c r="O8" s="135"/>
      <c r="P8" s="135"/>
      <c r="Q8" s="135"/>
      <c r="R8" s="136"/>
      <c r="S8" s="129"/>
    </row>
    <row r="9" spans="1:20">
      <c r="A9" s="274" t="s">
        <v>9</v>
      </c>
      <c r="B9" s="283"/>
      <c r="C9" s="283"/>
      <c r="D9" s="283"/>
      <c r="E9" s="274">
        <v>340</v>
      </c>
      <c r="F9" s="274"/>
      <c r="G9" s="274">
        <v>10</v>
      </c>
      <c r="H9" s="274"/>
      <c r="I9" s="274"/>
      <c r="J9" s="282"/>
      <c r="K9" s="151">
        <f>SUM(E9:J9)</f>
        <v>350</v>
      </c>
      <c r="L9" s="135"/>
      <c r="M9" s="135"/>
      <c r="N9" s="135"/>
      <c r="O9" s="135"/>
      <c r="P9" s="135"/>
      <c r="Q9" s="135"/>
      <c r="R9" s="136"/>
      <c r="S9" s="129"/>
    </row>
    <row r="10" spans="1:20">
      <c r="A10" s="274" t="s">
        <v>10</v>
      </c>
      <c r="B10" s="283"/>
      <c r="C10" s="283"/>
      <c r="D10" s="283"/>
      <c r="E10" s="274"/>
      <c r="F10" s="274"/>
      <c r="G10" s="284"/>
      <c r="H10" s="284"/>
      <c r="I10" s="274"/>
      <c r="J10" s="282"/>
      <c r="K10" s="151">
        <v>0</v>
      </c>
      <c r="L10" s="135"/>
      <c r="M10" s="135"/>
      <c r="N10" s="135"/>
      <c r="O10" s="135"/>
      <c r="P10" s="135"/>
      <c r="Q10" s="135"/>
      <c r="R10" s="136"/>
      <c r="S10" s="129"/>
    </row>
    <row r="11" spans="1:20">
      <c r="A11" s="274" t="s">
        <v>11</v>
      </c>
      <c r="B11" s="283"/>
      <c r="C11" s="283"/>
      <c r="D11" s="283"/>
      <c r="E11" s="274"/>
      <c r="F11" s="274"/>
      <c r="G11" s="284"/>
      <c r="H11" s="284"/>
      <c r="I11" s="274"/>
      <c r="J11" s="282"/>
      <c r="K11" s="151">
        <v>0</v>
      </c>
      <c r="L11" s="135"/>
      <c r="M11" s="135"/>
      <c r="N11" s="135"/>
      <c r="O11" s="135"/>
      <c r="P11" s="135"/>
      <c r="Q11" s="135"/>
      <c r="R11" s="136"/>
      <c r="S11" s="129"/>
    </row>
    <row r="12" spans="1:20">
      <c r="A12" s="274" t="s">
        <v>12</v>
      </c>
      <c r="B12" s="283"/>
      <c r="C12" s="283"/>
      <c r="D12" s="283"/>
      <c r="E12" s="274"/>
      <c r="F12" s="274"/>
      <c r="G12" s="284"/>
      <c r="H12" s="284"/>
      <c r="I12" s="274"/>
      <c r="J12" s="282"/>
      <c r="K12" s="151">
        <v>0</v>
      </c>
      <c r="L12" s="135"/>
      <c r="M12" s="135"/>
      <c r="N12" s="135"/>
      <c r="O12" s="135"/>
      <c r="P12" s="135"/>
      <c r="Q12" s="135"/>
      <c r="R12" s="136"/>
      <c r="S12" s="129"/>
    </row>
    <row r="13" spans="1:20">
      <c r="A13" s="274" t="s">
        <v>13</v>
      </c>
      <c r="B13" s="283">
        <v>139</v>
      </c>
      <c r="C13" s="283">
        <v>36</v>
      </c>
      <c r="D13" s="283"/>
      <c r="E13" s="284">
        <v>774</v>
      </c>
      <c r="F13" s="274"/>
      <c r="G13" s="284">
        <v>16</v>
      </c>
      <c r="H13" s="284"/>
      <c r="I13" s="274"/>
      <c r="J13" s="282">
        <v>90</v>
      </c>
      <c r="K13" s="151">
        <f>SUM(B13:J13)</f>
        <v>1055</v>
      </c>
      <c r="L13" s="135"/>
      <c r="M13" s="135"/>
      <c r="N13" s="135"/>
      <c r="O13" s="135"/>
      <c r="P13" s="135"/>
      <c r="Q13" s="135"/>
      <c r="R13" s="136"/>
      <c r="S13" s="129"/>
    </row>
    <row r="14" spans="1:20" ht="15.75" thickBot="1">
      <c r="A14" s="285" t="s">
        <v>14</v>
      </c>
      <c r="B14" s="286"/>
      <c r="C14" s="286"/>
      <c r="D14" s="286"/>
      <c r="E14" s="285"/>
      <c r="F14" s="285"/>
      <c r="G14" s="287"/>
      <c r="H14" s="287"/>
      <c r="I14" s="285"/>
      <c r="J14" s="288"/>
      <c r="K14" s="140">
        <v>0</v>
      </c>
      <c r="L14" s="135"/>
      <c r="M14" s="135"/>
      <c r="N14" s="135"/>
      <c r="O14" s="135"/>
      <c r="P14" s="135"/>
      <c r="Q14" s="135"/>
      <c r="R14" s="136"/>
      <c r="S14" s="129"/>
    </row>
    <row r="15" spans="1:20" ht="15.75" thickBot="1">
      <c r="A15" s="289" t="s">
        <v>15</v>
      </c>
      <c r="B15" s="146">
        <f>SUM(B6:B14)</f>
        <v>3321</v>
      </c>
      <c r="C15" s="146">
        <f t="shared" ref="C15:K15" si="0">SUM(C6:C14)</f>
        <v>892</v>
      </c>
      <c r="D15" s="146">
        <f t="shared" si="0"/>
        <v>0</v>
      </c>
      <c r="E15" s="146">
        <f t="shared" si="0"/>
        <v>39426</v>
      </c>
      <c r="F15" s="146">
        <f t="shared" si="0"/>
        <v>0</v>
      </c>
      <c r="G15" s="146">
        <f t="shared" si="0"/>
        <v>868</v>
      </c>
      <c r="H15" s="146">
        <f t="shared" si="0"/>
        <v>0</v>
      </c>
      <c r="I15" s="146">
        <f t="shared" si="0"/>
        <v>0</v>
      </c>
      <c r="J15" s="146">
        <f t="shared" si="0"/>
        <v>2208</v>
      </c>
      <c r="K15" s="146">
        <f t="shared" si="0"/>
        <v>46715</v>
      </c>
      <c r="L15" s="128"/>
      <c r="M15" s="128"/>
      <c r="N15" s="128"/>
      <c r="O15" s="128"/>
      <c r="P15" s="128"/>
      <c r="Q15" s="128"/>
      <c r="R15" s="130"/>
      <c r="S15" s="129"/>
    </row>
    <row r="16" spans="1:20">
      <c r="A16" s="290" t="s">
        <v>134</v>
      </c>
      <c r="B16" s="291">
        <f>B6*0.27</f>
        <v>859.1400000000001</v>
      </c>
      <c r="C16" s="291">
        <f>C6*0.27</f>
        <v>231.12</v>
      </c>
      <c r="D16" s="291"/>
      <c r="E16" s="291">
        <f>38652*0.27</f>
        <v>10436.040000000001</v>
      </c>
      <c r="F16" s="291"/>
      <c r="G16" s="291">
        <f>852*0.27</f>
        <v>230.04000000000002</v>
      </c>
      <c r="H16" s="291"/>
      <c r="I16" s="291"/>
      <c r="J16" s="292">
        <f>2118*0.27</f>
        <v>571.86</v>
      </c>
      <c r="K16" s="293">
        <f>SUM(B16:J16)</f>
        <v>12328.200000000003</v>
      </c>
      <c r="L16" s="150"/>
      <c r="M16" s="150"/>
      <c r="N16" s="150"/>
      <c r="O16" s="150"/>
      <c r="P16" s="150"/>
      <c r="Q16" s="150"/>
      <c r="R16" s="150"/>
      <c r="S16" s="149"/>
    </row>
    <row r="17" spans="1:19">
      <c r="A17" s="290" t="s">
        <v>135</v>
      </c>
      <c r="B17" s="294">
        <f>B13*1.19*0.16</f>
        <v>26.465599999999998</v>
      </c>
      <c r="C17" s="294">
        <f t="shared" ref="C17:K17" si="1">C13*1.19*0.16</f>
        <v>6.8543999999999992</v>
      </c>
      <c r="D17" s="294">
        <f t="shared" si="1"/>
        <v>0</v>
      </c>
      <c r="E17" s="294">
        <f t="shared" si="1"/>
        <v>147.36959999999999</v>
      </c>
      <c r="F17" s="294">
        <f t="shared" si="1"/>
        <v>0</v>
      </c>
      <c r="G17" s="294">
        <f t="shared" si="1"/>
        <v>3.0463999999999998</v>
      </c>
      <c r="H17" s="294">
        <f t="shared" si="1"/>
        <v>0</v>
      </c>
      <c r="I17" s="294">
        <f t="shared" si="1"/>
        <v>0</v>
      </c>
      <c r="J17" s="294">
        <f t="shared" si="1"/>
        <v>17.135999999999999</v>
      </c>
      <c r="K17" s="295">
        <f t="shared" si="1"/>
        <v>200.87200000000001</v>
      </c>
      <c r="L17" s="150"/>
      <c r="M17" s="150"/>
      <c r="N17" s="150"/>
      <c r="O17" s="150"/>
      <c r="P17" s="150"/>
      <c r="Q17" s="150"/>
      <c r="R17" s="150"/>
      <c r="S17" s="149"/>
    </row>
    <row r="18" spans="1:19" ht="15.75" thickBot="1">
      <c r="A18" s="290" t="s">
        <v>136</v>
      </c>
      <c r="B18" s="294">
        <f>B13*0.14</f>
        <v>19.46</v>
      </c>
      <c r="C18" s="294">
        <f t="shared" ref="C18:K18" si="2">C13*0.14</f>
        <v>5.0400000000000009</v>
      </c>
      <c r="D18" s="294">
        <f t="shared" si="2"/>
        <v>0</v>
      </c>
      <c r="E18" s="294">
        <f t="shared" si="2"/>
        <v>108.36000000000001</v>
      </c>
      <c r="F18" s="294">
        <f t="shared" si="2"/>
        <v>0</v>
      </c>
      <c r="G18" s="294">
        <f t="shared" si="2"/>
        <v>2.2400000000000002</v>
      </c>
      <c r="H18" s="294">
        <f t="shared" si="2"/>
        <v>0</v>
      </c>
      <c r="I18" s="294">
        <f t="shared" si="2"/>
        <v>0</v>
      </c>
      <c r="J18" s="294">
        <f t="shared" si="2"/>
        <v>12.600000000000001</v>
      </c>
      <c r="K18" s="295">
        <f t="shared" si="2"/>
        <v>147.70000000000002</v>
      </c>
      <c r="L18" s="150"/>
      <c r="M18" s="150"/>
      <c r="N18" s="150"/>
      <c r="O18" s="150"/>
      <c r="P18" s="150"/>
      <c r="Q18" s="150"/>
      <c r="R18" s="150"/>
      <c r="S18" s="149"/>
    </row>
    <row r="19" spans="1:19" s="278" customFormat="1" ht="15.75" thickBot="1">
      <c r="A19" s="296" t="s">
        <v>20</v>
      </c>
      <c r="B19" s="297">
        <f>SUM(B16:B18)</f>
        <v>905.06560000000013</v>
      </c>
      <c r="C19" s="297">
        <f t="shared" ref="C19:K19" si="3">SUM(C16:C18)</f>
        <v>243.01439999999999</v>
      </c>
      <c r="D19" s="297">
        <f t="shared" si="3"/>
        <v>0</v>
      </c>
      <c r="E19" s="297">
        <f t="shared" si="3"/>
        <v>10691.769600000001</v>
      </c>
      <c r="F19" s="297">
        <f t="shared" si="3"/>
        <v>0</v>
      </c>
      <c r="G19" s="297">
        <f t="shared" si="3"/>
        <v>235.32640000000004</v>
      </c>
      <c r="H19" s="297">
        <f t="shared" si="3"/>
        <v>0</v>
      </c>
      <c r="I19" s="297">
        <f t="shared" si="3"/>
        <v>0</v>
      </c>
      <c r="J19" s="297">
        <f t="shared" si="3"/>
        <v>601.596</v>
      </c>
      <c r="K19" s="297">
        <f t="shared" si="3"/>
        <v>12676.772000000003</v>
      </c>
      <c r="L19" s="277"/>
      <c r="M19" s="277"/>
      <c r="N19" s="277"/>
      <c r="O19" s="277"/>
      <c r="P19" s="277"/>
      <c r="Q19" s="277"/>
      <c r="R19" s="277"/>
      <c r="S19" s="149"/>
    </row>
    <row r="20" spans="1:19">
      <c r="A20" s="298" t="s">
        <v>21</v>
      </c>
      <c r="B20" s="299">
        <v>1800</v>
      </c>
      <c r="C20" s="298">
        <v>700</v>
      </c>
      <c r="D20" s="298"/>
      <c r="E20" s="300"/>
      <c r="F20" s="298"/>
      <c r="G20" s="300"/>
      <c r="H20" s="300"/>
      <c r="I20" s="298"/>
      <c r="J20" s="301"/>
      <c r="K20" s="141">
        <f>SUM(B20:J20)</f>
        <v>2500</v>
      </c>
      <c r="L20" s="135"/>
      <c r="M20" s="135"/>
      <c r="N20" s="135"/>
      <c r="O20" s="135"/>
      <c r="P20" s="135"/>
      <c r="Q20" s="135"/>
      <c r="R20" s="135"/>
      <c r="S20" s="127"/>
    </row>
    <row r="21" spans="1:19">
      <c r="A21" s="302" t="s">
        <v>22</v>
      </c>
      <c r="B21" s="303"/>
      <c r="C21" s="303"/>
      <c r="D21" s="275">
        <v>5</v>
      </c>
      <c r="E21" s="275"/>
      <c r="F21" s="275"/>
      <c r="G21" s="275"/>
      <c r="H21" s="275"/>
      <c r="I21" s="275"/>
      <c r="J21" s="304">
        <v>5</v>
      </c>
      <c r="K21" s="141">
        <f t="shared" ref="K21:K44" si="4">SUM(B21:J21)</f>
        <v>10</v>
      </c>
      <c r="L21" s="142"/>
      <c r="M21" s="142"/>
      <c r="N21" s="142"/>
      <c r="O21" s="142"/>
      <c r="P21" s="142"/>
      <c r="Q21" s="142"/>
      <c r="R21" s="142"/>
      <c r="S21" s="127"/>
    </row>
    <row r="22" spans="1:19">
      <c r="A22" s="273" t="s">
        <v>23</v>
      </c>
      <c r="B22" s="273">
        <v>40</v>
      </c>
      <c r="C22" s="273"/>
      <c r="D22" s="273">
        <v>100</v>
      </c>
      <c r="E22" s="273"/>
      <c r="F22" s="273"/>
      <c r="G22" s="273"/>
      <c r="H22" s="273"/>
      <c r="I22" s="273"/>
      <c r="J22" s="305">
        <v>50</v>
      </c>
      <c r="K22" s="141">
        <f t="shared" si="4"/>
        <v>190</v>
      </c>
      <c r="L22" s="135"/>
      <c r="M22" s="135"/>
      <c r="N22" s="135"/>
      <c r="O22" s="135"/>
      <c r="P22" s="135"/>
      <c r="Q22" s="135"/>
      <c r="R22" s="135"/>
      <c r="S22" s="127"/>
    </row>
    <row r="23" spans="1:19">
      <c r="A23" s="274" t="s">
        <v>158</v>
      </c>
      <c r="B23" s="274"/>
      <c r="C23" s="274"/>
      <c r="D23" s="274">
        <v>100</v>
      </c>
      <c r="E23" s="274"/>
      <c r="F23" s="274"/>
      <c r="G23" s="284"/>
      <c r="H23" s="284"/>
      <c r="I23" s="274">
        <v>230</v>
      </c>
      <c r="J23" s="306">
        <v>30</v>
      </c>
      <c r="K23" s="141">
        <f t="shared" si="4"/>
        <v>360</v>
      </c>
      <c r="L23" s="135"/>
      <c r="M23" s="135"/>
      <c r="N23" s="135"/>
      <c r="O23" s="135"/>
      <c r="P23" s="135"/>
      <c r="Q23" s="135"/>
      <c r="R23" s="135"/>
      <c r="S23" s="127"/>
    </row>
    <row r="24" spans="1:19">
      <c r="A24" s="274" t="s">
        <v>24</v>
      </c>
      <c r="B24" s="274"/>
      <c r="C24" s="274"/>
      <c r="D24" s="274"/>
      <c r="E24" s="274"/>
      <c r="F24" s="274"/>
      <c r="G24" s="284"/>
      <c r="H24" s="284"/>
      <c r="I24" s="274"/>
      <c r="J24" s="306"/>
      <c r="K24" s="141">
        <f t="shared" si="4"/>
        <v>0</v>
      </c>
      <c r="L24" s="135"/>
      <c r="M24" s="135"/>
      <c r="N24" s="135"/>
      <c r="O24" s="135"/>
      <c r="P24" s="135"/>
      <c r="Q24" s="135"/>
      <c r="R24" s="135"/>
      <c r="S24" s="127"/>
    </row>
    <row r="25" spans="1:19">
      <c r="A25" s="274" t="s">
        <v>25</v>
      </c>
      <c r="B25" s="274"/>
      <c r="C25" s="274"/>
      <c r="D25" s="274"/>
      <c r="E25" s="284"/>
      <c r="F25" s="284"/>
      <c r="G25" s="284"/>
      <c r="H25" s="284"/>
      <c r="I25" s="274"/>
      <c r="J25" s="306"/>
      <c r="K25" s="141">
        <f t="shared" si="4"/>
        <v>0</v>
      </c>
      <c r="L25" s="135"/>
      <c r="M25" s="135"/>
      <c r="N25" s="135"/>
      <c r="O25" s="135"/>
      <c r="P25" s="135"/>
      <c r="Q25" s="135"/>
      <c r="R25" s="135"/>
      <c r="S25" s="127"/>
    </row>
    <row r="26" spans="1:19">
      <c r="A26" s="274" t="s">
        <v>26</v>
      </c>
      <c r="B26" s="274">
        <v>40</v>
      </c>
      <c r="C26" s="274"/>
      <c r="D26" s="274">
        <v>66</v>
      </c>
      <c r="E26" s="274"/>
      <c r="F26" s="274"/>
      <c r="G26" s="284"/>
      <c r="H26" s="284"/>
      <c r="I26" s="274"/>
      <c r="J26" s="306">
        <v>8</v>
      </c>
      <c r="K26" s="141">
        <f t="shared" si="4"/>
        <v>114</v>
      </c>
      <c r="L26" s="135"/>
      <c r="M26" s="135"/>
      <c r="N26" s="135"/>
      <c r="O26" s="135"/>
      <c r="P26" s="135"/>
      <c r="Q26" s="135"/>
      <c r="R26" s="135"/>
      <c r="S26" s="127"/>
    </row>
    <row r="27" spans="1:19">
      <c r="A27" s="274" t="s">
        <v>88</v>
      </c>
      <c r="B27" s="274"/>
      <c r="C27" s="274"/>
      <c r="D27" s="274">
        <v>150</v>
      </c>
      <c r="E27" s="274"/>
      <c r="F27" s="274"/>
      <c r="G27" s="284"/>
      <c r="H27" s="284"/>
      <c r="I27" s="274"/>
      <c r="J27" s="306">
        <v>350</v>
      </c>
      <c r="K27" s="141">
        <f t="shared" si="4"/>
        <v>500</v>
      </c>
      <c r="L27" s="135"/>
      <c r="M27" s="135"/>
      <c r="N27" s="135"/>
      <c r="O27" s="135"/>
      <c r="P27" s="135"/>
      <c r="Q27" s="135"/>
      <c r="R27" s="135"/>
      <c r="S27" s="127"/>
    </row>
    <row r="28" spans="1:19">
      <c r="A28" s="274" t="s">
        <v>28</v>
      </c>
      <c r="B28" s="274"/>
      <c r="C28" s="274"/>
      <c r="D28" s="274">
        <v>60</v>
      </c>
      <c r="E28" s="274"/>
      <c r="F28" s="274"/>
      <c r="G28" s="274"/>
      <c r="H28" s="274"/>
      <c r="I28" s="274"/>
      <c r="J28" s="306">
        <v>300</v>
      </c>
      <c r="K28" s="141">
        <f t="shared" si="4"/>
        <v>360</v>
      </c>
      <c r="L28" s="135"/>
      <c r="M28" s="135"/>
      <c r="N28" s="135"/>
      <c r="O28" s="135"/>
      <c r="P28" s="135"/>
      <c r="Q28" s="135"/>
      <c r="R28" s="135"/>
      <c r="S28" s="127"/>
    </row>
    <row r="29" spans="1:19">
      <c r="A29" s="274" t="s">
        <v>29</v>
      </c>
      <c r="B29" s="274"/>
      <c r="C29" s="274"/>
      <c r="D29" s="274"/>
      <c r="E29" s="284"/>
      <c r="F29" s="274"/>
      <c r="G29" s="284"/>
      <c r="H29" s="284"/>
      <c r="I29" s="274"/>
      <c r="J29" s="306"/>
      <c r="K29" s="141">
        <f t="shared" si="4"/>
        <v>0</v>
      </c>
      <c r="L29" s="135"/>
      <c r="M29" s="135"/>
      <c r="N29" s="135"/>
      <c r="O29" s="135"/>
      <c r="P29" s="135"/>
      <c r="Q29" s="135"/>
      <c r="R29" s="135"/>
      <c r="S29" s="127"/>
    </row>
    <row r="30" spans="1:19">
      <c r="A30" s="274" t="s">
        <v>30</v>
      </c>
      <c r="B30" s="274">
        <v>4000</v>
      </c>
      <c r="C30" s="274">
        <v>5000</v>
      </c>
      <c r="D30" s="274"/>
      <c r="E30" s="284"/>
      <c r="F30" s="274"/>
      <c r="G30" s="284"/>
      <c r="H30" s="284"/>
      <c r="I30" s="274"/>
      <c r="J30" s="306"/>
      <c r="K30" s="141">
        <f t="shared" si="4"/>
        <v>9000</v>
      </c>
      <c r="L30" s="135"/>
      <c r="M30" s="135"/>
      <c r="N30" s="135"/>
      <c r="O30" s="135"/>
      <c r="P30" s="135"/>
      <c r="Q30" s="135"/>
      <c r="R30" s="135"/>
      <c r="S30" s="127"/>
    </row>
    <row r="31" spans="1:19">
      <c r="A31" s="274" t="s">
        <v>31</v>
      </c>
      <c r="B31" s="274"/>
      <c r="C31" s="274"/>
      <c r="D31" s="274"/>
      <c r="E31" s="274"/>
      <c r="F31" s="274"/>
      <c r="G31" s="284"/>
      <c r="H31" s="284"/>
      <c r="I31" s="274"/>
      <c r="J31" s="306"/>
      <c r="K31" s="141">
        <f t="shared" si="4"/>
        <v>0</v>
      </c>
      <c r="L31" s="135"/>
      <c r="M31" s="135"/>
      <c r="N31" s="135"/>
      <c r="O31" s="135"/>
      <c r="P31" s="135"/>
      <c r="Q31" s="135"/>
      <c r="R31" s="135"/>
      <c r="S31" s="127"/>
    </row>
    <row r="32" spans="1:19">
      <c r="A32" s="274" t="s">
        <v>32</v>
      </c>
      <c r="B32" s="274"/>
      <c r="C32" s="274"/>
      <c r="D32" s="274">
        <v>10</v>
      </c>
      <c r="E32" s="284"/>
      <c r="F32" s="274"/>
      <c r="G32" s="284"/>
      <c r="H32" s="284"/>
      <c r="I32" s="274"/>
      <c r="J32" s="306"/>
      <c r="K32" s="141">
        <f t="shared" si="4"/>
        <v>10</v>
      </c>
      <c r="L32" s="135"/>
      <c r="M32" s="135"/>
      <c r="N32" s="135"/>
      <c r="O32" s="135"/>
      <c r="P32" s="135"/>
      <c r="Q32" s="135"/>
      <c r="R32" s="135"/>
      <c r="S32" s="127"/>
    </row>
    <row r="33" spans="1:19">
      <c r="A33" s="274" t="s">
        <v>33</v>
      </c>
      <c r="B33" s="274"/>
      <c r="C33" s="274"/>
      <c r="D33" s="274">
        <v>1600</v>
      </c>
      <c r="E33" s="274"/>
      <c r="F33" s="284"/>
      <c r="G33" s="284"/>
      <c r="H33" s="284"/>
      <c r="I33" s="274">
        <v>100</v>
      </c>
      <c r="J33" s="306">
        <v>900</v>
      </c>
      <c r="K33" s="141">
        <f t="shared" si="4"/>
        <v>2600</v>
      </c>
      <c r="L33" s="135"/>
      <c r="M33" s="135"/>
      <c r="N33" s="135"/>
      <c r="O33" s="135"/>
      <c r="P33" s="135"/>
      <c r="Q33" s="135"/>
      <c r="R33" s="135"/>
      <c r="S33" s="127"/>
    </row>
    <row r="34" spans="1:19">
      <c r="A34" s="274" t="s">
        <v>34</v>
      </c>
      <c r="B34" s="274"/>
      <c r="C34" s="274"/>
      <c r="D34" s="274">
        <v>700</v>
      </c>
      <c r="E34" s="274"/>
      <c r="F34" s="274"/>
      <c r="G34" s="284"/>
      <c r="H34" s="284"/>
      <c r="I34" s="274">
        <v>40</v>
      </c>
      <c r="J34" s="306">
        <v>350</v>
      </c>
      <c r="K34" s="141">
        <f t="shared" si="4"/>
        <v>1090</v>
      </c>
      <c r="L34" s="135"/>
      <c r="M34" s="135"/>
      <c r="N34" s="135"/>
      <c r="O34" s="135"/>
      <c r="P34" s="135"/>
      <c r="Q34" s="135"/>
      <c r="R34" s="135"/>
      <c r="S34" s="127"/>
    </row>
    <row r="35" spans="1:19">
      <c r="A35" s="274" t="s">
        <v>157</v>
      </c>
      <c r="B35" s="274">
        <v>100</v>
      </c>
      <c r="C35" s="274"/>
      <c r="D35" s="274">
        <v>500</v>
      </c>
      <c r="E35" s="274"/>
      <c r="F35" s="274"/>
      <c r="G35" s="284"/>
      <c r="H35" s="284"/>
      <c r="I35" s="274"/>
      <c r="J35" s="306">
        <v>70</v>
      </c>
      <c r="K35" s="141">
        <f t="shared" si="4"/>
        <v>670</v>
      </c>
      <c r="L35" s="135"/>
      <c r="M35" s="135"/>
      <c r="N35" s="135"/>
      <c r="O35" s="135"/>
      <c r="P35" s="135"/>
      <c r="Q35" s="135"/>
      <c r="R35" s="135"/>
      <c r="S35" s="127"/>
    </row>
    <row r="36" spans="1:19">
      <c r="A36" s="274" t="s">
        <v>36</v>
      </c>
      <c r="B36" s="274">
        <v>70</v>
      </c>
      <c r="C36" s="274"/>
      <c r="D36" s="274">
        <v>228</v>
      </c>
      <c r="E36" s="274"/>
      <c r="F36" s="274"/>
      <c r="G36" s="284"/>
      <c r="H36" s="284"/>
      <c r="I36" s="274"/>
      <c r="J36" s="306">
        <f>200+369</f>
        <v>569</v>
      </c>
      <c r="K36" s="141">
        <f t="shared" si="4"/>
        <v>867</v>
      </c>
      <c r="L36" s="135"/>
      <c r="M36" s="135"/>
      <c r="N36" s="135"/>
      <c r="O36" s="135"/>
      <c r="P36" s="135"/>
      <c r="Q36" s="135"/>
      <c r="R36" s="135"/>
      <c r="S36" s="127"/>
    </row>
    <row r="37" spans="1:19">
      <c r="A37" s="274" t="s">
        <v>37</v>
      </c>
      <c r="B37" s="274">
        <v>30</v>
      </c>
      <c r="C37" s="274"/>
      <c r="D37" s="274">
        <v>150</v>
      </c>
      <c r="E37" s="274"/>
      <c r="F37" s="274"/>
      <c r="G37" s="284"/>
      <c r="H37" s="284"/>
      <c r="I37" s="274"/>
      <c r="J37" s="306">
        <v>120</v>
      </c>
      <c r="K37" s="141">
        <f t="shared" si="4"/>
        <v>300</v>
      </c>
      <c r="L37" s="135"/>
      <c r="M37" s="135"/>
      <c r="N37" s="135"/>
      <c r="O37" s="135"/>
      <c r="P37" s="135"/>
      <c r="Q37" s="135"/>
      <c r="R37" s="135"/>
      <c r="S37" s="127"/>
    </row>
    <row r="38" spans="1:19">
      <c r="A38" s="274" t="s">
        <v>38</v>
      </c>
      <c r="B38" s="274"/>
      <c r="C38" s="274"/>
      <c r="D38" s="274">
        <v>800</v>
      </c>
      <c r="E38" s="274"/>
      <c r="F38" s="274">
        <v>350</v>
      </c>
      <c r="G38" s="284"/>
      <c r="H38" s="284"/>
      <c r="I38" s="274"/>
      <c r="J38" s="306">
        <v>100</v>
      </c>
      <c r="K38" s="141">
        <f t="shared" si="4"/>
        <v>1250</v>
      </c>
      <c r="L38" s="135"/>
      <c r="M38" s="135"/>
      <c r="N38" s="135"/>
      <c r="O38" s="135"/>
      <c r="P38" s="135"/>
      <c r="Q38" s="135"/>
      <c r="R38" s="135"/>
      <c r="S38" s="127"/>
    </row>
    <row r="39" spans="1:19">
      <c r="A39" s="274" t="s">
        <v>39</v>
      </c>
      <c r="B39" s="274">
        <v>1628</v>
      </c>
      <c r="C39" s="274">
        <v>1539</v>
      </c>
      <c r="D39" s="275">
        <v>1153</v>
      </c>
      <c r="E39" s="284"/>
      <c r="F39" s="274">
        <v>95</v>
      </c>
      <c r="G39" s="284"/>
      <c r="H39" s="284"/>
      <c r="I39" s="274">
        <v>100</v>
      </c>
      <c r="J39" s="304">
        <v>630</v>
      </c>
      <c r="K39" s="141">
        <f t="shared" si="4"/>
        <v>5145</v>
      </c>
      <c r="L39" s="135"/>
      <c r="M39" s="135"/>
      <c r="N39" s="135"/>
      <c r="O39" s="135"/>
      <c r="P39" s="135"/>
      <c r="Q39" s="135"/>
      <c r="R39" s="135"/>
      <c r="S39" s="127"/>
    </row>
    <row r="40" spans="1:19">
      <c r="A40" s="274" t="s">
        <v>40</v>
      </c>
      <c r="B40" s="274"/>
      <c r="C40" s="274"/>
      <c r="D40" s="274">
        <v>30</v>
      </c>
      <c r="E40" s="284"/>
      <c r="F40" s="274"/>
      <c r="G40" s="284"/>
      <c r="H40" s="284"/>
      <c r="I40" s="274"/>
      <c r="J40" s="306"/>
      <c r="K40" s="141">
        <f t="shared" si="4"/>
        <v>30</v>
      </c>
      <c r="L40" s="135"/>
      <c r="M40" s="135"/>
      <c r="N40" s="135"/>
      <c r="O40" s="135"/>
      <c r="P40" s="135"/>
      <c r="Q40" s="135"/>
      <c r="R40" s="135"/>
      <c r="S40" s="127"/>
    </row>
    <row r="41" spans="1:19">
      <c r="A41" s="274" t="s">
        <v>41</v>
      </c>
      <c r="B41" s="274"/>
      <c r="C41" s="274"/>
      <c r="D41" s="274"/>
      <c r="E41" s="284"/>
      <c r="F41" s="274"/>
      <c r="G41" s="284"/>
      <c r="H41" s="284"/>
      <c r="I41" s="274"/>
      <c r="J41" s="306"/>
      <c r="K41" s="141">
        <f t="shared" si="4"/>
        <v>0</v>
      </c>
      <c r="L41" s="135"/>
      <c r="M41" s="135"/>
      <c r="N41" s="135"/>
      <c r="O41" s="135"/>
      <c r="P41" s="135"/>
      <c r="Q41" s="135"/>
      <c r="R41" s="135"/>
      <c r="S41" s="127"/>
    </row>
    <row r="42" spans="1:19">
      <c r="A42" s="274" t="s">
        <v>42</v>
      </c>
      <c r="B42" s="274"/>
      <c r="C42" s="274"/>
      <c r="D42" s="274"/>
      <c r="E42" s="284"/>
      <c r="F42" s="274"/>
      <c r="G42" s="284"/>
      <c r="H42" s="284"/>
      <c r="I42" s="274"/>
      <c r="J42" s="306"/>
      <c r="K42" s="141">
        <v>0</v>
      </c>
      <c r="L42" s="135"/>
      <c r="M42" s="135"/>
      <c r="N42" s="135"/>
      <c r="O42" s="135"/>
      <c r="P42" s="135"/>
      <c r="Q42" s="135"/>
      <c r="R42" s="135"/>
      <c r="S42" s="127"/>
    </row>
    <row r="43" spans="1:19">
      <c r="A43" s="274" t="s">
        <v>43</v>
      </c>
      <c r="B43" s="274"/>
      <c r="C43" s="274"/>
      <c r="D43" s="274">
        <v>40</v>
      </c>
      <c r="E43" s="284"/>
      <c r="F43" s="274"/>
      <c r="G43" s="284"/>
      <c r="H43" s="284"/>
      <c r="I43" s="274"/>
      <c r="J43" s="306">
        <v>30</v>
      </c>
      <c r="K43" s="141">
        <f t="shared" si="4"/>
        <v>70</v>
      </c>
      <c r="L43" s="135"/>
      <c r="M43" s="135"/>
      <c r="N43" s="135"/>
      <c r="O43" s="135"/>
      <c r="P43" s="135"/>
      <c r="Q43" s="135"/>
      <c r="R43" s="135"/>
      <c r="S43" s="127"/>
    </row>
    <row r="44" spans="1:19" ht="15.75" thickBot="1">
      <c r="A44" s="274" t="s">
        <v>44</v>
      </c>
      <c r="B44" s="274"/>
      <c r="C44" s="274"/>
      <c r="D44" s="274"/>
      <c r="E44" s="274"/>
      <c r="F44" s="274"/>
      <c r="G44" s="274"/>
      <c r="H44" s="274"/>
      <c r="I44" s="274"/>
      <c r="J44" s="306"/>
      <c r="K44" s="144">
        <f t="shared" si="4"/>
        <v>0</v>
      </c>
      <c r="L44" s="135"/>
      <c r="M44" s="135"/>
      <c r="N44" s="135"/>
      <c r="O44" s="135"/>
      <c r="P44" s="135"/>
      <c r="Q44" s="135"/>
      <c r="R44" s="135"/>
      <c r="S44" s="127"/>
    </row>
    <row r="45" spans="1:19" ht="15.75" thickBot="1">
      <c r="A45" s="296" t="s">
        <v>45</v>
      </c>
      <c r="B45" s="146">
        <f>SUM(B20:B44)</f>
        <v>7708</v>
      </c>
      <c r="C45" s="146">
        <f t="shared" ref="C45:J45" si="5">SUM(C20:C44)</f>
        <v>7239</v>
      </c>
      <c r="D45" s="146">
        <f t="shared" si="5"/>
        <v>5692</v>
      </c>
      <c r="E45" s="146">
        <f t="shared" si="5"/>
        <v>0</v>
      </c>
      <c r="F45" s="146">
        <f t="shared" si="5"/>
        <v>445</v>
      </c>
      <c r="G45" s="146">
        <f t="shared" si="5"/>
        <v>0</v>
      </c>
      <c r="H45" s="146">
        <f t="shared" si="5"/>
        <v>0</v>
      </c>
      <c r="I45" s="146">
        <f t="shared" si="5"/>
        <v>470</v>
      </c>
      <c r="J45" s="146">
        <f t="shared" si="5"/>
        <v>3512</v>
      </c>
      <c r="K45" s="138">
        <f>SUM(K20:K44)</f>
        <v>25066</v>
      </c>
      <c r="L45" s="127"/>
      <c r="M45" s="127"/>
      <c r="N45" s="127"/>
      <c r="O45" s="127"/>
      <c r="P45" s="127"/>
      <c r="Q45" s="127"/>
      <c r="R45" s="127"/>
      <c r="S45" s="127"/>
    </row>
    <row r="46" spans="1:19" ht="15.75" thickBot="1">
      <c r="A46" s="296"/>
      <c r="B46" s="146"/>
      <c r="C46" s="146"/>
      <c r="D46" s="146"/>
      <c r="E46" s="146"/>
      <c r="F46" s="146"/>
      <c r="G46" s="146"/>
      <c r="H46" s="146"/>
      <c r="I46" s="146"/>
      <c r="J46" s="147"/>
      <c r="K46" s="144"/>
      <c r="L46" s="127"/>
      <c r="M46" s="127"/>
      <c r="N46" s="127"/>
      <c r="O46" s="127"/>
      <c r="P46" s="127"/>
      <c r="Q46" s="127"/>
      <c r="R46" s="127"/>
      <c r="S46" s="127"/>
    </row>
    <row r="47" spans="1:19" ht="15.75" thickBot="1">
      <c r="A47" s="296" t="s">
        <v>48</v>
      </c>
      <c r="B47" s="146">
        <v>0</v>
      </c>
      <c r="C47" s="146">
        <v>0</v>
      </c>
      <c r="D47" s="146">
        <v>0</v>
      </c>
      <c r="E47" s="146">
        <v>0</v>
      </c>
      <c r="F47" s="146">
        <v>0</v>
      </c>
      <c r="G47" s="146">
        <v>0</v>
      </c>
      <c r="H47" s="146">
        <v>0</v>
      </c>
      <c r="I47" s="146">
        <v>0</v>
      </c>
      <c r="J47" s="146">
        <v>0</v>
      </c>
      <c r="K47" s="138">
        <v>0</v>
      </c>
      <c r="L47" s="127"/>
      <c r="M47" s="127"/>
      <c r="N47" s="127"/>
      <c r="O47" s="127"/>
      <c r="P47" s="127"/>
      <c r="Q47" s="127"/>
      <c r="R47" s="127"/>
      <c r="S47" s="127"/>
    </row>
    <row r="48" spans="1:19" ht="15.75" thickBot="1">
      <c r="A48" s="307" t="s">
        <v>15</v>
      </c>
      <c r="B48" s="402">
        <v>3321</v>
      </c>
      <c r="C48" s="402">
        <v>892</v>
      </c>
      <c r="D48" s="402"/>
      <c r="E48" s="402">
        <v>39426</v>
      </c>
      <c r="F48" s="402"/>
      <c r="G48" s="402">
        <v>868</v>
      </c>
      <c r="H48" s="402"/>
      <c r="I48" s="402"/>
      <c r="J48" s="403">
        <v>2208</v>
      </c>
      <c r="K48" s="138">
        <f>SUM(B48:J48)</f>
        <v>46715</v>
      </c>
      <c r="L48" s="132"/>
      <c r="M48" s="132"/>
      <c r="N48" s="132"/>
      <c r="O48" s="132"/>
      <c r="P48" s="132"/>
      <c r="Q48" s="132"/>
      <c r="R48" s="132"/>
      <c r="S48" s="127"/>
    </row>
    <row r="49" spans="1:19">
      <c r="A49" s="308" t="s">
        <v>49</v>
      </c>
      <c r="B49" s="400">
        <v>905</v>
      </c>
      <c r="C49" s="400">
        <v>243</v>
      </c>
      <c r="D49" s="400"/>
      <c r="E49" s="400">
        <v>10692</v>
      </c>
      <c r="F49" s="400"/>
      <c r="G49" s="400">
        <v>235</v>
      </c>
      <c r="H49" s="400"/>
      <c r="I49" s="400"/>
      <c r="J49" s="401">
        <v>602</v>
      </c>
      <c r="K49" s="309">
        <f>SUM(B49:J49)</f>
        <v>12677</v>
      </c>
      <c r="L49" s="142"/>
      <c r="M49" s="142"/>
      <c r="N49" s="142"/>
      <c r="O49" s="142"/>
      <c r="P49" s="142"/>
      <c r="Q49" s="142"/>
      <c r="R49" s="142"/>
      <c r="S49" s="127"/>
    </row>
    <row r="50" spans="1:19">
      <c r="A50" s="310" t="s">
        <v>50</v>
      </c>
      <c r="B50" s="274">
        <v>7708</v>
      </c>
      <c r="C50" s="274">
        <v>7239</v>
      </c>
      <c r="D50" s="274">
        <v>5692</v>
      </c>
      <c r="E50" s="284">
        <v>0</v>
      </c>
      <c r="F50" s="274">
        <v>445</v>
      </c>
      <c r="G50" s="275">
        <v>0</v>
      </c>
      <c r="H50" s="274"/>
      <c r="I50" s="274">
        <v>470</v>
      </c>
      <c r="J50" s="275">
        <v>3512</v>
      </c>
      <c r="K50" s="151">
        <f>SUM(B50:J50)</f>
        <v>25066</v>
      </c>
      <c r="L50" s="134"/>
      <c r="M50" s="134"/>
      <c r="N50" s="134"/>
      <c r="O50" s="134"/>
      <c r="P50" s="134"/>
      <c r="Q50" s="134"/>
      <c r="R50" s="134"/>
      <c r="S50" s="127"/>
    </row>
    <row r="51" spans="1:19" ht="15.75" thickBot="1">
      <c r="A51" s="311" t="s">
        <v>48</v>
      </c>
      <c r="B51" s="312">
        <v>0</v>
      </c>
      <c r="C51" s="312">
        <v>0</v>
      </c>
      <c r="D51" s="312">
        <v>0</v>
      </c>
      <c r="E51" s="312">
        <v>0</v>
      </c>
      <c r="F51" s="312">
        <v>0</v>
      </c>
      <c r="G51" s="312">
        <v>0</v>
      </c>
      <c r="H51" s="312">
        <v>0</v>
      </c>
      <c r="I51" s="312">
        <v>0</v>
      </c>
      <c r="J51" s="312">
        <v>0</v>
      </c>
      <c r="K51" s="144">
        <v>0</v>
      </c>
      <c r="L51" s="134"/>
      <c r="M51" s="134"/>
      <c r="N51" s="134"/>
      <c r="O51" s="134"/>
      <c r="P51" s="134"/>
      <c r="Q51" s="134"/>
      <c r="R51" s="134"/>
      <c r="S51" s="127"/>
    </row>
    <row r="52" spans="1:19" s="278" customFormat="1" ht="15.75" thickBot="1">
      <c r="A52" s="313" t="s">
        <v>51</v>
      </c>
      <c r="B52" s="297">
        <f t="shared" ref="B52:K52" si="6">SUM(B48:B51)</f>
        <v>11934</v>
      </c>
      <c r="C52" s="148">
        <f t="shared" si="6"/>
        <v>8374</v>
      </c>
      <c r="D52" s="148">
        <f t="shared" si="6"/>
        <v>5692</v>
      </c>
      <c r="E52" s="148">
        <f t="shared" si="6"/>
        <v>50118</v>
      </c>
      <c r="F52" s="146">
        <f t="shared" si="6"/>
        <v>445</v>
      </c>
      <c r="G52" s="148">
        <f t="shared" si="6"/>
        <v>1103</v>
      </c>
      <c r="H52" s="148">
        <f t="shared" si="6"/>
        <v>0</v>
      </c>
      <c r="I52" s="146">
        <f t="shared" si="6"/>
        <v>470</v>
      </c>
      <c r="J52" s="148">
        <f t="shared" si="6"/>
        <v>6322</v>
      </c>
      <c r="K52" s="143">
        <f t="shared" si="6"/>
        <v>84458</v>
      </c>
      <c r="L52" s="128"/>
      <c r="M52" s="128"/>
      <c r="N52" s="128"/>
      <c r="O52" s="128"/>
      <c r="P52" s="128"/>
      <c r="Q52" s="128"/>
      <c r="R52" s="128"/>
      <c r="S52" s="127"/>
    </row>
    <row r="53" spans="1:19">
      <c r="A53" s="314" t="s">
        <v>52</v>
      </c>
      <c r="B53" s="298">
        <v>2500</v>
      </c>
      <c r="C53" s="298">
        <v>1100</v>
      </c>
      <c r="D53" s="298"/>
      <c r="E53" s="298"/>
      <c r="F53" s="298"/>
      <c r="G53" s="298"/>
      <c r="H53" s="298"/>
      <c r="I53" s="299"/>
      <c r="J53" s="315"/>
      <c r="K53" s="141">
        <f>SUM(B53:J53)</f>
        <v>3600</v>
      </c>
      <c r="L53" s="135"/>
      <c r="M53" s="135"/>
      <c r="N53" s="135"/>
      <c r="O53" s="135"/>
      <c r="P53" s="135"/>
      <c r="Q53" s="135"/>
      <c r="R53" s="135"/>
      <c r="S53" s="127"/>
    </row>
    <row r="54" spans="1:19">
      <c r="A54" s="316" t="s">
        <v>53</v>
      </c>
      <c r="B54" s="274">
        <v>40</v>
      </c>
      <c r="C54" s="274"/>
      <c r="D54" s="274"/>
      <c r="E54" s="274"/>
      <c r="F54" s="274"/>
      <c r="G54" s="274"/>
      <c r="H54" s="274"/>
      <c r="I54" s="283"/>
      <c r="J54" s="282"/>
      <c r="K54" s="141">
        <f>SUM(B54:J54)</f>
        <v>40</v>
      </c>
      <c r="L54" s="135"/>
      <c r="M54" s="135"/>
      <c r="N54" s="135"/>
      <c r="O54" s="135"/>
      <c r="P54" s="135"/>
      <c r="Q54" s="135"/>
      <c r="R54" s="135"/>
      <c r="S54" s="127"/>
    </row>
    <row r="55" spans="1:19">
      <c r="A55" s="317" t="s">
        <v>55</v>
      </c>
      <c r="B55" s="274">
        <v>675</v>
      </c>
      <c r="C55" s="274">
        <v>297</v>
      </c>
      <c r="D55" s="274"/>
      <c r="E55" s="274"/>
      <c r="F55" s="274"/>
      <c r="G55" s="274"/>
      <c r="H55" s="274"/>
      <c r="I55" s="283"/>
      <c r="J55" s="282"/>
      <c r="K55" s="141">
        <f>SUM(B55:J55)</f>
        <v>972</v>
      </c>
      <c r="L55" s="135"/>
      <c r="M55" s="135"/>
      <c r="N55" s="135"/>
      <c r="O55" s="135"/>
      <c r="P55" s="135"/>
      <c r="Q55" s="135"/>
      <c r="R55" s="135"/>
      <c r="S55" s="127"/>
    </row>
    <row r="56" spans="1:19">
      <c r="A56" s="316" t="s">
        <v>56</v>
      </c>
      <c r="B56" s="298"/>
      <c r="C56" s="298"/>
      <c r="D56" s="298"/>
      <c r="E56" s="298"/>
      <c r="F56" s="298"/>
      <c r="G56" s="298"/>
      <c r="H56" s="298"/>
      <c r="I56" s="299"/>
      <c r="J56" s="315"/>
      <c r="K56" s="141">
        <v>0</v>
      </c>
      <c r="L56" s="135"/>
      <c r="M56" s="135"/>
      <c r="N56" s="135"/>
      <c r="O56" s="135"/>
      <c r="P56" s="135"/>
      <c r="Q56" s="135"/>
      <c r="R56" s="135"/>
      <c r="S56" s="127"/>
    </row>
    <row r="57" spans="1:19" ht="15.75" thickBot="1">
      <c r="A57" s="311" t="s">
        <v>31</v>
      </c>
      <c r="B57" s="274"/>
      <c r="C57" s="274"/>
      <c r="D57" s="274"/>
      <c r="E57" s="274"/>
      <c r="F57" s="274"/>
      <c r="G57" s="274"/>
      <c r="H57" s="274"/>
      <c r="I57" s="274"/>
      <c r="J57" s="306">
        <v>300</v>
      </c>
      <c r="K57" s="141">
        <f>SUM(J57)</f>
        <v>300</v>
      </c>
      <c r="L57" s="132"/>
      <c r="M57" s="132"/>
      <c r="N57" s="132"/>
      <c r="O57" s="132"/>
      <c r="P57" s="132"/>
      <c r="Q57" s="132"/>
      <c r="R57" s="132"/>
      <c r="S57" s="127"/>
    </row>
    <row r="58" spans="1:19" ht="15.75" thickBot="1">
      <c r="A58" s="313" t="s">
        <v>57</v>
      </c>
      <c r="B58" s="146">
        <f>SUM(B53:B57)</f>
        <v>3215</v>
      </c>
      <c r="C58" s="146">
        <f>SUM(C53:C57)</f>
        <v>1397</v>
      </c>
      <c r="D58" s="146"/>
      <c r="E58" s="146"/>
      <c r="F58" s="146"/>
      <c r="G58" s="146"/>
      <c r="H58" s="146"/>
      <c r="I58" s="146"/>
      <c r="J58" s="146">
        <f>SUM(J57)</f>
        <v>300</v>
      </c>
      <c r="K58" s="138">
        <f>SUM(K53:K57)</f>
        <v>4912</v>
      </c>
      <c r="L58" s="135"/>
      <c r="M58" s="135"/>
      <c r="N58" s="135"/>
      <c r="O58" s="135"/>
      <c r="P58" s="135"/>
      <c r="Q58" s="135"/>
      <c r="R58" s="135"/>
      <c r="S58" s="127"/>
    </row>
    <row r="59" spans="1:19" ht="15.75" thickBot="1">
      <c r="A59" s="314" t="s">
        <v>156</v>
      </c>
      <c r="B59" s="298"/>
      <c r="C59" s="298"/>
      <c r="D59" s="298"/>
      <c r="E59" s="298"/>
      <c r="F59" s="298"/>
      <c r="G59" s="298"/>
      <c r="H59" s="298"/>
      <c r="I59" s="298"/>
      <c r="J59" s="301"/>
      <c r="K59" s="144">
        <v>0</v>
      </c>
      <c r="L59" s="132"/>
      <c r="M59" s="132"/>
      <c r="N59" s="132"/>
      <c r="O59" s="132"/>
      <c r="P59" s="132"/>
      <c r="Q59" s="132"/>
      <c r="R59" s="132"/>
      <c r="S59" s="127"/>
    </row>
    <row r="60" spans="1:19" ht="15.75" thickBot="1">
      <c r="A60" s="313" t="s">
        <v>53</v>
      </c>
      <c r="B60" s="318">
        <v>0</v>
      </c>
      <c r="C60" s="318">
        <v>0</v>
      </c>
      <c r="D60" s="318">
        <v>0</v>
      </c>
      <c r="E60" s="318">
        <v>0</v>
      </c>
      <c r="F60" s="318">
        <v>0</v>
      </c>
      <c r="G60" s="318">
        <v>0</v>
      </c>
      <c r="H60" s="318">
        <v>0</v>
      </c>
      <c r="I60" s="318">
        <v>0</v>
      </c>
      <c r="J60" s="318">
        <v>0</v>
      </c>
      <c r="K60" s="143">
        <v>0</v>
      </c>
      <c r="L60" s="142"/>
      <c r="M60" s="142"/>
      <c r="N60" s="142"/>
      <c r="O60" s="142"/>
      <c r="P60" s="142"/>
      <c r="Q60" s="142"/>
      <c r="R60" s="142"/>
      <c r="S60" s="127"/>
    </row>
    <row r="61" spans="1:19">
      <c r="A61" s="308" t="s">
        <v>57</v>
      </c>
      <c r="B61" s="320">
        <f>SUM(B56:B60)</f>
        <v>3215</v>
      </c>
      <c r="C61" s="320">
        <f>SUM(C56:C60)</f>
        <v>1397</v>
      </c>
      <c r="D61" s="320"/>
      <c r="E61" s="320"/>
      <c r="F61" s="320"/>
      <c r="G61" s="320"/>
      <c r="H61" s="320"/>
      <c r="I61" s="320"/>
      <c r="J61" s="320">
        <v>300</v>
      </c>
      <c r="K61" s="321">
        <v>4912</v>
      </c>
      <c r="L61" s="128"/>
      <c r="M61" s="128"/>
      <c r="N61" s="128"/>
      <c r="O61" s="128"/>
      <c r="P61" s="128"/>
      <c r="Q61" s="128"/>
      <c r="R61" s="128"/>
      <c r="S61" s="127"/>
    </row>
    <row r="62" spans="1:19">
      <c r="A62" s="145" t="s">
        <v>53</v>
      </c>
      <c r="B62" s="322">
        <v>0</v>
      </c>
      <c r="C62" s="322">
        <v>0</v>
      </c>
      <c r="D62" s="322">
        <v>0</v>
      </c>
      <c r="E62" s="322">
        <v>0</v>
      </c>
      <c r="F62" s="322">
        <v>0</v>
      </c>
      <c r="G62" s="322">
        <v>0</v>
      </c>
      <c r="H62" s="322">
        <v>0</v>
      </c>
      <c r="I62" s="322">
        <v>0</v>
      </c>
      <c r="J62" s="322">
        <v>0</v>
      </c>
      <c r="K62" s="151">
        <v>0</v>
      </c>
      <c r="L62" s="132"/>
      <c r="M62" s="132"/>
      <c r="N62" s="132"/>
      <c r="O62" s="132"/>
      <c r="P62" s="132"/>
      <c r="Q62" s="132"/>
      <c r="R62" s="132"/>
      <c r="S62" s="127"/>
    </row>
    <row r="63" spans="1:19">
      <c r="A63" s="310" t="s">
        <v>155</v>
      </c>
      <c r="B63" s="274">
        <v>12222</v>
      </c>
      <c r="C63" s="274"/>
      <c r="D63" s="274">
        <v>6720</v>
      </c>
      <c r="E63" s="284">
        <v>45013</v>
      </c>
      <c r="F63" s="284"/>
      <c r="G63" s="284"/>
      <c r="H63" s="284"/>
      <c r="I63" s="283">
        <v>470</v>
      </c>
      <c r="J63" s="282">
        <v>3099</v>
      </c>
      <c r="K63" s="151">
        <f>SUM(B63:J63)</f>
        <v>67524</v>
      </c>
      <c r="L63" s="132"/>
      <c r="M63" s="132"/>
      <c r="N63" s="132"/>
      <c r="O63" s="132"/>
      <c r="P63" s="132"/>
      <c r="Q63" s="132"/>
      <c r="R63" s="132"/>
      <c r="S63" s="127"/>
    </row>
    <row r="64" spans="1:19" ht="15.75" thickBot="1">
      <c r="A64" s="145" t="s">
        <v>154</v>
      </c>
      <c r="B64" s="323"/>
      <c r="C64" s="285"/>
      <c r="D64" s="285"/>
      <c r="E64" s="285">
        <v>5519</v>
      </c>
      <c r="F64" s="285">
        <v>445</v>
      </c>
      <c r="G64" s="285">
        <v>1113</v>
      </c>
      <c r="H64" s="285"/>
      <c r="I64" s="285"/>
      <c r="J64" s="319">
        <v>4945</v>
      </c>
      <c r="K64" s="404">
        <f>SUM(B64:J64)</f>
        <v>12022</v>
      </c>
      <c r="L64" s="139"/>
      <c r="M64" s="139"/>
      <c r="N64" s="139"/>
      <c r="O64" s="139"/>
      <c r="P64" s="139"/>
      <c r="Q64" s="139"/>
      <c r="R64" s="139"/>
      <c r="S64" s="127"/>
    </row>
    <row r="65" spans="1:20" s="324" customFormat="1" thickBot="1">
      <c r="A65" s="325" t="s">
        <v>63</v>
      </c>
      <c r="B65" s="146">
        <f>SUM(B61:B64)</f>
        <v>15437</v>
      </c>
      <c r="C65" s="146">
        <f t="shared" ref="C65:J65" si="7">SUM(C61:C64)</f>
        <v>1397</v>
      </c>
      <c r="D65" s="146">
        <f t="shared" si="7"/>
        <v>6720</v>
      </c>
      <c r="E65" s="146">
        <f t="shared" si="7"/>
        <v>50532</v>
      </c>
      <c r="F65" s="146">
        <f t="shared" si="7"/>
        <v>445</v>
      </c>
      <c r="G65" s="146">
        <f t="shared" si="7"/>
        <v>1113</v>
      </c>
      <c r="H65" s="146">
        <f t="shared" si="7"/>
        <v>0</v>
      </c>
      <c r="I65" s="146">
        <f t="shared" si="7"/>
        <v>470</v>
      </c>
      <c r="J65" s="146">
        <f t="shared" si="7"/>
        <v>8344</v>
      </c>
      <c r="K65" s="138">
        <f>SUM(K61:K64)</f>
        <v>84458</v>
      </c>
      <c r="L65" s="326"/>
      <c r="M65" s="326"/>
      <c r="N65" s="326"/>
      <c r="O65" s="326"/>
      <c r="P65" s="326"/>
      <c r="Q65" s="326"/>
      <c r="R65" s="326"/>
      <c r="S65" s="127"/>
    </row>
    <row r="66" spans="1:20" ht="15.75" thickBot="1">
      <c r="A66" s="313" t="s">
        <v>64</v>
      </c>
      <c r="B66" s="146">
        <v>3</v>
      </c>
      <c r="C66" s="146"/>
      <c r="D66" s="146"/>
      <c r="E66" s="146">
        <v>14</v>
      </c>
      <c r="F66" s="146"/>
      <c r="G66" s="146"/>
      <c r="H66" s="146"/>
      <c r="I66" s="146"/>
      <c r="J66" s="147">
        <v>2</v>
      </c>
      <c r="K66" s="138">
        <v>19</v>
      </c>
      <c r="L66" s="127"/>
      <c r="M66" s="127"/>
      <c r="N66" s="127"/>
      <c r="O66" s="127"/>
      <c r="P66" s="127"/>
      <c r="Q66" s="127"/>
      <c r="R66" s="127"/>
      <c r="S66" s="127"/>
    </row>
    <row r="67" spans="1:20">
      <c r="A67" s="134"/>
      <c r="B67" s="133"/>
      <c r="C67" s="133"/>
      <c r="D67" s="133"/>
      <c r="E67" s="137"/>
      <c r="F67" s="137"/>
      <c r="G67" s="137"/>
      <c r="H67" s="137"/>
      <c r="I67" s="136"/>
      <c r="J67" s="136"/>
      <c r="K67" s="129"/>
      <c r="L67" s="132"/>
      <c r="M67" s="135"/>
      <c r="N67" s="135"/>
      <c r="O67" s="135"/>
      <c r="P67" s="135"/>
      <c r="Q67" s="135"/>
      <c r="R67" s="135"/>
      <c r="S67" s="135"/>
      <c r="T67" s="127"/>
    </row>
    <row r="68" spans="1:20">
      <c r="A68" s="134"/>
      <c r="B68" s="133"/>
      <c r="C68" s="133"/>
      <c r="D68" s="133"/>
      <c r="E68" s="133"/>
      <c r="F68" s="133"/>
      <c r="G68" s="133"/>
      <c r="H68" s="133"/>
      <c r="I68" s="133"/>
      <c r="J68" s="133"/>
      <c r="K68" s="129"/>
      <c r="L68" s="132"/>
      <c r="M68" s="132"/>
      <c r="N68" s="132"/>
      <c r="O68" s="132"/>
      <c r="P68" s="132"/>
      <c r="Q68" s="132"/>
      <c r="R68" s="132"/>
      <c r="S68" s="132"/>
      <c r="T68" s="127"/>
    </row>
    <row r="69" spans="1:20">
      <c r="A69" s="131"/>
      <c r="B69" s="130"/>
      <c r="C69" s="130"/>
      <c r="D69" s="130"/>
      <c r="E69" s="130"/>
      <c r="F69" s="130"/>
      <c r="G69" s="130"/>
      <c r="H69" s="130"/>
      <c r="I69" s="130"/>
      <c r="J69" s="130"/>
      <c r="K69" s="129"/>
      <c r="L69" s="128"/>
      <c r="M69" s="128"/>
      <c r="N69" s="128"/>
      <c r="O69" s="128"/>
      <c r="P69" s="128"/>
      <c r="Q69" s="128"/>
      <c r="R69" s="128"/>
      <c r="S69" s="128"/>
      <c r="T69" s="127"/>
    </row>
  </sheetData>
  <sheetProtection selectLockedCells="1" selectUnlockedCells="1"/>
  <mergeCells count="1">
    <mergeCell ref="A2:C2"/>
  </mergeCells>
  <pageMargins left="0.70833333333333337" right="0.70833333333333337" top="0.74791666666666667" bottom="0.74791666666666667" header="0.51180555555555551" footer="0.51180555555555551"/>
  <pageSetup paperSize="9" scale="70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87"/>
  <sheetViews>
    <sheetView workbookViewId="0">
      <selection activeCell="K19" sqref="K19"/>
    </sheetView>
  </sheetViews>
  <sheetFormatPr defaultRowHeight="15"/>
  <cols>
    <col min="1" max="1" width="31" customWidth="1"/>
    <col min="5" max="5" width="18.140625" customWidth="1"/>
  </cols>
  <sheetData>
    <row r="1" spans="1:5" ht="15.75" thickBot="1">
      <c r="A1" s="85" t="s">
        <v>215</v>
      </c>
      <c r="B1" s="29"/>
      <c r="C1" s="29"/>
      <c r="D1" s="29"/>
      <c r="E1" s="224"/>
    </row>
    <row r="2" spans="1:5" ht="35.25" customHeight="1" thickBot="1">
      <c r="A2" s="219" t="s">
        <v>102</v>
      </c>
      <c r="B2" s="225" t="s">
        <v>66</v>
      </c>
      <c r="C2" s="225" t="s">
        <v>67</v>
      </c>
      <c r="D2" s="226" t="s">
        <v>68</v>
      </c>
      <c r="E2" s="227" t="s">
        <v>5</v>
      </c>
    </row>
    <row r="3" spans="1:5">
      <c r="A3" s="222" t="s">
        <v>6</v>
      </c>
      <c r="B3" s="240">
        <f>'6.mell.'!T5</f>
        <v>75327</v>
      </c>
      <c r="C3" s="241">
        <f>'5. mell.'!E6</f>
        <v>16727</v>
      </c>
      <c r="D3" s="240">
        <f>'7.mell.'!K6</f>
        <v>43454</v>
      </c>
      <c r="E3" s="242">
        <f>SUM(B3:D3)</f>
        <v>135508</v>
      </c>
    </row>
    <row r="4" spans="1:5">
      <c r="A4" s="112" t="s">
        <v>7</v>
      </c>
      <c r="B4" s="243">
        <f>'6.mell.'!T6</f>
        <v>1448</v>
      </c>
      <c r="C4" s="244">
        <f>'5. mell.'!E7</f>
        <v>1554</v>
      </c>
      <c r="D4" s="243">
        <f>'7.mell.'!K7</f>
        <v>1150</v>
      </c>
      <c r="E4" s="245">
        <f t="shared" ref="E4:E67" si="0">SUM(B4:D4)</f>
        <v>4152</v>
      </c>
    </row>
    <row r="5" spans="1:5">
      <c r="A5" s="112" t="s">
        <v>8</v>
      </c>
      <c r="B5" s="243">
        <f>'6.mell.'!T7</f>
        <v>447</v>
      </c>
      <c r="C5" s="244">
        <f>'5. mell.'!E8</f>
        <v>0</v>
      </c>
      <c r="D5" s="243">
        <f>'7.mell.'!K8</f>
        <v>706</v>
      </c>
      <c r="E5" s="245">
        <f t="shared" si="0"/>
        <v>1153</v>
      </c>
    </row>
    <row r="6" spans="1:5">
      <c r="A6" s="112" t="s">
        <v>9</v>
      </c>
      <c r="B6" s="243">
        <f>'6.mell.'!T8</f>
        <v>0</v>
      </c>
      <c r="C6" s="244">
        <f>'5. mell.'!E9</f>
        <v>0</v>
      </c>
      <c r="D6" s="243">
        <f>'7.mell.'!K9</f>
        <v>350</v>
      </c>
      <c r="E6" s="245">
        <f t="shared" si="0"/>
        <v>350</v>
      </c>
    </row>
    <row r="7" spans="1:5">
      <c r="A7" s="112" t="s">
        <v>10</v>
      </c>
      <c r="B7" s="243">
        <f>'6.mell.'!T9</f>
        <v>0</v>
      </c>
      <c r="C7" s="244">
        <f>'5. mell.'!E10</f>
        <v>1078</v>
      </c>
      <c r="D7" s="243">
        <f>'7.mell.'!K10</f>
        <v>0</v>
      </c>
      <c r="E7" s="245">
        <f t="shared" si="0"/>
        <v>1078</v>
      </c>
    </row>
    <row r="8" spans="1:5">
      <c r="A8" s="112" t="s">
        <v>11</v>
      </c>
      <c r="B8" s="243">
        <f>'6.mell.'!T10</f>
        <v>1490</v>
      </c>
      <c r="C8" s="244">
        <f>'5. mell.'!E11</f>
        <v>0</v>
      </c>
      <c r="D8" s="243">
        <f>'7.mell.'!K11</f>
        <v>0</v>
      </c>
      <c r="E8" s="245">
        <f t="shared" si="0"/>
        <v>1490</v>
      </c>
    </row>
    <row r="9" spans="1:5">
      <c r="A9" s="112" t="s">
        <v>12</v>
      </c>
      <c r="B9" s="243">
        <f>'6.mell.'!T11</f>
        <v>270</v>
      </c>
      <c r="C9" s="244">
        <f>'5. mell.'!E12</f>
        <v>0</v>
      </c>
      <c r="D9" s="243">
        <f>'7.mell.'!K12</f>
        <v>0</v>
      </c>
      <c r="E9" s="245">
        <f t="shared" si="0"/>
        <v>270</v>
      </c>
    </row>
    <row r="10" spans="1:5">
      <c r="A10" s="112" t="s">
        <v>13</v>
      </c>
      <c r="B10" s="243">
        <f>'6.mell.'!T12</f>
        <v>359</v>
      </c>
      <c r="C10" s="244">
        <f>'5. mell.'!E13</f>
        <v>1001</v>
      </c>
      <c r="D10" s="243">
        <f>'7.mell.'!K13</f>
        <v>1055</v>
      </c>
      <c r="E10" s="245">
        <f t="shared" si="0"/>
        <v>2415</v>
      </c>
    </row>
    <row r="11" spans="1:5" ht="15.75" thickBot="1">
      <c r="A11" s="117" t="s">
        <v>14</v>
      </c>
      <c r="B11" s="246">
        <f>'6.mell.'!T13</f>
        <v>50</v>
      </c>
      <c r="C11" s="247">
        <f>'5. mell.'!E14</f>
        <v>200</v>
      </c>
      <c r="D11" s="246">
        <f>'7.mell.'!K14</f>
        <v>0</v>
      </c>
      <c r="E11" s="248">
        <f t="shared" si="0"/>
        <v>250</v>
      </c>
    </row>
    <row r="12" spans="1:5" ht="15.75" thickBot="1">
      <c r="A12" s="114" t="s">
        <v>15</v>
      </c>
      <c r="B12" s="68">
        <f>'6.mell.'!T14</f>
        <v>79391</v>
      </c>
      <c r="C12" s="62">
        <f>'5. mell.'!E15</f>
        <v>20560</v>
      </c>
      <c r="D12" s="74">
        <f>'7.mell.'!K15</f>
        <v>46715</v>
      </c>
      <c r="E12" s="24">
        <f t="shared" si="0"/>
        <v>146666</v>
      </c>
    </row>
    <row r="13" spans="1:5">
      <c r="A13" s="228" t="s">
        <v>148</v>
      </c>
      <c r="B13" s="249">
        <f>'6.mell.'!T15</f>
        <v>5291</v>
      </c>
      <c r="C13" s="250">
        <f>'5. mell.'!E16</f>
        <v>5227</v>
      </c>
      <c r="D13" s="251">
        <f>'7.mell.'!K16</f>
        <v>12328.200000000003</v>
      </c>
      <c r="E13" s="396">
        <f t="shared" si="0"/>
        <v>22846.200000000004</v>
      </c>
    </row>
    <row r="14" spans="1:5">
      <c r="A14" s="115" t="s">
        <v>149</v>
      </c>
      <c r="B14" s="16">
        <f>'6.mell.'!T16</f>
        <v>7743</v>
      </c>
      <c r="C14" s="253">
        <v>0</v>
      </c>
      <c r="D14" s="243">
        <v>0</v>
      </c>
      <c r="E14" s="254">
        <f t="shared" si="0"/>
        <v>7743</v>
      </c>
    </row>
    <row r="15" spans="1:5">
      <c r="A15" s="115" t="s">
        <v>150</v>
      </c>
      <c r="B15" s="16">
        <f>'6.mell.'!T17</f>
        <v>50</v>
      </c>
      <c r="C15" s="255">
        <f>'5. mell.'!E18</f>
        <v>140</v>
      </c>
      <c r="D15" s="256">
        <f>'7.mell.'!K17</f>
        <v>200.87200000000001</v>
      </c>
      <c r="E15" s="257">
        <f>SUM(B15:D15)</f>
        <v>390.87200000000001</v>
      </c>
    </row>
    <row r="16" spans="1:5" ht="15.75" thickBot="1">
      <c r="A16" s="117" t="s">
        <v>151</v>
      </c>
      <c r="B16" s="18">
        <f>'6.mell.'!T18</f>
        <v>68</v>
      </c>
      <c r="C16" s="258">
        <f>'5. mell.'!E17</f>
        <v>191</v>
      </c>
      <c r="D16" s="259">
        <f>'7.mell.'!K18</f>
        <v>147.70000000000002</v>
      </c>
      <c r="E16" s="397">
        <f t="shared" si="0"/>
        <v>406.70000000000005</v>
      </c>
    </row>
    <row r="17" spans="1:5" ht="15.75" thickBot="1">
      <c r="A17" s="118" t="s">
        <v>20</v>
      </c>
      <c r="B17" s="77">
        <f>'6.mell.'!T19</f>
        <v>13152</v>
      </c>
      <c r="C17" s="64">
        <f>'5. mell.'!E19</f>
        <v>5558</v>
      </c>
      <c r="D17" s="174">
        <f>'7.mell.'!K19</f>
        <v>12676.772000000003</v>
      </c>
      <c r="E17" s="218">
        <f t="shared" si="0"/>
        <v>31386.772000000004</v>
      </c>
    </row>
    <row r="18" spans="1:5">
      <c r="A18" s="220" t="s">
        <v>21</v>
      </c>
      <c r="B18" s="260">
        <f>'6.mell.'!T20</f>
        <v>160</v>
      </c>
      <c r="C18" s="241">
        <f>'5. mell.'!E20</f>
        <v>160</v>
      </c>
      <c r="D18" s="240">
        <f>'7.mell.'!K20</f>
        <v>2500</v>
      </c>
      <c r="E18" s="252">
        <f t="shared" si="0"/>
        <v>2820</v>
      </c>
    </row>
    <row r="19" spans="1:5">
      <c r="A19" s="116" t="s">
        <v>22</v>
      </c>
      <c r="B19" s="261">
        <f>'6.mell.'!T21</f>
        <v>30</v>
      </c>
      <c r="C19" s="262">
        <v>0</v>
      </c>
      <c r="D19" s="263">
        <f>'7.mell.'!K21</f>
        <v>10</v>
      </c>
      <c r="E19" s="254">
        <f t="shared" si="0"/>
        <v>40</v>
      </c>
    </row>
    <row r="20" spans="1:5">
      <c r="A20" s="112" t="s">
        <v>23</v>
      </c>
      <c r="B20" s="243">
        <f>'6.mell.'!T22</f>
        <v>530</v>
      </c>
      <c r="C20" s="244">
        <f>'5. mell.'!E22</f>
        <v>700</v>
      </c>
      <c r="D20" s="243">
        <f>'7.mell.'!K22</f>
        <v>190</v>
      </c>
      <c r="E20" s="245">
        <f t="shared" si="0"/>
        <v>1420</v>
      </c>
    </row>
    <row r="21" spans="1:5">
      <c r="A21" s="112" t="s">
        <v>84</v>
      </c>
      <c r="B21" s="243">
        <f>'6.mell.'!T23</f>
        <v>100</v>
      </c>
      <c r="C21" s="244">
        <f>'5. mell.'!E23</f>
        <v>0</v>
      </c>
      <c r="D21" s="243">
        <f>'7.mell.'!K23</f>
        <v>360</v>
      </c>
      <c r="E21" s="245">
        <f t="shared" si="0"/>
        <v>460</v>
      </c>
    </row>
    <row r="22" spans="1:5">
      <c r="A22" s="112" t="s">
        <v>74</v>
      </c>
      <c r="B22" s="243">
        <f>'6.mell.'!T24</f>
        <v>10</v>
      </c>
      <c r="C22" s="244">
        <f>'5. mell.'!E24</f>
        <v>50</v>
      </c>
      <c r="D22" s="243">
        <v>0</v>
      </c>
      <c r="E22" s="245">
        <f t="shared" si="0"/>
        <v>60</v>
      </c>
    </row>
    <row r="23" spans="1:5">
      <c r="A23" s="112" t="s">
        <v>24</v>
      </c>
      <c r="B23" s="243">
        <f>'6.mell.'!T25</f>
        <v>1050</v>
      </c>
      <c r="C23" s="244">
        <f>'5. mell.'!E26</f>
        <v>0</v>
      </c>
      <c r="D23" s="243">
        <f>'7.mell.'!K24</f>
        <v>0</v>
      </c>
      <c r="E23" s="245">
        <f t="shared" si="0"/>
        <v>1050</v>
      </c>
    </row>
    <row r="24" spans="1:5">
      <c r="A24" s="112" t="s">
        <v>25</v>
      </c>
      <c r="B24" s="243">
        <f>'6.mell.'!T26</f>
        <v>30</v>
      </c>
      <c r="C24" s="244">
        <f>'5. mell.'!E27</f>
        <v>0</v>
      </c>
      <c r="D24" s="243">
        <f>'7.mell.'!K25</f>
        <v>0</v>
      </c>
      <c r="E24" s="245">
        <f t="shared" si="0"/>
        <v>30</v>
      </c>
    </row>
    <row r="25" spans="1:5">
      <c r="A25" s="112" t="s">
        <v>87</v>
      </c>
      <c r="B25" s="243">
        <f>'6.mell.'!T27</f>
        <v>1300</v>
      </c>
      <c r="C25" s="244">
        <f>'5. mell.'!E28</f>
        <v>390</v>
      </c>
      <c r="D25" s="243">
        <v>0</v>
      </c>
      <c r="E25" s="245">
        <f t="shared" si="0"/>
        <v>1690</v>
      </c>
    </row>
    <row r="26" spans="1:5">
      <c r="A26" s="112" t="s">
        <v>26</v>
      </c>
      <c r="B26" s="243">
        <f>'6.mell.'!T28</f>
        <v>560</v>
      </c>
      <c r="C26" s="244">
        <f>'5. mell.'!E29</f>
        <v>20</v>
      </c>
      <c r="D26" s="243">
        <f>'7.mell.'!K26</f>
        <v>114</v>
      </c>
      <c r="E26" s="245">
        <f t="shared" si="0"/>
        <v>694</v>
      </c>
    </row>
    <row r="27" spans="1:5">
      <c r="A27" s="112" t="s">
        <v>90</v>
      </c>
      <c r="B27" s="243">
        <f>'6.mell.'!T29</f>
        <v>6361</v>
      </c>
      <c r="C27" s="244">
        <f>'5. mell.'!E30</f>
        <v>275</v>
      </c>
      <c r="D27" s="243">
        <f>'7.mell.'!K27</f>
        <v>500</v>
      </c>
      <c r="E27" s="245">
        <f t="shared" si="0"/>
        <v>7136</v>
      </c>
    </row>
    <row r="28" spans="1:5">
      <c r="A28" s="112" t="s">
        <v>27</v>
      </c>
      <c r="B28" s="243"/>
      <c r="C28" s="244">
        <f>'5. mell.'!E31</f>
        <v>100</v>
      </c>
      <c r="D28" s="243"/>
      <c r="E28" s="245"/>
    </row>
    <row r="29" spans="1:5">
      <c r="A29" s="112" t="s">
        <v>178</v>
      </c>
      <c r="B29" s="243">
        <f>'6.mell.'!T30</f>
        <v>825</v>
      </c>
      <c r="C29" s="244">
        <f>'5. mell.'!E32</f>
        <v>500</v>
      </c>
      <c r="D29" s="243">
        <f>'7.mell.'!K28</f>
        <v>360</v>
      </c>
      <c r="E29" s="245">
        <f t="shared" si="0"/>
        <v>1685</v>
      </c>
    </row>
    <row r="30" spans="1:5">
      <c r="A30" s="112" t="s">
        <v>29</v>
      </c>
      <c r="B30" s="243">
        <f>'6.mell.'!T31</f>
        <v>500</v>
      </c>
      <c r="C30" s="244">
        <f>'5. mell.'!E33</f>
        <v>0</v>
      </c>
      <c r="D30" s="243">
        <f>'7.mell.'!K29</f>
        <v>0</v>
      </c>
      <c r="E30" s="245">
        <f t="shared" si="0"/>
        <v>500</v>
      </c>
    </row>
    <row r="31" spans="1:5">
      <c r="A31" s="112" t="s">
        <v>30</v>
      </c>
      <c r="B31" s="243">
        <f>'6.mell.'!T32</f>
        <v>200</v>
      </c>
      <c r="C31" s="244">
        <f>'5. mell.'!E34</f>
        <v>0</v>
      </c>
      <c r="D31" s="243">
        <f>'7.mell.'!K30</f>
        <v>9000</v>
      </c>
      <c r="E31" s="245">
        <f t="shared" si="0"/>
        <v>9200</v>
      </c>
    </row>
    <row r="32" spans="1:5">
      <c r="A32" s="112" t="s">
        <v>31</v>
      </c>
      <c r="B32" s="243">
        <f>'6.mell.'!T33</f>
        <v>0</v>
      </c>
      <c r="C32" s="244">
        <f>'5. mell.'!E35</f>
        <v>0</v>
      </c>
      <c r="D32" s="243">
        <f>'7.mell.'!K31</f>
        <v>0</v>
      </c>
      <c r="E32" s="245">
        <f t="shared" si="0"/>
        <v>0</v>
      </c>
    </row>
    <row r="33" spans="1:5">
      <c r="A33" s="112" t="s">
        <v>32</v>
      </c>
      <c r="B33" s="243">
        <f>'6.mell.'!T34</f>
        <v>250</v>
      </c>
      <c r="C33" s="244">
        <f>'5. mell.'!E36</f>
        <v>0</v>
      </c>
      <c r="D33" s="243">
        <f>'7.mell.'!K32</f>
        <v>10</v>
      </c>
      <c r="E33" s="245">
        <f t="shared" si="0"/>
        <v>260</v>
      </c>
    </row>
    <row r="34" spans="1:5">
      <c r="A34" s="112" t="s">
        <v>99</v>
      </c>
      <c r="B34" s="243">
        <f>'6.mell.'!T35</f>
        <v>250</v>
      </c>
      <c r="C34" s="244">
        <f>'5. mell.'!E37</f>
        <v>1000</v>
      </c>
      <c r="D34" s="243">
        <f>'7.mell.'!K33</f>
        <v>2600</v>
      </c>
      <c r="E34" s="245">
        <f t="shared" si="0"/>
        <v>3850</v>
      </c>
    </row>
    <row r="35" spans="1:5">
      <c r="A35" s="112" t="s">
        <v>34</v>
      </c>
      <c r="B35" s="243">
        <f>'6.mell.'!T36</f>
        <v>5750</v>
      </c>
      <c r="C35" s="244">
        <f>'5. mell.'!E38</f>
        <v>1320</v>
      </c>
      <c r="D35" s="243">
        <f>'7.mell.'!K34</f>
        <v>1090</v>
      </c>
      <c r="E35" s="245">
        <f t="shared" si="0"/>
        <v>8160</v>
      </c>
    </row>
    <row r="36" spans="1:5">
      <c r="A36" s="112" t="s">
        <v>35</v>
      </c>
      <c r="B36" s="243">
        <f>'6.mell.'!T37</f>
        <v>80</v>
      </c>
      <c r="C36" s="244">
        <f>'5. mell.'!E39</f>
        <v>320</v>
      </c>
      <c r="D36" s="243">
        <f>'7.mell.'!K35</f>
        <v>670</v>
      </c>
      <c r="E36" s="245">
        <f t="shared" si="0"/>
        <v>1070</v>
      </c>
    </row>
    <row r="37" spans="1:5">
      <c r="A37" s="112" t="s">
        <v>36</v>
      </c>
      <c r="B37" s="243">
        <f>'6.mell.'!T38</f>
        <v>1000</v>
      </c>
      <c r="C37" s="244">
        <f>'5. mell.'!E40</f>
        <v>405</v>
      </c>
      <c r="D37" s="243">
        <f>'7.mell.'!K36</f>
        <v>867</v>
      </c>
      <c r="E37" s="245">
        <f t="shared" si="0"/>
        <v>2272</v>
      </c>
    </row>
    <row r="38" spans="1:5">
      <c r="A38" s="112" t="s">
        <v>37</v>
      </c>
      <c r="B38" s="243">
        <f>'6.mell.'!T39</f>
        <v>7900</v>
      </c>
      <c r="C38" s="244">
        <f>'5. mell.'!E41</f>
        <v>800</v>
      </c>
      <c r="D38" s="243">
        <f>'7.mell.'!K37</f>
        <v>300</v>
      </c>
      <c r="E38" s="245">
        <f t="shared" si="0"/>
        <v>9000</v>
      </c>
    </row>
    <row r="39" spans="1:5">
      <c r="A39" s="112" t="s">
        <v>38</v>
      </c>
      <c r="B39" s="243">
        <f>'6.mell.'!T40</f>
        <v>1740</v>
      </c>
      <c r="C39" s="244">
        <f>'5. mell.'!E42</f>
        <v>350</v>
      </c>
      <c r="D39" s="243">
        <f>'7.mell.'!K38</f>
        <v>1250</v>
      </c>
      <c r="E39" s="245">
        <f t="shared" si="0"/>
        <v>3340</v>
      </c>
    </row>
    <row r="40" spans="1:5">
      <c r="A40" s="112" t="s">
        <v>89</v>
      </c>
      <c r="B40" s="243">
        <f>'6.mell.'!T41</f>
        <v>2000</v>
      </c>
      <c r="C40" s="244">
        <v>0</v>
      </c>
      <c r="D40" s="243">
        <v>0</v>
      </c>
      <c r="E40" s="245">
        <f t="shared" si="0"/>
        <v>2000</v>
      </c>
    </row>
    <row r="41" spans="1:5">
      <c r="A41" s="112" t="s">
        <v>39</v>
      </c>
      <c r="B41" s="256">
        <f>'6.mell.'!T42</f>
        <v>8677</v>
      </c>
      <c r="C41" s="244">
        <v>1722</v>
      </c>
      <c r="D41" s="243">
        <f>'7.mell.'!K39</f>
        <v>5145</v>
      </c>
      <c r="E41" s="264">
        <f t="shared" si="0"/>
        <v>15544</v>
      </c>
    </row>
    <row r="42" spans="1:5">
      <c r="A42" s="112" t="s">
        <v>40</v>
      </c>
      <c r="B42" s="243">
        <f>'6.mell.'!T43</f>
        <v>230</v>
      </c>
      <c r="C42" s="244">
        <f>'5. mell.'!E44</f>
        <v>200</v>
      </c>
      <c r="D42" s="243">
        <f>'7.mell.'!K40</f>
        <v>30</v>
      </c>
      <c r="E42" s="245">
        <f t="shared" si="0"/>
        <v>460</v>
      </c>
    </row>
    <row r="43" spans="1:5">
      <c r="A43" s="112" t="s">
        <v>41</v>
      </c>
      <c r="B43" s="243">
        <f>'6.mell.'!T44</f>
        <v>0</v>
      </c>
      <c r="C43" s="244">
        <f>'5. mell.'!E45</f>
        <v>0</v>
      </c>
      <c r="D43" s="243">
        <f>'7.mell.'!K41</f>
        <v>0</v>
      </c>
      <c r="E43" s="245">
        <f t="shared" si="0"/>
        <v>0</v>
      </c>
    </row>
    <row r="44" spans="1:5">
      <c r="A44" s="112" t="s">
        <v>91</v>
      </c>
      <c r="B44" s="243">
        <f>'6.mell.'!T45</f>
        <v>3000</v>
      </c>
      <c r="C44" s="244">
        <f>'5. mell.'!E46</f>
        <v>700</v>
      </c>
      <c r="D44" s="243">
        <v>0</v>
      </c>
      <c r="E44" s="245">
        <f t="shared" si="0"/>
        <v>3700</v>
      </c>
    </row>
    <row r="45" spans="1:5">
      <c r="A45" s="112" t="s">
        <v>42</v>
      </c>
      <c r="B45" s="243">
        <f>'6.mell.'!T46</f>
        <v>0</v>
      </c>
      <c r="C45" s="244">
        <v>0</v>
      </c>
      <c r="D45" s="243">
        <f>'7.mell.'!K42</f>
        <v>0</v>
      </c>
      <c r="E45" s="245">
        <f t="shared" si="0"/>
        <v>0</v>
      </c>
    </row>
    <row r="46" spans="1:5">
      <c r="A46" s="113" t="s">
        <v>43</v>
      </c>
      <c r="B46" s="265">
        <f>'6.mell.'!T47</f>
        <v>1500</v>
      </c>
      <c r="C46" s="266">
        <f>'5. mell.'!E47</f>
        <v>153</v>
      </c>
      <c r="D46" s="265">
        <f>'7.mell.'!K43</f>
        <v>70</v>
      </c>
      <c r="E46" s="267">
        <f t="shared" si="0"/>
        <v>1723</v>
      </c>
    </row>
    <row r="47" spans="1:5" ht="15.75" thickBot="1">
      <c r="A47" s="229" t="s">
        <v>44</v>
      </c>
      <c r="B47" s="246">
        <f>'6.mell.'!T48</f>
        <v>0</v>
      </c>
      <c r="C47" s="247">
        <v>0</v>
      </c>
      <c r="D47" s="246">
        <f>'7.mell.'!K44</f>
        <v>0</v>
      </c>
      <c r="E47" s="248">
        <f t="shared" si="0"/>
        <v>0</v>
      </c>
    </row>
    <row r="48" spans="1:5" ht="15.75" thickBot="1">
      <c r="A48" s="118" t="s">
        <v>45</v>
      </c>
      <c r="B48" s="77">
        <f>'6.mell.'!T50</f>
        <v>44033</v>
      </c>
      <c r="C48" s="84">
        <f>SUM(C18:C47)</f>
        <v>9165</v>
      </c>
      <c r="D48" s="12">
        <f>SUM(D18:D47)</f>
        <v>25066</v>
      </c>
      <c r="E48" s="218">
        <f t="shared" si="0"/>
        <v>78264</v>
      </c>
    </row>
    <row r="49" spans="1:5">
      <c r="A49" s="230" t="s">
        <v>46</v>
      </c>
      <c r="B49" s="240">
        <f>'6.mell.'!T52</f>
        <v>63109</v>
      </c>
      <c r="C49" s="241">
        <v>0</v>
      </c>
      <c r="D49" s="260">
        <v>0</v>
      </c>
      <c r="E49" s="252">
        <f t="shared" si="0"/>
        <v>63109</v>
      </c>
    </row>
    <row r="50" spans="1:5">
      <c r="A50" s="231" t="s">
        <v>47</v>
      </c>
      <c r="B50" s="261">
        <f>'6.mell.'!T53</f>
        <v>925172</v>
      </c>
      <c r="C50" s="262">
        <f>'5. mell.'!E25</f>
        <v>320</v>
      </c>
      <c r="D50" s="268">
        <v>0</v>
      </c>
      <c r="E50" s="254">
        <f t="shared" si="0"/>
        <v>925492</v>
      </c>
    </row>
    <row r="51" spans="1:5">
      <c r="A51" s="232" t="s">
        <v>39</v>
      </c>
      <c r="B51" s="269">
        <f>'6.mell.'!T54</f>
        <v>235627.49000000002</v>
      </c>
      <c r="C51" s="266">
        <v>86</v>
      </c>
      <c r="D51" s="270">
        <v>0</v>
      </c>
      <c r="E51" s="257">
        <f t="shared" si="0"/>
        <v>235713.49000000002</v>
      </c>
    </row>
    <row r="52" spans="1:5" ht="15.75" thickBot="1">
      <c r="A52" s="233" t="s">
        <v>96</v>
      </c>
      <c r="B52" s="246">
        <f>'6.mell.'!T56</f>
        <v>13454</v>
      </c>
      <c r="C52" s="247">
        <v>0</v>
      </c>
      <c r="D52" s="271">
        <v>0</v>
      </c>
      <c r="E52" s="248">
        <f t="shared" si="0"/>
        <v>13454</v>
      </c>
    </row>
    <row r="53" spans="1:5" ht="15.75" thickBot="1">
      <c r="A53" s="405" t="s">
        <v>214</v>
      </c>
      <c r="B53" s="406">
        <v>14169</v>
      </c>
      <c r="C53" s="407">
        <v>0</v>
      </c>
      <c r="D53" s="408">
        <v>0</v>
      </c>
      <c r="E53" s="409">
        <v>14169</v>
      </c>
    </row>
    <row r="54" spans="1:5" ht="15.75" thickBot="1">
      <c r="A54" s="118" t="s">
        <v>48</v>
      </c>
      <c r="B54" s="68">
        <f>'6.mell.'!T57</f>
        <v>1251531.49</v>
      </c>
      <c r="C54" s="12">
        <f>SUM(C49:C53)</f>
        <v>406</v>
      </c>
      <c r="D54" s="239">
        <v>0</v>
      </c>
      <c r="E54" s="218">
        <f t="shared" si="0"/>
        <v>1251937.49</v>
      </c>
    </row>
    <row r="55" spans="1:5">
      <c r="A55" s="234" t="s">
        <v>15</v>
      </c>
      <c r="B55" s="240">
        <f>'6.mell.'!T58</f>
        <v>79391</v>
      </c>
      <c r="C55" s="241">
        <f>'5. mell.'!E49</f>
        <v>20560</v>
      </c>
      <c r="D55" s="240">
        <f>'7.mell.'!K48</f>
        <v>46715</v>
      </c>
      <c r="E55" s="252">
        <f t="shared" si="0"/>
        <v>146666</v>
      </c>
    </row>
    <row r="56" spans="1:5">
      <c r="A56" s="119" t="s">
        <v>49</v>
      </c>
      <c r="B56" s="256">
        <f>'6.mell.'!T59</f>
        <v>13152</v>
      </c>
      <c r="C56" s="255">
        <f>'5. mell.'!E50</f>
        <v>5558</v>
      </c>
      <c r="D56" s="256">
        <f>'7.mell.'!K49</f>
        <v>12677</v>
      </c>
      <c r="E56" s="245">
        <f t="shared" si="0"/>
        <v>31387</v>
      </c>
    </row>
    <row r="57" spans="1:5">
      <c r="A57" s="119" t="s">
        <v>50</v>
      </c>
      <c r="B57" s="243">
        <f>'6.mell.'!T60</f>
        <v>44033</v>
      </c>
      <c r="C57" s="244">
        <f>'5. mell.'!E51</f>
        <v>9571</v>
      </c>
      <c r="D57" s="243">
        <f>'7.mell.'!K50</f>
        <v>25066</v>
      </c>
      <c r="E57" s="245">
        <f t="shared" si="0"/>
        <v>78670</v>
      </c>
    </row>
    <row r="58" spans="1:5">
      <c r="A58" s="120" t="s">
        <v>48</v>
      </c>
      <c r="B58" s="243">
        <f>'6.mell.'!T61</f>
        <v>1251531</v>
      </c>
      <c r="C58" s="244">
        <f>'5. mell.'!E52</f>
        <v>0</v>
      </c>
      <c r="D58" s="243">
        <f>'7.mell.'!K51</f>
        <v>0</v>
      </c>
      <c r="E58" s="245">
        <f t="shared" si="0"/>
        <v>1251531</v>
      </c>
    </row>
    <row r="59" spans="1:5" ht="15.75" thickBot="1">
      <c r="A59" s="120" t="s">
        <v>69</v>
      </c>
      <c r="B59" s="243">
        <v>47711</v>
      </c>
      <c r="C59" s="244"/>
      <c r="D59" s="272"/>
      <c r="E59" s="245">
        <f t="shared" si="0"/>
        <v>47711</v>
      </c>
    </row>
    <row r="60" spans="1:5" ht="15.75" thickBot="1">
      <c r="A60" s="122" t="s">
        <v>51</v>
      </c>
      <c r="B60" s="11">
        <f>SUM(B55:B59)</f>
        <v>1435818</v>
      </c>
      <c r="C60" s="11">
        <f>SUM(C55:C59)</f>
        <v>35689</v>
      </c>
      <c r="D60" s="11">
        <f>SUM(D55:D59)</f>
        <v>84458</v>
      </c>
      <c r="E60" s="24">
        <f t="shared" si="0"/>
        <v>1555965</v>
      </c>
    </row>
    <row r="61" spans="1:5">
      <c r="A61" s="124" t="s">
        <v>209</v>
      </c>
      <c r="B61" s="260">
        <f>'6.mell.'!T64</f>
        <v>92600</v>
      </c>
      <c r="C61" s="241"/>
      <c r="D61" s="240">
        <f>'7.mell.'!K53</f>
        <v>3600</v>
      </c>
      <c r="E61" s="252">
        <f t="shared" si="0"/>
        <v>96200</v>
      </c>
    </row>
    <row r="62" spans="1:5">
      <c r="A62" s="123" t="s">
        <v>53</v>
      </c>
      <c r="B62" s="243">
        <f>'6.mell.'!T65</f>
        <v>3100</v>
      </c>
      <c r="C62" s="244"/>
      <c r="D62" s="243">
        <f>'7.mell.'!K54</f>
        <v>40</v>
      </c>
      <c r="E62" s="245">
        <f t="shared" si="0"/>
        <v>3140</v>
      </c>
    </row>
    <row r="63" spans="1:5">
      <c r="A63" s="123" t="s">
        <v>153</v>
      </c>
      <c r="B63" s="243">
        <f>'6.mell.'!T66</f>
        <v>64836</v>
      </c>
      <c r="C63" s="244"/>
      <c r="D63" s="243">
        <v>0</v>
      </c>
      <c r="E63" s="245">
        <f t="shared" si="0"/>
        <v>64836</v>
      </c>
    </row>
    <row r="64" spans="1:5">
      <c r="A64" s="123" t="s">
        <v>54</v>
      </c>
      <c r="B64" s="243">
        <f>'6.mell.'!T67</f>
        <v>1000</v>
      </c>
      <c r="C64" s="255"/>
      <c r="D64" s="243">
        <v>0</v>
      </c>
      <c r="E64" s="245">
        <f t="shared" si="0"/>
        <v>1000</v>
      </c>
    </row>
    <row r="65" spans="1:5">
      <c r="A65" s="120" t="s">
        <v>55</v>
      </c>
      <c r="B65" s="243">
        <f>'6.mell.'!T68</f>
        <v>223718</v>
      </c>
      <c r="C65" s="244"/>
      <c r="D65" s="243">
        <f>'7.mell.'!K55</f>
        <v>972</v>
      </c>
      <c r="E65" s="245">
        <f t="shared" si="0"/>
        <v>224690</v>
      </c>
    </row>
    <row r="66" spans="1:5">
      <c r="A66" s="120" t="s">
        <v>56</v>
      </c>
      <c r="B66" s="243">
        <f>'6.mell.'!T69</f>
        <v>2000</v>
      </c>
      <c r="C66" s="244"/>
      <c r="D66" s="243">
        <v>0</v>
      </c>
      <c r="E66" s="245">
        <f t="shared" si="0"/>
        <v>2000</v>
      </c>
    </row>
    <row r="67" spans="1:5" ht="15.75" thickBot="1">
      <c r="A67" s="121" t="s">
        <v>31</v>
      </c>
      <c r="B67" s="246">
        <f>'6.mell.'!T70</f>
        <v>3832</v>
      </c>
      <c r="C67" s="247"/>
      <c r="D67" s="246">
        <f>'7.mell.'!K57</f>
        <v>300</v>
      </c>
      <c r="E67" s="248">
        <f t="shared" si="0"/>
        <v>4132</v>
      </c>
    </row>
    <row r="68" spans="1:5" ht="15.75" thickBot="1">
      <c r="A68" s="111" t="s">
        <v>57</v>
      </c>
      <c r="B68" s="75">
        <f>'6.mell.'!T71</f>
        <v>391086</v>
      </c>
      <c r="C68" s="84">
        <f>'5. mell.'!E59</f>
        <v>0</v>
      </c>
      <c r="D68" s="74">
        <f>'7.mell.'!K58</f>
        <v>4912</v>
      </c>
      <c r="E68" s="24">
        <f t="shared" ref="E68:E84" si="1">SUM(B68:D68)</f>
        <v>395998</v>
      </c>
    </row>
    <row r="69" spans="1:5">
      <c r="A69" s="124" t="s">
        <v>70</v>
      </c>
      <c r="B69" s="260"/>
      <c r="C69" s="241">
        <f>'5. mell.'!E60</f>
        <v>35689</v>
      </c>
      <c r="D69" s="240">
        <f>'7.mell.'!K64</f>
        <v>12022</v>
      </c>
      <c r="E69" s="252">
        <f t="shared" si="1"/>
        <v>47711</v>
      </c>
    </row>
    <row r="70" spans="1:5">
      <c r="A70" s="120" t="s">
        <v>94</v>
      </c>
      <c r="B70" s="243">
        <f>'6.mell.'!T84</f>
        <v>64058</v>
      </c>
      <c r="C70" s="244">
        <v>0</v>
      </c>
      <c r="D70" s="243">
        <f>'7.mell.'!K63</f>
        <v>67524</v>
      </c>
      <c r="E70" s="245">
        <f t="shared" si="1"/>
        <v>131582</v>
      </c>
    </row>
    <row r="71" spans="1:5">
      <c r="A71" s="120" t="s">
        <v>58</v>
      </c>
      <c r="B71" s="243">
        <f>'6.mell.'!T72</f>
        <v>5676</v>
      </c>
      <c r="C71" s="244">
        <v>0</v>
      </c>
      <c r="D71" s="272">
        <v>0</v>
      </c>
      <c r="E71" s="245">
        <f t="shared" si="1"/>
        <v>5676</v>
      </c>
    </row>
    <row r="72" spans="1:5">
      <c r="A72" s="120" t="s">
        <v>59</v>
      </c>
      <c r="B72" s="243">
        <f>'6.mell.'!T73</f>
        <v>90694</v>
      </c>
      <c r="C72" s="244">
        <v>0</v>
      </c>
      <c r="D72" s="272">
        <v>0</v>
      </c>
      <c r="E72" s="245">
        <f t="shared" si="1"/>
        <v>90694</v>
      </c>
    </row>
    <row r="73" spans="1:5">
      <c r="A73" s="120" t="s">
        <v>60</v>
      </c>
      <c r="B73" s="243">
        <f>'6.mell.'!T74</f>
        <v>89893</v>
      </c>
      <c r="C73" s="244">
        <v>0</v>
      </c>
      <c r="D73" s="272">
        <v>0</v>
      </c>
      <c r="E73" s="245">
        <f t="shared" si="1"/>
        <v>89893</v>
      </c>
    </row>
    <row r="74" spans="1:5">
      <c r="A74" s="120" t="s">
        <v>61</v>
      </c>
      <c r="B74" s="243">
        <f>'6.mell.'!T75</f>
        <v>648000</v>
      </c>
      <c r="C74" s="244">
        <v>0</v>
      </c>
      <c r="D74" s="272">
        <v>0</v>
      </c>
      <c r="E74" s="245">
        <f t="shared" si="1"/>
        <v>648000</v>
      </c>
    </row>
    <row r="75" spans="1:5">
      <c r="A75" s="120" t="s">
        <v>179</v>
      </c>
      <c r="B75" s="243">
        <f>'6.mell.'!T76</f>
        <v>90678</v>
      </c>
      <c r="C75" s="244">
        <v>0</v>
      </c>
      <c r="D75" s="272">
        <v>0</v>
      </c>
      <c r="E75" s="245">
        <f t="shared" si="1"/>
        <v>90678</v>
      </c>
    </row>
    <row r="76" spans="1:5">
      <c r="A76" s="120" t="s">
        <v>62</v>
      </c>
      <c r="B76" s="243">
        <f>'6.mell.'!T77</f>
        <v>1200</v>
      </c>
      <c r="C76" s="244">
        <v>0</v>
      </c>
      <c r="D76" s="272">
        <v>0</v>
      </c>
      <c r="E76" s="245">
        <f t="shared" si="1"/>
        <v>1200</v>
      </c>
    </row>
    <row r="77" spans="1:5">
      <c r="A77" s="120" t="s">
        <v>101</v>
      </c>
      <c r="B77" s="243">
        <f>'6.mell.'!T80</f>
        <v>0</v>
      </c>
      <c r="C77" s="244">
        <v>0</v>
      </c>
      <c r="D77" s="272">
        <v>0</v>
      </c>
      <c r="E77" s="245">
        <f t="shared" si="1"/>
        <v>0</v>
      </c>
    </row>
    <row r="78" spans="1:5" ht="15.75" thickBot="1">
      <c r="A78" s="121" t="s">
        <v>98</v>
      </c>
      <c r="B78" s="246">
        <f>'6.mell.'!T78</f>
        <v>39873</v>
      </c>
      <c r="C78" s="247">
        <v>0</v>
      </c>
      <c r="D78" s="271">
        <v>0</v>
      </c>
      <c r="E78" s="248">
        <f t="shared" si="1"/>
        <v>39873</v>
      </c>
    </row>
    <row r="79" spans="1:5" ht="15.75" thickBot="1">
      <c r="A79" s="122" t="s">
        <v>53</v>
      </c>
      <c r="B79" s="68">
        <f>SUM(B69:B78)</f>
        <v>1030072</v>
      </c>
      <c r="C79" s="68">
        <f t="shared" ref="C79:D79" si="2">SUM(C69:C78)</f>
        <v>35689</v>
      </c>
      <c r="D79" s="68">
        <f t="shared" si="2"/>
        <v>79546</v>
      </c>
      <c r="E79" s="24">
        <f>SUM(E69:E78)</f>
        <v>1145307</v>
      </c>
    </row>
    <row r="80" spans="1:5">
      <c r="A80" s="235" t="s">
        <v>57</v>
      </c>
      <c r="B80" s="240">
        <f>'6.mell.'!T71</f>
        <v>391086</v>
      </c>
      <c r="C80" s="240">
        <v>0</v>
      </c>
      <c r="D80" s="240">
        <v>4912</v>
      </c>
      <c r="E80" s="252">
        <f t="shared" si="1"/>
        <v>395998</v>
      </c>
    </row>
    <row r="81" spans="1:5">
      <c r="A81" s="119" t="s">
        <v>53</v>
      </c>
      <c r="B81" s="243">
        <v>1030072</v>
      </c>
      <c r="C81" s="243">
        <f>'5. mell.'!E63</f>
        <v>35689</v>
      </c>
      <c r="D81" s="243">
        <v>79546</v>
      </c>
      <c r="E81" s="245">
        <f t="shared" si="1"/>
        <v>1145307</v>
      </c>
    </row>
    <row r="82" spans="1:5" ht="15.75" thickBot="1">
      <c r="A82" s="236" t="s">
        <v>213</v>
      </c>
      <c r="B82" s="246">
        <v>14660</v>
      </c>
      <c r="C82" s="246">
        <v>0</v>
      </c>
      <c r="D82" s="246">
        <v>0</v>
      </c>
      <c r="E82" s="248">
        <v>14660</v>
      </c>
    </row>
    <row r="83" spans="1:5" ht="15.75" thickBot="1">
      <c r="A83" s="111" t="s">
        <v>63</v>
      </c>
      <c r="B83" s="11">
        <f>SUM(B80:B82)</f>
        <v>1435818</v>
      </c>
      <c r="C83" s="11">
        <f t="shared" ref="C83:D83" si="3">SUM(C80:C82)</f>
        <v>35689</v>
      </c>
      <c r="D83" s="11">
        <f t="shared" si="3"/>
        <v>84458</v>
      </c>
      <c r="E83" s="24">
        <f>SUM(E80:E82)</f>
        <v>1555965</v>
      </c>
    </row>
    <row r="84" spans="1:5" ht="15.75" thickBot="1">
      <c r="A84" s="122" t="s">
        <v>64</v>
      </c>
      <c r="B84" s="75">
        <f>'6.mell.'!T88</f>
        <v>6</v>
      </c>
      <c r="C84" s="75">
        <v>7</v>
      </c>
      <c r="D84" s="75">
        <f>'7.mell.'!K66</f>
        <v>19</v>
      </c>
      <c r="E84" s="237">
        <f t="shared" si="1"/>
        <v>32</v>
      </c>
    </row>
    <row r="85" spans="1:5">
      <c r="A85" s="56"/>
      <c r="B85" s="48"/>
      <c r="C85" s="48"/>
      <c r="D85" s="48"/>
      <c r="E85" s="48"/>
    </row>
    <row r="86" spans="1:5">
      <c r="A86" s="46"/>
      <c r="B86" s="46"/>
      <c r="C86" s="46"/>
      <c r="D86" s="46"/>
      <c r="E86" s="48"/>
    </row>
    <row r="87" spans="1:5">
      <c r="A87" s="50"/>
      <c r="B87" s="46"/>
      <c r="C87" s="46"/>
      <c r="D87" s="46"/>
      <c r="E87" s="48"/>
    </row>
  </sheetData>
  <phoneticPr fontId="15" type="noConversion"/>
  <pageMargins left="1.69" right="0.7" top="0.59" bottom="0.23" header="0.16" footer="0.17"/>
  <pageSetup paperSize="9" scale="6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73"/>
  <sheetViews>
    <sheetView workbookViewId="0">
      <selection activeCell="F71" sqref="F71"/>
    </sheetView>
  </sheetViews>
  <sheetFormatPr defaultRowHeight="15"/>
  <cols>
    <col min="1" max="1" width="31.85546875" customWidth="1"/>
  </cols>
  <sheetData>
    <row r="1" spans="1:3">
      <c r="A1" s="412"/>
      <c r="B1" s="412"/>
      <c r="C1" s="412"/>
    </row>
    <row r="2" spans="1:3" ht="15.75" thickBot="1">
      <c r="A2" t="s">
        <v>220</v>
      </c>
    </row>
    <row r="3" spans="1:3">
      <c r="A3" s="1" t="s">
        <v>103</v>
      </c>
      <c r="B3" s="97" t="s">
        <v>133</v>
      </c>
      <c r="C3" s="32"/>
    </row>
    <row r="4" spans="1:3" ht="58.5" customHeight="1" thickBot="1">
      <c r="A4" s="65" t="s">
        <v>104</v>
      </c>
      <c r="B4" s="66" t="s">
        <v>105</v>
      </c>
      <c r="C4" s="2" t="s">
        <v>5</v>
      </c>
    </row>
    <row r="5" spans="1:3">
      <c r="A5" s="59" t="s">
        <v>6</v>
      </c>
      <c r="B5" s="30"/>
      <c r="C5" s="61"/>
    </row>
    <row r="6" spans="1:3">
      <c r="A6" s="21" t="s">
        <v>7</v>
      </c>
      <c r="B6" s="6"/>
      <c r="C6" s="45"/>
    </row>
    <row r="7" spans="1:3">
      <c r="A7" s="21" t="s">
        <v>8</v>
      </c>
      <c r="B7" s="6"/>
      <c r="C7" s="45"/>
    </row>
    <row r="8" spans="1:3">
      <c r="A8" s="21" t="s">
        <v>9</v>
      </c>
      <c r="B8" s="6"/>
      <c r="C8" s="45"/>
    </row>
    <row r="9" spans="1:3">
      <c r="A9" s="21" t="s">
        <v>10</v>
      </c>
      <c r="B9" s="6"/>
      <c r="C9" s="45"/>
    </row>
    <row r="10" spans="1:3">
      <c r="A10" s="21" t="s">
        <v>11</v>
      </c>
      <c r="B10" s="6"/>
      <c r="C10" s="45"/>
    </row>
    <row r="11" spans="1:3">
      <c r="A11" s="21" t="s">
        <v>12</v>
      </c>
      <c r="B11" s="6"/>
      <c r="C11" s="45"/>
    </row>
    <row r="12" spans="1:3">
      <c r="A12" s="21" t="s">
        <v>13</v>
      </c>
      <c r="B12" s="6"/>
      <c r="C12" s="45"/>
    </row>
    <row r="13" spans="1:3" ht="15.75" thickBot="1">
      <c r="A13" s="33" t="s">
        <v>14</v>
      </c>
      <c r="B13" s="8"/>
      <c r="C13" s="45"/>
    </row>
    <row r="14" spans="1:3" ht="15.75" thickBot="1">
      <c r="A14" s="60" t="s">
        <v>15</v>
      </c>
      <c r="B14" s="70"/>
      <c r="C14" s="62"/>
    </row>
    <row r="15" spans="1:3">
      <c r="A15" s="13" t="s">
        <v>16</v>
      </c>
      <c r="B15" s="14">
        <f>(B5+B6+B7+B8+B9+B10)*0.24</f>
        <v>0</v>
      </c>
      <c r="C15" s="63">
        <f>SUM(B15:B15)</f>
        <v>0</v>
      </c>
    </row>
    <row r="16" spans="1:3">
      <c r="A16" s="35" t="s">
        <v>17</v>
      </c>
      <c r="B16" s="16">
        <f>(B5+B6+B7+B8+B9+B10)*0.015</f>
        <v>0</v>
      </c>
      <c r="C16" s="63">
        <f>SUM(B16:B16)</f>
        <v>0</v>
      </c>
    </row>
    <row r="17" spans="1:3">
      <c r="A17" s="35" t="s">
        <v>18</v>
      </c>
      <c r="B17" s="16">
        <f>(B5+B6+B7+B8+B9+B10)*0.005</f>
        <v>0</v>
      </c>
      <c r="C17" s="63">
        <f>SUM(B17:B17)</f>
        <v>0</v>
      </c>
    </row>
    <row r="18" spans="1:3" ht="15.75" thickBot="1">
      <c r="A18" s="33" t="s">
        <v>19</v>
      </c>
      <c r="B18" s="18">
        <f>(B5+B6+B7+B8+B9+B10)*0.01</f>
        <v>0</v>
      </c>
      <c r="C18" s="63">
        <f>SUM(B18:B18)</f>
        <v>0</v>
      </c>
    </row>
    <row r="19" spans="1:3" ht="15.75" thickBot="1">
      <c r="A19" s="53" t="s">
        <v>20</v>
      </c>
      <c r="B19" s="69">
        <f>SUM(B15:B18)</f>
        <v>0</v>
      </c>
      <c r="C19" s="64">
        <f>SUM(B19:B19)</f>
        <v>0</v>
      </c>
    </row>
    <row r="20" spans="1:3">
      <c r="A20" s="36" t="s">
        <v>21</v>
      </c>
      <c r="B20" s="3"/>
      <c r="C20" s="5"/>
    </row>
    <row r="21" spans="1:3">
      <c r="A21" s="35" t="s">
        <v>22</v>
      </c>
      <c r="B21" s="6"/>
      <c r="C21" s="22"/>
    </row>
    <row r="22" spans="1:3">
      <c r="A22" s="20" t="s">
        <v>23</v>
      </c>
      <c r="B22" s="6">
        <v>20000</v>
      </c>
      <c r="C22" s="22">
        <v>20000</v>
      </c>
    </row>
    <row r="23" spans="1:3">
      <c r="A23" s="21" t="s">
        <v>75</v>
      </c>
      <c r="B23" s="6"/>
      <c r="C23" s="22">
        <f>SUM(B23:B23)</f>
        <v>0</v>
      </c>
    </row>
    <row r="24" spans="1:3">
      <c r="A24" s="21" t="s">
        <v>74</v>
      </c>
      <c r="B24" s="6"/>
      <c r="C24" s="22">
        <f>SUM(B24:B24)</f>
        <v>0</v>
      </c>
    </row>
    <row r="25" spans="1:3">
      <c r="A25" s="21" t="s">
        <v>76</v>
      </c>
      <c r="B25" s="6"/>
      <c r="C25" s="22">
        <f>SUM(B25:B25)</f>
        <v>0</v>
      </c>
    </row>
    <row r="26" spans="1:3">
      <c r="A26" s="21" t="s">
        <v>24</v>
      </c>
      <c r="B26" s="6"/>
      <c r="C26" s="22"/>
    </row>
    <row r="27" spans="1:3">
      <c r="A27" s="21" t="s">
        <v>25</v>
      </c>
      <c r="B27" s="6"/>
      <c r="C27" s="22"/>
    </row>
    <row r="28" spans="1:3">
      <c r="A28" s="21" t="s">
        <v>77</v>
      </c>
      <c r="B28" s="6"/>
      <c r="C28" s="22">
        <f>SUM(B28:B28)</f>
        <v>0</v>
      </c>
    </row>
    <row r="29" spans="1:3">
      <c r="A29" s="21" t="s">
        <v>26</v>
      </c>
      <c r="B29" s="6"/>
      <c r="C29" s="22">
        <f>SUM(B29:B29)</f>
        <v>0</v>
      </c>
    </row>
    <row r="30" spans="1:3" ht="15.75" thickBot="1">
      <c r="A30" s="33" t="s">
        <v>78</v>
      </c>
      <c r="B30" s="8">
        <v>0</v>
      </c>
      <c r="C30" s="25">
        <f>SUM(B30:B30)</f>
        <v>0</v>
      </c>
    </row>
    <row r="31" spans="1:3" ht="15.75" thickBot="1">
      <c r="A31" s="67" t="s">
        <v>5</v>
      </c>
      <c r="B31" s="68">
        <f>SUM(B20:B30)</f>
        <v>20000</v>
      </c>
      <c r="C31" s="12">
        <f>SUM(C22:C30)</f>
        <v>20000</v>
      </c>
    </row>
    <row r="32" spans="1:3">
      <c r="A32" s="20" t="s">
        <v>27</v>
      </c>
      <c r="B32" s="3"/>
      <c r="C32" s="5"/>
    </row>
    <row r="33" spans="1:3">
      <c r="A33" s="21" t="s">
        <v>79</v>
      </c>
      <c r="B33" s="6">
        <v>80000</v>
      </c>
      <c r="C33" s="22">
        <f>SUM(B33:B33)</f>
        <v>80000</v>
      </c>
    </row>
    <row r="34" spans="1:3">
      <c r="A34" s="21" t="s">
        <v>80</v>
      </c>
      <c r="B34" s="6">
        <v>0</v>
      </c>
      <c r="C34" s="22">
        <f>SUM(B34:B34)</f>
        <v>0</v>
      </c>
    </row>
    <row r="35" spans="1:3">
      <c r="A35" s="21" t="s">
        <v>29</v>
      </c>
      <c r="B35" s="6">
        <v>0</v>
      </c>
      <c r="C35" s="22">
        <f>SUM(B35:B35)</f>
        <v>0</v>
      </c>
    </row>
    <row r="36" spans="1:3">
      <c r="A36" s="21" t="s">
        <v>30</v>
      </c>
      <c r="B36" s="6"/>
      <c r="C36" s="22"/>
    </row>
    <row r="37" spans="1:3">
      <c r="A37" s="21" t="s">
        <v>31</v>
      </c>
      <c r="B37" s="6"/>
      <c r="C37" s="22"/>
    </row>
    <row r="38" spans="1:3">
      <c r="A38" s="21" t="s">
        <v>32</v>
      </c>
      <c r="B38" s="6"/>
      <c r="C38" s="22"/>
    </row>
    <row r="39" spans="1:3">
      <c r="A39" s="21" t="s">
        <v>33</v>
      </c>
      <c r="B39" s="6">
        <v>0</v>
      </c>
      <c r="C39" s="22">
        <f>SUM(B39:B39)</f>
        <v>0</v>
      </c>
    </row>
    <row r="40" spans="1:3">
      <c r="A40" s="21" t="s">
        <v>34</v>
      </c>
      <c r="B40" s="6">
        <v>0</v>
      </c>
      <c r="C40" s="22">
        <f>SUM(B40:B40)</f>
        <v>0</v>
      </c>
    </row>
    <row r="41" spans="1:3">
      <c r="A41" s="21" t="s">
        <v>81</v>
      </c>
      <c r="B41" s="6">
        <v>0</v>
      </c>
      <c r="C41" s="22">
        <f>SUM(B41:B41)</f>
        <v>0</v>
      </c>
    </row>
    <row r="42" spans="1:3">
      <c r="A42" s="21" t="s">
        <v>82</v>
      </c>
      <c r="B42" s="6">
        <v>0</v>
      </c>
      <c r="C42" s="22">
        <f>SUM(B42:B42)</f>
        <v>0</v>
      </c>
    </row>
    <row r="43" spans="1:3">
      <c r="A43" s="21" t="s">
        <v>37</v>
      </c>
      <c r="B43" s="6"/>
      <c r="C43" s="22"/>
    </row>
    <row r="44" spans="1:3" ht="15.75" thickBot="1">
      <c r="A44" s="33" t="s">
        <v>38</v>
      </c>
      <c r="B44" s="8">
        <v>80000</v>
      </c>
      <c r="C44" s="25">
        <v>80000</v>
      </c>
    </row>
    <row r="45" spans="1:3" ht="15.75" thickBot="1">
      <c r="A45" s="67" t="s">
        <v>5</v>
      </c>
      <c r="B45" s="68">
        <f>SUM(B33:B44)</f>
        <v>160000</v>
      </c>
      <c r="C45" s="12">
        <f>SUM(C33:C44)</f>
        <v>160000</v>
      </c>
    </row>
    <row r="46" spans="1:3">
      <c r="A46" s="20" t="s">
        <v>39</v>
      </c>
      <c r="B46" s="3">
        <v>60000</v>
      </c>
      <c r="C46" s="5">
        <v>60000</v>
      </c>
    </row>
    <row r="47" spans="1:3">
      <c r="A47" s="21" t="s">
        <v>40</v>
      </c>
      <c r="B47" s="6">
        <v>100000</v>
      </c>
      <c r="C47" s="22">
        <v>100000</v>
      </c>
    </row>
    <row r="48" spans="1:3">
      <c r="A48" s="21" t="s">
        <v>41</v>
      </c>
      <c r="B48" s="6"/>
      <c r="C48" s="22"/>
    </row>
    <row r="49" spans="1:3" ht="15.75" thickBot="1">
      <c r="A49" s="33" t="s">
        <v>83</v>
      </c>
      <c r="B49" s="8">
        <v>70000</v>
      </c>
      <c r="C49" s="25">
        <f>SUM(B49:B49)</f>
        <v>70000</v>
      </c>
    </row>
    <row r="50" spans="1:3" ht="15.75" thickBot="1">
      <c r="A50" s="67" t="s">
        <v>5</v>
      </c>
      <c r="B50" s="68"/>
      <c r="C50" s="12"/>
    </row>
    <row r="51" spans="1:3">
      <c r="A51" s="20" t="s">
        <v>42</v>
      </c>
      <c r="B51" s="3"/>
      <c r="C51" s="5"/>
    </row>
    <row r="52" spans="1:3" ht="15.75" thickBot="1">
      <c r="A52" s="33" t="s">
        <v>43</v>
      </c>
      <c r="B52" s="8"/>
      <c r="C52" s="25"/>
    </row>
    <row r="53" spans="1:3" ht="15.75" thickBot="1">
      <c r="A53" s="67" t="s">
        <v>5</v>
      </c>
      <c r="B53" s="68">
        <v>230000</v>
      </c>
      <c r="C53" s="12">
        <v>230000</v>
      </c>
    </row>
    <row r="54" spans="1:3" ht="15.75" thickBot="1">
      <c r="A54" s="53" t="s">
        <v>45</v>
      </c>
      <c r="B54" s="70">
        <v>410000</v>
      </c>
      <c r="C54" s="12">
        <v>410000</v>
      </c>
    </row>
    <row r="55" spans="1:3" ht="15.75" thickBot="1">
      <c r="A55" s="53" t="s">
        <v>48</v>
      </c>
      <c r="B55" s="29"/>
      <c r="C55" s="12"/>
    </row>
    <row r="56" spans="1:3">
      <c r="A56" s="13" t="s">
        <v>15</v>
      </c>
      <c r="B56" s="3"/>
      <c r="C56" s="5"/>
    </row>
    <row r="57" spans="1:3">
      <c r="A57" s="27" t="s">
        <v>49</v>
      </c>
      <c r="B57" s="26"/>
      <c r="C57" s="17"/>
    </row>
    <row r="58" spans="1:3">
      <c r="A58" s="27" t="s">
        <v>50</v>
      </c>
      <c r="B58" s="6"/>
      <c r="C58" s="22"/>
    </row>
    <row r="59" spans="1:3" ht="15.75" thickBot="1">
      <c r="A59" s="38" t="s">
        <v>48</v>
      </c>
      <c r="B59" s="8"/>
      <c r="C59" s="25"/>
    </row>
    <row r="60" spans="1:3" ht="15.75" thickBot="1">
      <c r="A60" s="54" t="s">
        <v>51</v>
      </c>
      <c r="B60" s="69">
        <v>410000</v>
      </c>
      <c r="C60" s="19">
        <v>410000</v>
      </c>
    </row>
    <row r="61" spans="1:3">
      <c r="A61" s="41" t="s">
        <v>52</v>
      </c>
      <c r="B61" s="3"/>
      <c r="C61" s="5"/>
    </row>
    <row r="62" spans="1:3">
      <c r="A62" s="15" t="s">
        <v>53</v>
      </c>
      <c r="B62" s="6"/>
      <c r="C62" s="22"/>
    </row>
    <row r="63" spans="1:3">
      <c r="A63" s="40" t="s">
        <v>55</v>
      </c>
      <c r="B63" s="6"/>
      <c r="C63" s="22"/>
    </row>
    <row r="64" spans="1:3">
      <c r="A64" s="40" t="s">
        <v>56</v>
      </c>
      <c r="B64" s="6"/>
      <c r="C64" s="22"/>
    </row>
    <row r="65" spans="1:3" ht="15.75" thickBot="1">
      <c r="A65" s="38" t="s">
        <v>31</v>
      </c>
      <c r="B65" s="8"/>
      <c r="C65" s="25"/>
    </row>
    <row r="66" spans="1:3" ht="15.75" thickBot="1">
      <c r="A66" s="55" t="s">
        <v>57</v>
      </c>
      <c r="B66" s="70"/>
      <c r="C66" s="12"/>
    </row>
    <row r="67" spans="1:3">
      <c r="A67" s="80" t="s">
        <v>100</v>
      </c>
      <c r="B67" s="79"/>
      <c r="C67" s="31"/>
    </row>
    <row r="68" spans="1:3" ht="15.75" thickBot="1">
      <c r="A68" s="39"/>
      <c r="B68" s="23">
        <v>270710</v>
      </c>
      <c r="C68" s="31">
        <v>270710</v>
      </c>
    </row>
    <row r="69" spans="1:3" ht="15.75" thickBot="1">
      <c r="A69" s="54" t="s">
        <v>53</v>
      </c>
      <c r="B69" s="29"/>
      <c r="C69" s="12"/>
    </row>
    <row r="70" spans="1:3">
      <c r="A70" s="37" t="s">
        <v>57</v>
      </c>
      <c r="B70" s="3"/>
      <c r="C70" s="5"/>
    </row>
    <row r="71" spans="1:3" ht="15.75" thickBot="1">
      <c r="A71" s="42" t="s">
        <v>53</v>
      </c>
      <c r="B71" s="8">
        <v>140000</v>
      </c>
      <c r="C71" s="25">
        <v>140000</v>
      </c>
    </row>
    <row r="72" spans="1:3" ht="15.75" thickBot="1">
      <c r="A72" s="55" t="s">
        <v>63</v>
      </c>
      <c r="B72" s="70">
        <v>410710</v>
      </c>
      <c r="C72" s="12">
        <v>41710</v>
      </c>
    </row>
    <row r="73" spans="1:3" ht="15.75" thickBot="1">
      <c r="A73" s="54" t="s">
        <v>64</v>
      </c>
      <c r="B73" s="29"/>
      <c r="C73" s="12"/>
    </row>
  </sheetData>
  <mergeCells count="1">
    <mergeCell ref="A1:C1"/>
  </mergeCells>
  <phoneticPr fontId="15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4:I51"/>
  <sheetViews>
    <sheetView workbookViewId="0">
      <selection activeCell="A4" sqref="A4:F4"/>
    </sheetView>
  </sheetViews>
  <sheetFormatPr defaultRowHeight="12.75"/>
  <cols>
    <col min="1" max="1" width="34" style="175" customWidth="1"/>
    <col min="2" max="2" width="0.28515625" style="175" hidden="1" customWidth="1"/>
    <col min="3" max="3" width="18.5703125" style="175" bestFit="1" customWidth="1"/>
    <col min="4" max="4" width="11.5703125" style="175" customWidth="1"/>
    <col min="5" max="5" width="12.85546875" style="175" customWidth="1"/>
    <col min="6" max="6" width="12.5703125" style="175" bestFit="1" customWidth="1"/>
    <col min="7" max="7" width="11" style="175" customWidth="1"/>
    <col min="8" max="8" width="10.85546875" style="175" customWidth="1"/>
    <col min="9" max="9" width="9.140625" style="175"/>
    <col min="10" max="10" width="9.85546875" style="175" customWidth="1"/>
    <col min="11" max="258" width="9.140625" style="175"/>
    <col min="259" max="259" width="42.85546875" style="175" bestFit="1" customWidth="1"/>
    <col min="260" max="260" width="0.28515625" style="175" customWidth="1"/>
    <col min="261" max="261" width="18.5703125" style="175" bestFit="1" customWidth="1"/>
    <col min="262" max="262" width="44" style="175" customWidth="1"/>
    <col min="263" max="514" width="9.140625" style="175"/>
    <col min="515" max="515" width="42.85546875" style="175" bestFit="1" customWidth="1"/>
    <col min="516" max="516" width="0.28515625" style="175" customWidth="1"/>
    <col min="517" max="517" width="18.5703125" style="175" bestFit="1" customWidth="1"/>
    <col min="518" max="518" width="44" style="175" customWidth="1"/>
    <col min="519" max="770" width="9.140625" style="175"/>
    <col min="771" max="771" width="42.85546875" style="175" bestFit="1" customWidth="1"/>
    <col min="772" max="772" width="0.28515625" style="175" customWidth="1"/>
    <col min="773" max="773" width="18.5703125" style="175" bestFit="1" customWidth="1"/>
    <col min="774" max="774" width="44" style="175" customWidth="1"/>
    <col min="775" max="1026" width="9.140625" style="175"/>
    <col min="1027" max="1027" width="42.85546875" style="175" bestFit="1" customWidth="1"/>
    <col min="1028" max="1028" width="0.28515625" style="175" customWidth="1"/>
    <col min="1029" max="1029" width="18.5703125" style="175" bestFit="1" customWidth="1"/>
    <col min="1030" max="1030" width="44" style="175" customWidth="1"/>
    <col min="1031" max="1282" width="9.140625" style="175"/>
    <col min="1283" max="1283" width="42.85546875" style="175" bestFit="1" customWidth="1"/>
    <col min="1284" max="1284" width="0.28515625" style="175" customWidth="1"/>
    <col min="1285" max="1285" width="18.5703125" style="175" bestFit="1" customWidth="1"/>
    <col min="1286" max="1286" width="44" style="175" customWidth="1"/>
    <col min="1287" max="1538" width="9.140625" style="175"/>
    <col min="1539" max="1539" width="42.85546875" style="175" bestFit="1" customWidth="1"/>
    <col min="1540" max="1540" width="0.28515625" style="175" customWidth="1"/>
    <col min="1541" max="1541" width="18.5703125" style="175" bestFit="1" customWidth="1"/>
    <col min="1542" max="1542" width="44" style="175" customWidth="1"/>
    <col min="1543" max="1794" width="9.140625" style="175"/>
    <col min="1795" max="1795" width="42.85546875" style="175" bestFit="1" customWidth="1"/>
    <col min="1796" max="1796" width="0.28515625" style="175" customWidth="1"/>
    <col min="1797" max="1797" width="18.5703125" style="175" bestFit="1" customWidth="1"/>
    <col min="1798" max="1798" width="44" style="175" customWidth="1"/>
    <col min="1799" max="2050" width="9.140625" style="175"/>
    <col min="2051" max="2051" width="42.85546875" style="175" bestFit="1" customWidth="1"/>
    <col min="2052" max="2052" width="0.28515625" style="175" customWidth="1"/>
    <col min="2053" max="2053" width="18.5703125" style="175" bestFit="1" customWidth="1"/>
    <col min="2054" max="2054" width="44" style="175" customWidth="1"/>
    <col min="2055" max="2306" width="9.140625" style="175"/>
    <col min="2307" max="2307" width="42.85546875" style="175" bestFit="1" customWidth="1"/>
    <col min="2308" max="2308" width="0.28515625" style="175" customWidth="1"/>
    <col min="2309" max="2309" width="18.5703125" style="175" bestFit="1" customWidth="1"/>
    <col min="2310" max="2310" width="44" style="175" customWidth="1"/>
    <col min="2311" max="2562" width="9.140625" style="175"/>
    <col min="2563" max="2563" width="42.85546875" style="175" bestFit="1" customWidth="1"/>
    <col min="2564" max="2564" width="0.28515625" style="175" customWidth="1"/>
    <col min="2565" max="2565" width="18.5703125" style="175" bestFit="1" customWidth="1"/>
    <col min="2566" max="2566" width="44" style="175" customWidth="1"/>
    <col min="2567" max="2818" width="9.140625" style="175"/>
    <col min="2819" max="2819" width="42.85546875" style="175" bestFit="1" customWidth="1"/>
    <col min="2820" max="2820" width="0.28515625" style="175" customWidth="1"/>
    <col min="2821" max="2821" width="18.5703125" style="175" bestFit="1" customWidth="1"/>
    <col min="2822" max="2822" width="44" style="175" customWidth="1"/>
    <col min="2823" max="3074" width="9.140625" style="175"/>
    <col min="3075" max="3075" width="42.85546875" style="175" bestFit="1" customWidth="1"/>
    <col min="3076" max="3076" width="0.28515625" style="175" customWidth="1"/>
    <col min="3077" max="3077" width="18.5703125" style="175" bestFit="1" customWidth="1"/>
    <col min="3078" max="3078" width="44" style="175" customWidth="1"/>
    <col min="3079" max="3330" width="9.140625" style="175"/>
    <col min="3331" max="3331" width="42.85546875" style="175" bestFit="1" customWidth="1"/>
    <col min="3332" max="3332" width="0.28515625" style="175" customWidth="1"/>
    <col min="3333" max="3333" width="18.5703125" style="175" bestFit="1" customWidth="1"/>
    <col min="3334" max="3334" width="44" style="175" customWidth="1"/>
    <col min="3335" max="3586" width="9.140625" style="175"/>
    <col min="3587" max="3587" width="42.85546875" style="175" bestFit="1" customWidth="1"/>
    <col min="3588" max="3588" width="0.28515625" style="175" customWidth="1"/>
    <col min="3589" max="3589" width="18.5703125" style="175" bestFit="1" customWidth="1"/>
    <col min="3590" max="3590" width="44" style="175" customWidth="1"/>
    <col min="3591" max="3842" width="9.140625" style="175"/>
    <col min="3843" max="3843" width="42.85546875" style="175" bestFit="1" customWidth="1"/>
    <col min="3844" max="3844" width="0.28515625" style="175" customWidth="1"/>
    <col min="3845" max="3845" width="18.5703125" style="175" bestFit="1" customWidth="1"/>
    <col min="3846" max="3846" width="44" style="175" customWidth="1"/>
    <col min="3847" max="4098" width="9.140625" style="175"/>
    <col min="4099" max="4099" width="42.85546875" style="175" bestFit="1" customWidth="1"/>
    <col min="4100" max="4100" width="0.28515625" style="175" customWidth="1"/>
    <col min="4101" max="4101" width="18.5703125" style="175" bestFit="1" customWidth="1"/>
    <col min="4102" max="4102" width="44" style="175" customWidth="1"/>
    <col min="4103" max="4354" width="9.140625" style="175"/>
    <col min="4355" max="4355" width="42.85546875" style="175" bestFit="1" customWidth="1"/>
    <col min="4356" max="4356" width="0.28515625" style="175" customWidth="1"/>
    <col min="4357" max="4357" width="18.5703125" style="175" bestFit="1" customWidth="1"/>
    <col min="4358" max="4358" width="44" style="175" customWidth="1"/>
    <col min="4359" max="4610" width="9.140625" style="175"/>
    <col min="4611" max="4611" width="42.85546875" style="175" bestFit="1" customWidth="1"/>
    <col min="4612" max="4612" width="0.28515625" style="175" customWidth="1"/>
    <col min="4613" max="4613" width="18.5703125" style="175" bestFit="1" customWidth="1"/>
    <col min="4614" max="4614" width="44" style="175" customWidth="1"/>
    <col min="4615" max="4866" width="9.140625" style="175"/>
    <col min="4867" max="4867" width="42.85546875" style="175" bestFit="1" customWidth="1"/>
    <col min="4868" max="4868" width="0.28515625" style="175" customWidth="1"/>
    <col min="4869" max="4869" width="18.5703125" style="175" bestFit="1" customWidth="1"/>
    <col min="4870" max="4870" width="44" style="175" customWidth="1"/>
    <col min="4871" max="5122" width="9.140625" style="175"/>
    <col min="5123" max="5123" width="42.85546875" style="175" bestFit="1" customWidth="1"/>
    <col min="5124" max="5124" width="0.28515625" style="175" customWidth="1"/>
    <col min="5125" max="5125" width="18.5703125" style="175" bestFit="1" customWidth="1"/>
    <col min="5126" max="5126" width="44" style="175" customWidth="1"/>
    <col min="5127" max="5378" width="9.140625" style="175"/>
    <col min="5379" max="5379" width="42.85546875" style="175" bestFit="1" customWidth="1"/>
    <col min="5380" max="5380" width="0.28515625" style="175" customWidth="1"/>
    <col min="5381" max="5381" width="18.5703125" style="175" bestFit="1" customWidth="1"/>
    <col min="5382" max="5382" width="44" style="175" customWidth="1"/>
    <col min="5383" max="5634" width="9.140625" style="175"/>
    <col min="5635" max="5635" width="42.85546875" style="175" bestFit="1" customWidth="1"/>
    <col min="5636" max="5636" width="0.28515625" style="175" customWidth="1"/>
    <col min="5637" max="5637" width="18.5703125" style="175" bestFit="1" customWidth="1"/>
    <col min="5638" max="5638" width="44" style="175" customWidth="1"/>
    <col min="5639" max="5890" width="9.140625" style="175"/>
    <col min="5891" max="5891" width="42.85546875" style="175" bestFit="1" customWidth="1"/>
    <col min="5892" max="5892" width="0.28515625" style="175" customWidth="1"/>
    <col min="5893" max="5893" width="18.5703125" style="175" bestFit="1" customWidth="1"/>
    <col min="5894" max="5894" width="44" style="175" customWidth="1"/>
    <col min="5895" max="6146" width="9.140625" style="175"/>
    <col min="6147" max="6147" width="42.85546875" style="175" bestFit="1" customWidth="1"/>
    <col min="6148" max="6148" width="0.28515625" style="175" customWidth="1"/>
    <col min="6149" max="6149" width="18.5703125" style="175" bestFit="1" customWidth="1"/>
    <col min="6150" max="6150" width="44" style="175" customWidth="1"/>
    <col min="6151" max="6402" width="9.140625" style="175"/>
    <col min="6403" max="6403" width="42.85546875" style="175" bestFit="1" customWidth="1"/>
    <col min="6404" max="6404" width="0.28515625" style="175" customWidth="1"/>
    <col min="6405" max="6405" width="18.5703125" style="175" bestFit="1" customWidth="1"/>
    <col min="6406" max="6406" width="44" style="175" customWidth="1"/>
    <col min="6407" max="6658" width="9.140625" style="175"/>
    <col min="6659" max="6659" width="42.85546875" style="175" bestFit="1" customWidth="1"/>
    <col min="6660" max="6660" width="0.28515625" style="175" customWidth="1"/>
    <col min="6661" max="6661" width="18.5703125" style="175" bestFit="1" customWidth="1"/>
    <col min="6662" max="6662" width="44" style="175" customWidth="1"/>
    <col min="6663" max="6914" width="9.140625" style="175"/>
    <col min="6915" max="6915" width="42.85546875" style="175" bestFit="1" customWidth="1"/>
    <col min="6916" max="6916" width="0.28515625" style="175" customWidth="1"/>
    <col min="6917" max="6917" width="18.5703125" style="175" bestFit="1" customWidth="1"/>
    <col min="6918" max="6918" width="44" style="175" customWidth="1"/>
    <col min="6919" max="7170" width="9.140625" style="175"/>
    <col min="7171" max="7171" width="42.85546875" style="175" bestFit="1" customWidth="1"/>
    <col min="7172" max="7172" width="0.28515625" style="175" customWidth="1"/>
    <col min="7173" max="7173" width="18.5703125" style="175" bestFit="1" customWidth="1"/>
    <col min="7174" max="7174" width="44" style="175" customWidth="1"/>
    <col min="7175" max="7426" width="9.140625" style="175"/>
    <col min="7427" max="7427" width="42.85546875" style="175" bestFit="1" customWidth="1"/>
    <col min="7428" max="7428" width="0.28515625" style="175" customWidth="1"/>
    <col min="7429" max="7429" width="18.5703125" style="175" bestFit="1" customWidth="1"/>
    <col min="7430" max="7430" width="44" style="175" customWidth="1"/>
    <col min="7431" max="7682" width="9.140625" style="175"/>
    <col min="7683" max="7683" width="42.85546875" style="175" bestFit="1" customWidth="1"/>
    <col min="7684" max="7684" width="0.28515625" style="175" customWidth="1"/>
    <col min="7685" max="7685" width="18.5703125" style="175" bestFit="1" customWidth="1"/>
    <col min="7686" max="7686" width="44" style="175" customWidth="1"/>
    <col min="7687" max="7938" width="9.140625" style="175"/>
    <col min="7939" max="7939" width="42.85546875" style="175" bestFit="1" customWidth="1"/>
    <col min="7940" max="7940" width="0.28515625" style="175" customWidth="1"/>
    <col min="7941" max="7941" width="18.5703125" style="175" bestFit="1" customWidth="1"/>
    <col min="7942" max="7942" width="44" style="175" customWidth="1"/>
    <col min="7943" max="8194" width="9.140625" style="175"/>
    <col min="8195" max="8195" width="42.85546875" style="175" bestFit="1" customWidth="1"/>
    <col min="8196" max="8196" width="0.28515625" style="175" customWidth="1"/>
    <col min="8197" max="8197" width="18.5703125" style="175" bestFit="1" customWidth="1"/>
    <col min="8198" max="8198" width="44" style="175" customWidth="1"/>
    <col min="8199" max="8450" width="9.140625" style="175"/>
    <col min="8451" max="8451" width="42.85546875" style="175" bestFit="1" customWidth="1"/>
    <col min="8452" max="8452" width="0.28515625" style="175" customWidth="1"/>
    <col min="8453" max="8453" width="18.5703125" style="175" bestFit="1" customWidth="1"/>
    <col min="8454" max="8454" width="44" style="175" customWidth="1"/>
    <col min="8455" max="8706" width="9.140625" style="175"/>
    <col min="8707" max="8707" width="42.85546875" style="175" bestFit="1" customWidth="1"/>
    <col min="8708" max="8708" width="0.28515625" style="175" customWidth="1"/>
    <col min="8709" max="8709" width="18.5703125" style="175" bestFit="1" customWidth="1"/>
    <col min="8710" max="8710" width="44" style="175" customWidth="1"/>
    <col min="8711" max="8962" width="9.140625" style="175"/>
    <col min="8963" max="8963" width="42.85546875" style="175" bestFit="1" customWidth="1"/>
    <col min="8964" max="8964" width="0.28515625" style="175" customWidth="1"/>
    <col min="8965" max="8965" width="18.5703125" style="175" bestFit="1" customWidth="1"/>
    <col min="8966" max="8966" width="44" style="175" customWidth="1"/>
    <col min="8967" max="9218" width="9.140625" style="175"/>
    <col min="9219" max="9219" width="42.85546875" style="175" bestFit="1" customWidth="1"/>
    <col min="9220" max="9220" width="0.28515625" style="175" customWidth="1"/>
    <col min="9221" max="9221" width="18.5703125" style="175" bestFit="1" customWidth="1"/>
    <col min="9222" max="9222" width="44" style="175" customWidth="1"/>
    <col min="9223" max="9474" width="9.140625" style="175"/>
    <col min="9475" max="9475" width="42.85546875" style="175" bestFit="1" customWidth="1"/>
    <col min="9476" max="9476" width="0.28515625" style="175" customWidth="1"/>
    <col min="9477" max="9477" width="18.5703125" style="175" bestFit="1" customWidth="1"/>
    <col min="9478" max="9478" width="44" style="175" customWidth="1"/>
    <col min="9479" max="9730" width="9.140625" style="175"/>
    <col min="9731" max="9731" width="42.85546875" style="175" bestFit="1" customWidth="1"/>
    <col min="9732" max="9732" width="0.28515625" style="175" customWidth="1"/>
    <col min="9733" max="9733" width="18.5703125" style="175" bestFit="1" customWidth="1"/>
    <col min="9734" max="9734" width="44" style="175" customWidth="1"/>
    <col min="9735" max="9986" width="9.140625" style="175"/>
    <col min="9987" max="9987" width="42.85546875" style="175" bestFit="1" customWidth="1"/>
    <col min="9988" max="9988" width="0.28515625" style="175" customWidth="1"/>
    <col min="9989" max="9989" width="18.5703125" style="175" bestFit="1" customWidth="1"/>
    <col min="9990" max="9990" width="44" style="175" customWidth="1"/>
    <col min="9991" max="10242" width="9.140625" style="175"/>
    <col min="10243" max="10243" width="42.85546875" style="175" bestFit="1" customWidth="1"/>
    <col min="10244" max="10244" width="0.28515625" style="175" customWidth="1"/>
    <col min="10245" max="10245" width="18.5703125" style="175" bestFit="1" customWidth="1"/>
    <col min="10246" max="10246" width="44" style="175" customWidth="1"/>
    <col min="10247" max="10498" width="9.140625" style="175"/>
    <col min="10499" max="10499" width="42.85546875" style="175" bestFit="1" customWidth="1"/>
    <col min="10500" max="10500" width="0.28515625" style="175" customWidth="1"/>
    <col min="10501" max="10501" width="18.5703125" style="175" bestFit="1" customWidth="1"/>
    <col min="10502" max="10502" width="44" style="175" customWidth="1"/>
    <col min="10503" max="10754" width="9.140625" style="175"/>
    <col min="10755" max="10755" width="42.85546875" style="175" bestFit="1" customWidth="1"/>
    <col min="10756" max="10756" width="0.28515625" style="175" customWidth="1"/>
    <col min="10757" max="10757" width="18.5703125" style="175" bestFit="1" customWidth="1"/>
    <col min="10758" max="10758" width="44" style="175" customWidth="1"/>
    <col min="10759" max="11010" width="9.140625" style="175"/>
    <col min="11011" max="11011" width="42.85546875" style="175" bestFit="1" customWidth="1"/>
    <col min="11012" max="11012" width="0.28515625" style="175" customWidth="1"/>
    <col min="11013" max="11013" width="18.5703125" style="175" bestFit="1" customWidth="1"/>
    <col min="11014" max="11014" width="44" style="175" customWidth="1"/>
    <col min="11015" max="11266" width="9.140625" style="175"/>
    <col min="11267" max="11267" width="42.85546875" style="175" bestFit="1" customWidth="1"/>
    <col min="11268" max="11268" width="0.28515625" style="175" customWidth="1"/>
    <col min="11269" max="11269" width="18.5703125" style="175" bestFit="1" customWidth="1"/>
    <col min="11270" max="11270" width="44" style="175" customWidth="1"/>
    <col min="11271" max="11522" width="9.140625" style="175"/>
    <col min="11523" max="11523" width="42.85546875" style="175" bestFit="1" customWidth="1"/>
    <col min="11524" max="11524" width="0.28515625" style="175" customWidth="1"/>
    <col min="11525" max="11525" width="18.5703125" style="175" bestFit="1" customWidth="1"/>
    <col min="11526" max="11526" width="44" style="175" customWidth="1"/>
    <col min="11527" max="11778" width="9.140625" style="175"/>
    <col min="11779" max="11779" width="42.85546875" style="175" bestFit="1" customWidth="1"/>
    <col min="11780" max="11780" width="0.28515625" style="175" customWidth="1"/>
    <col min="11781" max="11781" width="18.5703125" style="175" bestFit="1" customWidth="1"/>
    <col min="11782" max="11782" width="44" style="175" customWidth="1"/>
    <col min="11783" max="12034" width="9.140625" style="175"/>
    <col min="12035" max="12035" width="42.85546875" style="175" bestFit="1" customWidth="1"/>
    <col min="12036" max="12036" width="0.28515625" style="175" customWidth="1"/>
    <col min="12037" max="12037" width="18.5703125" style="175" bestFit="1" customWidth="1"/>
    <col min="12038" max="12038" width="44" style="175" customWidth="1"/>
    <col min="12039" max="12290" width="9.140625" style="175"/>
    <col min="12291" max="12291" width="42.85546875" style="175" bestFit="1" customWidth="1"/>
    <col min="12292" max="12292" width="0.28515625" style="175" customWidth="1"/>
    <col min="12293" max="12293" width="18.5703125" style="175" bestFit="1" customWidth="1"/>
    <col min="12294" max="12294" width="44" style="175" customWidth="1"/>
    <col min="12295" max="12546" width="9.140625" style="175"/>
    <col min="12547" max="12547" width="42.85546875" style="175" bestFit="1" customWidth="1"/>
    <col min="12548" max="12548" width="0.28515625" style="175" customWidth="1"/>
    <col min="12549" max="12549" width="18.5703125" style="175" bestFit="1" customWidth="1"/>
    <col min="12550" max="12550" width="44" style="175" customWidth="1"/>
    <col min="12551" max="12802" width="9.140625" style="175"/>
    <col min="12803" max="12803" width="42.85546875" style="175" bestFit="1" customWidth="1"/>
    <col min="12804" max="12804" width="0.28515625" style="175" customWidth="1"/>
    <col min="12805" max="12805" width="18.5703125" style="175" bestFit="1" customWidth="1"/>
    <col min="12806" max="12806" width="44" style="175" customWidth="1"/>
    <col min="12807" max="13058" width="9.140625" style="175"/>
    <col min="13059" max="13059" width="42.85546875" style="175" bestFit="1" customWidth="1"/>
    <col min="13060" max="13060" width="0.28515625" style="175" customWidth="1"/>
    <col min="13061" max="13061" width="18.5703125" style="175" bestFit="1" customWidth="1"/>
    <col min="13062" max="13062" width="44" style="175" customWidth="1"/>
    <col min="13063" max="13314" width="9.140625" style="175"/>
    <col min="13315" max="13315" width="42.85546875" style="175" bestFit="1" customWidth="1"/>
    <col min="13316" max="13316" width="0.28515625" style="175" customWidth="1"/>
    <col min="13317" max="13317" width="18.5703125" style="175" bestFit="1" customWidth="1"/>
    <col min="13318" max="13318" width="44" style="175" customWidth="1"/>
    <col min="13319" max="13570" width="9.140625" style="175"/>
    <col min="13571" max="13571" width="42.85546875" style="175" bestFit="1" customWidth="1"/>
    <col min="13572" max="13572" width="0.28515625" style="175" customWidth="1"/>
    <col min="13573" max="13573" width="18.5703125" style="175" bestFit="1" customWidth="1"/>
    <col min="13574" max="13574" width="44" style="175" customWidth="1"/>
    <col min="13575" max="13826" width="9.140625" style="175"/>
    <col min="13827" max="13827" width="42.85546875" style="175" bestFit="1" customWidth="1"/>
    <col min="13828" max="13828" width="0.28515625" style="175" customWidth="1"/>
    <col min="13829" max="13829" width="18.5703125" style="175" bestFit="1" customWidth="1"/>
    <col min="13830" max="13830" width="44" style="175" customWidth="1"/>
    <col min="13831" max="14082" width="9.140625" style="175"/>
    <col min="14083" max="14083" width="42.85546875" style="175" bestFit="1" customWidth="1"/>
    <col min="14084" max="14084" width="0.28515625" style="175" customWidth="1"/>
    <col min="14085" max="14085" width="18.5703125" style="175" bestFit="1" customWidth="1"/>
    <col min="14086" max="14086" width="44" style="175" customWidth="1"/>
    <col min="14087" max="14338" width="9.140625" style="175"/>
    <col min="14339" max="14339" width="42.85546875" style="175" bestFit="1" customWidth="1"/>
    <col min="14340" max="14340" width="0.28515625" style="175" customWidth="1"/>
    <col min="14341" max="14341" width="18.5703125" style="175" bestFit="1" customWidth="1"/>
    <col min="14342" max="14342" width="44" style="175" customWidth="1"/>
    <col min="14343" max="14594" width="9.140625" style="175"/>
    <col min="14595" max="14595" width="42.85546875" style="175" bestFit="1" customWidth="1"/>
    <col min="14596" max="14596" width="0.28515625" style="175" customWidth="1"/>
    <col min="14597" max="14597" width="18.5703125" style="175" bestFit="1" customWidth="1"/>
    <col min="14598" max="14598" width="44" style="175" customWidth="1"/>
    <col min="14599" max="14850" width="9.140625" style="175"/>
    <col min="14851" max="14851" width="42.85546875" style="175" bestFit="1" customWidth="1"/>
    <col min="14852" max="14852" width="0.28515625" style="175" customWidth="1"/>
    <col min="14853" max="14853" width="18.5703125" style="175" bestFit="1" customWidth="1"/>
    <col min="14854" max="14854" width="44" style="175" customWidth="1"/>
    <col min="14855" max="15106" width="9.140625" style="175"/>
    <col min="15107" max="15107" width="42.85546875" style="175" bestFit="1" customWidth="1"/>
    <col min="15108" max="15108" width="0.28515625" style="175" customWidth="1"/>
    <col min="15109" max="15109" width="18.5703125" style="175" bestFit="1" customWidth="1"/>
    <col min="15110" max="15110" width="44" style="175" customWidth="1"/>
    <col min="15111" max="15362" width="9.140625" style="175"/>
    <col min="15363" max="15363" width="42.85546875" style="175" bestFit="1" customWidth="1"/>
    <col min="15364" max="15364" width="0.28515625" style="175" customWidth="1"/>
    <col min="15365" max="15365" width="18.5703125" style="175" bestFit="1" customWidth="1"/>
    <col min="15366" max="15366" width="44" style="175" customWidth="1"/>
    <col min="15367" max="15618" width="9.140625" style="175"/>
    <col min="15619" max="15619" width="42.85546875" style="175" bestFit="1" customWidth="1"/>
    <col min="15620" max="15620" width="0.28515625" style="175" customWidth="1"/>
    <col min="15621" max="15621" width="18.5703125" style="175" bestFit="1" customWidth="1"/>
    <col min="15622" max="15622" width="44" style="175" customWidth="1"/>
    <col min="15623" max="15874" width="9.140625" style="175"/>
    <col min="15875" max="15875" width="42.85546875" style="175" bestFit="1" customWidth="1"/>
    <col min="15876" max="15876" width="0.28515625" style="175" customWidth="1"/>
    <col min="15877" max="15877" width="18.5703125" style="175" bestFit="1" customWidth="1"/>
    <col min="15878" max="15878" width="44" style="175" customWidth="1"/>
    <col min="15879" max="16130" width="9.140625" style="175"/>
    <col min="16131" max="16131" width="42.85546875" style="175" bestFit="1" customWidth="1"/>
    <col min="16132" max="16132" width="0.28515625" style="175" customWidth="1"/>
    <col min="16133" max="16133" width="18.5703125" style="175" bestFit="1" customWidth="1"/>
    <col min="16134" max="16134" width="44" style="175" customWidth="1"/>
    <col min="16135" max="16384" width="9.140625" style="175"/>
  </cols>
  <sheetData>
    <row r="4" spans="1:9">
      <c r="A4" s="420" t="s">
        <v>216</v>
      </c>
      <c r="B4" s="420"/>
      <c r="C4" s="420"/>
      <c r="D4" s="420"/>
      <c r="E4" s="420"/>
      <c r="F4" s="420"/>
    </row>
    <row r="6" spans="1:9">
      <c r="C6" s="421" t="s">
        <v>194</v>
      </c>
      <c r="D6" s="421"/>
      <c r="E6" s="421"/>
      <c r="F6" s="421"/>
    </row>
    <row r="7" spans="1:9">
      <c r="C7" s="176"/>
      <c r="D7" s="176"/>
      <c r="E7" s="176"/>
      <c r="F7" s="176"/>
    </row>
    <row r="8" spans="1:9">
      <c r="C8" s="176"/>
      <c r="D8" s="176"/>
      <c r="E8" s="176"/>
      <c r="F8" s="176"/>
    </row>
    <row r="9" spans="1:9">
      <c r="C9" s="176"/>
      <c r="D9" s="176"/>
      <c r="E9" s="176"/>
      <c r="F9" s="176"/>
    </row>
    <row r="10" spans="1:9">
      <c r="A10" s="198" t="s">
        <v>199</v>
      </c>
      <c r="C10" s="176"/>
      <c r="D10" s="176"/>
      <c r="E10" s="176"/>
      <c r="I10" s="177" t="s">
        <v>180</v>
      </c>
    </row>
    <row r="11" spans="1:9" ht="13.5" thickBot="1">
      <c r="C11" s="426" t="s">
        <v>197</v>
      </c>
      <c r="D11" s="428"/>
      <c r="E11" s="428"/>
      <c r="F11" s="428"/>
      <c r="G11" s="427"/>
      <c r="H11" s="426" t="s">
        <v>204</v>
      </c>
      <c r="I11" s="427"/>
    </row>
    <row r="12" spans="1:9" ht="56.25" customHeight="1">
      <c r="A12" s="416" t="s">
        <v>181</v>
      </c>
      <c r="B12" s="417"/>
      <c r="C12" s="426" t="s">
        <v>184</v>
      </c>
      <c r="D12" s="427"/>
      <c r="E12" s="210"/>
      <c r="F12" s="199" t="s">
        <v>182</v>
      </c>
      <c r="G12" s="199" t="s">
        <v>198</v>
      </c>
      <c r="H12" s="200" t="s">
        <v>201</v>
      </c>
      <c r="I12" s="200" t="s">
        <v>202</v>
      </c>
    </row>
    <row r="13" spans="1:9">
      <c r="A13" s="418"/>
      <c r="B13" s="419"/>
      <c r="C13" s="202" t="s">
        <v>195</v>
      </c>
      <c r="D13" s="202" t="s">
        <v>196</v>
      </c>
      <c r="E13" s="202"/>
      <c r="F13" s="178"/>
      <c r="G13" s="193"/>
      <c r="H13" s="193"/>
      <c r="I13" s="193"/>
    </row>
    <row r="14" spans="1:9" ht="12.75" customHeight="1">
      <c r="A14" s="422" t="s">
        <v>183</v>
      </c>
      <c r="B14" s="423"/>
      <c r="C14" s="179"/>
      <c r="D14" s="179"/>
      <c r="E14" s="179"/>
      <c r="F14" s="179"/>
      <c r="G14" s="193"/>
      <c r="H14" s="193"/>
      <c r="I14" s="193"/>
    </row>
    <row r="15" spans="1:9">
      <c r="A15" s="424"/>
      <c r="B15" s="425"/>
      <c r="C15" s="180">
        <v>648001</v>
      </c>
      <c r="D15" s="180"/>
      <c r="E15" s="180"/>
      <c r="F15" s="181">
        <v>89893</v>
      </c>
      <c r="G15" s="193">
        <v>90694</v>
      </c>
      <c r="H15" s="193">
        <v>828587</v>
      </c>
      <c r="I15" s="193"/>
    </row>
    <row r="16" spans="1:9">
      <c r="A16" s="418"/>
      <c r="B16" s="419"/>
      <c r="C16" s="182"/>
      <c r="D16" s="182"/>
      <c r="E16" s="182"/>
      <c r="F16" s="178"/>
      <c r="G16" s="193"/>
      <c r="H16" s="193"/>
      <c r="I16" s="193"/>
    </row>
    <row r="17" spans="1:9" s="214" customFormat="1" ht="16.5" thickBot="1">
      <c r="A17" s="215" t="s">
        <v>5</v>
      </c>
      <c r="B17" s="216"/>
      <c r="C17" s="217">
        <f>SUM(C15:C16)</f>
        <v>648001</v>
      </c>
      <c r="D17" s="217">
        <f t="shared" ref="D17:I17" si="0">SUM(D15:D16)</f>
        <v>0</v>
      </c>
      <c r="E17" s="217">
        <f t="shared" si="0"/>
        <v>0</v>
      </c>
      <c r="F17" s="217">
        <f t="shared" si="0"/>
        <v>89893</v>
      </c>
      <c r="G17" s="217">
        <f t="shared" si="0"/>
        <v>90694</v>
      </c>
      <c r="H17" s="217">
        <f t="shared" si="0"/>
        <v>828587</v>
      </c>
      <c r="I17" s="217">
        <f t="shared" si="0"/>
        <v>0</v>
      </c>
    </row>
    <row r="19" spans="1:9">
      <c r="A19" s="198" t="s">
        <v>200</v>
      </c>
      <c r="I19" s="177" t="s">
        <v>180</v>
      </c>
    </row>
    <row r="20" spans="1:9" ht="0.75" customHeight="1" thickBot="1"/>
    <row r="21" spans="1:9" ht="13.5" hidden="1" thickBot="1"/>
    <row r="22" spans="1:9" ht="13.5" hidden="1" thickBot="1"/>
    <row r="23" spans="1:9" ht="13.5" hidden="1" thickBot="1"/>
    <row r="24" spans="1:9" ht="15.75" customHeight="1" thickBot="1">
      <c r="C24" s="438" t="s">
        <v>197</v>
      </c>
      <c r="D24" s="439"/>
      <c r="E24" s="440"/>
      <c r="F24" s="438" t="s">
        <v>204</v>
      </c>
      <c r="G24" s="439"/>
      <c r="H24" s="439"/>
      <c r="I24" s="441"/>
    </row>
    <row r="25" spans="1:9" ht="15" customHeight="1">
      <c r="A25" s="416" t="s">
        <v>181</v>
      </c>
      <c r="B25" s="417"/>
      <c r="C25" s="455" t="s">
        <v>184</v>
      </c>
      <c r="D25" s="456"/>
      <c r="E25" s="454" t="s">
        <v>5</v>
      </c>
      <c r="F25" s="460" t="s">
        <v>201</v>
      </c>
      <c r="G25" s="460" t="s">
        <v>202</v>
      </c>
      <c r="H25" s="460" t="s">
        <v>203</v>
      </c>
      <c r="I25" s="442" t="s">
        <v>207</v>
      </c>
    </row>
    <row r="26" spans="1:9">
      <c r="A26" s="418"/>
      <c r="B26" s="419"/>
      <c r="C26" s="202" t="s">
        <v>205</v>
      </c>
      <c r="D26" s="203" t="s">
        <v>206</v>
      </c>
      <c r="E26" s="443"/>
      <c r="F26" s="443"/>
      <c r="G26" s="443"/>
      <c r="H26" s="443"/>
      <c r="I26" s="443"/>
    </row>
    <row r="27" spans="1:9">
      <c r="A27" s="429" t="s">
        <v>185</v>
      </c>
      <c r="B27" s="430"/>
      <c r="C27" s="457"/>
      <c r="D27" s="433">
        <v>13293</v>
      </c>
      <c r="E27" s="457">
        <f>SUM(D27:D27)</f>
        <v>13293</v>
      </c>
      <c r="F27" s="436">
        <v>9824</v>
      </c>
      <c r="G27" s="457">
        <v>2652</v>
      </c>
      <c r="H27" s="457"/>
      <c r="I27" s="444">
        <f t="shared" ref="I27" si="1">SUM(F27:H27)</f>
        <v>12476</v>
      </c>
    </row>
    <row r="28" spans="1:9">
      <c r="A28" s="431"/>
      <c r="B28" s="432"/>
      <c r="C28" s="458"/>
      <c r="D28" s="434"/>
      <c r="E28" s="458"/>
      <c r="F28" s="437"/>
      <c r="G28" s="458"/>
      <c r="H28" s="458"/>
      <c r="I28" s="445"/>
    </row>
    <row r="29" spans="1:9">
      <c r="A29" s="431"/>
      <c r="B29" s="432"/>
      <c r="C29" s="459"/>
      <c r="D29" s="435"/>
      <c r="E29" s="459"/>
      <c r="F29" s="437"/>
      <c r="G29" s="459"/>
      <c r="H29" s="459"/>
      <c r="I29" s="446"/>
    </row>
    <row r="30" spans="1:9" ht="93" customHeight="1">
      <c r="A30" s="415" t="s">
        <v>186</v>
      </c>
      <c r="B30" s="415"/>
      <c r="C30" s="193"/>
      <c r="D30" s="192">
        <v>9999</v>
      </c>
      <c r="E30" s="192">
        <f t="shared" ref="E30:E46" si="2">SUM(C30:D30)</f>
        <v>9999</v>
      </c>
      <c r="F30" s="192">
        <v>7873</v>
      </c>
      <c r="G30" s="192">
        <v>2126</v>
      </c>
      <c r="H30" s="192"/>
      <c r="I30" s="192">
        <f>SUM(F30:H30)</f>
        <v>9999</v>
      </c>
    </row>
    <row r="31" spans="1:9" ht="36.75" customHeight="1" thickBot="1">
      <c r="A31" s="198" t="s">
        <v>200</v>
      </c>
      <c r="B31" s="211"/>
      <c r="D31" s="206"/>
      <c r="E31" s="206"/>
      <c r="F31" s="206"/>
      <c r="G31" s="206"/>
      <c r="H31" s="206"/>
      <c r="I31" s="206"/>
    </row>
    <row r="32" spans="1:9" ht="13.5" customHeight="1" thickBot="1">
      <c r="C32" s="438" t="s">
        <v>197</v>
      </c>
      <c r="D32" s="439"/>
      <c r="E32" s="440"/>
      <c r="F32" s="438" t="s">
        <v>204</v>
      </c>
      <c r="G32" s="439"/>
      <c r="H32" s="439"/>
      <c r="I32" s="441"/>
    </row>
    <row r="33" spans="1:9" ht="15.75" customHeight="1">
      <c r="A33" s="416" t="s">
        <v>181</v>
      </c>
      <c r="B33" s="417"/>
      <c r="C33" s="455" t="s">
        <v>184</v>
      </c>
      <c r="D33" s="456"/>
      <c r="E33" s="454" t="s">
        <v>5</v>
      </c>
      <c r="F33" s="460" t="s">
        <v>201</v>
      </c>
      <c r="G33" s="460" t="s">
        <v>202</v>
      </c>
      <c r="H33" s="460" t="s">
        <v>203</v>
      </c>
      <c r="I33" s="442" t="s">
        <v>207</v>
      </c>
    </row>
    <row r="34" spans="1:9" ht="17.25" customHeight="1">
      <c r="A34" s="418"/>
      <c r="B34" s="419"/>
      <c r="C34" s="202" t="s">
        <v>205</v>
      </c>
      <c r="D34" s="203" t="s">
        <v>206</v>
      </c>
      <c r="E34" s="443"/>
      <c r="F34" s="443"/>
      <c r="G34" s="443"/>
      <c r="H34" s="443"/>
      <c r="I34" s="443"/>
    </row>
    <row r="35" spans="1:9" ht="57.75" customHeight="1">
      <c r="A35" s="415" t="s">
        <v>187</v>
      </c>
      <c r="B35" s="415"/>
      <c r="C35" s="192">
        <v>9209</v>
      </c>
      <c r="D35" s="192"/>
      <c r="E35" s="201">
        <f t="shared" si="2"/>
        <v>9209</v>
      </c>
      <c r="F35" s="192">
        <v>9209</v>
      </c>
      <c r="G35" s="192"/>
      <c r="H35" s="192">
        <v>2486</v>
      </c>
      <c r="I35" s="457">
        <f t="shared" ref="I35:I38" si="3">SUM(F35:H35)</f>
        <v>11695</v>
      </c>
    </row>
    <row r="36" spans="1:9" ht="26.25" hidden="1" customHeight="1">
      <c r="A36" s="204"/>
      <c r="B36" s="204"/>
      <c r="C36" s="185"/>
      <c r="D36" s="185"/>
      <c r="E36" s="201">
        <f t="shared" si="2"/>
        <v>0</v>
      </c>
      <c r="F36" s="206"/>
      <c r="G36" s="192"/>
      <c r="H36" s="192"/>
      <c r="I36" s="458"/>
    </row>
    <row r="37" spans="1:9" ht="2.25" hidden="1" customHeight="1" thickBot="1">
      <c r="A37" s="183"/>
      <c r="B37" s="184"/>
      <c r="C37" s="185"/>
      <c r="D37" s="185"/>
      <c r="E37" s="201">
        <f t="shared" si="2"/>
        <v>0</v>
      </c>
      <c r="F37" s="206"/>
      <c r="G37" s="192"/>
      <c r="H37" s="192"/>
      <c r="I37" s="459"/>
    </row>
    <row r="38" spans="1:9" hidden="1">
      <c r="A38" s="183"/>
      <c r="B38" s="184"/>
      <c r="C38" s="185"/>
      <c r="D38" s="185"/>
      <c r="E38" s="201">
        <f t="shared" si="2"/>
        <v>0</v>
      </c>
      <c r="F38" s="206"/>
      <c r="G38" s="192"/>
      <c r="H38" s="192"/>
      <c r="I38" s="457">
        <f t="shared" si="3"/>
        <v>0</v>
      </c>
    </row>
    <row r="39" spans="1:9" hidden="1">
      <c r="A39" s="183"/>
      <c r="B39" s="184"/>
      <c r="C39" s="185"/>
      <c r="D39" s="185"/>
      <c r="E39" s="201">
        <f t="shared" si="2"/>
        <v>0</v>
      </c>
      <c r="F39" s="206"/>
      <c r="G39" s="192"/>
      <c r="H39" s="192"/>
      <c r="I39" s="458"/>
    </row>
    <row r="40" spans="1:9" hidden="1">
      <c r="A40" s="183"/>
      <c r="B40" s="184"/>
      <c r="C40" s="185"/>
      <c r="D40" s="185"/>
      <c r="E40" s="201">
        <f t="shared" si="2"/>
        <v>0</v>
      </c>
      <c r="F40" s="206"/>
      <c r="G40" s="192"/>
      <c r="H40" s="192"/>
      <c r="I40" s="459"/>
    </row>
    <row r="41" spans="1:9" ht="30.75" customHeight="1">
      <c r="A41" s="186" t="s">
        <v>188</v>
      </c>
      <c r="B41" s="187"/>
      <c r="C41" s="444">
        <v>18312</v>
      </c>
      <c r="D41" s="444"/>
      <c r="E41" s="444">
        <f t="shared" si="2"/>
        <v>18312</v>
      </c>
      <c r="F41" s="447">
        <v>18312</v>
      </c>
      <c r="G41" s="444"/>
      <c r="H41" s="444">
        <v>4944</v>
      </c>
      <c r="I41" s="457">
        <f t="shared" ref="I41" si="4">SUM(F41:H41)</f>
        <v>23256</v>
      </c>
    </row>
    <row r="42" spans="1:9" ht="22.5" customHeight="1">
      <c r="A42" s="188" t="s">
        <v>189</v>
      </c>
      <c r="B42" s="189"/>
      <c r="C42" s="445"/>
      <c r="D42" s="445"/>
      <c r="E42" s="445"/>
      <c r="F42" s="448"/>
      <c r="G42" s="445"/>
      <c r="H42" s="445"/>
      <c r="I42" s="458"/>
    </row>
    <row r="43" spans="1:9">
      <c r="A43" s="190" t="s">
        <v>190</v>
      </c>
      <c r="B43" s="191"/>
      <c r="C43" s="446"/>
      <c r="D43" s="446"/>
      <c r="E43" s="446"/>
      <c r="F43" s="449"/>
      <c r="G43" s="446"/>
      <c r="H43" s="446"/>
      <c r="I43" s="459"/>
    </row>
    <row r="44" spans="1:9" ht="25.5" customHeight="1">
      <c r="A44" s="450" t="s">
        <v>191</v>
      </c>
      <c r="B44" s="451"/>
      <c r="C44" s="192">
        <v>14958</v>
      </c>
      <c r="D44" s="197"/>
      <c r="E44" s="201">
        <f t="shared" si="2"/>
        <v>14958</v>
      </c>
      <c r="F44" s="207">
        <v>14958</v>
      </c>
      <c r="G44" s="192"/>
      <c r="H44" s="192">
        <v>4039</v>
      </c>
      <c r="I44" s="201">
        <f>SUM(F44:H44)</f>
        <v>18997</v>
      </c>
    </row>
    <row r="45" spans="1:9" ht="27.75" customHeight="1">
      <c r="A45" s="452" t="s">
        <v>192</v>
      </c>
      <c r="B45" s="453"/>
      <c r="C45" s="192">
        <v>10000</v>
      </c>
      <c r="D45" s="197"/>
      <c r="E45" s="201">
        <f t="shared" si="2"/>
        <v>10000</v>
      </c>
      <c r="F45" s="207">
        <v>10000</v>
      </c>
      <c r="G45" s="192"/>
      <c r="H45" s="192">
        <v>2700</v>
      </c>
      <c r="I45" s="201">
        <f>SUM(F45:H45)</f>
        <v>12700</v>
      </c>
    </row>
    <row r="46" spans="1:9" ht="21.75" customHeight="1">
      <c r="A46" s="194" t="s">
        <v>193</v>
      </c>
      <c r="B46" s="193"/>
      <c r="C46" s="193"/>
      <c r="D46" s="205">
        <v>14997</v>
      </c>
      <c r="E46" s="201">
        <f t="shared" si="2"/>
        <v>14997</v>
      </c>
      <c r="F46" s="208">
        <v>11809</v>
      </c>
      <c r="G46" s="209">
        <v>3188</v>
      </c>
      <c r="H46" s="192"/>
      <c r="I46" s="201">
        <f>SUM(F46:H46)</f>
        <v>14997</v>
      </c>
    </row>
    <row r="47" spans="1:9" s="214" customFormat="1" ht="15.75">
      <c r="A47" s="212" t="s">
        <v>5</v>
      </c>
      <c r="B47" s="212"/>
      <c r="C47" s="213">
        <f>SUM(C27:C46)</f>
        <v>52479</v>
      </c>
      <c r="D47" s="213">
        <f>SUM(D27:D46)</f>
        <v>38289</v>
      </c>
      <c r="E47" s="213">
        <f>SUM(C47:D47)</f>
        <v>90768</v>
      </c>
      <c r="F47" s="213">
        <f>SUM(F27:F46)</f>
        <v>81985</v>
      </c>
      <c r="G47" s="213">
        <f>SUM(G27:G46)</f>
        <v>7966</v>
      </c>
      <c r="H47" s="213">
        <f>SUM(H27:H46)</f>
        <v>14169</v>
      </c>
      <c r="I47" s="213">
        <f>SUM(F47:H47)</f>
        <v>104120</v>
      </c>
    </row>
    <row r="50" spans="1:1">
      <c r="A50" s="195"/>
    </row>
    <row r="51" spans="1:1">
      <c r="A51" s="196"/>
    </row>
  </sheetData>
  <mergeCells count="46">
    <mergeCell ref="H33:H34"/>
    <mergeCell ref="I33:I34"/>
    <mergeCell ref="H11:I11"/>
    <mergeCell ref="C27:C29"/>
    <mergeCell ref="I41:I43"/>
    <mergeCell ref="I35:I37"/>
    <mergeCell ref="I38:I40"/>
    <mergeCell ref="E27:E29"/>
    <mergeCell ref="C32:E32"/>
    <mergeCell ref="F32:I32"/>
    <mergeCell ref="C33:D33"/>
    <mergeCell ref="E33:E34"/>
    <mergeCell ref="F33:F34"/>
    <mergeCell ref="G33:G34"/>
    <mergeCell ref="G41:G43"/>
    <mergeCell ref="H41:H43"/>
    <mergeCell ref="I27:I29"/>
    <mergeCell ref="E25:E26"/>
    <mergeCell ref="C25:D25"/>
    <mergeCell ref="G27:G29"/>
    <mergeCell ref="H27:H29"/>
    <mergeCell ref="F25:F26"/>
    <mergeCell ref="G25:G26"/>
    <mergeCell ref="H25:H26"/>
    <mergeCell ref="C41:C43"/>
    <mergeCell ref="F41:F43"/>
    <mergeCell ref="A44:B44"/>
    <mergeCell ref="A45:B45"/>
    <mergeCell ref="D41:D43"/>
    <mergeCell ref="E41:E43"/>
    <mergeCell ref="A35:B35"/>
    <mergeCell ref="A33:B34"/>
    <mergeCell ref="A4:F4"/>
    <mergeCell ref="C6:F6"/>
    <mergeCell ref="A12:B13"/>
    <mergeCell ref="A14:B16"/>
    <mergeCell ref="C12:D12"/>
    <mergeCell ref="C11:G11"/>
    <mergeCell ref="A25:B26"/>
    <mergeCell ref="A27:B29"/>
    <mergeCell ref="D27:D29"/>
    <mergeCell ref="F27:F29"/>
    <mergeCell ref="A30:B30"/>
    <mergeCell ref="C24:E24"/>
    <mergeCell ref="F24:I24"/>
    <mergeCell ref="I25:I26"/>
  </mergeCells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6.mell.</vt:lpstr>
      <vt:lpstr>5. mell.</vt:lpstr>
      <vt:lpstr>7.mell.</vt:lpstr>
      <vt:lpstr>3.mell. részletezése</vt:lpstr>
      <vt:lpstr>8.mell.</vt:lpstr>
      <vt:lpstr>4.mell.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Win7</cp:lastModifiedBy>
  <cp:lastPrinted>2014-02-28T10:00:45Z</cp:lastPrinted>
  <dcterms:created xsi:type="dcterms:W3CDTF">2013-01-24T13:17:01Z</dcterms:created>
  <dcterms:modified xsi:type="dcterms:W3CDTF">2014-03-25T13:57:14Z</dcterms:modified>
</cp:coreProperties>
</file>