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firstSheet="26" activeTab="29"/>
  </bookViews>
  <sheets>
    <sheet name="1.m.mérleg" sheetId="1" r:id="rId1"/>
    <sheet name="2.m.kiadási ei" sheetId="2" r:id="rId2"/>
    <sheet name="3.m.kiadási ei cofog" sheetId="4" r:id="rId3"/>
    <sheet name="4.m. intézm. kiadás" sheetId="3" r:id="rId4"/>
    <sheet name="5.6.m.tám.ért.kiad." sheetId="6" r:id="rId5"/>
    <sheet name="7-8-9.m.szoc.ell." sheetId="37" r:id="rId6"/>
    <sheet name="10.m.bev.ei" sheetId="8" r:id="rId7"/>
    <sheet name="11-12-13.m.intézm.adó.közht.bev" sheetId="9" r:id="rId8"/>
    <sheet name="14-15.m.műk.bev." sheetId="10" r:id="rId9"/>
    <sheet name="16-17-18.m.közp.kieg.műk.tám.be" sheetId="11" r:id="rId10"/>
    <sheet name="19. intézményi bev" sheetId="13" r:id="rId11"/>
    <sheet name="20-21.m.kp.fejl.tám.bev" sheetId="40" r:id="rId12"/>
    <sheet name="22-23.m.felh bev" sheetId="12" r:id="rId13"/>
    <sheet name="24.m.felú.kiad" sheetId="16" r:id="rId14"/>
    <sheet name="25.m.beruh kiad" sheetId="17" r:id="rId15"/>
    <sheet name="26.m.felh.egyens" sheetId="20" r:id="rId16"/>
    <sheet name="27. kölcsön visszatérülés" sheetId="41" r:id="rId17"/>
    <sheet name="28-29.m.létszám" sheetId="19" r:id="rId18"/>
    <sheet name="30.m. adósságot keletkeztető" sheetId="23" r:id="rId19"/>
    <sheet name="31 .EI ütem" sheetId="24" r:id="rId20"/>
    <sheet name="32.kölcsön áll.fizetési köt" sheetId="25" r:id="rId21"/>
    <sheet name="33.m. hitel áll" sheetId="28" r:id="rId22"/>
    <sheet name="34.m.hiteláll." sheetId="29" r:id="rId23"/>
    <sheet name="33. m.pénzeszk.v." sheetId="30" r:id="rId24"/>
    <sheet name="35.m.több éves kihatás" sheetId="31" r:id="rId25"/>
    <sheet name="36.m.nyújtottnkölcsön" sheetId="7" r:id="rId26"/>
    <sheet name="37.m.ei mego" sheetId="43" r:id="rId27"/>
    <sheet name="38.mbev mego" sheetId="45" r:id="rId28"/>
    <sheet name="39.m.int.bev.mego." sheetId="44" r:id="rId29"/>
    <sheet name="40. pevált" sheetId="26" r:id="rId30"/>
  </sheets>
  <calcPr calcId="125725"/>
</workbook>
</file>

<file path=xl/calcChain.xml><?xml version="1.0" encoding="utf-8"?>
<calcChain xmlns="http://schemas.openxmlformats.org/spreadsheetml/2006/main">
  <c r="D17" i="45"/>
  <c r="E17"/>
  <c r="C13" i="7"/>
  <c r="C53" i="44"/>
  <c r="C8"/>
  <c r="E638" i="43"/>
  <c r="E639"/>
  <c r="E640"/>
  <c r="E641"/>
  <c r="E642"/>
  <c r="E643"/>
  <c r="E644"/>
  <c r="D638"/>
  <c r="D639"/>
  <c r="D640"/>
  <c r="D641"/>
  <c r="D642"/>
  <c r="D643"/>
  <c r="D644"/>
  <c r="C638"/>
  <c r="F638"/>
  <c r="C639"/>
  <c r="C640"/>
  <c r="F640"/>
  <c r="C641"/>
  <c r="C642"/>
  <c r="C749"/>
  <c r="C643"/>
  <c r="C644"/>
  <c r="D637"/>
  <c r="E637"/>
  <c r="C637"/>
  <c r="E622"/>
  <c r="E624"/>
  <c r="E625"/>
  <c r="E626"/>
  <c r="E627"/>
  <c r="E628"/>
  <c r="E629"/>
  <c r="E630"/>
  <c r="E631"/>
  <c r="D622"/>
  <c r="D624"/>
  <c r="D625"/>
  <c r="D626"/>
  <c r="D629"/>
  <c r="D630"/>
  <c r="D631"/>
  <c r="C622"/>
  <c r="C624"/>
  <c r="C625"/>
  <c r="C626"/>
  <c r="C628"/>
  <c r="C629"/>
  <c r="C630"/>
  <c r="C631"/>
  <c r="D621"/>
  <c r="E621"/>
  <c r="C621"/>
  <c r="E606"/>
  <c r="E607"/>
  <c r="E608"/>
  <c r="E609"/>
  <c r="E611"/>
  <c r="E612"/>
  <c r="E613"/>
  <c r="E614"/>
  <c r="E615"/>
  <c r="E616"/>
  <c r="E617"/>
  <c r="D606"/>
  <c r="D607"/>
  <c r="D608"/>
  <c r="D715"/>
  <c r="D609"/>
  <c r="D611"/>
  <c r="D612"/>
  <c r="D613"/>
  <c r="D614"/>
  <c r="D615"/>
  <c r="D616"/>
  <c r="D617"/>
  <c r="E605"/>
  <c r="D605"/>
  <c r="D712"/>
  <c r="C606"/>
  <c r="C607"/>
  <c r="C608"/>
  <c r="C632"/>
  <c r="C609"/>
  <c r="C611"/>
  <c r="C612"/>
  <c r="C613"/>
  <c r="C615"/>
  <c r="C616"/>
  <c r="C617"/>
  <c r="C605"/>
  <c r="F25" i="3"/>
  <c r="C62" i="11"/>
  <c r="C285" i="4"/>
  <c r="C279"/>
  <c r="C280"/>
  <c r="C281"/>
  <c r="C282"/>
  <c r="C283"/>
  <c r="C284"/>
  <c r="C278"/>
  <c r="C263"/>
  <c r="C265"/>
  <c r="C266"/>
  <c r="C267"/>
  <c r="C270"/>
  <c r="C271"/>
  <c r="C272"/>
  <c r="C262"/>
  <c r="C258"/>
  <c r="C250"/>
  <c r="C252"/>
  <c r="C253"/>
  <c r="C254"/>
  <c r="C256"/>
  <c r="C257"/>
  <c r="C249"/>
  <c r="C248"/>
  <c r="C247"/>
  <c r="C246"/>
  <c r="F624" i="43"/>
  <c r="F625"/>
  <c r="F626"/>
  <c r="F629"/>
  <c r="F630"/>
  <c r="F9" i="12"/>
  <c r="C21" i="17"/>
  <c r="C10" i="10"/>
  <c r="C8"/>
  <c r="D19" i="8"/>
  <c r="D18" s="1"/>
  <c r="D17" s="1"/>
  <c r="C75" i="4"/>
  <c r="C32" i="25"/>
  <c r="E744" i="43"/>
  <c r="E731"/>
  <c r="E732"/>
  <c r="E734"/>
  <c r="E738"/>
  <c r="E713"/>
  <c r="E715"/>
  <c r="E739"/>
  <c r="E720"/>
  <c r="E721"/>
  <c r="E722"/>
  <c r="E723"/>
  <c r="E724"/>
  <c r="D745"/>
  <c r="D747"/>
  <c r="D748"/>
  <c r="D749"/>
  <c r="D751"/>
  <c r="D729"/>
  <c r="D732"/>
  <c r="D736"/>
  <c r="D738"/>
  <c r="D713"/>
  <c r="D718"/>
  <c r="D720"/>
  <c r="F639"/>
  <c r="F641"/>
  <c r="C744"/>
  <c r="C731"/>
  <c r="C732"/>
  <c r="C735"/>
  <c r="C736"/>
  <c r="C716"/>
  <c r="C720"/>
  <c r="E285" i="4"/>
  <c r="E267"/>
  <c r="D31" i="2"/>
  <c r="E250" i="4"/>
  <c r="D14" i="2"/>
  <c r="D17" i="29"/>
  <c r="E17" s="1"/>
  <c r="C51" i="45"/>
  <c r="C52" s="1"/>
  <c r="C36"/>
  <c r="D737" i="43"/>
  <c r="C687"/>
  <c r="C672"/>
  <c r="F228"/>
  <c r="F644"/>
  <c r="E26" i="20"/>
  <c r="C35" i="40"/>
  <c r="D52" i="8"/>
  <c r="D51"/>
  <c r="D53" s="1"/>
  <c r="F67" i="43"/>
  <c r="N13" i="31"/>
  <c r="D9" i="45"/>
  <c r="E9"/>
  <c r="C22"/>
  <c r="F22"/>
  <c r="C23"/>
  <c r="F23"/>
  <c r="C26"/>
  <c r="F26"/>
  <c r="F32"/>
  <c r="D52"/>
  <c r="F50"/>
  <c r="E52"/>
  <c r="F45"/>
  <c r="F37"/>
  <c r="F36"/>
  <c r="F35"/>
  <c r="E34"/>
  <c r="C33"/>
  <c r="C30"/>
  <c r="E16"/>
  <c r="E7"/>
  <c r="F15"/>
  <c r="F11"/>
  <c r="F10"/>
  <c r="E53" i="8"/>
  <c r="E41" i="45"/>
  <c r="E53" s="1"/>
  <c r="D52" i="13"/>
  <c r="E52"/>
  <c r="C52"/>
  <c r="F47"/>
  <c r="C48" i="8"/>
  <c r="E37" i="13"/>
  <c r="D16"/>
  <c r="D15"/>
  <c r="E16"/>
  <c r="E15"/>
  <c r="C16"/>
  <c r="C15"/>
  <c r="D33"/>
  <c r="C33"/>
  <c r="D28"/>
  <c r="D27"/>
  <c r="E28"/>
  <c r="F28"/>
  <c r="C28"/>
  <c r="C27"/>
  <c r="F51" i="44"/>
  <c r="F47"/>
  <c r="F46"/>
  <c r="F40"/>
  <c r="F39"/>
  <c r="F38"/>
  <c r="F37"/>
  <c r="F36"/>
  <c r="F34"/>
  <c r="F33"/>
  <c r="F32"/>
  <c r="F27"/>
  <c r="F26"/>
  <c r="F25"/>
  <c r="F24"/>
  <c r="F23"/>
  <c r="F22"/>
  <c r="F21"/>
  <c r="F20"/>
  <c r="F19"/>
  <c r="F16"/>
  <c r="F15"/>
  <c r="F14"/>
  <c r="F13"/>
  <c r="F12"/>
  <c r="F11"/>
  <c r="D142" i="43"/>
  <c r="D628" s="1"/>
  <c r="D141"/>
  <c r="D627" s="1"/>
  <c r="D734" s="1"/>
  <c r="D719"/>
  <c r="C719"/>
  <c r="E718"/>
  <c r="E719"/>
  <c r="C722"/>
  <c r="D672"/>
  <c r="E745"/>
  <c r="E746"/>
  <c r="E747"/>
  <c r="E748"/>
  <c r="E749"/>
  <c r="E750"/>
  <c r="E751"/>
  <c r="D746"/>
  <c r="D750"/>
  <c r="C745"/>
  <c r="F745"/>
  <c r="D744"/>
  <c r="D752"/>
  <c r="E733"/>
  <c r="E735"/>
  <c r="E736"/>
  <c r="C733"/>
  <c r="D731"/>
  <c r="E729"/>
  <c r="D722"/>
  <c r="E716"/>
  <c r="D716"/>
  <c r="E714"/>
  <c r="D714"/>
  <c r="E699"/>
  <c r="D699"/>
  <c r="C699"/>
  <c r="F698"/>
  <c r="F697"/>
  <c r="F696"/>
  <c r="F695"/>
  <c r="F694"/>
  <c r="F693"/>
  <c r="F692"/>
  <c r="F691"/>
  <c r="F699"/>
  <c r="E686"/>
  <c r="D686"/>
  <c r="C686"/>
  <c r="F685"/>
  <c r="F683"/>
  <c r="F682"/>
  <c r="F681"/>
  <c r="F680"/>
  <c r="F679"/>
  <c r="F678"/>
  <c r="E677"/>
  <c r="E687" s="1"/>
  <c r="F676"/>
  <c r="F675"/>
  <c r="F671"/>
  <c r="F669"/>
  <c r="F668"/>
  <c r="F667"/>
  <c r="F666"/>
  <c r="F665"/>
  <c r="E664"/>
  <c r="E672" s="1"/>
  <c r="F663"/>
  <c r="F662"/>
  <c r="F686"/>
  <c r="F661"/>
  <c r="F660"/>
  <c r="F659"/>
  <c r="F612"/>
  <c r="E591"/>
  <c r="E645"/>
  <c r="D591"/>
  <c r="C591"/>
  <c r="F590"/>
  <c r="F589"/>
  <c r="F588"/>
  <c r="F587"/>
  <c r="F586"/>
  <c r="F585"/>
  <c r="F584"/>
  <c r="F583"/>
  <c r="E578"/>
  <c r="D578"/>
  <c r="C578"/>
  <c r="F577"/>
  <c r="F576"/>
  <c r="F575"/>
  <c r="F574"/>
  <c r="F573"/>
  <c r="F572"/>
  <c r="F571"/>
  <c r="F570"/>
  <c r="E569"/>
  <c r="E623"/>
  <c r="D569"/>
  <c r="D579"/>
  <c r="C569"/>
  <c r="F567"/>
  <c r="F563"/>
  <c r="F562"/>
  <c r="F561"/>
  <c r="F560"/>
  <c r="F559"/>
  <c r="F558"/>
  <c r="F557"/>
  <c r="F556"/>
  <c r="E556"/>
  <c r="E610"/>
  <c r="E564"/>
  <c r="D556"/>
  <c r="D564"/>
  <c r="D580"/>
  <c r="D593"/>
  <c r="C556"/>
  <c r="C564"/>
  <c r="F555"/>
  <c r="F554"/>
  <c r="F578"/>
  <c r="F553"/>
  <c r="F552"/>
  <c r="F551"/>
  <c r="D537"/>
  <c r="E537"/>
  <c r="C537"/>
  <c r="F530"/>
  <c r="F531"/>
  <c r="F532"/>
  <c r="F533"/>
  <c r="F534"/>
  <c r="F535"/>
  <c r="F536"/>
  <c r="F517"/>
  <c r="F518"/>
  <c r="F519"/>
  <c r="F520"/>
  <c r="F521"/>
  <c r="F522"/>
  <c r="F523"/>
  <c r="F529"/>
  <c r="F516"/>
  <c r="F514"/>
  <c r="D515"/>
  <c r="E515"/>
  <c r="C515"/>
  <c r="D483"/>
  <c r="E483"/>
  <c r="C483"/>
  <c r="F476"/>
  <c r="F477"/>
  <c r="F478"/>
  <c r="F479"/>
  <c r="F480"/>
  <c r="F481"/>
  <c r="F482"/>
  <c r="F44"/>
  <c r="F45"/>
  <c r="F46"/>
  <c r="F47"/>
  <c r="F48"/>
  <c r="F49"/>
  <c r="F50"/>
  <c r="F43"/>
  <c r="F31"/>
  <c r="F32"/>
  <c r="F33"/>
  <c r="F34"/>
  <c r="F35"/>
  <c r="F36"/>
  <c r="F37"/>
  <c r="F30"/>
  <c r="F28"/>
  <c r="D29"/>
  <c r="E29"/>
  <c r="C29"/>
  <c r="D51"/>
  <c r="E51"/>
  <c r="C51"/>
  <c r="F152"/>
  <c r="F153"/>
  <c r="F154"/>
  <c r="F155"/>
  <c r="F156"/>
  <c r="F157"/>
  <c r="F158"/>
  <c r="F139"/>
  <c r="F140"/>
  <c r="F143"/>
  <c r="F144"/>
  <c r="F145"/>
  <c r="F151"/>
  <c r="F138"/>
  <c r="F136"/>
  <c r="E137"/>
  <c r="C137"/>
  <c r="D159"/>
  <c r="E159"/>
  <c r="C159"/>
  <c r="F193"/>
  <c r="F194"/>
  <c r="F195"/>
  <c r="F196"/>
  <c r="F197"/>
  <c r="F198"/>
  <c r="F199"/>
  <c r="F192"/>
  <c r="F190"/>
  <c r="D191"/>
  <c r="E191"/>
  <c r="C191"/>
  <c r="D213"/>
  <c r="E213"/>
  <c r="F213"/>
  <c r="C213"/>
  <c r="D267"/>
  <c r="E267"/>
  <c r="C267"/>
  <c r="F260"/>
  <c r="F261"/>
  <c r="F262"/>
  <c r="F263"/>
  <c r="F264"/>
  <c r="F265"/>
  <c r="F266"/>
  <c r="F259"/>
  <c r="F247"/>
  <c r="F248"/>
  <c r="F249"/>
  <c r="F250"/>
  <c r="F251"/>
  <c r="F252"/>
  <c r="F253"/>
  <c r="F246"/>
  <c r="F244"/>
  <c r="D245"/>
  <c r="E245"/>
  <c r="C245"/>
  <c r="D321"/>
  <c r="E321"/>
  <c r="C321"/>
  <c r="F314"/>
  <c r="F315"/>
  <c r="F316"/>
  <c r="F317"/>
  <c r="F318"/>
  <c r="F319"/>
  <c r="F320"/>
  <c r="F313"/>
  <c r="F301"/>
  <c r="F302"/>
  <c r="F303"/>
  <c r="F304"/>
  <c r="F305"/>
  <c r="F306"/>
  <c r="F307"/>
  <c r="F300"/>
  <c r="F298"/>
  <c r="D299"/>
  <c r="E299"/>
  <c r="C299"/>
  <c r="D353"/>
  <c r="E353"/>
  <c r="C353"/>
  <c r="D407"/>
  <c r="E407"/>
  <c r="C407"/>
  <c r="D461"/>
  <c r="E461"/>
  <c r="F463"/>
  <c r="F464"/>
  <c r="F466"/>
  <c r="F467"/>
  <c r="F468"/>
  <c r="F469"/>
  <c r="F475"/>
  <c r="F462"/>
  <c r="F460"/>
  <c r="C465"/>
  <c r="C627" s="1"/>
  <c r="F368"/>
  <c r="F369"/>
  <c r="F370"/>
  <c r="F371"/>
  <c r="F372"/>
  <c r="F373"/>
  <c r="F374"/>
  <c r="F367"/>
  <c r="F352"/>
  <c r="F355"/>
  <c r="F356"/>
  <c r="F357"/>
  <c r="F358"/>
  <c r="F359"/>
  <c r="F360"/>
  <c r="F361"/>
  <c r="F354"/>
  <c r="D375"/>
  <c r="E375"/>
  <c r="C375"/>
  <c r="D429"/>
  <c r="E429"/>
  <c r="C429"/>
  <c r="F422"/>
  <c r="F423"/>
  <c r="F424"/>
  <c r="F425"/>
  <c r="F426"/>
  <c r="F427"/>
  <c r="F428"/>
  <c r="F421"/>
  <c r="F409"/>
  <c r="F410"/>
  <c r="F411"/>
  <c r="F412"/>
  <c r="F413"/>
  <c r="F414"/>
  <c r="F415"/>
  <c r="F408"/>
  <c r="C182"/>
  <c r="C614"/>
  <c r="F614" s="1"/>
  <c r="F610" s="1"/>
  <c r="F618" s="1"/>
  <c r="D105"/>
  <c r="E105"/>
  <c r="C105"/>
  <c r="F97"/>
  <c r="F85"/>
  <c r="F86"/>
  <c r="F87"/>
  <c r="F88"/>
  <c r="F89"/>
  <c r="F90"/>
  <c r="F84"/>
  <c r="F82"/>
  <c r="F81"/>
  <c r="C16"/>
  <c r="C24" s="1"/>
  <c r="E524"/>
  <c r="E525"/>
  <c r="D524"/>
  <c r="C524"/>
  <c r="F509"/>
  <c r="F508"/>
  <c r="F507"/>
  <c r="F506"/>
  <c r="F505"/>
  <c r="F504"/>
  <c r="F503"/>
  <c r="F502"/>
  <c r="E502"/>
  <c r="E510"/>
  <c r="E526"/>
  <c r="E539"/>
  <c r="D502"/>
  <c r="D510"/>
  <c r="C502"/>
  <c r="C510"/>
  <c r="F501"/>
  <c r="F500"/>
  <c r="F524"/>
  <c r="F499"/>
  <c r="F498"/>
  <c r="F497"/>
  <c r="E470"/>
  <c r="D470"/>
  <c r="C470"/>
  <c r="F455"/>
  <c r="F454"/>
  <c r="F453"/>
  <c r="F452"/>
  <c r="F451"/>
  <c r="F450"/>
  <c r="F449"/>
  <c r="E448"/>
  <c r="E456"/>
  <c r="D448"/>
  <c r="D456"/>
  <c r="C448"/>
  <c r="C456"/>
  <c r="F447"/>
  <c r="F446"/>
  <c r="F470"/>
  <c r="F445"/>
  <c r="F444"/>
  <c r="F443"/>
  <c r="E416"/>
  <c r="D416"/>
  <c r="C416"/>
  <c r="F405"/>
  <c r="F401"/>
  <c r="F400"/>
  <c r="F399"/>
  <c r="F398"/>
  <c r="F397"/>
  <c r="F396"/>
  <c r="F395"/>
  <c r="E394"/>
  <c r="E402"/>
  <c r="D394"/>
  <c r="D402"/>
  <c r="C394"/>
  <c r="C402"/>
  <c r="F393"/>
  <c r="F392"/>
  <c r="F416"/>
  <c r="F391"/>
  <c r="F390"/>
  <c r="F389"/>
  <c r="E362"/>
  <c r="D362"/>
  <c r="C362"/>
  <c r="D363"/>
  <c r="F351"/>
  <c r="F347"/>
  <c r="F346"/>
  <c r="F345"/>
  <c r="F344"/>
  <c r="F343"/>
  <c r="F342"/>
  <c r="F341"/>
  <c r="E340"/>
  <c r="E348"/>
  <c r="D340"/>
  <c r="D348"/>
  <c r="D364"/>
  <c r="D377"/>
  <c r="C340"/>
  <c r="C348"/>
  <c r="F339"/>
  <c r="F338"/>
  <c r="F362"/>
  <c r="F337"/>
  <c r="F336"/>
  <c r="F335"/>
  <c r="E308"/>
  <c r="E309"/>
  <c r="D308"/>
  <c r="D309"/>
  <c r="C308"/>
  <c r="F297"/>
  <c r="F293"/>
  <c r="F292"/>
  <c r="F291"/>
  <c r="F290"/>
  <c r="F289"/>
  <c r="F288"/>
  <c r="F287"/>
  <c r="E286"/>
  <c r="E294"/>
  <c r="D286"/>
  <c r="D294"/>
  <c r="C286"/>
  <c r="C294"/>
  <c r="F285"/>
  <c r="F284"/>
  <c r="F308"/>
  <c r="F282"/>
  <c r="F281"/>
  <c r="E254"/>
  <c r="E255"/>
  <c r="D254"/>
  <c r="C254"/>
  <c r="C255"/>
  <c r="F239"/>
  <c r="F238"/>
  <c r="F237"/>
  <c r="F236"/>
  <c r="F235"/>
  <c r="F234"/>
  <c r="F233"/>
  <c r="F232"/>
  <c r="E232"/>
  <c r="E240"/>
  <c r="E256"/>
  <c r="E269"/>
  <c r="D232"/>
  <c r="D240"/>
  <c r="C232"/>
  <c r="F231"/>
  <c r="F230"/>
  <c r="F254"/>
  <c r="F229"/>
  <c r="F227"/>
  <c r="E200"/>
  <c r="E201"/>
  <c r="D200"/>
  <c r="D201"/>
  <c r="C200"/>
  <c r="F189"/>
  <c r="F185"/>
  <c r="F184"/>
  <c r="F183"/>
  <c r="F181"/>
  <c r="F180"/>
  <c r="F179"/>
  <c r="E178"/>
  <c r="E186"/>
  <c r="D178"/>
  <c r="D186"/>
  <c r="D202"/>
  <c r="D215"/>
  <c r="F177"/>
  <c r="F176"/>
  <c r="F200"/>
  <c r="F175"/>
  <c r="F174"/>
  <c r="F173"/>
  <c r="E146"/>
  <c r="E147"/>
  <c r="D146"/>
  <c r="C146"/>
  <c r="C147"/>
  <c r="F135"/>
  <c r="F131"/>
  <c r="F130"/>
  <c r="F129"/>
  <c r="F128"/>
  <c r="F127"/>
  <c r="F126"/>
  <c r="F125"/>
  <c r="E124"/>
  <c r="E132"/>
  <c r="E148"/>
  <c r="E161"/>
  <c r="D124"/>
  <c r="D132"/>
  <c r="C124"/>
  <c r="C132"/>
  <c r="F123"/>
  <c r="F122"/>
  <c r="F146"/>
  <c r="F121"/>
  <c r="F120"/>
  <c r="F119"/>
  <c r="E92"/>
  <c r="D92"/>
  <c r="C92"/>
  <c r="E83"/>
  <c r="D83"/>
  <c r="D93"/>
  <c r="C83"/>
  <c r="F77"/>
  <c r="F76"/>
  <c r="F75"/>
  <c r="F74"/>
  <c r="F73"/>
  <c r="F72"/>
  <c r="E70"/>
  <c r="E78"/>
  <c r="D70"/>
  <c r="D78"/>
  <c r="F69"/>
  <c r="F68"/>
  <c r="F66"/>
  <c r="F65"/>
  <c r="E38"/>
  <c r="E39"/>
  <c r="D38"/>
  <c r="D39"/>
  <c r="C38"/>
  <c r="C39"/>
  <c r="F27"/>
  <c r="F23"/>
  <c r="F22"/>
  <c r="F21"/>
  <c r="F19"/>
  <c r="F18"/>
  <c r="F17"/>
  <c r="E16"/>
  <c r="E24"/>
  <c r="E40"/>
  <c r="E53"/>
  <c r="F15"/>
  <c r="F14"/>
  <c r="F38"/>
  <c r="F13"/>
  <c r="F12"/>
  <c r="F11"/>
  <c r="K20" i="23"/>
  <c r="G22" i="1"/>
  <c r="H22"/>
  <c r="C22"/>
  <c r="D22"/>
  <c r="E26"/>
  <c r="E27"/>
  <c r="F11" i="8"/>
  <c r="F12"/>
  <c r="C25" i="20"/>
  <c r="F47" i="8"/>
  <c r="E24" i="1" s="1"/>
  <c r="F46" i="8"/>
  <c r="E23" i="1" s="1"/>
  <c r="E18" i="8"/>
  <c r="E35"/>
  <c r="C28" i="41"/>
  <c r="C16"/>
  <c r="C30"/>
  <c r="M13" i="31"/>
  <c r="L13"/>
  <c r="K13"/>
  <c r="J13"/>
  <c r="I13"/>
  <c r="H13"/>
  <c r="G13"/>
  <c r="F13"/>
  <c r="E13"/>
  <c r="D13"/>
  <c r="C13"/>
  <c r="F27" i="8"/>
  <c r="F23"/>
  <c r="F24"/>
  <c r="C18"/>
  <c r="C17"/>
  <c r="F32"/>
  <c r="D15"/>
  <c r="C14" i="45" s="1"/>
  <c r="F14" s="1"/>
  <c r="E10" i="8"/>
  <c r="C43" i="2"/>
  <c r="C44"/>
  <c r="C45"/>
  <c r="C46"/>
  <c r="C47"/>
  <c r="C48"/>
  <c r="C49"/>
  <c r="C42"/>
  <c r="C50"/>
  <c r="F45"/>
  <c r="I25" i="1" s="1"/>
  <c r="F49" i="2"/>
  <c r="I29" i="1" s="1"/>
  <c r="F31" i="2"/>
  <c r="F37"/>
  <c r="F42"/>
  <c r="F17"/>
  <c r="F16" i="3"/>
  <c r="F17"/>
  <c r="C18" i="2"/>
  <c r="F18" i="3"/>
  <c r="C19" i="2"/>
  <c r="F19" i="3"/>
  <c r="C20" i="2"/>
  <c r="F20" i="3"/>
  <c r="F21"/>
  <c r="C22" i="2"/>
  <c r="F15" i="3"/>
  <c r="C22"/>
  <c r="C17" i="2"/>
  <c r="C21"/>
  <c r="D286" i="4"/>
  <c r="E279"/>
  <c r="D43" i="2"/>
  <c r="E280" i="4"/>
  <c r="D44" i="2"/>
  <c r="E281" i="4"/>
  <c r="D45" i="2"/>
  <c r="E282" i="4"/>
  <c r="D46" i="2"/>
  <c r="E283" i="4"/>
  <c r="D47" i="2"/>
  <c r="E257" i="4"/>
  <c r="E266"/>
  <c r="E270"/>
  <c r="D34" i="2"/>
  <c r="E256" i="4"/>
  <c r="D20" i="2"/>
  <c r="E246" i="4"/>
  <c r="D227"/>
  <c r="C227"/>
  <c r="D209"/>
  <c r="D214"/>
  <c r="C214"/>
  <c r="C205"/>
  <c r="D205"/>
  <c r="D215" s="1"/>
  <c r="D216" s="1"/>
  <c r="D229" s="1"/>
  <c r="E229"/>
  <c r="D169"/>
  <c r="E169"/>
  <c r="C169"/>
  <c r="D110"/>
  <c r="E110"/>
  <c r="C110"/>
  <c r="D147"/>
  <c r="E147"/>
  <c r="C147"/>
  <c r="D134"/>
  <c r="E134"/>
  <c r="E142"/>
  <c r="E158"/>
  <c r="E171"/>
  <c r="C134"/>
  <c r="D93"/>
  <c r="C269"/>
  <c r="E269" s="1"/>
  <c r="D33" i="2" s="1"/>
  <c r="D92" i="4"/>
  <c r="D88" s="1"/>
  <c r="E88"/>
  <c r="D75"/>
  <c r="E79"/>
  <c r="E75" s="1"/>
  <c r="D27"/>
  <c r="E27"/>
  <c r="C27"/>
  <c r="D36"/>
  <c r="D37"/>
  <c r="E36"/>
  <c r="C36"/>
  <c r="E49"/>
  <c r="C49"/>
  <c r="D22"/>
  <c r="D38" s="1"/>
  <c r="D51" s="1"/>
  <c r="C14"/>
  <c r="E14"/>
  <c r="E22"/>
  <c r="C27" i="7"/>
  <c r="C16"/>
  <c r="C29"/>
  <c r="D20" i="23"/>
  <c r="D15" i="1"/>
  <c r="C12" i="11"/>
  <c r="C34" i="8"/>
  <c r="C31"/>
  <c r="E249" i="4"/>
  <c r="D13" i="2"/>
  <c r="F22" i="13"/>
  <c r="F24"/>
  <c r="F11"/>
  <c r="F12"/>
  <c r="F13"/>
  <c r="F10" i="3"/>
  <c r="F11"/>
  <c r="F12"/>
  <c r="F36"/>
  <c r="C37" i="2"/>
  <c r="F13" i="3"/>
  <c r="F9"/>
  <c r="C10" i="2"/>
  <c r="F10" i="13"/>
  <c r="F14"/>
  <c r="D15" i="29"/>
  <c r="E15" s="1"/>
  <c r="N18"/>
  <c r="F26" i="6"/>
  <c r="F27"/>
  <c r="C12"/>
  <c r="C71" i="10"/>
  <c r="F21" i="13"/>
  <c r="D12" i="29"/>
  <c r="E12" s="1"/>
  <c r="D13"/>
  <c r="E13" s="1"/>
  <c r="D14"/>
  <c r="E14" s="1"/>
  <c r="D16"/>
  <c r="E16" s="1"/>
  <c r="F18"/>
  <c r="G18"/>
  <c r="H18"/>
  <c r="I18"/>
  <c r="J18"/>
  <c r="K18"/>
  <c r="L18"/>
  <c r="M18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D32"/>
  <c r="E32"/>
  <c r="F32"/>
  <c r="G32"/>
  <c r="H32"/>
  <c r="I32"/>
  <c r="J32"/>
  <c r="K32"/>
  <c r="C25" i="24"/>
  <c r="D25"/>
  <c r="E25"/>
  <c r="F25"/>
  <c r="G25"/>
  <c r="H25"/>
  <c r="I25"/>
  <c r="J25"/>
  <c r="K25"/>
  <c r="B9" i="23"/>
  <c r="C9" s="1"/>
  <c r="C49" i="20"/>
  <c r="C16" i="19"/>
  <c r="C35"/>
  <c r="F35" i="2"/>
  <c r="C14" i="13"/>
  <c r="C8"/>
  <c r="C41"/>
  <c r="C54"/>
  <c r="D14"/>
  <c r="D8"/>
  <c r="D41"/>
  <c r="D54"/>
  <c r="E14"/>
  <c r="E8"/>
  <c r="F10" i="12"/>
  <c r="F11"/>
  <c r="F17"/>
  <c r="C18"/>
  <c r="C39" i="8"/>
  <c r="D18" i="12"/>
  <c r="E18"/>
  <c r="F28"/>
  <c r="F29"/>
  <c r="E32"/>
  <c r="F31"/>
  <c r="C32"/>
  <c r="C41" i="8"/>
  <c r="D32" i="12"/>
  <c r="M8" i="23"/>
  <c r="D33" i="45"/>
  <c r="C26" i="11"/>
  <c r="C81"/>
  <c r="C85"/>
  <c r="C90"/>
  <c r="C80"/>
  <c r="E10" i="9"/>
  <c r="C26"/>
  <c r="C40"/>
  <c r="D13" i="8"/>
  <c r="C12" i="45" s="1"/>
  <c r="F16" i="8"/>
  <c r="D36"/>
  <c r="F36"/>
  <c r="D37"/>
  <c r="F37"/>
  <c r="F6" i="37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C32"/>
  <c r="D32"/>
  <c r="E32"/>
  <c r="C43"/>
  <c r="D43"/>
  <c r="E43"/>
  <c r="F50"/>
  <c r="F51"/>
  <c r="F52"/>
  <c r="F53"/>
  <c r="F54"/>
  <c r="F55"/>
  <c r="C56"/>
  <c r="D56"/>
  <c r="E56"/>
  <c r="F7" i="6"/>
  <c r="F8"/>
  <c r="F9"/>
  <c r="F10"/>
  <c r="F11"/>
  <c r="D12"/>
  <c r="E12"/>
  <c r="F22"/>
  <c r="F23"/>
  <c r="F24"/>
  <c r="F25"/>
  <c r="F28"/>
  <c r="F41"/>
  <c r="F29"/>
  <c r="F30"/>
  <c r="F31"/>
  <c r="F32"/>
  <c r="F33"/>
  <c r="F34"/>
  <c r="F35"/>
  <c r="F36"/>
  <c r="F37"/>
  <c r="F38"/>
  <c r="F39"/>
  <c r="F40"/>
  <c r="C41"/>
  <c r="D41"/>
  <c r="E41"/>
  <c r="C22" i="4"/>
  <c r="D83"/>
  <c r="E272"/>
  <c r="D36" i="2"/>
  <c r="D97" i="4"/>
  <c r="E97"/>
  <c r="E98"/>
  <c r="C142"/>
  <c r="D142"/>
  <c r="C156"/>
  <c r="D156"/>
  <c r="D157"/>
  <c r="E156"/>
  <c r="E157"/>
  <c r="D200"/>
  <c r="C27" i="3"/>
  <c r="D27"/>
  <c r="E27"/>
  <c r="F27"/>
  <c r="C28" i="2"/>
  <c r="C36" i="3"/>
  <c r="D36"/>
  <c r="E36"/>
  <c r="C11" i="2"/>
  <c r="C12"/>
  <c r="C14"/>
  <c r="F14" s="1"/>
  <c r="E12" i="20" s="1"/>
  <c r="C27" i="2"/>
  <c r="C29"/>
  <c r="C32"/>
  <c r="C36"/>
  <c r="C32" i="1"/>
  <c r="D8"/>
  <c r="D32" s="1"/>
  <c r="G32"/>
  <c r="H8"/>
  <c r="H32" s="1"/>
  <c r="C200" i="4"/>
  <c r="E254"/>
  <c r="E248"/>
  <c r="D12" i="2" s="1"/>
  <c r="E278" i="4"/>
  <c r="D42" i="2"/>
  <c r="D29"/>
  <c r="F29" s="1"/>
  <c r="E253" i="4"/>
  <c r="D17" i="2"/>
  <c r="D22" i="3"/>
  <c r="E22"/>
  <c r="C16" i="2"/>
  <c r="M7" i="23"/>
  <c r="C54" i="20"/>
  <c r="J20" i="23"/>
  <c r="H20"/>
  <c r="F20"/>
  <c r="F38" i="8"/>
  <c r="E18" i="1"/>
  <c r="F20" i="13"/>
  <c r="F16"/>
  <c r="F15"/>
  <c r="L11" i="23"/>
  <c r="L12"/>
  <c r="L21"/>
  <c r="L20"/>
  <c r="F30" i="12"/>
  <c r="B20" i="23"/>
  <c r="F124" i="43"/>
  <c r="F132"/>
  <c r="F609"/>
  <c r="F98"/>
  <c r="F99"/>
  <c r="F101"/>
  <c r="F100"/>
  <c r="F103"/>
  <c r="F102"/>
  <c r="F104"/>
  <c r="F10" i="44"/>
  <c r="F9"/>
  <c r="F52"/>
  <c r="F48"/>
  <c r="D30" i="2"/>
  <c r="E471" i="43"/>
  <c r="F29"/>
  <c r="F39"/>
  <c r="F716"/>
  <c r="C363"/>
  <c r="F299"/>
  <c r="E712"/>
  <c r="D632"/>
  <c r="F51" i="45"/>
  <c r="D16"/>
  <c r="D7"/>
  <c r="F47"/>
  <c r="F15" i="8"/>
  <c r="F52"/>
  <c r="E29" i="1"/>
  <c r="F23" i="13"/>
  <c r="F142" i="43"/>
  <c r="I20" i="23"/>
  <c r="C53" i="8"/>
  <c r="F52" i="13"/>
  <c r="D687" i="43"/>
  <c r="F12" i="6"/>
  <c r="F32" i="12"/>
  <c r="E37" i="4"/>
  <c r="D26" i="8"/>
  <c r="F26" s="1"/>
  <c r="F25" i="45"/>
  <c r="F18" i="12"/>
  <c r="C13" i="2"/>
  <c r="F14" i="3"/>
  <c r="F22"/>
  <c r="E728" i="43"/>
  <c r="D733"/>
  <c r="F515"/>
  <c r="E632"/>
  <c r="E737"/>
  <c r="C747"/>
  <c r="F747"/>
  <c r="E247" i="4"/>
  <c r="D11" i="2" s="1"/>
  <c r="D645" i="43"/>
  <c r="F8" i="9"/>
  <c r="D40" i="8"/>
  <c r="D39" i="45" s="1"/>
  <c r="D728" i="43"/>
  <c r="F9" i="9"/>
  <c r="D10"/>
  <c r="L32" i="25"/>
  <c r="M10" i="23"/>
  <c r="C737" i="43"/>
  <c r="F31" i="44"/>
  <c r="F30"/>
  <c r="F37" i="13"/>
  <c r="E33"/>
  <c r="F33" s="1"/>
  <c r="F27" s="1"/>
  <c r="F41" s="1"/>
  <c r="F54" s="1"/>
  <c r="E20" i="23"/>
  <c r="M20"/>
  <c r="G20"/>
  <c r="D49" i="4"/>
  <c r="M19" i="23"/>
  <c r="F40" i="8"/>
  <c r="F41" i="44"/>
  <c r="F35"/>
  <c r="C215" i="4"/>
  <c r="C216"/>
  <c r="C229"/>
  <c r="F31" i="8"/>
  <c r="D18" i="2"/>
  <c r="E17" i="8"/>
  <c r="C10" i="9"/>
  <c r="F7"/>
  <c r="F10" s="1"/>
  <c r="F56" i="37"/>
  <c r="F243" i="43"/>
  <c r="D37" i="3"/>
  <c r="D38"/>
  <c r="D51"/>
  <c r="F182" i="43"/>
  <c r="F178" s="1"/>
  <c r="F186" s="1"/>
  <c r="F202" s="1"/>
  <c r="F215" s="1"/>
  <c r="C157" i="4"/>
  <c r="C158"/>
  <c r="C171"/>
  <c r="F513" i="43"/>
  <c r="C6" i="23"/>
  <c r="D6" s="1"/>
  <c r="E258" i="4"/>
  <c r="D22" i="2"/>
  <c r="D724" i="43"/>
  <c r="E284" i="4"/>
  <c r="D48" i="2"/>
  <c r="F48" s="1"/>
  <c r="I28" i="1" s="1"/>
  <c r="C286" i="4"/>
  <c r="F18" i="44"/>
  <c r="F17"/>
  <c r="F20" i="43"/>
  <c r="D16"/>
  <c r="D24"/>
  <c r="D40"/>
  <c r="D53"/>
  <c r="D471"/>
  <c r="C201"/>
  <c r="C178"/>
  <c r="C186" s="1"/>
  <c r="C202" s="1"/>
  <c r="C215" s="1"/>
  <c r="F615"/>
  <c r="F617"/>
  <c r="F91"/>
  <c r="F746"/>
  <c r="E263" i="4"/>
  <c r="E38"/>
  <c r="E51"/>
  <c r="C37"/>
  <c r="C38"/>
  <c r="C51" s="1"/>
  <c r="E252"/>
  <c r="D16" i="2" s="1"/>
  <c r="E262" i="4"/>
  <c r="D26" i="2" s="1"/>
  <c r="D10"/>
  <c r="C53" i="20"/>
  <c r="F44" i="2"/>
  <c r="E93" i="43"/>
  <c r="F429"/>
  <c r="F569"/>
  <c r="F105"/>
  <c r="C93"/>
  <c r="F340"/>
  <c r="F348"/>
  <c r="F83"/>
  <c r="F267"/>
  <c r="F591"/>
  <c r="F406"/>
  <c r="C525"/>
  <c r="C461"/>
  <c r="F461" s="1"/>
  <c r="F471" s="1"/>
  <c r="C712"/>
  <c r="C713"/>
  <c r="F713" s="1"/>
  <c r="C751"/>
  <c r="F751"/>
  <c r="F33" i="8"/>
  <c r="C98" i="4"/>
  <c r="F71" i="43"/>
  <c r="F70"/>
  <c r="F78"/>
  <c r="C70"/>
  <c r="C40" i="45"/>
  <c r="F40" s="1"/>
  <c r="D41" i="8"/>
  <c r="D14"/>
  <c r="F14" s="1"/>
  <c r="F46" i="45"/>
  <c r="F52"/>
  <c r="C748" i="43"/>
  <c r="F616"/>
  <c r="F642"/>
  <c r="F643"/>
  <c r="C5" i="23"/>
  <c r="C34" i="45"/>
  <c r="F748" i="43"/>
  <c r="C13" i="45"/>
  <c r="F13" s="1"/>
  <c r="E27" i="13"/>
  <c r="E41" s="1"/>
  <c r="E54" s="1"/>
  <c r="F459" i="43"/>
  <c r="F621"/>
  <c r="E37" i="3"/>
  <c r="E38"/>
  <c r="E51"/>
  <c r="C83" i="4"/>
  <c r="C99"/>
  <c r="C112"/>
  <c r="C579" i="43"/>
  <c r="F568"/>
  <c r="F579"/>
  <c r="F728"/>
  <c r="E752"/>
  <c r="F736"/>
  <c r="F733"/>
  <c r="F731"/>
  <c r="F719"/>
  <c r="F510"/>
  <c r="F605"/>
  <c r="F744"/>
  <c r="F240"/>
  <c r="C526"/>
  <c r="C539" s="1"/>
  <c r="E94"/>
  <c r="E107"/>
  <c r="E202"/>
  <c r="E215"/>
  <c r="E310"/>
  <c r="E323"/>
  <c r="F309"/>
  <c r="D472"/>
  <c r="D485"/>
  <c r="F720"/>
  <c r="F606"/>
  <c r="C645"/>
  <c r="F750"/>
  <c r="C78"/>
  <c r="C94" s="1"/>
  <c r="C107" s="1"/>
  <c r="F283"/>
  <c r="F16"/>
  <c r="F24" s="1"/>
  <c r="F40" s="1"/>
  <c r="F53" s="1"/>
  <c r="F724"/>
  <c r="F613"/>
  <c r="F687"/>
  <c r="F637"/>
  <c r="F608"/>
  <c r="F632"/>
  <c r="C715"/>
  <c r="C723"/>
  <c r="C417"/>
  <c r="C418"/>
  <c r="C431" s="1"/>
  <c r="C240"/>
  <c r="C256"/>
  <c r="C269"/>
  <c r="D310"/>
  <c r="D323"/>
  <c r="F286"/>
  <c r="E472"/>
  <c r="E485"/>
  <c r="F525"/>
  <c r="F483"/>
  <c r="F159"/>
  <c r="E730"/>
  <c r="E740"/>
  <c r="F732"/>
  <c r="F722"/>
  <c r="E717"/>
  <c r="C718"/>
  <c r="F611"/>
  <c r="C739"/>
  <c r="C714"/>
  <c r="F714" s="1"/>
  <c r="F607"/>
  <c r="D274" i="4"/>
  <c r="F20" i="8"/>
  <c r="C19" i="45"/>
  <c r="F19" s="1"/>
  <c r="C15" i="2"/>
  <c r="D38" i="45"/>
  <c r="F38" s="1"/>
  <c r="D39" i="8"/>
  <c r="D35" s="1"/>
  <c r="C364" i="43"/>
  <c r="C377" s="1"/>
  <c r="D417"/>
  <c r="D418"/>
  <c r="D431"/>
  <c r="D255"/>
  <c r="D256"/>
  <c r="D269"/>
  <c r="F245"/>
  <c r="F255"/>
  <c r="F256"/>
  <c r="F269"/>
  <c r="F51"/>
  <c r="E633"/>
  <c r="E417"/>
  <c r="E418"/>
  <c r="E431"/>
  <c r="C309"/>
  <c r="C310"/>
  <c r="C323" s="1"/>
  <c r="E618"/>
  <c r="F24" i="45"/>
  <c r="F25" i="8"/>
  <c r="F32" i="37"/>
  <c r="D158" i="4"/>
  <c r="D171"/>
  <c r="D49" i="2"/>
  <c r="E286" i="4"/>
  <c r="C255"/>
  <c r="E255" s="1"/>
  <c r="C20" i="45"/>
  <c r="F20" s="1"/>
  <c r="F21" i="8"/>
  <c r="C9"/>
  <c r="C8" s="1"/>
  <c r="F8" i="13"/>
  <c r="C37" i="3"/>
  <c r="C38"/>
  <c r="C51"/>
  <c r="F8" i="44"/>
  <c r="C42"/>
  <c r="C54"/>
  <c r="F29"/>
  <c r="F53"/>
  <c r="F749" i="43"/>
  <c r="C752"/>
  <c r="F645"/>
  <c r="E725"/>
  <c r="E741" s="1"/>
  <c r="E754" s="1"/>
  <c r="D739"/>
  <c r="F715"/>
  <c r="F739"/>
  <c r="F712"/>
  <c r="C148"/>
  <c r="C161"/>
  <c r="F407"/>
  <c r="F353"/>
  <c r="F363"/>
  <c r="F364"/>
  <c r="F377"/>
  <c r="E634"/>
  <c r="F526"/>
  <c r="F539"/>
  <c r="F417"/>
  <c r="F622"/>
  <c r="F729"/>
  <c r="E647"/>
  <c r="C717"/>
  <c r="C725" s="1"/>
  <c r="C471"/>
  <c r="C472" s="1"/>
  <c r="C485" s="1"/>
  <c r="F752"/>
  <c r="D94"/>
  <c r="D107"/>
  <c r="F92"/>
  <c r="F93"/>
  <c r="F94"/>
  <c r="F107"/>
  <c r="F394"/>
  <c r="F402"/>
  <c r="F418" s="1"/>
  <c r="F431" s="1"/>
  <c r="F448"/>
  <c r="F456"/>
  <c r="F375"/>
  <c r="E363"/>
  <c r="E364"/>
  <c r="E377"/>
  <c r="F321"/>
  <c r="F191"/>
  <c r="F201"/>
  <c r="F537"/>
  <c r="F294"/>
  <c r="F310" s="1"/>
  <c r="F323" s="1"/>
  <c r="D525"/>
  <c r="D526"/>
  <c r="D539"/>
  <c r="D721"/>
  <c r="C738"/>
  <c r="F738"/>
  <c r="F631"/>
  <c r="F718"/>
  <c r="D5" i="23"/>
  <c r="E5" s="1"/>
  <c r="C273" i="4"/>
  <c r="E273"/>
  <c r="D37" i="2"/>
  <c r="F20"/>
  <c r="F37" i="3"/>
  <c r="F38"/>
  <c r="F51"/>
  <c r="F42" i="44"/>
  <c r="F721" i="43"/>
  <c r="F43" i="2"/>
  <c r="F564" i="43"/>
  <c r="F580"/>
  <c r="F593"/>
  <c r="C610"/>
  <c r="C618" s="1"/>
  <c r="D610"/>
  <c r="D618"/>
  <c r="D22" i="8"/>
  <c r="F22" s="1"/>
  <c r="E12" i="1" s="1"/>
  <c r="C580" i="43"/>
  <c r="C593"/>
  <c r="F465"/>
  <c r="E579"/>
  <c r="E580"/>
  <c r="E593"/>
  <c r="F13" i="8"/>
  <c r="F10" s="1"/>
  <c r="D10"/>
  <c r="C8" i="45"/>
  <c r="F8" s="1"/>
  <c r="C18"/>
  <c r="F18" s="1"/>
  <c r="F19" i="8"/>
  <c r="F18" s="1"/>
  <c r="F17" s="1"/>
  <c r="C23" i="2"/>
  <c r="F54" i="44"/>
  <c r="C55" i="20"/>
  <c r="E688" i="43" l="1"/>
  <c r="E701" s="1"/>
  <c r="D259" i="4"/>
  <c r="D275" s="1"/>
  <c r="D288" s="1"/>
  <c r="F672" i="43"/>
  <c r="C31" i="45"/>
  <c r="F31" s="1"/>
  <c r="D723" i="43"/>
  <c r="F34" i="2"/>
  <c r="F21"/>
  <c r="F48" i="8"/>
  <c r="E25" i="1" s="1"/>
  <c r="E22" s="1"/>
  <c r="F47" i="2"/>
  <c r="I27" i="1" s="1"/>
  <c r="E56" i="20"/>
  <c r="I24" i="1"/>
  <c r="F10" i="2"/>
  <c r="E9" i="20" s="1"/>
  <c r="E49"/>
  <c r="E55" s="1"/>
  <c r="C38" i="2"/>
  <c r="D34" i="45"/>
  <c r="F39"/>
  <c r="F34" s="1"/>
  <c r="E83" i="4"/>
  <c r="E99" s="1"/>
  <c r="E112" s="1"/>
  <c r="C251"/>
  <c r="C259" s="1"/>
  <c r="E46" i="20"/>
  <c r="C17" i="45"/>
  <c r="C16" s="1"/>
  <c r="F41" i="8"/>
  <c r="C35"/>
  <c r="C268" i="4"/>
  <c r="E268" s="1"/>
  <c r="E274" s="1"/>
  <c r="F30" i="2"/>
  <c r="F36"/>
  <c r="E38" i="20" s="1"/>
  <c r="C29" i="45"/>
  <c r="C28" s="1"/>
  <c r="C688" i="43"/>
  <c r="C701" s="1"/>
  <c r="F737"/>
  <c r="E54" i="8"/>
  <c r="D50" i="2"/>
  <c r="C39"/>
  <c r="C52" s="1"/>
  <c r="C30" i="8"/>
  <c r="F13" i="2"/>
  <c r="E13" i="20" s="1"/>
  <c r="E39" s="1"/>
  <c r="F27" i="2"/>
  <c r="E36" i="20" s="1"/>
  <c r="F33" i="2"/>
  <c r="F46"/>
  <c r="F50" s="1"/>
  <c r="D8" i="8"/>
  <c r="C10" i="20"/>
  <c r="E10" i="1"/>
  <c r="I23"/>
  <c r="F22" i="2"/>
  <c r="F12" i="45"/>
  <c r="F9" s="1"/>
  <c r="C9"/>
  <c r="D9" i="23"/>
  <c r="E9" s="1"/>
  <c r="F9" s="1"/>
  <c r="G9" s="1"/>
  <c r="H9" s="1"/>
  <c r="I9" s="1"/>
  <c r="J9" s="1"/>
  <c r="K9" s="1"/>
  <c r="C264" i="4"/>
  <c r="C274" s="1"/>
  <c r="D98"/>
  <c r="D99" s="1"/>
  <c r="D112" s="1"/>
  <c r="E259"/>
  <c r="D19" i="2"/>
  <c r="F19" s="1"/>
  <c r="I9" i="1"/>
  <c r="D29" i="45"/>
  <c r="D28" s="1"/>
  <c r="D41" s="1"/>
  <c r="D53" s="1"/>
  <c r="F33"/>
  <c r="D32" i="2"/>
  <c r="C734" i="43"/>
  <c r="F627"/>
  <c r="D735"/>
  <c r="F735" s="1"/>
  <c r="F628"/>
  <c r="F688"/>
  <c r="F701" s="1"/>
  <c r="E18" i="29"/>
  <c r="D688" i="43"/>
  <c r="D701" s="1"/>
  <c r="D730"/>
  <c r="D740" s="1"/>
  <c r="D42" i="8"/>
  <c r="D54" s="1"/>
  <c r="F472" i="43"/>
  <c r="F485" s="1"/>
  <c r="F17" i="45"/>
  <c r="F16" s="1"/>
  <c r="C11" i="23"/>
  <c r="F11" i="2"/>
  <c r="I10" i="1" s="1"/>
  <c r="F12" i="2"/>
  <c r="E11" i="20" s="1"/>
  <c r="F9" i="8"/>
  <c r="F8" s="1"/>
  <c r="C21" i="45"/>
  <c r="F21" s="1"/>
  <c r="C623" i="43"/>
  <c r="E38" i="2"/>
  <c r="F39" i="8"/>
  <c r="F35" s="1"/>
  <c r="F18" i="2"/>
  <c r="F34" i="8"/>
  <c r="F30" s="1"/>
  <c r="B11" i="23"/>
  <c r="B12" s="1"/>
  <c r="B21" s="1"/>
  <c r="F141" i="43"/>
  <c r="F137" s="1"/>
  <c r="F147" s="1"/>
  <c r="F148" s="1"/>
  <c r="F161" s="1"/>
  <c r="D18" i="29"/>
  <c r="D137" i="43"/>
  <c r="F30" i="45"/>
  <c r="F29" s="1"/>
  <c r="F51" i="8"/>
  <c r="E28" i="1" s="1"/>
  <c r="C40" i="43"/>
  <c r="C53" s="1"/>
  <c r="F26" i="2"/>
  <c r="I11" i="1"/>
  <c r="F16" i="2"/>
  <c r="E6" i="23"/>
  <c r="F6" s="1"/>
  <c r="G6" s="1"/>
  <c r="H6" s="1"/>
  <c r="I6" s="1"/>
  <c r="J6" s="1"/>
  <c r="K6" s="1"/>
  <c r="D11"/>
  <c r="D12" s="1"/>
  <c r="D21" s="1"/>
  <c r="M6"/>
  <c r="E11"/>
  <c r="E12" s="1"/>
  <c r="E21" s="1"/>
  <c r="F5"/>
  <c r="C12"/>
  <c r="C7" i="45"/>
  <c r="F7" s="1"/>
  <c r="E11" i="1"/>
  <c r="C11" i="20"/>
  <c r="D717" i="43" l="1"/>
  <c r="D725" s="1"/>
  <c r="F723"/>
  <c r="F717" s="1"/>
  <c r="F725" s="1"/>
  <c r="D741"/>
  <c r="D754" s="1"/>
  <c r="I17" i="1"/>
  <c r="F15" i="2"/>
  <c r="E15" i="20" s="1"/>
  <c r="I26" i="1"/>
  <c r="I22" s="1"/>
  <c r="C29" i="8"/>
  <c r="C42" s="1"/>
  <c r="C54" s="1"/>
  <c r="E275" i="4"/>
  <c r="E288" s="1"/>
  <c r="C275"/>
  <c r="C288" s="1"/>
  <c r="F41" i="45"/>
  <c r="F53" s="1"/>
  <c r="E10" i="20"/>
  <c r="E23"/>
  <c r="E53" s="1"/>
  <c r="M9" i="23"/>
  <c r="E16" i="1"/>
  <c r="E15"/>
  <c r="C35" i="20"/>
  <c r="E17" i="1"/>
  <c r="C36" i="20"/>
  <c r="C633" i="43"/>
  <c r="C634" s="1"/>
  <c r="C647" s="1"/>
  <c r="E16" i="20"/>
  <c r="I13" i="1"/>
  <c r="D623" i="43"/>
  <c r="D633" s="1"/>
  <c r="D634" s="1"/>
  <c r="D647" s="1"/>
  <c r="D147"/>
  <c r="D148" s="1"/>
  <c r="D161" s="1"/>
  <c r="E9" i="1"/>
  <c r="C9" i="20"/>
  <c r="C730" i="43"/>
  <c r="C740" s="1"/>
  <c r="C741" s="1"/>
  <c r="C754" s="1"/>
  <c r="F734"/>
  <c r="F730" s="1"/>
  <c r="F740" s="1"/>
  <c r="F32" i="2"/>
  <c r="D28"/>
  <c r="C20" i="20"/>
  <c r="C27" s="1"/>
  <c r="C41" i="45"/>
  <c r="C53" s="1"/>
  <c r="D23" i="2"/>
  <c r="F53" i="8"/>
  <c r="E23" i="2"/>
  <c r="F23" s="1"/>
  <c r="I16" i="1"/>
  <c r="F11" i="23"/>
  <c r="G5"/>
  <c r="C21"/>
  <c r="E8" i="1"/>
  <c r="F741" i="43" l="1"/>
  <c r="F754" s="1"/>
  <c r="F42" i="8"/>
  <c r="F54" s="1"/>
  <c r="I12" i="1"/>
  <c r="F28" i="2"/>
  <c r="D38"/>
  <c r="E39"/>
  <c r="E52" s="1"/>
  <c r="F623" i="43"/>
  <c r="F633" s="1"/>
  <c r="F634" s="1"/>
  <c r="F647" s="1"/>
  <c r="E32" i="1"/>
  <c r="C12" i="26" s="1"/>
  <c r="C14" s="1"/>
  <c r="E20" i="20"/>
  <c r="E27" s="1"/>
  <c r="C44"/>
  <c r="I8" i="1"/>
  <c r="F12" i="23"/>
  <c r="G11"/>
  <c r="G12" s="1"/>
  <c r="G21" s="1"/>
  <c r="H5"/>
  <c r="F38" i="2" l="1"/>
  <c r="D39"/>
  <c r="D52" s="1"/>
  <c r="C50" i="20"/>
  <c r="C52"/>
  <c r="C57" s="1"/>
  <c r="I18" i="1"/>
  <c r="E37" i="20"/>
  <c r="E44" s="1"/>
  <c r="F21" i="23"/>
  <c r="I5"/>
  <c r="H11"/>
  <c r="H12" s="1"/>
  <c r="H21" s="1"/>
  <c r="E50" i="20" l="1"/>
  <c r="E52"/>
  <c r="E57" s="1"/>
  <c r="I15" i="1"/>
  <c r="I32" s="1"/>
  <c r="F39" i="2"/>
  <c r="F52" s="1"/>
  <c r="J5" i="23"/>
  <c r="I11"/>
  <c r="K5" l="1"/>
  <c r="K11" s="1"/>
  <c r="K12" s="1"/>
  <c r="K21" s="1"/>
  <c r="J11"/>
  <c r="J12" s="1"/>
  <c r="J21" s="1"/>
  <c r="M5"/>
  <c r="I12"/>
  <c r="M11" l="1"/>
  <c r="I21"/>
  <c r="M12"/>
  <c r="M21" s="1"/>
</calcChain>
</file>

<file path=xl/sharedStrings.xml><?xml version="1.0" encoding="utf-8"?>
<sst xmlns="http://schemas.openxmlformats.org/spreadsheetml/2006/main" count="3713" uniqueCount="677">
  <si>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</si>
  <si>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</si>
  <si>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</si>
  <si>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</si>
  <si>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</si>
  <si>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</si>
  <si>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</si>
  <si>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</si>
  <si>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</si>
  <si>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</si>
  <si>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</si>
  <si>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 xml:space="preserve">Ezer Ft-ban </t>
  </si>
  <si>
    <t>KIADÁSOK JOGCÍMEI</t>
  </si>
  <si>
    <t>Feladatok összesen</t>
  </si>
  <si>
    <t>Támogatott megnevezése</t>
  </si>
  <si>
    <t>Önkormányzat összesen</t>
  </si>
  <si>
    <t>Összesen</t>
  </si>
  <si>
    <t xml:space="preserve">                Ezer Ft-ban 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</si>
  <si>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</si>
  <si>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</si>
  <si>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</si>
  <si>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</si>
  <si>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</si>
  <si>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</si>
  <si>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</si>
  <si>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</si>
  <si>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</si>
  <si>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</si>
  <si>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</si>
  <si>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 xml:space="preserve">               Ezer Ft-ban </t>
  </si>
  <si>
    <t>Intézm.</t>
  </si>
  <si>
    <t xml:space="preserve">Polgárm. hiv. </t>
  </si>
  <si>
    <t>B e v é t e l</t>
  </si>
  <si>
    <t>Intézmény</t>
  </si>
  <si>
    <t>ezer Ft-ban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</si>
  <si>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</si>
  <si>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</si>
  <si>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</si>
  <si>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</si>
  <si>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</si>
  <si>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</si>
  <si>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</si>
  <si>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</si>
  <si>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</si>
  <si>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</si>
  <si>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</si>
  <si>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</si>
  <si>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</si>
  <si>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</si>
  <si>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</si>
  <si>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</si>
  <si>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</si>
  <si>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</si>
  <si>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</si>
  <si>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</si>
  <si>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</si>
  <si>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</si>
  <si>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</si>
  <si>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</si>
  <si>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</si>
  <si>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</si>
  <si>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</si>
  <si>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</si>
  <si>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</si>
  <si>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</si>
  <si>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</si>
  <si>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</si>
  <si>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</si>
  <si>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</si>
  <si>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</si>
  <si>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</si>
  <si>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</si>
  <si>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</si>
  <si>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</si>
  <si>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</si>
  <si>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</si>
  <si>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</si>
  <si>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</si>
  <si>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</si>
  <si>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</si>
  <si>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</si>
  <si>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</si>
  <si>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</si>
  <si>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</si>
  <si>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</si>
  <si>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</si>
  <si>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</si>
  <si>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</si>
  <si>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</si>
  <si>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</si>
  <si>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</si>
  <si>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</si>
  <si>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</si>
  <si>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adatok: eFt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</si>
  <si>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</si>
  <si>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</si>
  <si>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</si>
  <si>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</si>
  <si>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</si>
  <si>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</si>
  <si>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</si>
  <si>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</si>
  <si>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</si>
  <si>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</si>
  <si>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</si>
  <si>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</si>
  <si>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</si>
  <si>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</si>
  <si>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</si>
  <si>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</si>
  <si>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</si>
  <si>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</si>
  <si>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</si>
  <si>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</si>
  <si>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</si>
  <si>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</si>
  <si>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</si>
  <si>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</si>
  <si>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</si>
  <si>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</si>
  <si>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</si>
  <si>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az önkormányzat hitel-kötvény állományáról, lejárat szerinti bontásban</t>
  </si>
  <si>
    <t>Hitelintézet megnevezése</t>
  </si>
  <si>
    <t>Hitel lejárata</t>
  </si>
  <si>
    <t>xxxxxxxxxxxxxxxxxxxxx</t>
  </si>
  <si>
    <t xml:space="preserve">a közvetett támogatásokról </t>
  </si>
  <si>
    <t xml:space="preserve">Közvetett támogatás megnevezése </t>
  </si>
  <si>
    <t xml:space="preserve">                            Összeg </t>
  </si>
  <si>
    <t>a pénzeszközök változásáról</t>
  </si>
  <si>
    <t xml:space="preserve">                       Ezer Ft-ban</t>
  </si>
  <si>
    <t>Összes bevétel összege</t>
  </si>
  <si>
    <t>Összes kiadás összege</t>
  </si>
  <si>
    <t>Több éves kihatással járó döntések számszerűsítése</t>
  </si>
  <si>
    <t>2016.</t>
  </si>
  <si>
    <t>2017.</t>
  </si>
  <si>
    <t>2018.</t>
  </si>
  <si>
    <t>2019.</t>
  </si>
  <si>
    <t>2020.</t>
  </si>
  <si>
    <t>2021.</t>
  </si>
  <si>
    <t>Ö S S Z E S E N :</t>
  </si>
  <si>
    <t>2022.</t>
  </si>
  <si>
    <t>2023.</t>
  </si>
  <si>
    <t>2024.</t>
  </si>
  <si>
    <t>2025.</t>
  </si>
  <si>
    <t>adatok: eFt-ban</t>
  </si>
  <si>
    <t>Teljesítés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</si>
  <si>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</si>
  <si>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</si>
  <si>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</si>
  <si>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</si>
  <si>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</si>
  <si>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</si>
  <si>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</si>
  <si>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55 év felettiek rendszeres szoc.segélye</t>
  </si>
  <si>
    <t>Egészségkár. Rendszeres szoc. segélye</t>
  </si>
  <si>
    <t>Időskorúak járadéka</t>
  </si>
  <si>
    <t>Normatív ápolási díj</t>
  </si>
  <si>
    <t>Pénzbeni átmeneti segély</t>
  </si>
  <si>
    <t>Temetési segély</t>
  </si>
  <si>
    <t>Kiegészítő gyermekvédelmi támogatás</t>
  </si>
  <si>
    <t>Rendkívüli gyermekvédelmi támogatás</t>
  </si>
  <si>
    <t>Egyszeri gyermekvédelmi támogatás</t>
  </si>
  <si>
    <t>BURSA ösztöndíj</t>
  </si>
  <si>
    <t>Szemétszállítás támogatása</t>
  </si>
  <si>
    <t>Buszközlekedés támogatása</t>
  </si>
  <si>
    <t>Fürdőbelépő támogatása</t>
  </si>
  <si>
    <t>Mozgáskorlátozottak közlekedési támogatása</t>
  </si>
  <si>
    <t>Közköltséges temetés</t>
  </si>
  <si>
    <t>Gyermektartásdíj megelőlegezés</t>
  </si>
  <si>
    <t>Arany János Ösztöndíj</t>
  </si>
  <si>
    <t>Társadalom-, szociálpol. és egyéb juttatás össz.</t>
  </si>
  <si>
    <t>Támogatás értékű felhalmozási kiadás össz.</t>
  </si>
  <si>
    <t>Felhalm.c. pénzeszk.átad. Összesen:</t>
  </si>
  <si>
    <t>Közfoglalkoztatottak létszámkerete</t>
  </si>
  <si>
    <t>Egyéb működési kiadás</t>
  </si>
  <si>
    <t>Ellátottak pénzbeli juttatása</t>
  </si>
  <si>
    <t>Értékpapírvásárlás kiadásai</t>
  </si>
  <si>
    <t>Egyéb felhalmozási kiadás</t>
  </si>
  <si>
    <t>Pénzügyi befektetés</t>
  </si>
  <si>
    <t>Értékpapírok vásárlása</t>
  </si>
  <si>
    <t>Értékpapírok vásárlása össz.,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</si>
  <si>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</si>
  <si>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</si>
  <si>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</si>
  <si>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</si>
  <si>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</si>
  <si>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</si>
  <si>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</si>
  <si>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</si>
  <si>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</si>
  <si>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</si>
  <si>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</si>
  <si>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</si>
  <si>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</si>
  <si>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</si>
  <si>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</si>
  <si>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</si>
  <si>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</si>
  <si>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</si>
  <si>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</si>
  <si>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</si>
  <si>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 xml:space="preserve">   --------------------</t>
  </si>
  <si>
    <t>I/1. Intézményi működési bevételek</t>
  </si>
  <si>
    <t>I/3. Működési támogatások (3.1..+3.5)</t>
  </si>
  <si>
    <t>II. FELHALMOZÁSI BEVÉTELEK (II/1..+II/3)</t>
  </si>
  <si>
    <t>I/3.2. Központosított előirányzatok működési célúak összesen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</si>
  <si>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</si>
  <si>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</si>
  <si>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</si>
  <si>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</si>
  <si>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</si>
  <si>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</si>
  <si>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</si>
  <si>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</si>
  <si>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</si>
  <si>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</si>
  <si>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</si>
  <si>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</si>
  <si>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</si>
  <si>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</si>
  <si>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Hitelfelvétel, kötvénykib. /forráshiány/</t>
  </si>
  <si>
    <t>Felhalm támog.</t>
  </si>
  <si>
    <t xml:space="preserve">Hitelfelvétel, kötvénykib. </t>
  </si>
  <si>
    <t>adatok:eFt-bam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</si>
  <si>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</si>
  <si>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</si>
  <si>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</si>
  <si>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</si>
  <si>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</si>
  <si>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</si>
  <si>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</si>
  <si>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</si>
  <si>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</si>
  <si>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</si>
  <si>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</si>
  <si>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</si>
  <si>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</si>
  <si>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</si>
  <si>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</si>
  <si>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</si>
  <si>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</si>
  <si>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</si>
  <si>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</si>
  <si>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</si>
  <si>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</si>
  <si>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</si>
  <si>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</si>
  <si>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</si>
  <si>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</si>
  <si>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</si>
  <si>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</si>
  <si>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</si>
  <si>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</si>
  <si>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</si>
  <si>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</si>
  <si>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</si>
  <si>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</si>
  <si>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</si>
  <si>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</si>
  <si>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</si>
  <si>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</si>
  <si>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</si>
  <si>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</si>
  <si>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</si>
  <si>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</si>
  <si>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</si>
  <si>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</si>
  <si>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</si>
  <si>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</si>
  <si>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</si>
  <si>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</si>
  <si>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</si>
  <si>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</si>
  <si>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</si>
  <si>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</si>
  <si>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Kiegészítő gyermekvédelmi pótlék</t>
  </si>
  <si>
    <t>Iskolatej program támogatás</t>
  </si>
  <si>
    <t>HPV oltás támogatás</t>
  </si>
  <si>
    <t>44.</t>
  </si>
  <si>
    <t>45.</t>
  </si>
  <si>
    <t>47.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</si>
  <si>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</si>
  <si>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</si>
  <si>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</si>
  <si>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</si>
  <si>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</si>
  <si>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</si>
  <si>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</si>
  <si>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</si>
  <si>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</si>
  <si>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</si>
  <si>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</si>
  <si>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</si>
  <si>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</si>
  <si>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</si>
  <si>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</si>
  <si>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</si>
  <si>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 xml:space="preserve">3. Egyéb felhalmozási kiadások 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</si>
  <si>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</si>
  <si>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</si>
  <si>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</si>
  <si>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</si>
  <si>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</si>
  <si>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</si>
  <si>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</si>
  <si>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</si>
  <si>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Költségvetési intézmények összesen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</si>
  <si>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</si>
  <si>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</si>
  <si>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</si>
  <si>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</si>
  <si>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</si>
  <si>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</si>
  <si>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</si>
  <si>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>2017. év</t>
  </si>
  <si>
    <t>2018. év</t>
  </si>
  <si>
    <t>2019. év</t>
  </si>
  <si>
    <t>2020. év</t>
  </si>
  <si>
    <t>2021. év</t>
  </si>
  <si>
    <t>2022.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</si>
  <si>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</si>
  <si>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</si>
  <si>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</si>
  <si>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</si>
  <si>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</si>
  <si>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</si>
  <si>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</si>
  <si>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</si>
  <si>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</si>
  <si>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</si>
  <si>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</si>
  <si>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</si>
  <si>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</si>
  <si>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</si>
  <si>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</si>
  <si>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</si>
  <si>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</si>
  <si>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</si>
  <si>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</si>
  <si>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>Közfoglalkoztatottak létszámkerete összesen</t>
  </si>
  <si>
    <t>Eredeti előir.</t>
  </si>
  <si>
    <t>Mód. Előir.</t>
  </si>
  <si>
    <t>Rendszeres szoc. segély önk. rend.</t>
  </si>
  <si>
    <t>Foglalkoztatást helyettesítő támogatás</t>
  </si>
  <si>
    <t>Helyi lakásfenntartási támogatás</t>
  </si>
  <si>
    <t>LTP szerződést kötöttek (szennyvíz.) támogatása</t>
  </si>
  <si>
    <t>Óvodáztatási támogatás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</si>
  <si>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</si>
  <si>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</si>
  <si>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</si>
  <si>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</si>
  <si>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</si>
  <si>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</si>
  <si>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</si>
  <si>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</si>
  <si>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</si>
  <si>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</si>
  <si>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</si>
  <si>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</si>
  <si>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</si>
  <si>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III.2. Hozzájárulás pénzbeli ellátásokhoz</t>
  </si>
  <si>
    <t>III.3.c. Szociális étkeztetés</t>
  </si>
  <si>
    <t>Önkormányzat költségvetési támogatása összesen</t>
  </si>
  <si>
    <t>Egyes jövedelempótló támogatások kiegészítése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</si>
  <si>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</si>
  <si>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</si>
  <si>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</si>
  <si>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</si>
  <si>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</si>
  <si>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</si>
  <si>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</si>
  <si>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</si>
  <si>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</si>
  <si>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</si>
  <si>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</si>
  <si>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</si>
  <si>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</si>
  <si>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</si>
  <si>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</si>
  <si>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</si>
  <si>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</si>
  <si>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</si>
  <si>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</si>
  <si>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</si>
  <si>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</si>
  <si>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</si>
  <si>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</si>
  <si>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</si>
  <si>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</si>
  <si>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</si>
  <si>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</si>
  <si>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</si>
  <si>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</si>
  <si>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</si>
  <si>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</si>
  <si>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</si>
  <si>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</si>
  <si>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</si>
  <si>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</si>
  <si>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</si>
  <si>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</si>
  <si>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 xml:space="preserve">Támogatási kölcsönök nyújtása, törlesztése </t>
  </si>
  <si>
    <t>I. 4. Egyéb működési célú kiadás</t>
  </si>
  <si>
    <t>I.4.2. Működési célú visszatérítendő támogatások, kölcsönök nyújtása ÁHB-re</t>
  </si>
  <si>
    <t>I.4.3. Működési célú visszatérítendő támogatások, kölcsönök törlesztése ÁHB-re</t>
  </si>
  <si>
    <t>I.4.5. Működési célú visszatérítendő támogatások, kölcsönök nyújtása ÁHK-re</t>
  </si>
  <si>
    <t>II. 3. Egyéb felhalmozási célú kiadás</t>
  </si>
  <si>
    <t>II.3.2. Felhalmozási célú visszatérítendő támogatások, kölcsönök nyújtása ÁHB-re</t>
  </si>
  <si>
    <t>II.3.3. Felhalmozási célú visszatérítendő támogatások, kölcsönök törlesztése ÁHB-re</t>
  </si>
  <si>
    <t>II.3.5. Felhalmozási célú visszatérítendő támogatások, kölcsönök nyújtása ÁHK-re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</si>
  <si>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</si>
  <si>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</si>
  <si>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</si>
  <si>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r>
      <t>Tartalék</t>
    </r>
    <r>
      <rPr>
        <b/>
        <sz val="10"/>
        <rFont val="Times New Roman"/>
        <family val="1"/>
        <charset val="238"/>
      </rPr>
      <t xml:space="preserve"> </t>
    </r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</si>
  <si>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</si>
  <si>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</si>
  <si>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</si>
  <si>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</si>
  <si>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</si>
  <si>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</si>
  <si>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</si>
  <si>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</si>
  <si>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</si>
  <si>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</si>
  <si>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</si>
  <si>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</si>
  <si>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</si>
  <si>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</si>
  <si>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</si>
  <si>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</si>
  <si>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</si>
  <si>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</si>
  <si>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</si>
  <si>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</si>
  <si>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</si>
  <si>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</si>
  <si>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</si>
  <si>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</si>
  <si>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</si>
  <si>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</si>
  <si>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</si>
  <si>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</si>
  <si>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</si>
  <si>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</si>
  <si>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</si>
  <si>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</si>
  <si>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</si>
  <si>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</si>
  <si>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</si>
  <si>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</si>
  <si>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</si>
  <si>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</si>
  <si>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</si>
  <si>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</si>
  <si>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</si>
  <si>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</si>
  <si>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</si>
  <si>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</si>
  <si>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</si>
  <si>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</si>
  <si>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</si>
  <si>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</si>
  <si>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</si>
  <si>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</si>
  <si>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</si>
  <si>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</si>
  <si>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</si>
  <si>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</si>
  <si>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I/3.3. Működőképesség megőrzését szolgáló kiegészítő támogatás</t>
  </si>
  <si>
    <t>I/3.1.1. Önkormányzatok működési költségvetési támogatása</t>
  </si>
  <si>
    <t xml:space="preserve">     3.1.1. Önkorm. Ált. műk. Ktgv-i támog.</t>
  </si>
  <si>
    <t xml:space="preserve">I/3.1.2. Központosított működési célú előirányzatok részletezése 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</si>
  <si>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</si>
  <si>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</si>
  <si>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</si>
  <si>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</si>
  <si>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</si>
  <si>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</si>
  <si>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</si>
  <si>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</si>
  <si>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</si>
  <si>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</si>
  <si>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</si>
  <si>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</si>
  <si>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</si>
  <si>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</si>
  <si>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</si>
  <si>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</si>
  <si>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</si>
  <si>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</si>
  <si>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</si>
  <si>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</si>
  <si>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</si>
  <si>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</si>
  <si>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</si>
  <si>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</si>
  <si>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</si>
  <si>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</si>
  <si>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</si>
  <si>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</si>
  <si>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</si>
  <si>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</si>
  <si>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</si>
  <si>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</si>
  <si>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</si>
  <si>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</si>
  <si>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4. Forgatási célú belföldi, külföldi értékpap.érték.</t>
  </si>
  <si>
    <t>5. Befektetési célú belföldi, külföldi értékpapír érték.</t>
  </si>
  <si>
    <t>6.Működési célú hitel felvétel és műk.c.kötv.bev.</t>
  </si>
  <si>
    <t>7.Felahalmozási célú hitelelvétel és fel.c. kötv.kibocs.</t>
  </si>
  <si>
    <t>1. Szabad pénzeszköz betétként való elhelyezése</t>
  </si>
  <si>
    <t>2. Központi, irányítószervi támogatás</t>
  </si>
  <si>
    <t>3. Pénzügyi lízing tőkerész törlesztés</t>
  </si>
  <si>
    <t>4. Forgatási célú belföldi, külföldi értékpapírok vásárlása</t>
  </si>
  <si>
    <t>5. Befektetési célú belföldi, külföldi értékpapír vásárlás</t>
  </si>
  <si>
    <t>7.Felahalmozási célú hitel törlesztés és fel.c. kötv.bev.</t>
  </si>
  <si>
    <t>6.Működési célú hitel törlesztés és műk.c.kötv.bev.</t>
  </si>
  <si>
    <t>Költségve-tési intézmény össz.</t>
  </si>
  <si>
    <t>Államigaz-gatási feladat</t>
  </si>
  <si>
    <t>Önként vállalt faladat (járóbeteg szakell.)</t>
  </si>
  <si>
    <t xml:space="preserve">Kötelezően ellátandó feladat </t>
  </si>
  <si>
    <t xml:space="preserve">Önként vállalt faladat </t>
  </si>
  <si>
    <t>Közfoglalkoztatás</t>
  </si>
  <si>
    <t>Önkormányzati feladatok összesen</t>
  </si>
  <si>
    <t>Tartalékok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</si>
  <si>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</si>
  <si>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</si>
  <si>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</si>
  <si>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</si>
  <si>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</si>
  <si>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</si>
  <si>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 1.c) Egyéb önkormányzati feladatok támogatása</t>
  </si>
  <si>
    <t xml:space="preserve">                       - egyéb önkormányzati feladatok 50 %-a</t>
  </si>
  <si>
    <t xml:space="preserve">                       - Önkormányzati hivatal működéséhez kapcsolódó támogatás</t>
  </si>
  <si>
    <t>II.1. Óvodapedagógusok bértámogatása 4 hóra pótlólagos összeg</t>
  </si>
  <si>
    <t>V. Beszámítás: - pénzbeli szoc. ellátások 50%-a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</si>
  <si>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</si>
  <si>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</si>
  <si>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</si>
  <si>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</si>
  <si>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</si>
  <si>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</si>
  <si>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</si>
  <si>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</si>
  <si>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</si>
  <si>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</si>
  <si>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</si>
  <si>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</si>
  <si>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</si>
  <si>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</si>
  <si>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</si>
  <si>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</si>
  <si>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</si>
  <si>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2016. év</t>
  </si>
  <si>
    <t>2023. év</t>
  </si>
  <si>
    <t>Önkormányzatok igazgatási tev</t>
  </si>
  <si>
    <t>Város és községgazdálkodás</t>
  </si>
  <si>
    <t>Önkormányzat létszámkerete</t>
  </si>
  <si>
    <t>Szakfeladat</t>
  </si>
  <si>
    <t>Igazgatási tevékenység</t>
  </si>
  <si>
    <t>Város és község gazdálkodás</t>
  </si>
  <si>
    <t>Önkormányzatok Igazgatási tevékenysége</t>
  </si>
  <si>
    <t>Mezőkövesdi TKT tagi hozzájárulás</t>
  </si>
  <si>
    <t>Mezőkövesdi TKT orvosi ügyelet</t>
  </si>
  <si>
    <t>Mezőkövesd Közös hivatal</t>
  </si>
  <si>
    <t>Közutak,hidak üzemeltetése</t>
  </si>
  <si>
    <t>Közművelődés</t>
  </si>
  <si>
    <t>Köztemető</t>
  </si>
  <si>
    <t>Szociállis ellátás</t>
  </si>
  <si>
    <t>Finanszírozási kiadások</t>
  </si>
  <si>
    <t xml:space="preserve">                       - településüzemeltetéshez kapcsolódó fealdatok 43%-a</t>
  </si>
  <si>
    <t>I.1.d) Lakott külterülettel kapcsolatos feladatok támogatása</t>
  </si>
  <si>
    <t>I. Helyi önkormányzatok működésének támogatása</t>
  </si>
  <si>
    <t>I/3. Működési támogatások (3.1..+3.6)</t>
  </si>
  <si>
    <t>Falugondnok</t>
  </si>
  <si>
    <t>Mezőcsáti TKT szociális feladatok</t>
  </si>
  <si>
    <t>Arany János ösztöndj</t>
  </si>
  <si>
    <t>III.3.e. Falugondnoki szolgálat</t>
  </si>
  <si>
    <t>46.</t>
  </si>
  <si>
    <t>Falugondnoki szolgálat</t>
  </si>
  <si>
    <t>Ebből: - Közfoglalkoztatás</t>
  </si>
  <si>
    <t xml:space="preserve">             - Gyermekvédelmi támogatás</t>
  </si>
  <si>
    <t>Idősek otthona</t>
  </si>
  <si>
    <t xml:space="preserve">Tiszavalk Község képviselő-testületének hitel- és kötvényállománya </t>
  </si>
  <si>
    <t xml:space="preserve">          I. 3.5.1.  Kölcsön visszatérülése polgárőrségtől</t>
  </si>
  <si>
    <t xml:space="preserve">          I. 3.5.2.  </t>
  </si>
  <si>
    <t>Közutak, hidak, üzemeltetése, karbantartása</t>
  </si>
  <si>
    <t>Házi orvosi alapellátás</t>
  </si>
  <si>
    <t>Köztemető fenntartás</t>
  </si>
  <si>
    <t>Finanszírozási műveletek</t>
  </si>
  <si>
    <t>Ellátottak juttatása</t>
  </si>
  <si>
    <t>2024. év</t>
  </si>
  <si>
    <t>2025. és azt követő években</t>
  </si>
  <si>
    <t xml:space="preserve">  I.4.5.1 Polgárőrségnek nyújtott kölcsön</t>
  </si>
  <si>
    <t>I. MŰKÖDÉSI BEVÉTELEK (I/1..+I/4)</t>
  </si>
  <si>
    <t xml:space="preserve">     Az önkormányzat 2016. évi bevételi előirányzatai összesen</t>
  </si>
  <si>
    <t>12. melléklet az .../2016. (II.15.) önkormányzati rendelethez</t>
  </si>
  <si>
    <t>13. melléklet az ... /2016. (II.15.) önkormányzati rendelethez</t>
  </si>
  <si>
    <t>Egyéb önkormányzati rend.megállap.juttatás</t>
  </si>
  <si>
    <t>9. melléklet az ../2016. (II.15.) önkormányzati rendelethez</t>
  </si>
  <si>
    <t>8. melléklet az .../2016. (II.15.) önkormányzati rendelethez</t>
  </si>
  <si>
    <t>III.5.c. Rászoruló gyermekek intézményen kivüli étkeztetésének támogatása</t>
  </si>
  <si>
    <t>15. melléklet az... /2016. (II.15.) önkormányzati rendelethez</t>
  </si>
  <si>
    <t>29. melléklet a …./2016. (II. 15.) önkormányzati rendelethez</t>
  </si>
  <si>
    <t>2016.év</t>
  </si>
  <si>
    <t>2025 év</t>
  </si>
  <si>
    <t>Fennálló hitel, kötvénytart.  2016. I. 1-jén</t>
  </si>
  <si>
    <t>2016. évi hitelfelvét.</t>
  </si>
  <si>
    <t xml:space="preserve">             2016. év </t>
  </si>
  <si>
    <t>Hitel-állomány 2016.01.01</t>
  </si>
  <si>
    <t>33. melléklet a …2016.(II.15.) önkormányzati</t>
  </si>
  <si>
    <t xml:space="preserve">Nyitó pénzkészlet 2016.január 1-jén </t>
  </si>
  <si>
    <t xml:space="preserve">Záró pénzkészlet 2016. dec. 31-én </t>
  </si>
  <si>
    <t>2027.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</si>
  <si>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</si>
  <si>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</t>
  </si>
  <si>
    <t>Az önkormányzat 2016. évi költségvetési kiadási előirányzatainak megoszlása</t>
  </si>
  <si>
    <t xml:space="preserve">     Az önkormányzat 2016. évi bevételi előirányzatainak megoszlása</t>
  </si>
  <si>
    <t>A költségvetési intézmények 2016. évi költségvetési bevételi előirányzatainak megoszlása</t>
  </si>
  <si>
    <t>Kötelezően ellátandó feladat (idősek bent lakásoso gond..)</t>
  </si>
  <si>
    <t>a pénzeszközök  2016. évre tervezett változásáról</t>
  </si>
  <si>
    <t>Nyitó pénzkészlet 2016. január 1-jén</t>
  </si>
  <si>
    <t>Záró pénzkészlet tervezett összege 2016. dec. 31-én</t>
  </si>
  <si>
    <t>3. melléklet az ... /2016. (II. 15.) önkormányzati rendelethez</t>
  </si>
  <si>
    <t xml:space="preserve">Az Önkormányzat  2016. évi költségvetési kiadási előirányzatai feladatonként </t>
  </si>
  <si>
    <t>6. melléklet az .../2016. (II.15.) önkormányzati rendelethez</t>
  </si>
  <si>
    <t>2016.évi előir.</t>
  </si>
  <si>
    <t>2016. évi előir.</t>
  </si>
  <si>
    <t>21. melléklet a …/2016.(II.15.) önkormányzati rendelethez</t>
  </si>
  <si>
    <t>23. melléklet az /2016. (II.15.) önkormányzati rendelethez</t>
  </si>
  <si>
    <t>2016 év</t>
  </si>
  <si>
    <t>2016. évi előirányzat</t>
  </si>
  <si>
    <t>Önkormányzat /intézménye Idősek Otthona/</t>
  </si>
  <si>
    <t>I/1. Intézményi működési bevételek B4</t>
  </si>
  <si>
    <t>16. melléklet a …/2016.(II.15.) önkormányzati rendelethez</t>
  </si>
  <si>
    <t>17. melléklet a …2016/(II. 15.) önkormányzati rendelethez</t>
  </si>
  <si>
    <t>Költségvetési intézmények 2016 évi  költségvetési bevételei</t>
  </si>
  <si>
    <t>2016.évi előirányzat</t>
  </si>
  <si>
    <t>Az önkormányzat 2016. évi kiadási előirányzatai összesen</t>
  </si>
  <si>
    <t>Kisértékű tárgyieszközök</t>
  </si>
  <si>
    <t xml:space="preserve">A költségvetési intézmények 2016. évi költségvetési kiadási előirányzatai </t>
  </si>
  <si>
    <t>37. melléklet az 1/2016. (II.15.) önkormányzati rendelethez</t>
  </si>
  <si>
    <t>37. melléklet az 1/2016 (II.15.) önkormányzati rendelethez</t>
  </si>
  <si>
    <t>37. melléklet az 1/2016. (II. 15) önkormányzati rendelethez</t>
  </si>
  <si>
    <t>2015. évi várható kiadások</t>
  </si>
  <si>
    <t>2014. évi kiadások</t>
  </si>
  <si>
    <t>2015. évi várható bevételek</t>
  </si>
  <si>
    <t>2014. évi bevételek</t>
  </si>
  <si>
    <t xml:space="preserve">     36. melléklet a 2/2016. (II.18.) önkormányzati rendelethez                                                                                                                                                                           </t>
  </si>
  <si>
    <t>1. melléklet a 2/2016. (II.18.) önkormányzati rendelethez</t>
  </si>
  <si>
    <t>2. melléklet a 2/2016. (II.18.) önkormányzati rendelethez</t>
  </si>
  <si>
    <t>3. melléklet a 2/2016. (II.18.) önkormányzati rendelethez</t>
  </si>
  <si>
    <t>4. melléklet a 2/2016. (II.18.) önkormányzati rendelethez</t>
  </si>
  <si>
    <t>5. melléklet a 2/2016. (II.18.) önkormányzati rendelethez</t>
  </si>
  <si>
    <t>7. melléklet a 2/2016. (II.18.) önkormányzati rendelethez</t>
  </si>
  <si>
    <t>10. melléklet a 2/2016. (II.18.) önkormányzati rendelethez</t>
  </si>
  <si>
    <t>11. melléklet a 2/2016. (II.18.) önkormányzati rendelethez</t>
  </si>
  <si>
    <t>14. melléklet a 2/2016. (II.18.) önkormányzati rendelethez</t>
  </si>
  <si>
    <t>18. melléklet a 2/2016. (II.18.) önkormányzati rendelethez</t>
  </si>
  <si>
    <t>19. melléklet a 2/2016. (II.18.) önkormányzati rendelethez</t>
  </si>
  <si>
    <t>20. melléklet a 2/2016. (II.18.) önkormányzati rendelethez</t>
  </si>
  <si>
    <t>22. melléklet a 2/2016. (II.18.) önkormányzati rendelethez</t>
  </si>
  <si>
    <t>24. melléklet a 2/2016. (II.18.) önkormányzati rendelethez</t>
  </si>
  <si>
    <t>25. melléklet a 2/2016. (II.18.) önkormányzati rendelethez</t>
  </si>
  <si>
    <t>26. melléklet a 2/2016. (II.18.) önkormányzati rendelethez</t>
  </si>
  <si>
    <t>27. melléklet a 2/2016. (II.18.) önkormányzati rendelethez</t>
  </si>
  <si>
    <t>28. melléklet a 2/2016. (II.18.) önkormányzati rendelethez</t>
  </si>
  <si>
    <t>30. melléklet a 2/2016. (II.18.) önkormányzati rendelethez</t>
  </si>
  <si>
    <t>31. melléklet a 2/2016. (II.18.) önkormányzati rendelethez</t>
  </si>
  <si>
    <t>32. melléklet a 2/2016. (II.18.) önkormányzati rendelethez</t>
  </si>
  <si>
    <t>33. melléklet a 2/2016. (II.18.) önkormányzati rendelethez</t>
  </si>
  <si>
    <t>34.melléklet a 2/2016. (II.18.) önkormányzati rendelethez</t>
  </si>
  <si>
    <t>35. melléklet a 2/2016. (II.18.) önkormányzati rendelethez</t>
  </si>
  <si>
    <t xml:space="preserve">      37.melléklet a 2/2016. (II.18.) önkormányzati rendelethez                                        </t>
  </si>
  <si>
    <t>38. melléklet a 2/2016. (II.18.) önkormányzati rendelethez</t>
  </si>
  <si>
    <t>39. melléklet a 2/2016. (II.18.) önkormányzati rendelethez</t>
  </si>
  <si>
    <t>40. melléklet a 2/2016. (II.18.) önkormányzati rendelethez</t>
  </si>
</sst>
</file>

<file path=xl/styles.xml><?xml version="1.0" encoding="utf-8"?>
<styleSheet xmlns="http://schemas.openxmlformats.org/spreadsheetml/2006/main">
  <numFmts count="4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</numFmts>
  <fonts count="6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49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49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099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7" fillId="0" borderId="0" xfId="0" applyFont="1" applyBorder="1"/>
    <xf numFmtId="0" fontId="27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6" fillId="0" borderId="0" xfId="0" applyFont="1"/>
    <xf numFmtId="0" fontId="29" fillId="0" borderId="24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5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6" xfId="39" applyFont="1" applyBorder="1" applyAlignment="1" applyProtection="1">
      <alignment horizontal="center" vertical="center" wrapText="1"/>
    </xf>
    <xf numFmtId="0" fontId="19" fillId="0" borderId="27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0" fontId="23" fillId="0" borderId="0" xfId="0" applyFont="1" applyAlignment="1">
      <alignment horizontal="right"/>
    </xf>
    <xf numFmtId="3" fontId="23" fillId="24" borderId="21" xfId="0" applyNumberFormat="1" applyFont="1" applyFill="1" applyBorder="1"/>
    <xf numFmtId="0" fontId="29" fillId="0" borderId="20" xfId="0" applyFont="1" applyBorder="1" applyAlignment="1">
      <alignment vertical="center"/>
    </xf>
    <xf numFmtId="3" fontId="19" fillId="0" borderId="28" xfId="0" applyNumberFormat="1" applyFont="1" applyBorder="1" applyAlignment="1">
      <alignment vertical="center"/>
    </xf>
    <xf numFmtId="3" fontId="19" fillId="0" borderId="28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6" fillId="0" borderId="0" xfId="0" applyFont="1"/>
    <xf numFmtId="0" fontId="41" fillId="0" borderId="0" xfId="0" applyFont="1" applyAlignment="1">
      <alignment horizontal="center"/>
    </xf>
    <xf numFmtId="0" fontId="44" fillId="0" borderId="0" xfId="0" applyFont="1"/>
    <xf numFmtId="0" fontId="41" fillId="0" borderId="0" xfId="0" applyFont="1"/>
    <xf numFmtId="0" fontId="36" fillId="0" borderId="20" xfId="0" applyFont="1" applyBorder="1"/>
    <xf numFmtId="0" fontId="40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9" fillId="0" borderId="29" xfId="0" applyFont="1" applyBorder="1"/>
    <xf numFmtId="0" fontId="28" fillId="0" borderId="30" xfId="0" applyFont="1" applyBorder="1" applyAlignment="1">
      <alignment wrapText="1"/>
    </xf>
    <xf numFmtId="3" fontId="28" fillId="0" borderId="31" xfId="26" applyNumberFormat="1" applyFont="1" applyFill="1" applyBorder="1" applyAlignment="1" applyProtection="1"/>
    <xf numFmtId="3" fontId="28" fillId="0" borderId="30" xfId="26" applyNumberFormat="1" applyFont="1" applyFill="1" applyBorder="1" applyAlignment="1" applyProtection="1"/>
    <xf numFmtId="0" fontId="19" fillId="0" borderId="29" xfId="0" applyFont="1" applyBorder="1" applyAlignment="1">
      <alignment wrapText="1"/>
    </xf>
    <xf numFmtId="0" fontId="39" fillId="0" borderId="0" xfId="0" applyFont="1" applyBorder="1"/>
    <xf numFmtId="3" fontId="39" fillId="0" borderId="0" xfId="26" applyNumberFormat="1" applyFont="1" applyFill="1" applyBorder="1" applyAlignment="1" applyProtection="1"/>
    <xf numFmtId="3" fontId="28" fillId="0" borderId="32" xfId="26" applyNumberFormat="1" applyFont="1" applyFill="1" applyBorder="1" applyAlignment="1" applyProtection="1"/>
    <xf numFmtId="0" fontId="40" fillId="0" borderId="0" xfId="0" applyFont="1" applyAlignment="1">
      <alignment horizontal="right"/>
    </xf>
    <xf numFmtId="3" fontId="19" fillId="0" borderId="30" xfId="0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4" xfId="0" applyNumberFormat="1" applyFont="1" applyBorder="1"/>
    <xf numFmtId="3" fontId="23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9" fillId="0" borderId="39" xfId="0" applyNumberFormat="1" applyFont="1" applyBorder="1"/>
    <xf numFmtId="3" fontId="19" fillId="0" borderId="40" xfId="0" applyNumberFormat="1" applyFont="1" applyBorder="1"/>
    <xf numFmtId="3" fontId="19" fillId="0" borderId="41" xfId="0" applyNumberFormat="1" applyFont="1" applyBorder="1"/>
    <xf numFmtId="3" fontId="19" fillId="0" borderId="42" xfId="0" applyNumberFormat="1" applyFont="1" applyBorder="1"/>
    <xf numFmtId="0" fontId="19" fillId="0" borderId="43" xfId="0" applyFont="1" applyBorder="1"/>
    <xf numFmtId="3" fontId="19" fillId="0" borderId="44" xfId="0" applyNumberFormat="1" applyFont="1" applyBorder="1"/>
    <xf numFmtId="3" fontId="23" fillId="24" borderId="45" xfId="0" applyNumberFormat="1" applyFont="1" applyFill="1" applyBorder="1"/>
    <xf numFmtId="3" fontId="23" fillId="24" borderId="46" xfId="0" applyNumberFormat="1" applyFont="1" applyFill="1" applyBorder="1"/>
    <xf numFmtId="0" fontId="19" fillId="0" borderId="24" xfId="0" applyFont="1" applyBorder="1"/>
    <xf numFmtId="3" fontId="23" fillId="0" borderId="48" xfId="0" applyNumberFormat="1" applyFont="1" applyBorder="1"/>
    <xf numFmtId="0" fontId="19" fillId="0" borderId="48" xfId="0" applyFont="1" applyBorder="1"/>
    <xf numFmtId="0" fontId="21" fillId="0" borderId="49" xfId="0" applyFont="1" applyBorder="1"/>
    <xf numFmtId="0" fontId="0" fillId="0" borderId="50" xfId="0" applyBorder="1"/>
    <xf numFmtId="3" fontId="19" fillId="0" borderId="51" xfId="0" applyNumberFormat="1" applyFont="1" applyBorder="1"/>
    <xf numFmtId="3" fontId="19" fillId="0" borderId="52" xfId="0" applyNumberFormat="1" applyFont="1" applyBorder="1"/>
    <xf numFmtId="0" fontId="23" fillId="0" borderId="53" xfId="0" applyFont="1" applyBorder="1"/>
    <xf numFmtId="0" fontId="19" fillId="0" borderId="0" xfId="0" applyFont="1" applyBorder="1" applyAlignment="1">
      <alignment horizontal="right"/>
    </xf>
    <xf numFmtId="0" fontId="19" fillId="0" borderId="55" xfId="0" applyFont="1" applyBorder="1"/>
    <xf numFmtId="0" fontId="19" fillId="0" borderId="56" xfId="0" applyFont="1" applyBorder="1"/>
    <xf numFmtId="0" fontId="19" fillId="0" borderId="57" xfId="0" applyFont="1" applyBorder="1"/>
    <xf numFmtId="0" fontId="19" fillId="0" borderId="58" xfId="0" applyFont="1" applyBorder="1"/>
    <xf numFmtId="0" fontId="23" fillId="0" borderId="59" xfId="0" applyFont="1" applyBorder="1"/>
    <xf numFmtId="0" fontId="23" fillId="0" borderId="43" xfId="0" applyFont="1" applyBorder="1"/>
    <xf numFmtId="0" fontId="23" fillId="0" borderId="60" xfId="0" applyFont="1" applyBorder="1"/>
    <xf numFmtId="0" fontId="23" fillId="0" borderId="60" xfId="0" applyFont="1" applyBorder="1" applyAlignment="1">
      <alignment wrapText="1"/>
    </xf>
    <xf numFmtId="0" fontId="23" fillId="0" borderId="58" xfId="0" applyFont="1" applyBorder="1"/>
    <xf numFmtId="0" fontId="19" fillId="24" borderId="58" xfId="0" applyFont="1" applyFill="1" applyBorder="1"/>
    <xf numFmtId="3" fontId="23" fillId="0" borderId="61" xfId="0" applyNumberFormat="1" applyFont="1" applyBorder="1"/>
    <xf numFmtId="3" fontId="19" fillId="0" borderId="62" xfId="0" applyNumberFormat="1" applyFont="1" applyBorder="1"/>
    <xf numFmtId="3" fontId="23" fillId="0" borderId="63" xfId="0" applyNumberFormat="1" applyFont="1" applyBorder="1"/>
    <xf numFmtId="3" fontId="19" fillId="0" borderId="64" xfId="0" applyNumberFormat="1" applyFont="1" applyBorder="1"/>
    <xf numFmtId="3" fontId="23" fillId="0" borderId="62" xfId="0" applyNumberFormat="1" applyFont="1" applyBorder="1"/>
    <xf numFmtId="3" fontId="23" fillId="0" borderId="64" xfId="0" applyNumberFormat="1" applyFont="1" applyBorder="1"/>
    <xf numFmtId="3" fontId="19" fillId="0" borderId="65" xfId="0" applyNumberFormat="1" applyFont="1" applyBorder="1"/>
    <xf numFmtId="3" fontId="19" fillId="0" borderId="55" xfId="0" applyNumberFormat="1" applyFont="1" applyBorder="1"/>
    <xf numFmtId="3" fontId="23" fillId="0" borderId="66" xfId="0" applyNumberFormat="1" applyFont="1" applyBorder="1"/>
    <xf numFmtId="3" fontId="19" fillId="0" borderId="67" xfId="0" applyNumberFormat="1" applyFont="1" applyBorder="1"/>
    <xf numFmtId="3" fontId="19" fillId="0" borderId="68" xfId="0" applyNumberFormat="1" applyFont="1" applyBorder="1"/>
    <xf numFmtId="3" fontId="23" fillId="0" borderId="55" xfId="0" applyNumberFormat="1" applyFont="1" applyBorder="1"/>
    <xf numFmtId="3" fontId="19" fillId="0" borderId="66" xfId="0" applyNumberFormat="1" applyFont="1" applyBorder="1"/>
    <xf numFmtId="3" fontId="23" fillId="0" borderId="68" xfId="0" applyNumberFormat="1" applyFont="1" applyBorder="1"/>
    <xf numFmtId="3" fontId="23" fillId="0" borderId="67" xfId="0" applyNumberFormat="1" applyFont="1" applyBorder="1"/>
    <xf numFmtId="3" fontId="19" fillId="0" borderId="69" xfId="0" applyNumberFormat="1" applyFont="1" applyBorder="1"/>
    <xf numFmtId="3" fontId="19" fillId="0" borderId="70" xfId="0" applyNumberFormat="1" applyFont="1" applyBorder="1"/>
    <xf numFmtId="0" fontId="19" fillId="0" borderId="71" xfId="0" applyFont="1" applyBorder="1"/>
    <xf numFmtId="3" fontId="19" fillId="24" borderId="55" xfId="0" applyNumberFormat="1" applyFont="1" applyFill="1" applyBorder="1"/>
    <xf numFmtId="0" fontId="19" fillId="0" borderId="0" xfId="0" applyFont="1" applyBorder="1" applyAlignment="1">
      <alignment horizontal="center"/>
    </xf>
    <xf numFmtId="0" fontId="40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8" xfId="0" applyFont="1" applyBorder="1"/>
    <xf numFmtId="3" fontId="19" fillId="24" borderId="69" xfId="0" applyNumberFormat="1" applyFont="1" applyFill="1" applyBorder="1"/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72" xfId="0" applyFont="1" applyBorder="1"/>
    <xf numFmtId="0" fontId="19" fillId="0" borderId="73" xfId="0" applyFont="1" applyBorder="1"/>
    <xf numFmtId="0" fontId="23" fillId="0" borderId="67" xfId="0" applyFont="1" applyBorder="1"/>
    <xf numFmtId="0" fontId="19" fillId="0" borderId="74" xfId="0" applyFont="1" applyBorder="1"/>
    <xf numFmtId="0" fontId="23" fillId="0" borderId="75" xfId="0" applyFont="1" applyBorder="1" applyAlignment="1">
      <alignment horizontal="center"/>
    </xf>
    <xf numFmtId="0" fontId="23" fillId="0" borderId="69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3" fontId="19" fillId="0" borderId="76" xfId="0" applyNumberFormat="1" applyFont="1" applyBorder="1"/>
    <xf numFmtId="3" fontId="19" fillId="0" borderId="77" xfId="0" applyNumberFormat="1" applyFont="1" applyBorder="1"/>
    <xf numFmtId="0" fontId="21" fillId="0" borderId="49" xfId="0" applyFont="1" applyBorder="1" applyAlignment="1">
      <alignment horizontal="center"/>
    </xf>
    <xf numFmtId="0" fontId="19" fillId="0" borderId="78" xfId="0" applyFont="1" applyBorder="1"/>
    <xf numFmtId="0" fontId="19" fillId="0" borderId="79" xfId="0" applyFont="1" applyBorder="1"/>
    <xf numFmtId="0" fontId="23" fillId="0" borderId="80" xfId="0" applyFont="1" applyBorder="1"/>
    <xf numFmtId="0" fontId="38" fillId="0" borderId="0" xfId="0" applyFont="1" applyAlignment="1">
      <alignment horizontal="center"/>
    </xf>
    <xf numFmtId="0" fontId="40" fillId="0" borderId="28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81" xfId="0" applyFont="1" applyBorder="1"/>
    <xf numFmtId="0" fontId="19" fillId="0" borderId="16" xfId="0" applyFont="1" applyBorder="1"/>
    <xf numFmtId="0" fontId="28" fillId="0" borderId="0" xfId="0" applyFont="1"/>
    <xf numFmtId="0" fontId="19" fillId="0" borderId="75" xfId="0" applyFont="1" applyBorder="1" applyAlignment="1">
      <alignment horizontal="center"/>
    </xf>
    <xf numFmtId="0" fontId="19" fillId="0" borderId="59" xfId="0" applyFont="1" applyBorder="1" applyAlignment="1">
      <alignment horizontal="center"/>
    </xf>
    <xf numFmtId="0" fontId="19" fillId="0" borderId="56" xfId="0" applyFont="1" applyBorder="1" applyAlignment="1">
      <alignment horizontal="center"/>
    </xf>
    <xf numFmtId="0" fontId="19" fillId="0" borderId="67" xfId="0" applyFont="1" applyBorder="1" applyAlignment="1">
      <alignment horizontal="center"/>
    </xf>
    <xf numFmtId="0" fontId="19" fillId="0" borderId="67" xfId="0" applyFont="1" applyFill="1" applyBorder="1" applyAlignment="1">
      <alignment horizontal="center"/>
    </xf>
    <xf numFmtId="0" fontId="19" fillId="0" borderId="68" xfId="0" applyFont="1" applyBorder="1"/>
    <xf numFmtId="3" fontId="28" fillId="0" borderId="48" xfId="26" applyNumberFormat="1" applyFont="1" applyFill="1" applyBorder="1" applyAlignment="1" applyProtection="1"/>
    <xf numFmtId="0" fontId="0" fillId="0" borderId="85" xfId="0" applyBorder="1"/>
    <xf numFmtId="0" fontId="29" fillId="0" borderId="15" xfId="0" applyFont="1" applyBorder="1" applyAlignment="1">
      <alignment vertical="center"/>
    </xf>
    <xf numFmtId="0" fontId="29" fillId="0" borderId="17" xfId="0" applyFont="1" applyBorder="1" applyAlignment="1">
      <alignment vertical="center"/>
    </xf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86" xfId="0" applyFont="1" applyBorder="1"/>
    <xf numFmtId="0" fontId="19" fillId="0" borderId="27" xfId="0" applyFont="1" applyBorder="1"/>
    <xf numFmtId="0" fontId="19" fillId="0" borderId="18" xfId="0" applyFont="1" applyBorder="1"/>
    <xf numFmtId="0" fontId="19" fillId="0" borderId="87" xfId="0" applyFont="1" applyBorder="1"/>
    <xf numFmtId="3" fontId="19" fillId="0" borderId="32" xfId="0" applyNumberFormat="1" applyFont="1" applyBorder="1" applyAlignment="1">
      <alignment vertical="center"/>
    </xf>
    <xf numFmtId="3" fontId="19" fillId="0" borderId="88" xfId="0" applyNumberFormat="1" applyFont="1" applyBorder="1" applyAlignment="1">
      <alignment vertical="center"/>
    </xf>
    <xf numFmtId="3" fontId="23" fillId="0" borderId="89" xfId="0" applyNumberFormat="1" applyFont="1" applyBorder="1" applyAlignment="1">
      <alignment horizontal="right" vertical="center"/>
    </xf>
    <xf numFmtId="3" fontId="19" fillId="0" borderId="90" xfId="0" applyNumberFormat="1" applyFont="1" applyBorder="1" applyAlignment="1">
      <alignment vertical="center"/>
    </xf>
    <xf numFmtId="3" fontId="19" fillId="0" borderId="24" xfId="0" applyNumberFormat="1" applyFont="1" applyBorder="1"/>
    <xf numFmtId="3" fontId="31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24" xfId="0" applyNumberFormat="1" applyFont="1" applyBorder="1"/>
    <xf numFmtId="3" fontId="19" fillId="0" borderId="13" xfId="0" applyNumberFormat="1" applyFont="1" applyBorder="1"/>
    <xf numFmtId="3" fontId="32" fillId="0" borderId="24" xfId="0" applyNumberFormat="1" applyFont="1" applyBorder="1"/>
    <xf numFmtId="0" fontId="19" fillId="0" borderId="0" xfId="0" applyFont="1" applyBorder="1" applyAlignment="1"/>
    <xf numFmtId="3" fontId="31" fillId="0" borderId="91" xfId="0" applyNumberFormat="1" applyFont="1" applyBorder="1" applyAlignment="1"/>
    <xf numFmtId="3" fontId="23" fillId="0" borderId="92" xfId="0" applyNumberFormat="1" applyFont="1" applyBorder="1"/>
    <xf numFmtId="3" fontId="19" fillId="0" borderId="92" xfId="0" applyNumberFormat="1" applyFont="1" applyBorder="1"/>
    <xf numFmtId="3" fontId="19" fillId="0" borderId="93" xfId="0" applyNumberFormat="1" applyFont="1" applyBorder="1"/>
    <xf numFmtId="3" fontId="23" fillId="0" borderId="82" xfId="0" applyNumberFormat="1" applyFont="1" applyBorder="1"/>
    <xf numFmtId="0" fontId="30" fillId="0" borderId="59" xfId="0" applyFont="1" applyBorder="1"/>
    <xf numFmtId="3" fontId="19" fillId="24" borderId="58" xfId="0" applyNumberFormat="1" applyFont="1" applyFill="1" applyBorder="1"/>
    <xf numFmtId="3" fontId="19" fillId="0" borderId="94" xfId="0" applyNumberFormat="1" applyFont="1" applyBorder="1"/>
    <xf numFmtId="3" fontId="19" fillId="0" borderId="57" xfId="0" applyNumberFormat="1" applyFont="1" applyBorder="1"/>
    <xf numFmtId="3" fontId="19" fillId="0" borderId="95" xfId="0" applyNumberFormat="1" applyFont="1" applyBorder="1"/>
    <xf numFmtId="3" fontId="19" fillId="0" borderId="58" xfId="0" applyNumberFormat="1" applyFont="1" applyBorder="1"/>
    <xf numFmtId="3" fontId="23" fillId="0" borderId="71" xfId="0" applyNumberFormat="1" applyFont="1" applyBorder="1"/>
    <xf numFmtId="3" fontId="19" fillId="0" borderId="43" xfId="0" applyNumberFormat="1" applyFont="1" applyBorder="1"/>
    <xf numFmtId="3" fontId="31" fillId="0" borderId="57" xfId="0" applyNumberFormat="1" applyFont="1" applyBorder="1" applyAlignment="1"/>
    <xf numFmtId="3" fontId="31" fillId="0" borderId="78" xfId="0" applyNumberFormat="1" applyFont="1" applyBorder="1" applyAlignment="1"/>
    <xf numFmtId="3" fontId="23" fillId="0" borderId="59" xfId="0" applyNumberFormat="1" applyFont="1" applyBorder="1"/>
    <xf numFmtId="3" fontId="23" fillId="0" borderId="43" xfId="0" applyNumberFormat="1" applyFont="1" applyBorder="1"/>
    <xf numFmtId="3" fontId="19" fillId="0" borderId="96" xfId="0" applyNumberFormat="1" applyFont="1" applyBorder="1"/>
    <xf numFmtId="3" fontId="19" fillId="0" borderId="97" xfId="0" applyNumberFormat="1" applyFont="1" applyBorder="1"/>
    <xf numFmtId="3" fontId="19" fillId="0" borderId="59" xfId="0" applyNumberFormat="1" applyFont="1" applyBorder="1"/>
    <xf numFmtId="3" fontId="19" fillId="0" borderId="78" xfId="0" applyNumberFormat="1" applyFont="1" applyBorder="1"/>
    <xf numFmtId="3" fontId="23" fillId="0" borderId="58" xfId="0" applyNumberFormat="1" applyFont="1" applyBorder="1"/>
    <xf numFmtId="3" fontId="23" fillId="0" borderId="98" xfId="0" applyNumberFormat="1" applyFont="1" applyBorder="1"/>
    <xf numFmtId="3" fontId="19" fillId="0" borderId="100" xfId="0" applyNumberFormat="1" applyFont="1" applyBorder="1"/>
    <xf numFmtId="3" fontId="23" fillId="0" borderId="100" xfId="0" applyNumberFormat="1" applyFont="1" applyBorder="1"/>
    <xf numFmtId="3" fontId="19" fillId="0" borderId="101" xfId="0" applyNumberFormat="1" applyFont="1" applyBorder="1"/>
    <xf numFmtId="3" fontId="32" fillId="0" borderId="69" xfId="0" applyNumberFormat="1" applyFont="1" applyBorder="1"/>
    <xf numFmtId="3" fontId="23" fillId="0" borderId="69" xfId="0" applyNumberFormat="1" applyFont="1" applyBorder="1"/>
    <xf numFmtId="0" fontId="31" fillId="0" borderId="68" xfId="0" applyFont="1" applyBorder="1" applyAlignment="1">
      <alignment horizontal="center" vertical="center" wrapText="1"/>
    </xf>
    <xf numFmtId="3" fontId="23" fillId="0" borderId="102" xfId="0" applyNumberFormat="1" applyFont="1" applyBorder="1"/>
    <xf numFmtId="0" fontId="23" fillId="0" borderId="103" xfId="0" applyFont="1" applyBorder="1" applyAlignment="1">
      <alignment vertical="center"/>
    </xf>
    <xf numFmtId="0" fontId="19" fillId="0" borderId="57" xfId="0" applyFont="1" applyFill="1" applyBorder="1"/>
    <xf numFmtId="0" fontId="32" fillId="0" borderId="58" xfId="0" applyFont="1" applyBorder="1"/>
    <xf numFmtId="0" fontId="19" fillId="0" borderId="96" xfId="0" applyFont="1" applyBorder="1"/>
    <xf numFmtId="0" fontId="19" fillId="0" borderId="104" xfId="0" applyFont="1" applyBorder="1" applyAlignment="1">
      <alignment wrapText="1"/>
    </xf>
    <xf numFmtId="0" fontId="34" fillId="0" borderId="96" xfId="0" applyFont="1" applyBorder="1"/>
    <xf numFmtId="0" fontId="21" fillId="0" borderId="49" xfId="0" applyFont="1" applyBorder="1" applyAlignment="1"/>
    <xf numFmtId="0" fontId="23" fillId="0" borderId="105" xfId="0" applyFont="1" applyBorder="1"/>
    <xf numFmtId="0" fontId="23" fillId="0" borderId="106" xfId="0" applyFont="1" applyBorder="1"/>
    <xf numFmtId="0" fontId="19" fillId="0" borderId="79" xfId="0" applyFont="1" applyBorder="1" applyAlignment="1"/>
    <xf numFmtId="0" fontId="23" fillId="24" borderId="60" xfId="0" applyFont="1" applyFill="1" applyBorder="1"/>
    <xf numFmtId="0" fontId="30" fillId="0" borderId="60" xfId="0" applyFont="1" applyBorder="1"/>
    <xf numFmtId="164" fontId="30" fillId="0" borderId="107" xfId="0" applyNumberFormat="1" applyFont="1" applyBorder="1" applyAlignment="1"/>
    <xf numFmtId="164" fontId="31" fillId="0" borderId="57" xfId="0" applyNumberFormat="1" applyFont="1" applyBorder="1" applyAlignment="1"/>
    <xf numFmtId="164" fontId="31" fillId="0" borderId="96" xfId="0" applyNumberFormat="1" applyFont="1" applyBorder="1" applyAlignment="1"/>
    <xf numFmtId="164" fontId="31" fillId="0" borderId="57" xfId="0" applyNumberFormat="1" applyFont="1" applyBorder="1" applyAlignment="1">
      <alignment wrapText="1"/>
    </xf>
    <xf numFmtId="0" fontId="31" fillId="0" borderId="107" xfId="0" applyFont="1" applyFill="1" applyBorder="1" applyAlignment="1"/>
    <xf numFmtId="3" fontId="19" fillId="24" borderId="21" xfId="0" applyNumberFormat="1" applyFont="1" applyFill="1" applyBorder="1"/>
    <xf numFmtId="3" fontId="19" fillId="0" borderId="42" xfId="0" applyNumberFormat="1" applyFont="1" applyBorder="1" applyAlignment="1"/>
    <xf numFmtId="3" fontId="19" fillId="0" borderId="40" xfId="0" applyNumberFormat="1" applyFont="1" applyBorder="1" applyAlignment="1"/>
    <xf numFmtId="3" fontId="19" fillId="0" borderId="41" xfId="0" applyNumberFormat="1" applyFont="1" applyBorder="1" applyAlignment="1"/>
    <xf numFmtId="3" fontId="19" fillId="0" borderId="108" xfId="0" applyNumberFormat="1" applyFont="1" applyBorder="1"/>
    <xf numFmtId="3" fontId="19" fillId="0" borderId="109" xfId="0" applyNumberFormat="1" applyFont="1" applyBorder="1"/>
    <xf numFmtId="3" fontId="19" fillId="0" borderId="110" xfId="0" applyNumberFormat="1" applyFont="1" applyBorder="1"/>
    <xf numFmtId="3" fontId="19" fillId="0" borderId="111" xfId="0" applyNumberFormat="1" applyFont="1" applyBorder="1"/>
    <xf numFmtId="0" fontId="34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12" xfId="0" applyFont="1" applyFill="1" applyBorder="1"/>
    <xf numFmtId="0" fontId="21" fillId="0" borderId="67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13" xfId="0" applyFont="1" applyBorder="1" applyAlignment="1">
      <alignment horizontal="center"/>
    </xf>
    <xf numFmtId="0" fontId="23" fillId="0" borderId="114" xfId="0" applyFont="1" applyBorder="1" applyAlignment="1">
      <alignment horizontal="center"/>
    </xf>
    <xf numFmtId="3" fontId="19" fillId="0" borderId="115" xfId="0" applyNumberFormat="1" applyFont="1" applyBorder="1" applyAlignment="1">
      <alignment horizontal="right"/>
    </xf>
    <xf numFmtId="3" fontId="19" fillId="0" borderId="40" xfId="0" applyNumberFormat="1" applyFont="1" applyBorder="1" applyAlignment="1">
      <alignment horizontal="right"/>
    </xf>
    <xf numFmtId="3" fontId="19" fillId="0" borderId="116" xfId="0" applyNumberFormat="1" applyFont="1" applyBorder="1" applyAlignment="1">
      <alignment horizontal="right"/>
    </xf>
    <xf numFmtId="3" fontId="23" fillId="0" borderId="118" xfId="0" applyNumberFormat="1" applyFont="1" applyBorder="1"/>
    <xf numFmtId="0" fontId="19" fillId="0" borderId="119" xfId="0" applyFont="1" applyBorder="1"/>
    <xf numFmtId="16" fontId="19" fillId="0" borderId="119" xfId="0" applyNumberFormat="1" applyFont="1" applyBorder="1"/>
    <xf numFmtId="0" fontId="31" fillId="0" borderId="103" xfId="0" applyFont="1" applyBorder="1" applyAlignment="1">
      <alignment horizontal="center" vertical="center" wrapText="1"/>
    </xf>
    <xf numFmtId="3" fontId="23" fillId="0" borderId="84" xfId="0" applyNumberFormat="1" applyFont="1" applyBorder="1"/>
    <xf numFmtId="0" fontId="23" fillId="0" borderId="98" xfId="0" applyFont="1" applyBorder="1"/>
    <xf numFmtId="0" fontId="23" fillId="0" borderId="38" xfId="0" applyFont="1" applyBorder="1" applyAlignment="1">
      <alignment wrapText="1"/>
    </xf>
    <xf numFmtId="3" fontId="23" fillId="0" borderId="67" xfId="0" applyNumberFormat="1" applyFont="1" applyBorder="1" applyAlignment="1">
      <alignment horizontal="right"/>
    </xf>
    <xf numFmtId="0" fontId="47" fillId="0" borderId="109" xfId="0" applyFont="1" applyBorder="1" applyAlignment="1">
      <alignment horizontal="center" vertical="center" wrapText="1"/>
    </xf>
    <xf numFmtId="0" fontId="47" fillId="0" borderId="22" xfId="0" applyFont="1" applyBorder="1" applyAlignment="1">
      <alignment horizontal="center" vertical="center" wrapText="1"/>
    </xf>
    <xf numFmtId="0" fontId="31" fillId="0" borderId="11" xfId="39" applyFont="1" applyBorder="1" applyProtection="1"/>
    <xf numFmtId="0" fontId="23" fillId="0" borderId="121" xfId="39" applyFont="1" applyBorder="1" applyProtection="1"/>
    <xf numFmtId="0" fontId="23" fillId="0" borderId="17" xfId="39" applyFont="1" applyBorder="1" applyProtection="1"/>
    <xf numFmtId="3" fontId="23" fillId="0" borderId="122" xfId="39" applyNumberFormat="1" applyFont="1" applyBorder="1" applyProtection="1"/>
    <xf numFmtId="0" fontId="23" fillId="0" borderId="122" xfId="39" applyFont="1" applyBorder="1" applyProtection="1"/>
    <xf numFmtId="3" fontId="23" fillId="0" borderId="37" xfId="39" applyNumberFormat="1" applyFont="1" applyBorder="1" applyProtection="1"/>
    <xf numFmtId="0" fontId="23" fillId="0" borderId="37" xfId="39" applyFont="1" applyBorder="1" applyProtection="1"/>
    <xf numFmtId="0" fontId="31" fillId="0" borderId="11" xfId="39" applyFont="1" applyBorder="1" applyAlignment="1" applyProtection="1">
      <alignment wrapText="1"/>
    </xf>
    <xf numFmtId="3" fontId="23" fillId="0" borderId="110" xfId="39" applyNumberFormat="1" applyFont="1" applyBorder="1" applyProtection="1"/>
    <xf numFmtId="0" fontId="23" fillId="0" borderId="110" xfId="39" applyFont="1" applyBorder="1" applyProtection="1"/>
    <xf numFmtId="164" fontId="23" fillId="0" borderId="59" xfId="0" applyNumberFormat="1" applyFont="1" applyBorder="1"/>
    <xf numFmtId="3" fontId="23" fillId="0" borderId="123" xfId="0" applyNumberFormat="1" applyFont="1" applyBorder="1"/>
    <xf numFmtId="0" fontId="19" fillId="0" borderId="66" xfId="0" applyFont="1" applyBorder="1"/>
    <xf numFmtId="3" fontId="19" fillId="0" borderId="124" xfId="0" applyNumberFormat="1" applyFont="1" applyBorder="1"/>
    <xf numFmtId="3" fontId="19" fillId="0" borderId="71" xfId="0" applyNumberFormat="1" applyFont="1" applyBorder="1"/>
    <xf numFmtId="3" fontId="19" fillId="0" borderId="120" xfId="0" applyNumberFormat="1" applyFont="1" applyBorder="1"/>
    <xf numFmtId="3" fontId="19" fillId="0" borderId="103" xfId="0" applyNumberFormat="1" applyFont="1" applyBorder="1"/>
    <xf numFmtId="3" fontId="23" fillId="0" borderId="120" xfId="0" applyNumberFormat="1" applyFont="1" applyBorder="1"/>
    <xf numFmtId="3" fontId="23" fillId="0" borderId="103" xfId="0" applyNumberFormat="1" applyFont="1" applyBorder="1"/>
    <xf numFmtId="3" fontId="19" fillId="24" borderId="71" xfId="0" applyNumberFormat="1" applyFont="1" applyFill="1" applyBorder="1"/>
    <xf numFmtId="3" fontId="23" fillId="0" borderId="56" xfId="0" applyNumberFormat="1" applyFont="1" applyBorder="1"/>
    <xf numFmtId="0" fontId="0" fillId="0" borderId="0" xfId="0" applyAlignment="1">
      <alignment wrapText="1"/>
    </xf>
    <xf numFmtId="3" fontId="19" fillId="0" borderId="31" xfId="0" applyNumberFormat="1" applyFont="1" applyBorder="1" applyAlignment="1">
      <alignment vertical="center"/>
    </xf>
    <xf numFmtId="3" fontId="23" fillId="0" borderId="126" xfId="0" applyNumberFormat="1" applyFont="1" applyBorder="1" applyAlignment="1">
      <alignment horizontal="center" vertical="center"/>
    </xf>
    <xf numFmtId="3" fontId="19" fillId="0" borderId="126" xfId="0" applyNumberFormat="1" applyFont="1" applyBorder="1" applyAlignment="1">
      <alignment vertical="center"/>
    </xf>
    <xf numFmtId="3" fontId="19" fillId="0" borderId="127" xfId="0" applyNumberFormat="1" applyFont="1" applyBorder="1" applyAlignment="1">
      <alignment vertical="center"/>
    </xf>
    <xf numFmtId="3" fontId="23" fillId="0" borderId="128" xfId="0" applyNumberFormat="1" applyFont="1" applyBorder="1" applyAlignment="1">
      <alignment horizontal="center" vertical="center"/>
    </xf>
    <xf numFmtId="0" fontId="19" fillId="0" borderId="131" xfId="0" applyFont="1" applyBorder="1"/>
    <xf numFmtId="0" fontId="19" fillId="0" borderId="132" xfId="0" applyFont="1" applyBorder="1"/>
    <xf numFmtId="0" fontId="19" fillId="0" borderId="133" xfId="0" applyFont="1" applyBorder="1"/>
    <xf numFmtId="0" fontId="19" fillId="0" borderId="134" xfId="0" applyFont="1" applyBorder="1"/>
    <xf numFmtId="0" fontId="23" fillId="0" borderId="68" xfId="0" applyFont="1" applyBorder="1" applyAlignment="1">
      <alignment horizontal="center" wrapText="1"/>
    </xf>
    <xf numFmtId="0" fontId="23" fillId="0" borderId="35" xfId="0" applyFont="1" applyBorder="1" applyAlignment="1">
      <alignment horizontal="center" wrapText="1"/>
    </xf>
    <xf numFmtId="0" fontId="23" fillId="0" borderId="135" xfId="0" applyFont="1" applyBorder="1" applyAlignment="1">
      <alignment horizontal="center" wrapText="1"/>
    </xf>
    <xf numFmtId="0" fontId="47" fillId="0" borderId="0" xfId="0" applyFont="1" applyBorder="1" applyAlignment="1">
      <alignment wrapText="1"/>
    </xf>
    <xf numFmtId="0" fontId="34" fillId="0" borderId="55" xfId="0" applyFont="1" applyBorder="1" applyAlignment="1">
      <alignment horizontal="right"/>
    </xf>
    <xf numFmtId="0" fontId="34" fillId="0" borderId="68" xfId="0" applyFont="1" applyBorder="1" applyAlignment="1">
      <alignment horizontal="right"/>
    </xf>
    <xf numFmtId="0" fontId="47" fillId="0" borderId="67" xfId="0" applyFont="1" applyBorder="1" applyAlignment="1">
      <alignment horizontal="center" wrapText="1"/>
    </xf>
    <xf numFmtId="0" fontId="51" fillId="0" borderId="0" xfId="0" applyFont="1"/>
    <xf numFmtId="0" fontId="47" fillId="0" borderId="110" xfId="0" applyFont="1" applyBorder="1" applyAlignment="1">
      <alignment horizontal="center"/>
    </xf>
    <xf numFmtId="0" fontId="47" fillId="0" borderId="70" xfId="0" applyFont="1" applyBorder="1" applyAlignment="1">
      <alignment horizontal="center"/>
    </xf>
    <xf numFmtId="0" fontId="47" fillId="0" borderId="108" xfId="0" applyFont="1" applyBorder="1" applyAlignment="1">
      <alignment horizontal="center"/>
    </xf>
    <xf numFmtId="0" fontId="47" fillId="0" borderId="136" xfId="0" applyFont="1" applyBorder="1" applyAlignment="1">
      <alignment horizontal="center"/>
    </xf>
    <xf numFmtId="0" fontId="23" fillId="0" borderId="87" xfId="0" applyFont="1" applyBorder="1"/>
    <xf numFmtId="0" fontId="31" fillId="0" borderId="27" xfId="0" applyFont="1" applyBorder="1"/>
    <xf numFmtId="0" fontId="23" fillId="0" borderId="27" xfId="0" applyFont="1" applyBorder="1"/>
    <xf numFmtId="0" fontId="34" fillId="0" borderId="87" xfId="0" applyFont="1" applyBorder="1"/>
    <xf numFmtId="0" fontId="34" fillId="0" borderId="124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4" fillId="0" borderId="102" xfId="0" applyFont="1" applyBorder="1" applyAlignment="1">
      <alignment horizontal="center"/>
    </xf>
    <xf numFmtId="0" fontId="21" fillId="0" borderId="59" xfId="0" applyFont="1" applyBorder="1"/>
    <xf numFmtId="0" fontId="30" fillId="0" borderId="59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23" fillId="0" borderId="82" xfId="0" applyFont="1" applyBorder="1" applyAlignment="1">
      <alignment horizontal="center" wrapText="1"/>
    </xf>
    <xf numFmtId="0" fontId="34" fillId="0" borderId="67" xfId="0" applyFont="1" applyBorder="1" applyAlignment="1">
      <alignment wrapText="1"/>
    </xf>
    <xf numFmtId="0" fontId="23" fillId="0" borderId="67" xfId="0" applyFont="1" applyBorder="1" applyAlignment="1">
      <alignment horizontal="center" wrapText="1"/>
    </xf>
    <xf numFmtId="0" fontId="34" fillId="0" borderId="0" xfId="0" applyFont="1" applyBorder="1" applyAlignment="1">
      <alignment horizontal="right"/>
    </xf>
    <xf numFmtId="0" fontId="34" fillId="0" borderId="67" xfId="0" applyFont="1" applyBorder="1" applyAlignment="1">
      <alignment horizontal="right"/>
    </xf>
    <xf numFmtId="0" fontId="34" fillId="0" borderId="75" xfId="0" applyFont="1" applyBorder="1" applyAlignment="1">
      <alignment wrapText="1"/>
    </xf>
    <xf numFmtId="0" fontId="19" fillId="0" borderId="98" xfId="0" applyFont="1" applyBorder="1" applyAlignment="1">
      <alignment horizontal="center"/>
    </xf>
    <xf numFmtId="0" fontId="19" fillId="0" borderId="82" xfId="0" applyFont="1" applyBorder="1" applyAlignment="1">
      <alignment horizontal="center"/>
    </xf>
    <xf numFmtId="0" fontId="34" fillId="0" borderId="68" xfId="0" applyFont="1" applyBorder="1" applyAlignment="1">
      <alignment horizontal="center"/>
    </xf>
    <xf numFmtId="0" fontId="47" fillId="0" borderId="137" xfId="0" applyFont="1" applyBorder="1" applyAlignment="1">
      <alignment horizontal="center"/>
    </xf>
    <xf numFmtId="0" fontId="47" fillId="0" borderId="138" xfId="0" applyFont="1" applyBorder="1" applyAlignment="1">
      <alignment horizontal="center"/>
    </xf>
    <xf numFmtId="0" fontId="47" fillId="0" borderId="139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4" fillId="0" borderId="59" xfId="0" applyFont="1" applyBorder="1" applyAlignment="1">
      <alignment horizontal="right"/>
    </xf>
    <xf numFmtId="0" fontId="23" fillId="0" borderId="140" xfId="0" applyFont="1" applyBorder="1"/>
    <xf numFmtId="3" fontId="23" fillId="0" borderId="35" xfId="0" applyNumberFormat="1" applyFont="1" applyBorder="1" applyAlignment="1">
      <alignment horizontal="right"/>
    </xf>
    <xf numFmtId="3" fontId="23" fillId="0" borderId="98" xfId="0" applyNumberFormat="1" applyFont="1" applyBorder="1" applyAlignment="1">
      <alignment horizontal="right"/>
    </xf>
    <xf numFmtId="0" fontId="23" fillId="0" borderId="111" xfId="0" applyFont="1" applyBorder="1" applyAlignment="1">
      <alignment horizontal="center"/>
    </xf>
    <xf numFmtId="0" fontId="23" fillId="0" borderId="98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4" fillId="0" borderId="119" xfId="0" applyFont="1" applyBorder="1" applyAlignment="1">
      <alignment horizontal="right"/>
    </xf>
    <xf numFmtId="0" fontId="23" fillId="0" borderId="141" xfId="0" applyFont="1" applyBorder="1"/>
    <xf numFmtId="0" fontId="34" fillId="0" borderId="142" xfId="0" applyFont="1" applyBorder="1" applyAlignment="1">
      <alignment horizontal="right"/>
    </xf>
    <xf numFmtId="0" fontId="23" fillId="0" borderId="143" xfId="0" applyFont="1" applyBorder="1"/>
    <xf numFmtId="3" fontId="23" fillId="0" borderId="144" xfId="0" applyNumberFormat="1" applyFont="1" applyBorder="1"/>
    <xf numFmtId="0" fontId="47" fillId="0" borderId="67" xfId="0" applyFont="1" applyBorder="1" applyAlignment="1">
      <alignment horizontal="right"/>
    </xf>
    <xf numFmtId="0" fontId="34" fillId="0" borderId="136" xfId="0" applyFont="1" applyBorder="1" applyAlignment="1">
      <alignment horizontal="right"/>
    </xf>
    <xf numFmtId="3" fontId="23" fillId="0" borderId="110" xfId="0" applyNumberFormat="1" applyFont="1" applyBorder="1" applyAlignment="1">
      <alignment horizontal="right"/>
    </xf>
    <xf numFmtId="0" fontId="23" fillId="0" borderId="35" xfId="0" applyFont="1" applyBorder="1" applyAlignment="1">
      <alignment horizontal="center"/>
    </xf>
    <xf numFmtId="0" fontId="34" fillId="0" borderId="66" xfId="0" applyFont="1" applyBorder="1" applyAlignment="1">
      <alignment horizontal="right"/>
    </xf>
    <xf numFmtId="0" fontId="34" fillId="0" borderId="145" xfId="0" applyFont="1" applyBorder="1" applyAlignment="1">
      <alignment horizontal="right"/>
    </xf>
    <xf numFmtId="3" fontId="19" fillId="0" borderId="146" xfId="0" applyNumberFormat="1" applyFont="1" applyBorder="1"/>
    <xf numFmtId="0" fontId="21" fillId="0" borderId="59" xfId="0" applyFont="1" applyBorder="1" applyAlignment="1">
      <alignment horizontal="center"/>
    </xf>
    <xf numFmtId="0" fontId="19" fillId="0" borderId="53" xfId="0" applyFont="1" applyBorder="1" applyAlignment="1">
      <alignment horizontal="right"/>
    </xf>
    <xf numFmtId="0" fontId="19" fillId="0" borderId="94" xfId="0" applyFont="1" applyBorder="1" applyAlignment="1">
      <alignment horizontal="center"/>
    </xf>
    <xf numFmtId="0" fontId="23" fillId="0" borderId="55" xfId="0" applyFont="1" applyBorder="1"/>
    <xf numFmtId="0" fontId="19" fillId="0" borderId="100" xfId="0" applyFont="1" applyBorder="1"/>
    <xf numFmtId="0" fontId="30" fillId="0" borderId="98" xfId="0" applyFont="1" applyBorder="1" applyAlignment="1">
      <alignment wrapText="1"/>
    </xf>
    <xf numFmtId="0" fontId="19" fillId="0" borderId="83" xfId="0" applyFont="1" applyBorder="1"/>
    <xf numFmtId="0" fontId="19" fillId="0" borderId="75" xfId="0" applyFont="1" applyBorder="1" applyAlignment="1">
      <alignment wrapText="1"/>
    </xf>
    <xf numFmtId="0" fontId="34" fillId="0" borderId="147" xfId="0" applyFont="1" applyBorder="1" applyAlignment="1">
      <alignment horizontal="right"/>
    </xf>
    <xf numFmtId="0" fontId="34" fillId="0" borderId="147" xfId="0" applyFont="1" applyFill="1" applyBorder="1" applyAlignment="1">
      <alignment horizontal="right"/>
    </xf>
    <xf numFmtId="0" fontId="19" fillId="0" borderId="67" xfId="0" applyFont="1" applyBorder="1" applyAlignment="1">
      <alignment horizontal="center" wrapText="1"/>
    </xf>
    <xf numFmtId="0" fontId="34" fillId="0" borderId="148" xfId="0" applyFont="1" applyBorder="1" applyAlignment="1">
      <alignment horizontal="right"/>
    </xf>
    <xf numFmtId="0" fontId="34" fillId="0" borderId="125" xfId="0" applyFont="1" applyFill="1" applyBorder="1" applyAlignment="1">
      <alignment horizontal="right"/>
    </xf>
    <xf numFmtId="0" fontId="34" fillId="0" borderId="125" xfId="0" applyFont="1" applyBorder="1" applyAlignment="1">
      <alignment horizontal="right"/>
    </xf>
    <xf numFmtId="0" fontId="34" fillId="0" borderId="149" xfId="0" applyFont="1" applyBorder="1" applyAlignment="1">
      <alignment horizontal="right"/>
    </xf>
    <xf numFmtId="3" fontId="19" fillId="24" borderId="93" xfId="0" applyNumberFormat="1" applyFont="1" applyFill="1" applyBorder="1"/>
    <xf numFmtId="0" fontId="23" fillId="0" borderId="67" xfId="0" applyFont="1" applyBorder="1" applyAlignment="1">
      <alignment wrapText="1"/>
    </xf>
    <xf numFmtId="3" fontId="23" fillId="0" borderId="143" xfId="0" applyNumberFormat="1" applyFont="1" applyBorder="1"/>
    <xf numFmtId="0" fontId="34" fillId="0" borderId="56" xfId="0" applyFont="1" applyBorder="1" applyAlignment="1">
      <alignment horizontal="right"/>
    </xf>
    <xf numFmtId="0" fontId="34" fillId="0" borderId="67" xfId="0" applyFont="1" applyBorder="1" applyAlignment="1">
      <alignment horizontal="center"/>
    </xf>
    <xf numFmtId="0" fontId="23" fillId="0" borderId="135" xfId="0" applyFont="1" applyBorder="1" applyAlignment="1">
      <alignment wrapText="1"/>
    </xf>
    <xf numFmtId="0" fontId="21" fillId="0" borderId="150" xfId="0" applyFont="1" applyBorder="1"/>
    <xf numFmtId="0" fontId="23" fillId="0" borderId="113" xfId="0" applyFont="1" applyBorder="1"/>
    <xf numFmtId="0" fontId="23" fillId="0" borderId="114" xfId="0" applyFont="1" applyBorder="1"/>
    <xf numFmtId="3" fontId="23" fillId="0" borderId="117" xfId="0" applyNumberFormat="1" applyFont="1" applyBorder="1"/>
    <xf numFmtId="0" fontId="34" fillId="0" borderId="59" xfId="0" applyFont="1" applyBorder="1" applyAlignment="1">
      <alignment wrapText="1"/>
    </xf>
    <xf numFmtId="0" fontId="23" fillId="0" borderId="82" xfId="0" applyFont="1" applyBorder="1" applyAlignment="1">
      <alignment horizontal="center" vertical="center" wrapText="1"/>
    </xf>
    <xf numFmtId="0" fontId="19" fillId="0" borderId="67" xfId="0" applyFont="1" applyBorder="1" applyAlignment="1">
      <alignment horizontal="right"/>
    </xf>
    <xf numFmtId="0" fontId="23" fillId="0" borderId="44" xfId="0" applyFont="1" applyBorder="1" applyAlignment="1">
      <alignment horizontal="center"/>
    </xf>
    <xf numFmtId="3" fontId="19" fillId="0" borderId="144" xfId="0" applyNumberFormat="1" applyFont="1" applyBorder="1" applyAlignment="1">
      <alignment horizontal="right"/>
    </xf>
    <xf numFmtId="0" fontId="47" fillId="0" borderId="111" xfId="0" applyFont="1" applyBorder="1" applyAlignment="1">
      <alignment horizontal="center"/>
    </xf>
    <xf numFmtId="0" fontId="47" fillId="0" borderId="35" xfId="0" applyFont="1" applyBorder="1" applyAlignment="1">
      <alignment horizontal="center"/>
    </xf>
    <xf numFmtId="0" fontId="47" fillId="0" borderId="98" xfId="0" applyFont="1" applyBorder="1" applyAlignment="1">
      <alignment horizontal="center"/>
    </xf>
    <xf numFmtId="0" fontId="23" fillId="0" borderId="82" xfId="0" applyFont="1" applyBorder="1" applyAlignment="1">
      <alignment horizontal="center" vertical="center"/>
    </xf>
    <xf numFmtId="0" fontId="47" fillId="0" borderId="135" xfId="0" applyFont="1" applyBorder="1" applyAlignment="1">
      <alignment horizontal="center"/>
    </xf>
    <xf numFmtId="0" fontId="21" fillId="0" borderId="152" xfId="0" applyFont="1" applyBorder="1"/>
    <xf numFmtId="0" fontId="23" fillId="0" borderId="150" xfId="0" applyFont="1" applyBorder="1"/>
    <xf numFmtId="0" fontId="23" fillId="0" borderId="131" xfId="0" applyFont="1" applyBorder="1"/>
    <xf numFmtId="0" fontId="23" fillId="0" borderId="67" xfId="0" applyFont="1" applyBorder="1" applyAlignment="1">
      <alignment horizontal="center" vertical="center"/>
    </xf>
    <xf numFmtId="0" fontId="47" fillId="0" borderId="59" xfId="0" applyFont="1" applyBorder="1" applyAlignment="1">
      <alignment horizontal="center"/>
    </xf>
    <xf numFmtId="0" fontId="23" fillId="0" borderId="75" xfId="0" applyFont="1" applyBorder="1"/>
    <xf numFmtId="0" fontId="23" fillId="0" borderId="69" xfId="0" applyFont="1" applyBorder="1"/>
    <xf numFmtId="0" fontId="47" fillId="0" borderId="67" xfId="0" applyFont="1" applyBorder="1" applyAlignment="1">
      <alignment horizontal="center"/>
    </xf>
    <xf numFmtId="0" fontId="19" fillId="0" borderId="102" xfId="0" applyFont="1" applyBorder="1"/>
    <xf numFmtId="0" fontId="23" fillId="0" borderId="65" xfId="0" applyFont="1" applyBorder="1"/>
    <xf numFmtId="3" fontId="28" fillId="0" borderId="102" xfId="0" applyNumberFormat="1" applyFont="1" applyBorder="1" applyAlignment="1">
      <alignment horizontal="right"/>
    </xf>
    <xf numFmtId="3" fontId="28" fillId="0" borderId="55" xfId="0" applyNumberFormat="1" applyFont="1" applyBorder="1" applyAlignment="1">
      <alignment horizontal="right"/>
    </xf>
    <xf numFmtId="3" fontId="28" fillId="0" borderId="66" xfId="0" applyNumberFormat="1" applyFont="1" applyBorder="1" applyAlignment="1">
      <alignment horizontal="right"/>
    </xf>
    <xf numFmtId="3" fontId="39" fillId="0" borderId="67" xfId="0" applyNumberFormat="1" applyFont="1" applyBorder="1" applyAlignment="1">
      <alignment horizontal="right"/>
    </xf>
    <xf numFmtId="3" fontId="19" fillId="0" borderId="56" xfId="0" applyNumberFormat="1" applyFont="1" applyBorder="1"/>
    <xf numFmtId="0" fontId="23" fillId="0" borderId="18" xfId="0" applyFont="1" applyBorder="1"/>
    <xf numFmtId="0" fontId="19" fillId="0" borderId="75" xfId="0" applyFont="1" applyBorder="1" applyAlignment="1">
      <alignment horizontal="center" wrapText="1"/>
    </xf>
    <xf numFmtId="0" fontId="34" fillId="0" borderId="153" xfId="0" applyFont="1" applyBorder="1" applyAlignment="1">
      <alignment horizontal="right"/>
    </xf>
    <xf numFmtId="0" fontId="19" fillId="0" borderId="0" xfId="0" applyFont="1" applyAlignment="1"/>
    <xf numFmtId="0" fontId="21" fillId="0" borderId="141" xfId="0" applyFont="1" applyBorder="1" applyAlignment="1">
      <alignment horizontal="center" vertical="center"/>
    </xf>
    <xf numFmtId="0" fontId="21" fillId="0" borderId="154" xfId="0" applyFont="1" applyBorder="1" applyAlignment="1">
      <alignment horizontal="center" vertical="center" wrapText="1"/>
    </xf>
    <xf numFmtId="3" fontId="21" fillId="0" borderId="45" xfId="26" applyNumberFormat="1" applyFont="1" applyFill="1" applyBorder="1" applyAlignment="1" applyProtection="1">
      <alignment horizontal="right" vertical="center"/>
    </xf>
    <xf numFmtId="0" fontId="34" fillId="0" borderId="102" xfId="0" applyFont="1" applyBorder="1" applyAlignment="1">
      <alignment horizontal="right"/>
    </xf>
    <xf numFmtId="0" fontId="34" fillId="0" borderId="137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4" fillId="0" borderId="111" xfId="0" applyFont="1" applyBorder="1" applyAlignment="1">
      <alignment horizontal="right"/>
    </xf>
    <xf numFmtId="0" fontId="21" fillId="0" borderId="155" xfId="0" applyFont="1" applyBorder="1" applyAlignment="1">
      <alignment horizontal="center" vertical="center"/>
    </xf>
    <xf numFmtId="0" fontId="23" fillId="0" borderId="154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3" fontId="19" fillId="0" borderId="41" xfId="0" applyNumberFormat="1" applyFont="1" applyBorder="1" applyAlignment="1">
      <alignment horizontal="right"/>
    </xf>
    <xf numFmtId="3" fontId="23" fillId="0" borderId="45" xfId="0" applyNumberFormat="1" applyFont="1" applyBorder="1" applyAlignment="1">
      <alignment horizontal="right"/>
    </xf>
    <xf numFmtId="0" fontId="21" fillId="0" borderId="156" xfId="0" applyFont="1" applyBorder="1" applyAlignment="1">
      <alignment horizontal="center" vertical="center" wrapText="1"/>
    </xf>
    <xf numFmtId="167" fontId="29" fillId="0" borderId="95" xfId="0" applyNumberFormat="1" applyFont="1" applyBorder="1" applyAlignment="1">
      <alignment horizontal="right"/>
    </xf>
    <xf numFmtId="167" fontId="29" fillId="0" borderId="97" xfId="0" applyNumberFormat="1" applyFont="1" applyBorder="1" applyAlignment="1">
      <alignment horizontal="right"/>
    </xf>
    <xf numFmtId="0" fontId="21" fillId="0" borderId="157" xfId="0" applyFont="1" applyBorder="1"/>
    <xf numFmtId="167" fontId="21" fillId="0" borderId="158" xfId="0" applyNumberFormat="1" applyFont="1" applyBorder="1" applyAlignment="1">
      <alignment horizontal="right"/>
    </xf>
    <xf numFmtId="0" fontId="21" fillId="0" borderId="58" xfId="0" applyFont="1" applyBorder="1"/>
    <xf numFmtId="0" fontId="34" fillId="0" borderId="75" xfId="0" applyFont="1" applyBorder="1" applyAlignment="1">
      <alignment horizontal="right"/>
    </xf>
    <xf numFmtId="0" fontId="34" fillId="0" borderId="53" xfId="0" applyFont="1" applyBorder="1" applyAlignment="1">
      <alignment horizontal="right"/>
    </xf>
    <xf numFmtId="0" fontId="19" fillId="0" borderId="159" xfId="0" applyFont="1" applyBorder="1"/>
    <xf numFmtId="0" fontId="19" fillId="0" borderId="159" xfId="0" applyFont="1" applyBorder="1" applyAlignment="1">
      <alignment horizontal="left"/>
    </xf>
    <xf numFmtId="0" fontId="48" fillId="0" borderId="121" xfId="39" applyFont="1" applyBorder="1" applyAlignment="1" applyProtection="1">
      <alignment wrapText="1"/>
    </xf>
    <xf numFmtId="0" fontId="47" fillId="0" borderId="0" xfId="39" applyFont="1" applyBorder="1" applyAlignment="1" applyProtection="1">
      <alignment wrapText="1"/>
    </xf>
    <xf numFmtId="0" fontId="19" fillId="0" borderId="160" xfId="0" applyFont="1" applyBorder="1" applyAlignment="1">
      <alignment wrapText="1"/>
    </xf>
    <xf numFmtId="0" fontId="23" fillId="0" borderId="94" xfId="39" applyFont="1" applyBorder="1" applyAlignment="1" applyProtection="1">
      <alignment horizontal="center" vertical="center" wrapText="1"/>
    </xf>
    <xf numFmtId="3" fontId="19" fillId="0" borderId="94" xfId="39" applyNumberFormat="1" applyFont="1" applyBorder="1" applyProtection="1"/>
    <xf numFmtId="3" fontId="19" fillId="0" borderId="95" xfId="39" applyNumberFormat="1" applyFont="1" applyBorder="1" applyProtection="1"/>
    <xf numFmtId="3" fontId="23" fillId="0" borderId="161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8" fillId="0" borderId="162" xfId="39" applyFont="1" applyBorder="1" applyAlignment="1" applyProtection="1">
      <alignment wrapText="1"/>
    </xf>
    <xf numFmtId="0" fontId="19" fillId="0" borderId="38" xfId="39" applyFont="1" applyBorder="1" applyProtection="1"/>
    <xf numFmtId="0" fontId="48" fillId="0" borderId="70" xfId="39" applyFont="1" applyBorder="1" applyAlignment="1" applyProtection="1">
      <alignment wrapText="1"/>
    </xf>
    <xf numFmtId="0" fontId="47" fillId="0" borderId="38" xfId="39" applyFont="1" applyBorder="1" applyAlignment="1" applyProtection="1">
      <alignment wrapText="1"/>
    </xf>
    <xf numFmtId="0" fontId="31" fillId="0" borderId="27" xfId="39" applyFont="1" applyBorder="1" applyProtection="1"/>
    <xf numFmtId="0" fontId="19" fillId="0" borderId="23" xfId="39" applyFont="1" applyBorder="1" applyProtection="1"/>
    <xf numFmtId="0" fontId="47" fillId="0" borderId="18" xfId="39" applyFont="1" applyBorder="1" applyProtection="1"/>
    <xf numFmtId="0" fontId="23" fillId="0" borderId="18" xfId="39" applyFont="1" applyBorder="1" applyProtection="1"/>
    <xf numFmtId="0" fontId="23" fillId="0" borderId="161" xfId="39" applyFont="1" applyBorder="1" applyAlignment="1" applyProtection="1">
      <alignment horizontal="center" vertical="center" wrapText="1"/>
    </xf>
    <xf numFmtId="3" fontId="23" fillId="0" borderId="163" xfId="39" applyNumberFormat="1" applyFont="1" applyBorder="1" applyProtection="1"/>
    <xf numFmtId="3" fontId="23" fillId="0" borderId="62" xfId="39" applyNumberFormat="1" applyFont="1" applyBorder="1" applyProtection="1"/>
    <xf numFmtId="3" fontId="23" fillId="0" borderId="64" xfId="39" applyNumberFormat="1" applyFont="1" applyBorder="1" applyProtection="1"/>
    <xf numFmtId="3" fontId="19" fillId="0" borderId="65" xfId="39" applyNumberFormat="1" applyFont="1" applyBorder="1" applyProtection="1"/>
    <xf numFmtId="0" fontId="23" fillId="0" borderId="59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/>
    </xf>
    <xf numFmtId="0" fontId="19" fillId="0" borderId="95" xfId="0" applyFont="1" applyBorder="1"/>
    <xf numFmtId="0" fontId="19" fillId="0" borderId="165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left" vertical="center"/>
    </xf>
    <xf numFmtId="0" fontId="44" fillId="0" borderId="141" xfId="0" applyFont="1" applyBorder="1" applyAlignment="1">
      <alignment vertical="center"/>
    </xf>
    <xf numFmtId="0" fontId="44" fillId="0" borderId="154" xfId="0" applyFont="1" applyBorder="1" applyAlignment="1">
      <alignment horizontal="center" vertical="center"/>
    </xf>
    <xf numFmtId="0" fontId="23" fillId="0" borderId="135" xfId="0" applyFont="1" applyBorder="1" applyAlignment="1">
      <alignment horizontal="center"/>
    </xf>
    <xf numFmtId="166" fontId="36" fillId="0" borderId="115" xfId="26" applyNumberFormat="1" applyFont="1" applyFill="1" applyBorder="1" applyAlignment="1" applyProtection="1"/>
    <xf numFmtId="166" fontId="36" fillId="0" borderId="42" xfId="26" applyNumberFormat="1" applyFont="1" applyFill="1" applyBorder="1" applyAlignment="1" applyProtection="1"/>
    <xf numFmtId="166" fontId="36" fillId="0" borderId="44" xfId="26" applyNumberFormat="1" applyFont="1" applyFill="1" applyBorder="1" applyAlignment="1" applyProtection="1"/>
    <xf numFmtId="0" fontId="36" fillId="0" borderId="166" xfId="0" applyFont="1" applyBorder="1"/>
    <xf numFmtId="166" fontId="36" fillId="0" borderId="167" xfId="26" applyNumberFormat="1" applyFont="1" applyFill="1" applyBorder="1" applyAlignment="1" applyProtection="1"/>
    <xf numFmtId="0" fontId="21" fillId="0" borderId="143" xfId="0" applyFont="1" applyBorder="1" applyAlignment="1">
      <alignment vertical="center"/>
    </xf>
    <xf numFmtId="0" fontId="19" fillId="0" borderId="35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19" fillId="0" borderId="150" xfId="0" applyFont="1" applyBorder="1" applyAlignment="1">
      <alignment horizontal="center"/>
    </xf>
    <xf numFmtId="0" fontId="19" fillId="0" borderId="106" xfId="0" applyFont="1" applyBorder="1" applyAlignment="1">
      <alignment horizontal="center"/>
    </xf>
    <xf numFmtId="0" fontId="19" fillId="0" borderId="65" xfId="0" applyFont="1" applyBorder="1" applyAlignment="1">
      <alignment horizontal="center"/>
    </xf>
    <xf numFmtId="0" fontId="19" fillId="0" borderId="14" xfId="0" applyFont="1" applyFill="1" applyBorder="1"/>
    <xf numFmtId="0" fontId="19" fillId="0" borderId="140" xfId="0" applyFont="1" applyBorder="1"/>
    <xf numFmtId="0" fontId="28" fillId="0" borderId="168" xfId="0" applyFont="1" applyBorder="1" applyAlignment="1">
      <alignment wrapText="1"/>
    </xf>
    <xf numFmtId="0" fontId="29" fillId="0" borderId="46" xfId="0" applyFont="1" applyBorder="1" applyAlignment="1">
      <alignment vertical="center"/>
    </xf>
    <xf numFmtId="3" fontId="19" fillId="0" borderId="49" xfId="0" applyNumberFormat="1" applyFont="1" applyBorder="1"/>
    <xf numFmtId="3" fontId="19" fillId="0" borderId="38" xfId="0" applyNumberFormat="1" applyFont="1" applyBorder="1" applyAlignment="1">
      <alignment horizontal="right"/>
    </xf>
    <xf numFmtId="3" fontId="19" fillId="0" borderId="71" xfId="0" applyNumberFormat="1" applyFont="1" applyBorder="1" applyAlignment="1">
      <alignment horizontal="right"/>
    </xf>
    <xf numFmtId="0" fontId="23" fillId="0" borderId="170" xfId="0" applyFont="1" applyBorder="1" applyAlignment="1">
      <alignment horizontal="center" vertical="center"/>
    </xf>
    <xf numFmtId="3" fontId="19" fillId="0" borderId="168" xfId="0" applyNumberFormat="1" applyFont="1" applyBorder="1" applyAlignment="1">
      <alignment vertical="center"/>
    </xf>
    <xf numFmtId="3" fontId="23" fillId="0" borderId="171" xfId="0" applyNumberFormat="1" applyFont="1" applyBorder="1" applyAlignment="1">
      <alignment horizontal="center" vertical="center"/>
    </xf>
    <xf numFmtId="0" fontId="0" fillId="0" borderId="172" xfId="0" applyBorder="1"/>
    <xf numFmtId="0" fontId="23" fillId="0" borderId="173" xfId="0" applyFont="1" applyBorder="1" applyAlignment="1">
      <alignment horizontal="center" vertical="center"/>
    </xf>
    <xf numFmtId="0" fontId="19" fillId="0" borderId="174" xfId="0" applyFont="1" applyBorder="1" applyAlignment="1">
      <alignment vertical="center" wrapText="1"/>
    </xf>
    <xf numFmtId="0" fontId="19" fillId="0" borderId="175" xfId="0" applyFont="1" applyBorder="1" applyAlignment="1">
      <alignment vertical="center" wrapText="1"/>
    </xf>
    <xf numFmtId="0" fontId="19" fillId="0" borderId="176" xfId="0" applyFont="1" applyBorder="1" applyAlignment="1">
      <alignment vertical="center" wrapText="1"/>
    </xf>
    <xf numFmtId="0" fontId="19" fillId="0" borderId="177" xfId="0" applyFont="1" applyBorder="1" applyAlignment="1">
      <alignment vertical="center" wrapText="1"/>
    </xf>
    <xf numFmtId="0" fontId="23" fillId="0" borderId="178" xfId="0" applyFont="1" applyBorder="1" applyAlignment="1">
      <alignment vertical="center"/>
    </xf>
    <xf numFmtId="0" fontId="23" fillId="0" borderId="80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/>
    </xf>
    <xf numFmtId="0" fontId="0" fillId="0" borderId="67" xfId="0" applyBorder="1" applyAlignment="1">
      <alignment horizontal="center"/>
    </xf>
    <xf numFmtId="0" fontId="23" fillId="0" borderId="0" xfId="0" applyFont="1" applyBorder="1" applyAlignment="1">
      <alignment wrapText="1"/>
    </xf>
    <xf numFmtId="0" fontId="23" fillId="0" borderId="70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19" fillId="0" borderId="39" xfId="0" applyFont="1" applyBorder="1" applyAlignment="1">
      <alignment wrapText="1"/>
    </xf>
    <xf numFmtId="0" fontId="47" fillId="0" borderId="82" xfId="0" applyFont="1" applyBorder="1" applyAlignment="1">
      <alignment horizontal="center" wrapText="1"/>
    </xf>
    <xf numFmtId="0" fontId="23" fillId="0" borderId="143" xfId="0" applyFont="1" applyBorder="1" applyAlignment="1">
      <alignment horizontal="center"/>
    </xf>
    <xf numFmtId="0" fontId="23" fillId="0" borderId="39" xfId="0" applyFont="1" applyBorder="1" applyAlignment="1">
      <alignment wrapText="1"/>
    </xf>
    <xf numFmtId="0" fontId="35" fillId="0" borderId="0" xfId="0" applyFont="1" applyBorder="1" applyAlignment="1">
      <alignment horizontal="center"/>
    </xf>
    <xf numFmtId="0" fontId="47" fillId="0" borderId="0" xfId="0" applyFont="1" applyBorder="1"/>
    <xf numFmtId="3" fontId="47" fillId="0" borderId="0" xfId="0" applyNumberFormat="1" applyFont="1" applyBorder="1"/>
    <xf numFmtId="3" fontId="47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4" xfId="0" applyNumberFormat="1" applyFont="1" applyBorder="1" applyAlignment="1">
      <alignment horizontal="right"/>
    </xf>
    <xf numFmtId="3" fontId="23" fillId="0" borderId="62" xfId="0" applyNumberFormat="1" applyFont="1" applyBorder="1" applyAlignment="1">
      <alignment horizontal="right"/>
    </xf>
    <xf numFmtId="3" fontId="23" fillId="0" borderId="63" xfId="0" applyNumberFormat="1" applyFont="1" applyBorder="1" applyAlignment="1">
      <alignment horizontal="right"/>
    </xf>
    <xf numFmtId="0" fontId="47" fillId="0" borderId="0" xfId="0" applyFont="1" applyBorder="1" applyAlignment="1">
      <alignment horizontal="right"/>
    </xf>
    <xf numFmtId="0" fontId="50" fillId="0" borderId="67" xfId="0" applyFont="1" applyBorder="1" applyAlignment="1">
      <alignment horizontal="center" wrapText="1"/>
    </xf>
    <xf numFmtId="0" fontId="0" fillId="0" borderId="67" xfId="0" applyBorder="1"/>
    <xf numFmtId="0" fontId="50" fillId="0" borderId="59" xfId="0" applyFont="1" applyBorder="1" applyAlignment="1">
      <alignment horizontal="center"/>
    </xf>
    <xf numFmtId="0" fontId="50" fillId="0" borderId="67" xfId="0" applyFont="1" applyBorder="1" applyAlignment="1">
      <alignment horizontal="center"/>
    </xf>
    <xf numFmtId="0" fontId="50" fillId="0" borderId="82" xfId="0" applyFont="1" applyBorder="1" applyAlignment="1">
      <alignment horizontal="center"/>
    </xf>
    <xf numFmtId="0" fontId="50" fillId="0" borderId="98" xfId="0" applyFont="1" applyBorder="1" applyAlignment="1">
      <alignment horizontal="center"/>
    </xf>
    <xf numFmtId="0" fontId="19" fillId="0" borderId="71" xfId="0" applyFont="1" applyBorder="1" applyAlignment="1">
      <alignment wrapText="1"/>
    </xf>
    <xf numFmtId="0" fontId="47" fillId="0" borderId="59" xfId="0" applyFont="1" applyBorder="1" applyAlignment="1">
      <alignment horizontal="center" wrapText="1"/>
    </xf>
    <xf numFmtId="0" fontId="34" fillId="0" borderId="69" xfId="0" applyFont="1" applyBorder="1" applyAlignment="1">
      <alignment horizontal="right"/>
    </xf>
    <xf numFmtId="0" fontId="23" fillId="0" borderId="84" xfId="0" applyFont="1" applyBorder="1" applyAlignment="1">
      <alignment wrapText="1"/>
    </xf>
    <xf numFmtId="0" fontId="23" fillId="0" borderId="98" xfId="0" applyFont="1" applyBorder="1" applyAlignment="1">
      <alignment wrapText="1"/>
    </xf>
    <xf numFmtId="0" fontId="0" fillId="0" borderId="68" xfId="0" applyBorder="1"/>
    <xf numFmtId="3" fontId="19" fillId="24" borderId="110" xfId="0" applyNumberFormat="1" applyFont="1" applyFill="1" applyBorder="1"/>
    <xf numFmtId="0" fontId="21" fillId="0" borderId="67" xfId="0" applyFont="1" applyBorder="1" applyAlignment="1">
      <alignment wrapText="1"/>
    </xf>
    <xf numFmtId="0" fontId="55" fillId="0" borderId="102" xfId="0" applyFont="1" applyBorder="1" applyAlignment="1">
      <alignment horizontal="center"/>
    </xf>
    <xf numFmtId="0" fontId="56" fillId="0" borderId="136" xfId="0" applyFont="1" applyBorder="1" applyAlignment="1">
      <alignment horizontal="center"/>
    </xf>
    <xf numFmtId="0" fontId="56" fillId="0" borderId="110" xfId="0" applyFont="1" applyBorder="1" applyAlignment="1">
      <alignment horizontal="center"/>
    </xf>
    <xf numFmtId="0" fontId="56" fillId="0" borderId="70" xfId="0" applyFont="1" applyBorder="1" applyAlignment="1">
      <alignment horizontal="center"/>
    </xf>
    <xf numFmtId="0" fontId="34" fillId="0" borderId="179" xfId="0" applyFont="1" applyBorder="1" applyAlignment="1">
      <alignment horizontal="right"/>
    </xf>
    <xf numFmtId="0" fontId="23" fillId="0" borderId="180" xfId="0" applyFont="1" applyBorder="1"/>
    <xf numFmtId="3" fontId="23" fillId="0" borderId="181" xfId="0" applyNumberFormat="1" applyFont="1" applyBorder="1"/>
    <xf numFmtId="3" fontId="23" fillId="0" borderId="182" xfId="0" applyNumberFormat="1" applyFont="1" applyBorder="1"/>
    <xf numFmtId="3" fontId="23" fillId="24" borderId="183" xfId="0" applyNumberFormat="1" applyFont="1" applyFill="1" applyBorder="1"/>
    <xf numFmtId="0" fontId="23" fillId="24" borderId="184" xfId="0" applyFont="1" applyFill="1" applyBorder="1" applyAlignment="1">
      <alignment wrapText="1"/>
    </xf>
    <xf numFmtId="3" fontId="55" fillId="0" borderId="71" xfId="0" applyNumberFormat="1" applyFont="1" applyBorder="1" applyAlignment="1">
      <alignment horizontal="center"/>
    </xf>
    <xf numFmtId="3" fontId="55" fillId="0" borderId="55" xfId="0" applyNumberFormat="1" applyFont="1" applyBorder="1" applyAlignment="1">
      <alignment horizontal="center"/>
    </xf>
    <xf numFmtId="3" fontId="55" fillId="0" borderId="62" xfId="0" applyNumberFormat="1" applyFont="1" applyBorder="1" applyAlignment="1">
      <alignment horizontal="center"/>
    </xf>
    <xf numFmtId="3" fontId="19" fillId="0" borderId="185" xfId="0" applyNumberFormat="1" applyFont="1" applyBorder="1"/>
    <xf numFmtId="3" fontId="19" fillId="0" borderId="179" xfId="0" applyNumberFormat="1" applyFont="1" applyBorder="1"/>
    <xf numFmtId="3" fontId="19" fillId="24" borderId="103" xfId="0" applyNumberFormat="1" applyFont="1" applyFill="1" applyBorder="1"/>
    <xf numFmtId="3" fontId="23" fillId="0" borderId="186" xfId="0" applyNumberFormat="1" applyFont="1" applyBorder="1"/>
    <xf numFmtId="3" fontId="23" fillId="0" borderId="187" xfId="0" applyNumberFormat="1" applyFont="1" applyBorder="1"/>
    <xf numFmtId="3" fontId="23" fillId="0" borderId="164" xfId="0" applyNumberFormat="1" applyFont="1" applyBorder="1"/>
    <xf numFmtId="3" fontId="23" fillId="0" borderId="185" xfId="0" applyNumberFormat="1" applyFont="1" applyBorder="1"/>
    <xf numFmtId="3" fontId="23" fillId="0" borderId="179" xfId="0" applyNumberFormat="1" applyFont="1" applyBorder="1"/>
    <xf numFmtId="0" fontId="34" fillId="0" borderId="188" xfId="0" applyFont="1" applyBorder="1" applyAlignment="1">
      <alignment horizontal="right"/>
    </xf>
    <xf numFmtId="3" fontId="23" fillId="0" borderId="73" xfId="0" applyNumberFormat="1" applyFont="1" applyBorder="1"/>
    <xf numFmtId="3" fontId="23" fillId="0" borderId="130" xfId="0" applyNumberFormat="1" applyFont="1" applyBorder="1"/>
    <xf numFmtId="3" fontId="23" fillId="0" borderId="189" xfId="0" applyNumberFormat="1" applyFont="1" applyBorder="1"/>
    <xf numFmtId="3" fontId="55" fillId="0" borderId="103" xfId="0" applyNumberFormat="1" applyFont="1" applyBorder="1" applyAlignment="1">
      <alignment horizontal="center"/>
    </xf>
    <xf numFmtId="3" fontId="55" fillId="0" borderId="64" xfId="0" applyNumberFormat="1" applyFont="1" applyBorder="1" applyAlignment="1">
      <alignment horizontal="center"/>
    </xf>
    <xf numFmtId="3" fontId="19" fillId="0" borderId="102" xfId="0" applyNumberFormat="1" applyFont="1" applyBorder="1"/>
    <xf numFmtId="3" fontId="23" fillId="0" borderId="124" xfId="0" applyNumberFormat="1" applyFont="1" applyBorder="1"/>
    <xf numFmtId="0" fontId="30" fillId="0" borderId="53" xfId="0" applyFont="1" applyBorder="1" applyAlignment="1">
      <alignment wrapText="1"/>
    </xf>
    <xf numFmtId="0" fontId="30" fillId="0" borderId="190" xfId="0" applyFont="1" applyBorder="1" applyAlignment="1">
      <alignment wrapText="1"/>
    </xf>
    <xf numFmtId="0" fontId="19" fillId="0" borderId="73" xfId="0" applyFont="1" applyBorder="1" applyAlignment="1">
      <alignment wrapText="1"/>
    </xf>
    <xf numFmtId="0" fontId="19" fillId="0" borderId="191" xfId="0" applyFont="1" applyBorder="1"/>
    <xf numFmtId="0" fontId="31" fillId="0" borderId="147" xfId="0" applyFont="1" applyBorder="1" applyAlignment="1">
      <alignment wrapText="1"/>
    </xf>
    <xf numFmtId="0" fontId="30" fillId="0" borderId="72" xfId="0" applyFont="1" applyBorder="1" applyAlignment="1">
      <alignment wrapText="1"/>
    </xf>
    <xf numFmtId="0" fontId="31" fillId="0" borderId="125" xfId="0" applyFont="1" applyBorder="1" applyAlignment="1">
      <alignment wrapText="1"/>
    </xf>
    <xf numFmtId="0" fontId="31" fillId="0" borderId="149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93" xfId="0" applyNumberFormat="1" applyFont="1" applyBorder="1" applyAlignment="1">
      <alignment horizontal="right"/>
    </xf>
    <xf numFmtId="3" fontId="23" fillId="0" borderId="151" xfId="0" applyNumberFormat="1" applyFont="1" applyBorder="1"/>
    <xf numFmtId="0" fontId="47" fillId="0" borderId="192" xfId="0" applyFont="1" applyBorder="1" applyAlignment="1">
      <alignment horizontal="center"/>
    </xf>
    <xf numFmtId="0" fontId="47" fillId="0" borderId="102" xfId="0" applyFont="1" applyBorder="1" applyAlignment="1">
      <alignment horizontal="center"/>
    </xf>
    <xf numFmtId="3" fontId="19" fillId="0" borderId="55" xfId="0" applyNumberFormat="1" applyFont="1" applyBorder="1" applyAlignment="1">
      <alignment horizontal="right"/>
    </xf>
    <xf numFmtId="0" fontId="47" fillId="0" borderId="64" xfId="0" applyFont="1" applyBorder="1" applyAlignment="1">
      <alignment horizontal="center"/>
    </xf>
    <xf numFmtId="3" fontId="23" fillId="0" borderId="158" xfId="0" applyNumberFormat="1" applyFont="1" applyBorder="1"/>
    <xf numFmtId="0" fontId="47" fillId="0" borderId="68" xfId="0" applyFont="1" applyBorder="1" applyAlignment="1">
      <alignment horizontal="center"/>
    </xf>
    <xf numFmtId="3" fontId="19" fillId="0" borderId="159" xfId="0" applyNumberFormat="1" applyFont="1" applyBorder="1"/>
    <xf numFmtId="3" fontId="19" fillId="0" borderId="193" xfId="0" applyNumberFormat="1" applyFont="1" applyBorder="1"/>
    <xf numFmtId="3" fontId="19" fillId="0" borderId="194" xfId="0" applyNumberFormat="1" applyFont="1" applyBorder="1"/>
    <xf numFmtId="0" fontId="23" fillId="0" borderId="82" xfId="0" applyFont="1" applyBorder="1"/>
    <xf numFmtId="0" fontId="19" fillId="0" borderId="67" xfId="0" applyFont="1" applyBorder="1"/>
    <xf numFmtId="0" fontId="47" fillId="0" borderId="103" xfId="0" applyFont="1" applyBorder="1" applyAlignment="1">
      <alignment horizontal="center"/>
    </xf>
    <xf numFmtId="0" fontId="19" fillId="0" borderId="98" xfId="0" applyFont="1" applyBorder="1"/>
    <xf numFmtId="3" fontId="19" fillId="0" borderId="195" xfId="0" applyNumberFormat="1" applyFont="1" applyBorder="1"/>
    <xf numFmtId="0" fontId="23" fillId="0" borderId="59" xfId="0" applyFont="1" applyBorder="1" applyAlignment="1">
      <alignment horizontal="left"/>
    </xf>
    <xf numFmtId="0" fontId="19" fillId="0" borderId="71" xfId="0" applyFont="1" applyFill="1" applyBorder="1"/>
    <xf numFmtId="0" fontId="19" fillId="0" borderId="55" xfId="0" applyFont="1" applyBorder="1" applyAlignment="1">
      <alignment horizontal="right"/>
    </xf>
    <xf numFmtId="0" fontId="19" fillId="0" borderId="68" xfId="0" applyFont="1" applyBorder="1" applyAlignment="1">
      <alignment horizontal="right"/>
    </xf>
    <xf numFmtId="0" fontId="23" fillId="0" borderId="79" xfId="0" applyFont="1" applyBorder="1" applyAlignment="1">
      <alignment horizontal="center"/>
    </xf>
    <xf numFmtId="0" fontId="23" fillId="0" borderId="54" xfId="0" applyFont="1" applyBorder="1" applyAlignment="1">
      <alignment horizontal="center" wrapText="1"/>
    </xf>
    <xf numFmtId="0" fontId="23" fillId="0" borderId="86" xfId="0" applyFont="1" applyBorder="1" applyAlignment="1">
      <alignment horizontal="center"/>
    </xf>
    <xf numFmtId="0" fontId="23" fillId="0" borderId="45" xfId="0" applyFont="1" applyBorder="1" applyAlignment="1">
      <alignment horizontal="center"/>
    </xf>
    <xf numFmtId="3" fontId="19" fillId="0" borderId="47" xfId="0" applyNumberFormat="1" applyFont="1" applyBorder="1"/>
    <xf numFmtId="3" fontId="19" fillId="24" borderId="47" xfId="0" applyNumberFormat="1" applyFont="1" applyFill="1" applyBorder="1"/>
    <xf numFmtId="0" fontId="23" fillId="0" borderId="102" xfId="0" applyFont="1" applyBorder="1" applyAlignment="1">
      <alignment horizontal="center"/>
    </xf>
    <xf numFmtId="0" fontId="23" fillId="0" borderId="124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6" xfId="0" applyNumberFormat="1" applyFont="1" applyBorder="1"/>
    <xf numFmtId="3" fontId="19" fillId="0" borderId="197" xfId="0" applyNumberFormat="1" applyFont="1" applyBorder="1"/>
    <xf numFmtId="3" fontId="19" fillId="0" borderId="198" xfId="0" applyNumberFormat="1" applyFont="1" applyBorder="1"/>
    <xf numFmtId="0" fontId="34" fillId="0" borderId="96" xfId="0" applyFont="1" applyBorder="1" applyAlignment="1">
      <alignment wrapText="1"/>
    </xf>
    <xf numFmtId="0" fontId="34" fillId="0" borderId="58" xfId="0" applyFont="1" applyBorder="1"/>
    <xf numFmtId="3" fontId="19" fillId="0" borderId="77" xfId="0" applyNumberFormat="1" applyFont="1" applyBorder="1" applyAlignment="1"/>
    <xf numFmtId="3" fontId="19" fillId="0" borderId="100" xfId="0" applyNumberFormat="1" applyFont="1" applyBorder="1" applyAlignment="1"/>
    <xf numFmtId="3" fontId="23" fillId="24" borderId="67" xfId="0" applyNumberFormat="1" applyFont="1" applyFill="1" applyBorder="1"/>
    <xf numFmtId="0" fontId="19" fillId="0" borderId="75" xfId="0" applyFont="1" applyBorder="1"/>
    <xf numFmtId="3" fontId="23" fillId="24" borderId="69" xfId="0" applyNumberFormat="1" applyFont="1" applyFill="1" applyBorder="1"/>
    <xf numFmtId="3" fontId="23" fillId="24" borderId="0" xfId="0" applyNumberFormat="1" applyFont="1" applyFill="1" applyBorder="1"/>
    <xf numFmtId="3" fontId="19" fillId="0" borderId="199" xfId="0" applyNumberFormat="1" applyFont="1" applyBorder="1"/>
    <xf numFmtId="0" fontId="19" fillId="0" borderId="70" xfId="0" applyFont="1" applyBorder="1"/>
    <xf numFmtId="3" fontId="19" fillId="24" borderId="94" xfId="0" applyNumberFormat="1" applyFont="1" applyFill="1" applyBorder="1"/>
    <xf numFmtId="3" fontId="23" fillId="0" borderId="166" xfId="0" applyNumberFormat="1" applyFont="1" applyBorder="1"/>
    <xf numFmtId="0" fontId="19" fillId="0" borderId="72" xfId="0" applyFont="1" applyBorder="1" applyAlignment="1">
      <alignment wrapText="1"/>
    </xf>
    <xf numFmtId="0" fontId="19" fillId="0" borderId="149" xfId="0" applyFont="1" applyBorder="1" applyAlignment="1">
      <alignment wrapText="1"/>
    </xf>
    <xf numFmtId="0" fontId="19" fillId="0" borderId="147" xfId="0" applyFont="1" applyBorder="1" applyAlignment="1">
      <alignment wrapText="1"/>
    </xf>
    <xf numFmtId="0" fontId="23" fillId="0" borderId="152" xfId="0" applyFont="1" applyBorder="1"/>
    <xf numFmtId="0" fontId="23" fillId="0" borderId="24" xfId="0" applyFont="1" applyBorder="1"/>
    <xf numFmtId="3" fontId="28" fillId="0" borderId="139" xfId="0" applyNumberFormat="1" applyFont="1" applyBorder="1" applyAlignment="1">
      <alignment horizontal="right"/>
    </xf>
    <xf numFmtId="3" fontId="28" fillId="0" borderId="38" xfId="0" applyNumberFormat="1" applyFont="1" applyBorder="1" applyAlignment="1">
      <alignment horizontal="right"/>
    </xf>
    <xf numFmtId="3" fontId="28" fillId="0" borderId="39" xfId="0" applyNumberFormat="1" applyFont="1" applyBorder="1" applyAlignment="1">
      <alignment horizontal="right"/>
    </xf>
    <xf numFmtId="0" fontId="23" fillId="0" borderId="75" xfId="0" applyFont="1" applyBorder="1" applyAlignment="1">
      <alignment horizontal="center" vertical="center"/>
    </xf>
    <xf numFmtId="0" fontId="19" fillId="0" borderId="200" xfId="0" applyFont="1" applyBorder="1" applyAlignment="1">
      <alignment wrapText="1"/>
    </xf>
    <xf numFmtId="0" fontId="19" fillId="0" borderId="92" xfId="0" applyFont="1" applyBorder="1" applyAlignment="1">
      <alignment wrapText="1"/>
    </xf>
    <xf numFmtId="0" fontId="19" fillId="0" borderId="199" xfId="0" applyFont="1" applyBorder="1" applyAlignment="1">
      <alignment wrapText="1"/>
    </xf>
    <xf numFmtId="0" fontId="23" fillId="0" borderId="67" xfId="0" applyFont="1" applyBorder="1" applyAlignment="1">
      <alignment horizontal="center" wrapText="1" shrinkToFit="1"/>
    </xf>
    <xf numFmtId="0" fontId="23" fillId="0" borderId="67" xfId="0" applyFont="1" applyBorder="1" applyAlignment="1">
      <alignment vertical="center"/>
    </xf>
    <xf numFmtId="0" fontId="23" fillId="0" borderId="47" xfId="0" applyFont="1" applyBorder="1" applyAlignment="1">
      <alignment horizontal="center" wrapText="1"/>
    </xf>
    <xf numFmtId="0" fontId="23" fillId="0" borderId="99" xfId="0" applyFont="1" applyBorder="1" applyAlignment="1">
      <alignment horizontal="center" wrapText="1"/>
    </xf>
    <xf numFmtId="0" fontId="23" fillId="0" borderId="164" xfId="0" applyFont="1" applyBorder="1" applyAlignment="1">
      <alignment vertical="center"/>
    </xf>
    <xf numFmtId="0" fontId="23" fillId="0" borderId="66" xfId="0" applyFont="1" applyBorder="1" applyAlignment="1">
      <alignment horizontal="center"/>
    </xf>
    <xf numFmtId="0" fontId="23" fillId="0" borderId="56" xfId="0" applyFont="1" applyBorder="1" applyAlignment="1">
      <alignment horizontal="center"/>
    </xf>
    <xf numFmtId="3" fontId="31" fillId="0" borderId="68" xfId="0" applyNumberFormat="1" applyFont="1" applyBorder="1" applyAlignment="1">
      <alignment horizontal="right" vertical="center" wrapText="1"/>
    </xf>
    <xf numFmtId="3" fontId="19" fillId="0" borderId="164" xfId="0" applyNumberFormat="1" applyFont="1" applyBorder="1"/>
    <xf numFmtId="0" fontId="23" fillId="0" borderId="123" xfId="0" applyFont="1" applyBorder="1" applyAlignment="1">
      <alignment horizontal="center" wrapText="1"/>
    </xf>
    <xf numFmtId="3" fontId="23" fillId="0" borderId="75" xfId="0" applyNumberFormat="1" applyFont="1" applyBorder="1"/>
    <xf numFmtId="3" fontId="19" fillId="0" borderId="201" xfId="0" applyNumberFormat="1" applyFont="1" applyBorder="1"/>
    <xf numFmtId="0" fontId="31" fillId="0" borderId="102" xfId="0" applyFont="1" applyBorder="1" applyAlignment="1">
      <alignment horizontal="right" vertical="center" wrapText="1"/>
    </xf>
    <xf numFmtId="0" fontId="19" fillId="0" borderId="162" xfId="39" applyFont="1" applyBorder="1" applyProtection="1"/>
    <xf numFmtId="3" fontId="23" fillId="0" borderId="123" xfId="39" applyNumberFormat="1" applyFont="1" applyBorder="1" applyProtection="1"/>
    <xf numFmtId="3" fontId="19" fillId="0" borderId="202" xfId="39" applyNumberFormat="1" applyFont="1" applyBorder="1" applyProtection="1"/>
    <xf numFmtId="3" fontId="19" fillId="0" borderId="100" xfId="39" applyNumberFormat="1" applyFont="1" applyBorder="1" applyProtection="1"/>
    <xf numFmtId="0" fontId="19" fillId="0" borderId="165" xfId="39" applyFont="1" applyBorder="1" applyProtection="1"/>
    <xf numFmtId="0" fontId="19" fillId="0" borderId="18" xfId="39" applyFont="1" applyBorder="1" applyProtection="1"/>
    <xf numFmtId="4" fontId="19" fillId="0" borderId="50" xfId="0" applyNumberFormat="1" applyFont="1" applyBorder="1"/>
    <xf numFmtId="4" fontId="19" fillId="0" borderId="85" xfId="0" applyNumberFormat="1" applyFont="1" applyBorder="1"/>
    <xf numFmtId="3" fontId="19" fillId="0" borderId="172" xfId="0" applyNumberFormat="1" applyFont="1" applyBorder="1"/>
    <xf numFmtId="0" fontId="21" fillId="0" borderId="86" xfId="0" applyFont="1" applyBorder="1" applyAlignment="1">
      <alignment horizontal="center"/>
    </xf>
    <xf numFmtId="0" fontId="29" fillId="0" borderId="151" xfId="0" applyFont="1" applyBorder="1" applyAlignment="1">
      <alignment vertical="center"/>
    </xf>
    <xf numFmtId="0" fontId="29" fillId="0" borderId="55" xfId="0" applyFont="1" applyBorder="1"/>
    <xf numFmtId="0" fontId="29" fillId="0" borderId="124" xfId="0" applyFont="1" applyBorder="1"/>
    <xf numFmtId="0" fontId="29" fillId="0" borderId="68" xfId="0" applyFont="1" applyBorder="1"/>
    <xf numFmtId="0" fontId="29" fillId="0" borderId="67" xfId="0" applyFont="1" applyBorder="1"/>
    <xf numFmtId="0" fontId="29" fillId="0" borderId="66" xfId="0" applyFont="1" applyBorder="1"/>
    <xf numFmtId="0" fontId="29" fillId="0" borderId="67" xfId="0" applyFont="1" applyBorder="1" applyAlignment="1">
      <alignment horizontal="center"/>
    </xf>
    <xf numFmtId="0" fontId="21" fillId="0" borderId="75" xfId="0" applyFont="1" applyBorder="1" applyAlignment="1">
      <alignment horizontal="center"/>
    </xf>
    <xf numFmtId="0" fontId="29" fillId="0" borderId="28" xfId="0" applyFont="1" applyBorder="1" applyAlignment="1">
      <alignment vertical="center"/>
    </xf>
    <xf numFmtId="0" fontId="29" fillId="0" borderId="203" xfId="0" applyFont="1" applyBorder="1" applyAlignment="1">
      <alignment vertical="center"/>
    </xf>
    <xf numFmtId="0" fontId="21" fillId="0" borderId="58" xfId="0" applyFont="1" applyBorder="1" applyAlignment="1">
      <alignment horizontal="center"/>
    </xf>
    <xf numFmtId="0" fontId="29" fillId="0" borderId="166" xfId="0" applyFont="1" applyBorder="1" applyAlignment="1">
      <alignment vertical="center"/>
    </xf>
    <xf numFmtId="3" fontId="23" fillId="0" borderId="68" xfId="0" applyNumberFormat="1" applyFont="1" applyBorder="1" applyAlignment="1">
      <alignment wrapText="1"/>
    </xf>
    <xf numFmtId="3" fontId="19" fillId="0" borderId="55" xfId="0" applyNumberFormat="1" applyFont="1" applyBorder="1" applyAlignment="1">
      <alignment wrapText="1"/>
    </xf>
    <xf numFmtId="3" fontId="23" fillId="0" borderId="55" xfId="0" applyNumberFormat="1" applyFont="1" applyBorder="1" applyAlignment="1">
      <alignment wrapText="1"/>
    </xf>
    <xf numFmtId="3" fontId="23" fillId="0" borderId="66" xfId="0" applyNumberFormat="1" applyFont="1" applyBorder="1" applyAlignment="1">
      <alignment wrapText="1"/>
    </xf>
    <xf numFmtId="3" fontId="23" fillId="0" borderId="59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91" xfId="0" applyFont="1" applyBorder="1" applyAlignment="1">
      <alignment wrapText="1"/>
    </xf>
    <xf numFmtId="0" fontId="19" fillId="0" borderId="147" xfId="0" applyFont="1" applyBorder="1"/>
    <xf numFmtId="0" fontId="19" fillId="0" borderId="153" xfId="0" applyFont="1" applyBorder="1"/>
    <xf numFmtId="3" fontId="19" fillId="0" borderId="25" xfId="26" applyNumberFormat="1" applyFont="1" applyFill="1" applyBorder="1" applyAlignment="1" applyProtection="1">
      <alignment vertical="center"/>
    </xf>
    <xf numFmtId="3" fontId="19" fillId="0" borderId="204" xfId="26" applyNumberFormat="1" applyFont="1" applyFill="1" applyBorder="1" applyAlignment="1" applyProtection="1">
      <alignment vertical="center"/>
    </xf>
    <xf numFmtId="0" fontId="34" fillId="0" borderId="103" xfId="0" applyFont="1" applyBorder="1" applyAlignment="1">
      <alignment horizontal="right"/>
    </xf>
    <xf numFmtId="0" fontId="34" fillId="0" borderId="71" xfId="0" applyFont="1" applyBorder="1" applyAlignment="1">
      <alignment horizontal="right"/>
    </xf>
    <xf numFmtId="0" fontId="34" fillId="0" borderId="120" xfId="0" applyFont="1" applyBorder="1" applyAlignment="1">
      <alignment horizontal="right"/>
    </xf>
    <xf numFmtId="3" fontId="29" fillId="0" borderId="94" xfId="0" applyNumberFormat="1" applyFont="1" applyBorder="1" applyAlignment="1">
      <alignment horizontal="right" vertical="center" wrapText="1"/>
    </xf>
    <xf numFmtId="3" fontId="29" fillId="0" borderId="95" xfId="0" applyNumberFormat="1" applyFont="1" applyBorder="1" applyAlignment="1">
      <alignment horizontal="right" vertical="center" wrapText="1"/>
    </xf>
    <xf numFmtId="3" fontId="29" fillId="0" borderId="65" xfId="0" applyNumberFormat="1" applyFont="1" applyBorder="1" applyAlignment="1">
      <alignment horizontal="right" vertical="center" wrapText="1"/>
    </xf>
    <xf numFmtId="3" fontId="21" fillId="0" borderId="65" xfId="0" applyNumberFormat="1" applyFont="1" applyBorder="1" applyAlignment="1">
      <alignment horizontal="right" vertical="center" wrapText="1"/>
    </xf>
    <xf numFmtId="0" fontId="38" fillId="0" borderId="196" xfId="0" applyFont="1" applyBorder="1" applyAlignment="1">
      <alignment horizontal="left" vertical="center"/>
    </xf>
    <xf numFmtId="0" fontId="39" fillId="0" borderId="77" xfId="0" applyFont="1" applyBorder="1" applyAlignment="1">
      <alignment horizontal="left" vertical="center"/>
    </xf>
    <xf numFmtId="0" fontId="28" fillId="0" borderId="205" xfId="0" applyFont="1" applyBorder="1" applyAlignment="1">
      <alignment horizontal="left" vertical="center"/>
    </xf>
    <xf numFmtId="0" fontId="21" fillId="0" borderId="56" xfId="0" applyFont="1" applyBorder="1" applyAlignment="1">
      <alignment horizontal="left" vertical="center"/>
    </xf>
    <xf numFmtId="3" fontId="21" fillId="0" borderId="94" xfId="0" applyNumberFormat="1" applyFont="1" applyBorder="1" applyAlignment="1">
      <alignment horizontal="right" vertical="center" wrapText="1"/>
    </xf>
    <xf numFmtId="3" fontId="19" fillId="0" borderId="50" xfId="0" applyNumberFormat="1" applyFont="1" applyBorder="1"/>
    <xf numFmtId="3" fontId="23" fillId="0" borderId="67" xfId="0" applyNumberFormat="1" applyFont="1" applyBorder="1" applyAlignment="1">
      <alignment wrapText="1"/>
    </xf>
    <xf numFmtId="3" fontId="28" fillId="0" borderId="0" xfId="0" applyNumberFormat="1" applyFont="1"/>
    <xf numFmtId="3" fontId="23" fillId="0" borderId="51" xfId="0" applyNumberFormat="1" applyFont="1" applyBorder="1"/>
    <xf numFmtId="3" fontId="19" fillId="0" borderId="48" xfId="0" applyNumberFormat="1" applyFont="1" applyBorder="1"/>
    <xf numFmtId="3" fontId="19" fillId="0" borderId="131" xfId="0" applyNumberFormat="1" applyFont="1" applyBorder="1"/>
    <xf numFmtId="0" fontId="19" fillId="0" borderId="73" xfId="0" applyFont="1" applyBorder="1" applyAlignment="1">
      <alignment horizontal="center"/>
    </xf>
    <xf numFmtId="3" fontId="47" fillId="0" borderId="129" xfId="0" applyNumberFormat="1" applyFont="1" applyBorder="1"/>
    <xf numFmtId="3" fontId="47" fillId="0" borderId="191" xfId="0" applyNumberFormat="1" applyFont="1" applyBorder="1"/>
    <xf numFmtId="3" fontId="34" fillId="0" borderId="50" xfId="0" applyNumberFormat="1" applyFont="1" applyBorder="1"/>
    <xf numFmtId="0" fontId="23" fillId="0" borderId="105" xfId="0" applyFont="1" applyBorder="1" applyAlignment="1">
      <alignment horizontal="center"/>
    </xf>
    <xf numFmtId="3" fontId="55" fillId="0" borderId="104" xfId="0" applyNumberFormat="1" applyFont="1" applyBorder="1" applyAlignment="1">
      <alignment horizontal="center"/>
    </xf>
    <xf numFmtId="3" fontId="55" fillId="0" borderId="75" xfId="0" applyNumberFormat="1" applyFont="1" applyFill="1" applyBorder="1" applyAlignment="1">
      <alignment horizontal="center"/>
    </xf>
    <xf numFmtId="0" fontId="23" fillId="0" borderId="206" xfId="0" applyFont="1" applyBorder="1" applyAlignment="1">
      <alignment horizontal="left" vertical="center"/>
    </xf>
    <xf numFmtId="0" fontId="23" fillId="0" borderId="156" xfId="0" applyFont="1" applyBorder="1" applyAlignment="1">
      <alignment horizontal="center" vertical="center" wrapText="1"/>
    </xf>
    <xf numFmtId="0" fontId="19" fillId="0" borderId="102" xfId="0" applyFont="1" applyBorder="1" applyAlignment="1">
      <alignment horizontal="right"/>
    </xf>
    <xf numFmtId="0" fontId="19" fillId="0" borderId="125" xfId="0" applyFont="1" applyBorder="1" applyAlignment="1">
      <alignment horizontal="right"/>
    </xf>
    <xf numFmtId="0" fontId="19" fillId="0" borderId="153" xfId="0" applyFont="1" applyBorder="1" applyAlignment="1">
      <alignment horizontal="right"/>
    </xf>
    <xf numFmtId="0" fontId="19" fillId="0" borderId="48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19" fillId="0" borderId="207" xfId="0" applyFont="1" applyBorder="1"/>
    <xf numFmtId="0" fontId="28" fillId="0" borderId="33" xfId="0" applyFont="1" applyBorder="1" applyAlignment="1">
      <alignment wrapText="1"/>
    </xf>
    <xf numFmtId="3" fontId="28" fillId="0" borderId="33" xfId="26" applyNumberFormat="1" applyFont="1" applyFill="1" applyBorder="1" applyAlignment="1" applyProtection="1"/>
    <xf numFmtId="0" fontId="23" fillId="0" borderId="208" xfId="0" applyFont="1" applyBorder="1"/>
    <xf numFmtId="0" fontId="39" fillId="0" borderId="89" xfId="0" applyFont="1" applyBorder="1"/>
    <xf numFmtId="3" fontId="23" fillId="0" borderId="89" xfId="26" applyNumberFormat="1" applyFont="1" applyFill="1" applyBorder="1" applyAlignment="1" applyProtection="1"/>
    <xf numFmtId="3" fontId="39" fillId="0" borderId="89" xfId="26" applyNumberFormat="1" applyFont="1" applyFill="1" applyBorder="1" applyAlignment="1" applyProtection="1"/>
    <xf numFmtId="3" fontId="39" fillId="0" borderId="209" xfId="26" applyNumberFormat="1" applyFont="1" applyFill="1" applyBorder="1" applyAlignment="1" applyProtection="1"/>
    <xf numFmtId="3" fontId="39" fillId="0" borderId="61" xfId="26" applyNumberFormat="1" applyFont="1" applyFill="1" applyBorder="1" applyAlignment="1" applyProtection="1"/>
    <xf numFmtId="3" fontId="39" fillId="0" borderId="82" xfId="26" applyNumberFormat="1" applyFont="1" applyFill="1" applyBorder="1" applyAlignment="1" applyProtection="1"/>
    <xf numFmtId="0" fontId="29" fillId="0" borderId="69" xfId="0" applyFont="1" applyBorder="1" applyAlignment="1">
      <alignment vertical="center" wrapText="1"/>
    </xf>
    <xf numFmtId="0" fontId="21" fillId="0" borderId="100" xfId="0" applyFont="1" applyBorder="1" applyAlignment="1">
      <alignment vertical="center" wrapText="1"/>
    </xf>
    <xf numFmtId="3" fontId="19" fillId="0" borderId="71" xfId="0" applyNumberFormat="1" applyFont="1" applyFill="1" applyBorder="1"/>
    <xf numFmtId="0" fontId="23" fillId="0" borderId="35" xfId="0" applyFont="1" applyFill="1" applyBorder="1" applyAlignment="1">
      <alignment horizontal="center" wrapText="1"/>
    </xf>
    <xf numFmtId="3" fontId="19" fillId="0" borderId="55" xfId="0" applyNumberFormat="1" applyFont="1" applyFill="1" applyBorder="1"/>
    <xf numFmtId="3" fontId="19" fillId="0" borderId="69" xfId="0" applyNumberFormat="1" applyFont="1" applyFill="1" applyBorder="1"/>
    <xf numFmtId="3" fontId="19" fillId="0" borderId="75" xfId="0" applyNumberFormat="1" applyFont="1" applyBorder="1"/>
    <xf numFmtId="0" fontId="38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8" fillId="0" borderId="38" xfId="0" applyNumberFormat="1" applyFont="1" applyFill="1" applyBorder="1" applyAlignment="1">
      <alignment horizontal="right"/>
    </xf>
    <xf numFmtId="0" fontId="30" fillId="0" borderId="38" xfId="0" applyFont="1" applyBorder="1" applyAlignment="1">
      <alignment wrapText="1"/>
    </xf>
    <xf numFmtId="0" fontId="23" fillId="0" borderId="135" xfId="0" applyFont="1" applyFill="1" applyBorder="1" applyAlignment="1">
      <alignment horizontal="center" wrapText="1"/>
    </xf>
    <xf numFmtId="3" fontId="59" fillId="0" borderId="55" xfId="0" applyNumberFormat="1" applyFont="1" applyBorder="1"/>
    <xf numFmtId="0" fontId="59" fillId="0" borderId="71" xfId="0" applyFont="1" applyBorder="1"/>
    <xf numFmtId="0" fontId="23" fillId="0" borderId="57" xfId="0" applyFont="1" applyBorder="1" applyAlignment="1">
      <alignment wrapText="1"/>
    </xf>
    <xf numFmtId="0" fontId="59" fillId="0" borderId="159" xfId="0" applyFont="1" applyBorder="1"/>
    <xf numFmtId="3" fontId="59" fillId="0" borderId="55" xfId="0" applyNumberFormat="1" applyFont="1" applyFill="1" applyBorder="1"/>
    <xf numFmtId="3" fontId="60" fillId="0" borderId="67" xfId="0" applyNumberFormat="1" applyFont="1" applyBorder="1"/>
    <xf numFmtId="0" fontId="19" fillId="0" borderId="210" xfId="0" applyFont="1" applyBorder="1"/>
    <xf numFmtId="0" fontId="19" fillId="0" borderId="211" xfId="0" applyFont="1" applyBorder="1"/>
    <xf numFmtId="0" fontId="34" fillId="24" borderId="136" xfId="0" applyFont="1" applyFill="1" applyBorder="1"/>
    <xf numFmtId="0" fontId="34" fillId="24" borderId="119" xfId="0" applyFont="1" applyFill="1" applyBorder="1"/>
    <xf numFmtId="0" fontId="34" fillId="0" borderId="119" xfId="0" applyFont="1" applyBorder="1"/>
    <xf numFmtId="0" fontId="23" fillId="24" borderId="212" xfId="0" applyFont="1" applyFill="1" applyBorder="1"/>
    <xf numFmtId="3" fontId="23" fillId="24" borderId="213" xfId="0" applyNumberFormat="1" applyFont="1" applyFill="1" applyBorder="1"/>
    <xf numFmtId="3" fontId="19" fillId="24" borderId="120" xfId="0" applyNumberFormat="1" applyFont="1" applyFill="1" applyBorder="1"/>
    <xf numFmtId="3" fontId="19" fillId="24" borderId="59" xfId="0" applyNumberFormat="1" applyFont="1" applyFill="1" applyBorder="1"/>
    <xf numFmtId="0" fontId="23" fillId="24" borderId="214" xfId="0" applyFont="1" applyFill="1" applyBorder="1" applyAlignment="1">
      <alignment wrapText="1"/>
    </xf>
    <xf numFmtId="0" fontId="34" fillId="24" borderId="103" xfId="0" applyFont="1" applyFill="1" applyBorder="1"/>
    <xf numFmtId="0" fontId="34" fillId="24" borderId="71" xfId="0" applyFont="1" applyFill="1" applyBorder="1"/>
    <xf numFmtId="0" fontId="34" fillId="0" borderId="71" xfId="0" applyFont="1" applyBorder="1"/>
    <xf numFmtId="0" fontId="34" fillId="0" borderId="0" xfId="0" applyFont="1" applyBorder="1"/>
    <xf numFmtId="0" fontId="23" fillId="24" borderId="215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16" xfId="0" applyNumberFormat="1" applyFont="1" applyFill="1" applyBorder="1"/>
    <xf numFmtId="0" fontId="56" fillId="0" borderId="102" xfId="0" applyFont="1" applyBorder="1" applyAlignment="1">
      <alignment horizontal="center"/>
    </xf>
    <xf numFmtId="0" fontId="19" fillId="0" borderId="69" xfId="0" applyFont="1" applyBorder="1"/>
    <xf numFmtId="3" fontId="23" fillId="24" borderId="188" xfId="0" applyNumberFormat="1" applyFont="1" applyFill="1" applyBorder="1"/>
    <xf numFmtId="3" fontId="19" fillId="24" borderId="75" xfId="0" applyNumberFormat="1" applyFont="1" applyFill="1" applyBorder="1"/>
    <xf numFmtId="3" fontId="23" fillId="24" borderId="215" xfId="0" applyNumberFormat="1" applyFont="1" applyFill="1" applyBorder="1"/>
    <xf numFmtId="3" fontId="19" fillId="0" borderId="150" xfId="0" applyNumberFormat="1" applyFont="1" applyBorder="1"/>
    <xf numFmtId="0" fontId="23" fillId="0" borderId="217" xfId="0" applyFont="1" applyBorder="1"/>
    <xf numFmtId="3" fontId="23" fillId="0" borderId="218" xfId="0" applyNumberFormat="1" applyFont="1" applyBorder="1"/>
    <xf numFmtId="3" fontId="23" fillId="0" borderId="219" xfId="0" applyNumberFormat="1" applyFont="1" applyBorder="1"/>
    <xf numFmtId="3" fontId="19" fillId="0" borderId="218" xfId="0" applyNumberFormat="1" applyFont="1" applyBorder="1"/>
    <xf numFmtId="3" fontId="23" fillId="0" borderId="220" xfId="0" applyNumberFormat="1" applyFont="1" applyBorder="1"/>
    <xf numFmtId="3" fontId="23" fillId="0" borderId="188" xfId="0" applyNumberFormat="1" applyFont="1" applyBorder="1"/>
    <xf numFmtId="3" fontId="19" fillId="0" borderId="221" xfId="0" applyNumberFormat="1" applyFont="1" applyBorder="1"/>
    <xf numFmtId="3" fontId="19" fillId="0" borderId="222" xfId="0" applyNumberFormat="1" applyFont="1" applyBorder="1"/>
    <xf numFmtId="3" fontId="19" fillId="0" borderId="223" xfId="0" applyNumberFormat="1" applyFont="1" applyBorder="1"/>
    <xf numFmtId="3" fontId="23" fillId="0" borderId="224" xfId="0" applyNumberFormat="1" applyFont="1" applyBorder="1"/>
    <xf numFmtId="0" fontId="34" fillId="0" borderId="104" xfId="0" applyFont="1" applyBorder="1" applyAlignment="1">
      <alignment horizontal="center"/>
    </xf>
    <xf numFmtId="0" fontId="19" fillId="0" borderId="102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3" fontId="19" fillId="0" borderId="95" xfId="0" applyNumberFormat="1" applyFont="1" applyBorder="1" applyAlignment="1">
      <alignment horizontal="right"/>
    </xf>
    <xf numFmtId="3" fontId="19" fillId="0" borderId="62" xfId="0" applyNumberFormat="1" applyFont="1" applyBorder="1" applyAlignment="1">
      <alignment horizontal="right"/>
    </xf>
    <xf numFmtId="3" fontId="19" fillId="0" borderId="64" xfId="0" applyNumberFormat="1" applyFont="1" applyBorder="1" applyAlignment="1">
      <alignment horizontal="right"/>
    </xf>
    <xf numFmtId="3" fontId="19" fillId="0" borderId="65" xfId="0" applyNumberFormat="1" applyFont="1" applyBorder="1" applyAlignment="1">
      <alignment horizontal="right"/>
    </xf>
    <xf numFmtId="3" fontId="23" fillId="0" borderId="82" xfId="0" applyNumberFormat="1" applyFont="1" applyBorder="1" applyAlignment="1">
      <alignment horizontal="right"/>
    </xf>
    <xf numFmtId="3" fontId="19" fillId="0" borderId="63" xfId="0" applyNumberFormat="1" applyFont="1" applyBorder="1" applyAlignment="1">
      <alignment horizontal="right"/>
    </xf>
    <xf numFmtId="3" fontId="19" fillId="0" borderId="94" xfId="0" applyNumberFormat="1" applyFont="1" applyBorder="1" applyAlignment="1">
      <alignment horizontal="right"/>
    </xf>
    <xf numFmtId="3" fontId="23" fillId="0" borderId="225" xfId="0" applyNumberFormat="1" applyFont="1" applyBorder="1"/>
    <xf numFmtId="3" fontId="23" fillId="0" borderId="226" xfId="0" applyNumberFormat="1" applyFont="1" applyBorder="1"/>
    <xf numFmtId="3" fontId="23" fillId="0" borderId="227" xfId="0" applyNumberFormat="1" applyFont="1" applyBorder="1"/>
    <xf numFmtId="3" fontId="19" fillId="24" borderId="92" xfId="0" applyNumberFormat="1" applyFont="1" applyFill="1" applyBorder="1"/>
    <xf numFmtId="3" fontId="23" fillId="0" borderId="49" xfId="0" applyNumberFormat="1" applyFont="1" applyBorder="1"/>
    <xf numFmtId="3" fontId="23" fillId="24" borderId="59" xfId="0" applyNumberFormat="1" applyFont="1" applyFill="1" applyBorder="1"/>
    <xf numFmtId="3" fontId="19" fillId="0" borderId="228" xfId="0" applyNumberFormat="1" applyFont="1" applyBorder="1"/>
    <xf numFmtId="3" fontId="23" fillId="0" borderId="229" xfId="0" applyNumberFormat="1" applyFont="1" applyBorder="1"/>
    <xf numFmtId="164" fontId="31" fillId="0" borderId="43" xfId="0" applyNumberFormat="1" applyFont="1" applyBorder="1" applyAlignment="1"/>
    <xf numFmtId="3" fontId="19" fillId="24" borderId="37" xfId="0" applyNumberFormat="1" applyFont="1" applyFill="1" applyBorder="1"/>
    <xf numFmtId="164" fontId="31" fillId="0" borderId="230" xfId="0" applyNumberFormat="1" applyFont="1" applyBorder="1" applyAlignment="1"/>
    <xf numFmtId="164" fontId="31" fillId="0" borderId="71" xfId="0" applyNumberFormat="1" applyFont="1" applyBorder="1" applyAlignment="1"/>
    <xf numFmtId="0" fontId="30" fillId="0" borderId="109" xfId="0" applyFont="1" applyBorder="1"/>
    <xf numFmtId="0" fontId="30" fillId="0" borderId="151" xfId="0" applyFont="1" applyBorder="1"/>
    <xf numFmtId="0" fontId="34" fillId="0" borderId="231" xfId="0" applyFont="1" applyBorder="1" applyAlignment="1"/>
    <xf numFmtId="164" fontId="34" fillId="0" borderId="57" xfId="0" applyNumberFormat="1" applyFont="1" applyBorder="1" applyAlignment="1"/>
    <xf numFmtId="164" fontId="34" fillId="0" borderId="57" xfId="0" applyNumberFormat="1" applyFont="1" applyBorder="1" applyAlignment="1">
      <alignment wrapText="1"/>
    </xf>
    <xf numFmtId="0" fontId="47" fillId="0" borderId="111" xfId="0" applyFont="1" applyBorder="1"/>
    <xf numFmtId="0" fontId="34" fillId="0" borderId="78" xfId="0" applyFont="1" applyBorder="1"/>
    <xf numFmtId="0" fontId="30" fillId="24" borderId="71" xfId="0" applyFont="1" applyFill="1" applyBorder="1"/>
    <xf numFmtId="16" fontId="34" fillId="0" borderId="43" xfId="0" applyNumberFormat="1" applyFont="1" applyBorder="1"/>
    <xf numFmtId="3" fontId="19" fillId="0" borderId="232" xfId="0" applyNumberFormat="1" applyFont="1" applyBorder="1"/>
    <xf numFmtId="0" fontId="23" fillId="0" borderId="111" xfId="0" applyFont="1" applyBorder="1"/>
    <xf numFmtId="3" fontId="23" fillId="24" borderId="35" xfId="0" applyNumberFormat="1" applyFont="1" applyFill="1" applyBorder="1"/>
    <xf numFmtId="3" fontId="23" fillId="24" borderId="135" xfId="0" applyNumberFormat="1" applyFont="1" applyFill="1" applyBorder="1"/>
    <xf numFmtId="0" fontId="34" fillId="0" borderId="233" xfId="0" applyFont="1" applyBorder="1"/>
    <xf numFmtId="3" fontId="19" fillId="0" borderId="234" xfId="0" applyNumberFormat="1" applyFont="1" applyBorder="1"/>
    <xf numFmtId="3" fontId="19" fillId="0" borderId="235" xfId="0" applyNumberFormat="1" applyFont="1" applyBorder="1"/>
    <xf numFmtId="3" fontId="23" fillId="0" borderId="135" xfId="0" applyNumberFormat="1" applyFont="1" applyBorder="1"/>
    <xf numFmtId="0" fontId="34" fillId="0" borderId="58" xfId="0" applyFont="1" applyBorder="1" applyAlignment="1"/>
    <xf numFmtId="3" fontId="19" fillId="0" borderId="91" xfId="0" applyNumberFormat="1" applyFont="1" applyBorder="1"/>
    <xf numFmtId="0" fontId="34" fillId="0" borderId="210" xfId="0" applyFont="1" applyBorder="1" applyAlignment="1"/>
    <xf numFmtId="0" fontId="34" fillId="0" borderId="119" xfId="0" applyFont="1" applyBorder="1" applyAlignment="1"/>
    <xf numFmtId="0" fontId="19" fillId="0" borderId="107" xfId="0" applyFont="1" applyBorder="1" applyAlignment="1">
      <alignment wrapText="1"/>
    </xf>
    <xf numFmtId="0" fontId="59" fillId="0" borderId="58" xfId="0" applyFont="1" applyBorder="1"/>
    <xf numFmtId="0" fontId="60" fillId="0" borderId="59" xfId="0" applyFont="1" applyBorder="1" applyAlignment="1">
      <alignment wrapText="1"/>
    </xf>
    <xf numFmtId="3" fontId="59" fillId="0" borderId="69" xfId="0" applyNumberFormat="1" applyFont="1" applyBorder="1"/>
    <xf numFmtId="0" fontId="34" fillId="0" borderId="69" xfId="0" applyFont="1" applyBorder="1" applyAlignment="1">
      <alignment horizontal="center"/>
    </xf>
    <xf numFmtId="0" fontId="34" fillId="0" borderId="65" xfId="0" applyFont="1" applyBorder="1" applyAlignment="1">
      <alignment horizontal="center"/>
    </xf>
    <xf numFmtId="0" fontId="57" fillId="0" borderId="0" xfId="0" applyFont="1"/>
    <xf numFmtId="0" fontId="23" fillId="0" borderId="59" xfId="0" applyFont="1" applyBorder="1" applyAlignment="1">
      <alignment wrapText="1"/>
    </xf>
    <xf numFmtId="3" fontId="23" fillId="0" borderId="209" xfId="0" applyNumberFormat="1" applyFont="1" applyBorder="1" applyAlignment="1">
      <alignment horizontal="right" vertical="center"/>
    </xf>
    <xf numFmtId="0" fontId="34" fillId="0" borderId="58" xfId="0" applyFont="1" applyBorder="1" applyAlignment="1">
      <alignment horizontal="right"/>
    </xf>
    <xf numFmtId="0" fontId="47" fillId="0" borderId="59" xfId="0" applyFont="1" applyBorder="1" applyAlignment="1">
      <alignment horizontal="right"/>
    </xf>
    <xf numFmtId="0" fontId="19" fillId="0" borderId="55" xfId="0" applyFont="1" applyBorder="1" applyAlignment="1">
      <alignment wrapText="1"/>
    </xf>
    <xf numFmtId="0" fontId="31" fillId="0" borderId="24" xfId="0" applyFont="1" applyBorder="1"/>
    <xf numFmtId="0" fontId="19" fillId="0" borderId="103" xfId="0" applyFont="1" applyBorder="1"/>
    <xf numFmtId="0" fontId="23" fillId="0" borderId="71" xfId="0" applyFont="1" applyBorder="1" applyAlignment="1">
      <alignment horizontal="center"/>
    </xf>
    <xf numFmtId="0" fontId="31" fillId="0" borderId="71" xfId="0" applyFont="1" applyBorder="1"/>
    <xf numFmtId="3" fontId="23" fillId="0" borderId="102" xfId="0" applyNumberFormat="1" applyFont="1" applyBorder="1" applyAlignment="1">
      <alignment horizontal="right"/>
    </xf>
    <xf numFmtId="3" fontId="23" fillId="0" borderId="55" xfId="0" applyNumberFormat="1" applyFont="1" applyBorder="1" applyAlignment="1">
      <alignment horizontal="right"/>
    </xf>
    <xf numFmtId="3" fontId="23" fillId="0" borderId="236" xfId="0" applyNumberFormat="1" applyFont="1" applyBorder="1"/>
    <xf numFmtId="3" fontId="19" fillId="24" borderId="62" xfId="0" applyNumberFormat="1" applyFont="1" applyFill="1" applyBorder="1"/>
    <xf numFmtId="3" fontId="19" fillId="0" borderId="146" xfId="0" applyNumberFormat="1" applyFont="1" applyBorder="1" applyAlignment="1"/>
    <xf numFmtId="3" fontId="19" fillId="0" borderId="94" xfId="0" applyNumberFormat="1" applyFont="1" applyBorder="1" applyAlignment="1"/>
    <xf numFmtId="3" fontId="19" fillId="0" borderId="237" xfId="0" applyNumberFormat="1" applyFont="1" applyBorder="1"/>
    <xf numFmtId="0" fontId="23" fillId="0" borderId="238" xfId="0" applyFont="1" applyBorder="1" applyAlignment="1"/>
    <xf numFmtId="0" fontId="23" fillId="0" borderId="239" xfId="0" applyFont="1" applyBorder="1" applyAlignment="1"/>
    <xf numFmtId="3" fontId="23" fillId="0" borderId="135" xfId="0" applyNumberFormat="1" applyFont="1" applyFill="1" applyBorder="1"/>
    <xf numFmtId="3" fontId="19" fillId="0" borderId="117" xfId="0" applyNumberFormat="1" applyFont="1" applyBorder="1"/>
    <xf numFmtId="3" fontId="19" fillId="24" borderId="67" xfId="0" applyNumberFormat="1" applyFont="1" applyFill="1" applyBorder="1"/>
    <xf numFmtId="3" fontId="19" fillId="0" borderId="37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7" xfId="39" applyNumberFormat="1" applyFont="1" applyBorder="1" applyProtection="1"/>
    <xf numFmtId="0" fontId="47" fillId="0" borderId="28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40" xfId="39" applyNumberFormat="1" applyFont="1" applyBorder="1" applyProtection="1"/>
    <xf numFmtId="3" fontId="23" fillId="0" borderId="196" xfId="39" applyNumberFormat="1" applyFont="1" applyBorder="1" applyProtection="1"/>
    <xf numFmtId="3" fontId="23" fillId="0" borderId="100" xfId="39" applyNumberFormat="1" applyFont="1" applyBorder="1" applyProtection="1"/>
    <xf numFmtId="3" fontId="23" fillId="0" borderId="76" xfId="39" applyNumberFormat="1" applyFont="1" applyBorder="1" applyProtection="1"/>
    <xf numFmtId="3" fontId="19" fillId="0" borderId="101" xfId="39" applyNumberFormat="1" applyFont="1" applyBorder="1" applyProtection="1"/>
    <xf numFmtId="0" fontId="34" fillId="0" borderId="67" xfId="0" applyFont="1" applyFill="1" applyBorder="1" applyAlignment="1">
      <alignment horizontal="right"/>
    </xf>
    <xf numFmtId="0" fontId="34" fillId="0" borderId="149" xfId="0" applyFont="1" applyFill="1" applyBorder="1" applyAlignment="1">
      <alignment horizontal="right"/>
    </xf>
    <xf numFmtId="0" fontId="31" fillId="0" borderId="34" xfId="39" applyFont="1" applyBorder="1" applyProtection="1"/>
    <xf numFmtId="0" fontId="19" fillId="0" borderId="34" xfId="39" applyFont="1" applyBorder="1" applyProtection="1"/>
    <xf numFmtId="3" fontId="19" fillId="0" borderId="69" xfId="39" applyNumberFormat="1" applyFont="1" applyBorder="1" applyProtection="1"/>
    <xf numFmtId="0" fontId="23" fillId="0" borderId="59" xfId="39" applyFont="1" applyBorder="1" applyProtection="1"/>
    <xf numFmtId="3" fontId="23" fillId="0" borderId="67" xfId="39" applyNumberFormat="1" applyFont="1" applyBorder="1" applyProtection="1"/>
    <xf numFmtId="0" fontId="23" fillId="0" borderId="98" xfId="39" applyFont="1" applyBorder="1" applyProtection="1"/>
    <xf numFmtId="0" fontId="19" fillId="0" borderId="14" xfId="39" applyFont="1" applyBorder="1" applyProtection="1"/>
    <xf numFmtId="0" fontId="23" fillId="0" borderId="81" xfId="39" applyFont="1" applyBorder="1" applyProtection="1"/>
    <xf numFmtId="3" fontId="23" fillId="0" borderId="241" xfId="39" applyNumberFormat="1" applyFont="1" applyBorder="1" applyProtection="1"/>
    <xf numFmtId="0" fontId="23" fillId="0" borderId="35" xfId="39" applyFont="1" applyBorder="1" applyProtection="1"/>
    <xf numFmtId="3" fontId="23" fillId="0" borderId="35" xfId="39" applyNumberFormat="1" applyFont="1" applyBorder="1" applyProtection="1"/>
    <xf numFmtId="3" fontId="23" fillId="0" borderId="82" xfId="39" applyNumberFormat="1" applyFont="1" applyBorder="1" applyProtection="1"/>
    <xf numFmtId="0" fontId="31" fillId="0" borderId="0" xfId="0" applyFont="1" applyBorder="1"/>
    <xf numFmtId="0" fontId="23" fillId="0" borderId="140" xfId="39" applyFont="1" applyBorder="1" applyProtection="1"/>
    <xf numFmtId="0" fontId="32" fillId="0" borderId="38" xfId="0" applyFont="1" applyBorder="1" applyAlignment="1">
      <alignment wrapText="1"/>
    </xf>
    <xf numFmtId="0" fontId="34" fillId="0" borderId="70" xfId="0" applyFont="1" applyBorder="1"/>
    <xf numFmtId="0" fontId="34" fillId="0" borderId="71" xfId="0" applyFont="1" applyBorder="1" applyAlignment="1">
      <alignment wrapText="1"/>
    </xf>
    <xf numFmtId="0" fontId="34" fillId="24" borderId="103" xfId="0" applyFont="1" applyFill="1" applyBorder="1" applyAlignment="1">
      <alignment shrinkToFit="1"/>
    </xf>
    <xf numFmtId="0" fontId="34" fillId="24" borderId="71" xfId="0" applyFont="1" applyFill="1" applyBorder="1" applyAlignment="1">
      <alignment shrinkToFit="1"/>
    </xf>
    <xf numFmtId="0" fontId="34" fillId="0" borderId="71" xfId="0" applyFont="1" applyBorder="1" applyAlignment="1">
      <alignment shrinkToFit="1"/>
    </xf>
    <xf numFmtId="0" fontId="34" fillId="0" borderId="39" xfId="0" applyFont="1" applyBorder="1" applyAlignment="1">
      <alignment shrinkToFit="1"/>
    </xf>
    <xf numFmtId="0" fontId="34" fillId="0" borderId="0" xfId="0" applyFont="1" applyBorder="1" applyAlignment="1">
      <alignment shrinkToFit="1"/>
    </xf>
    <xf numFmtId="3" fontId="55" fillId="0" borderId="242" xfId="0" applyNumberFormat="1" applyFont="1" applyBorder="1" applyAlignment="1">
      <alignment horizontal="center"/>
    </xf>
    <xf numFmtId="3" fontId="19" fillId="0" borderId="242" xfId="0" applyNumberFormat="1" applyFont="1" applyBorder="1"/>
    <xf numFmtId="3" fontId="19" fillId="0" borderId="119" xfId="0" applyNumberFormat="1" applyFont="1" applyBorder="1"/>
    <xf numFmtId="3" fontId="23" fillId="0" borderId="180" xfId="0" applyNumberFormat="1" applyFont="1" applyBorder="1"/>
    <xf numFmtId="3" fontId="19" fillId="0" borderId="243" xfId="0" applyNumberFormat="1" applyFont="1" applyBorder="1"/>
    <xf numFmtId="3" fontId="19" fillId="0" borderId="211" xfId="0" applyNumberFormat="1" applyFont="1" applyBorder="1"/>
    <xf numFmtId="3" fontId="23" fillId="0" borderId="160" xfId="0" applyNumberFormat="1" applyFont="1" applyBorder="1"/>
    <xf numFmtId="3" fontId="19" fillId="0" borderId="244" xfId="0" applyNumberFormat="1" applyFont="1" applyBorder="1"/>
    <xf numFmtId="3" fontId="23" fillId="24" borderId="111" xfId="0" applyNumberFormat="1" applyFont="1" applyFill="1" applyBorder="1"/>
    <xf numFmtId="3" fontId="19" fillId="0" borderId="160" xfId="0" applyNumberFormat="1" applyFont="1" applyBorder="1"/>
    <xf numFmtId="3" fontId="23" fillId="0" borderId="245" xfId="0" applyNumberFormat="1" applyFont="1" applyBorder="1"/>
    <xf numFmtId="3" fontId="23" fillId="0" borderId="246" xfId="0" applyNumberFormat="1" applyFont="1" applyBorder="1"/>
    <xf numFmtId="3" fontId="23" fillId="24" borderId="247" xfId="0" applyNumberFormat="1" applyFont="1" applyFill="1" applyBorder="1"/>
    <xf numFmtId="3" fontId="23" fillId="0" borderId="93" xfId="0" applyNumberFormat="1" applyFont="1" applyBorder="1"/>
    <xf numFmtId="164" fontId="34" fillId="0" borderId="78" xfId="0" applyNumberFormat="1" applyFont="1" applyBorder="1" applyAlignment="1">
      <alignment wrapText="1"/>
    </xf>
    <xf numFmtId="3" fontId="31" fillId="0" borderId="103" xfId="0" applyNumberFormat="1" applyFont="1" applyBorder="1" applyAlignment="1"/>
    <xf numFmtId="3" fontId="31" fillId="0" borderId="93" xfId="0" applyNumberFormat="1" applyFont="1" applyBorder="1" applyAlignment="1"/>
    <xf numFmtId="164" fontId="31" fillId="0" borderId="124" xfId="0" applyNumberFormat="1" applyFont="1" applyBorder="1" applyAlignment="1">
      <alignment wrapText="1"/>
    </xf>
    <xf numFmtId="3" fontId="23" fillId="0" borderId="248" xfId="0" applyNumberFormat="1" applyFont="1" applyBorder="1"/>
    <xf numFmtId="0" fontId="34" fillId="0" borderId="148" xfId="0" applyFont="1" applyBorder="1"/>
    <xf numFmtId="0" fontId="47" fillId="0" borderId="49" xfId="0" applyFont="1" applyBorder="1"/>
    <xf numFmtId="3" fontId="23" fillId="0" borderId="111" xfId="0" applyNumberFormat="1" applyFont="1" applyBorder="1"/>
    <xf numFmtId="3" fontId="23" fillId="0" borderId="87" xfId="0" applyNumberFormat="1" applyFont="1" applyBorder="1"/>
    <xf numFmtId="0" fontId="47" fillId="0" borderId="67" xfId="0" applyFont="1" applyBorder="1"/>
    <xf numFmtId="3" fontId="19" fillId="0" borderId="107" xfId="0" applyNumberFormat="1" applyFont="1" applyBorder="1"/>
    <xf numFmtId="3" fontId="30" fillId="0" borderId="164" xfId="0" applyNumberFormat="1" applyFont="1" applyBorder="1" applyAlignment="1">
      <alignment horizontal="right" vertical="center" wrapText="1"/>
    </xf>
    <xf numFmtId="3" fontId="30" fillId="0" borderId="67" xfId="0" applyNumberFormat="1" applyFont="1" applyBorder="1" applyAlignment="1">
      <alignment horizontal="right" vertical="center" wrapText="1"/>
    </xf>
    <xf numFmtId="0" fontId="23" fillId="24" borderId="248" xfId="0" applyFont="1" applyFill="1" applyBorder="1"/>
    <xf numFmtId="3" fontId="23" fillId="24" borderId="56" xfId="0" applyNumberFormat="1" applyFont="1" applyFill="1" applyBorder="1"/>
    <xf numFmtId="3" fontId="23" fillId="24" borderId="248" xfId="0" applyNumberFormat="1" applyFont="1" applyFill="1" applyBorder="1"/>
    <xf numFmtId="3" fontId="19" fillId="0" borderId="249" xfId="0" applyNumberFormat="1" applyFont="1" applyBorder="1"/>
    <xf numFmtId="3" fontId="19" fillId="0" borderId="203" xfId="0" applyNumberFormat="1" applyFont="1" applyBorder="1"/>
    <xf numFmtId="3" fontId="19" fillId="0" borderId="167" xfId="0" applyNumberFormat="1" applyFont="1" applyBorder="1"/>
    <xf numFmtId="0" fontId="59" fillId="0" borderId="38" xfId="0" applyFont="1" applyBorder="1"/>
    <xf numFmtId="0" fontId="59" fillId="0" borderId="38" xfId="0" applyFont="1" applyBorder="1" applyAlignment="1">
      <alignment wrapText="1"/>
    </xf>
    <xf numFmtId="0" fontId="23" fillId="0" borderId="82" xfId="0" applyFont="1" applyBorder="1" applyAlignment="1">
      <alignment horizontal="left" vertical="center"/>
    </xf>
    <xf numFmtId="0" fontId="60" fillId="0" borderId="70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3" fillId="0" borderId="10" xfId="0" applyFont="1" applyBorder="1"/>
    <xf numFmtId="0" fontId="60" fillId="0" borderId="38" xfId="0" applyFont="1" applyBorder="1" applyAlignment="1">
      <alignment wrapText="1"/>
    </xf>
    <xf numFmtId="0" fontId="60" fillId="0" borderId="38" xfId="0" applyFont="1" applyBorder="1"/>
    <xf numFmtId="0" fontId="60" fillId="0" borderId="98" xfId="0" applyFont="1" applyBorder="1"/>
    <xf numFmtId="0" fontId="19" fillId="0" borderId="59" xfId="0" applyFont="1" applyBorder="1" applyAlignment="1">
      <alignment horizontal="center" wrapText="1"/>
    </xf>
    <xf numFmtId="3" fontId="19" fillId="0" borderId="250" xfId="0" applyNumberFormat="1" applyFont="1" applyBorder="1" applyAlignment="1">
      <alignment vertical="center"/>
    </xf>
    <xf numFmtId="0" fontId="0" fillId="0" borderId="55" xfId="0" applyBorder="1"/>
    <xf numFmtId="0" fontId="0" fillId="0" borderId="66" xfId="0" applyBorder="1"/>
    <xf numFmtId="3" fontId="19" fillId="0" borderId="76" xfId="0" applyNumberFormat="1" applyFont="1" applyBorder="1" applyAlignment="1">
      <alignment vertical="center"/>
    </xf>
    <xf numFmtId="3" fontId="23" fillId="0" borderId="67" xfId="0" applyNumberFormat="1" applyFont="1" applyBorder="1" applyAlignment="1">
      <alignment horizontal="right" vertical="center"/>
    </xf>
    <xf numFmtId="3" fontId="19" fillId="0" borderId="76" xfId="0" applyNumberFormat="1" applyFont="1" applyFill="1" applyBorder="1"/>
    <xf numFmtId="3" fontId="19" fillId="0" borderId="66" xfId="0" applyNumberFormat="1" applyFont="1" applyFill="1" applyBorder="1" applyAlignment="1">
      <alignment horizontal="right"/>
    </xf>
    <xf numFmtId="3" fontId="19" fillId="0" borderId="124" xfId="0" applyNumberFormat="1" applyFont="1" applyFill="1" applyBorder="1" applyAlignment="1">
      <alignment horizontal="right"/>
    </xf>
    <xf numFmtId="3" fontId="19" fillId="0" borderId="55" xfId="0" applyNumberFormat="1" applyFont="1" applyFill="1" applyBorder="1" applyAlignment="1">
      <alignment horizontal="right"/>
    </xf>
    <xf numFmtId="3" fontId="19" fillId="0" borderId="93" xfId="0" applyNumberFormat="1" applyFont="1" applyFill="1" applyBorder="1"/>
    <xf numFmtId="0" fontId="59" fillId="0" borderId="38" xfId="0" applyFont="1" applyFill="1" applyBorder="1"/>
    <xf numFmtId="3" fontId="19" fillId="0" borderId="101" xfId="0" applyNumberFormat="1" applyFont="1" applyFill="1" applyBorder="1"/>
    <xf numFmtId="3" fontId="19" fillId="0" borderId="100" xfId="0" applyNumberFormat="1" applyFont="1" applyFill="1" applyBorder="1"/>
    <xf numFmtId="3" fontId="19" fillId="0" borderId="68" xfId="0" applyNumberFormat="1" applyFont="1" applyFill="1" applyBorder="1" applyAlignment="1">
      <alignment horizontal="right"/>
    </xf>
    <xf numFmtId="3" fontId="19" fillId="0" borderId="115" xfId="0" applyNumberFormat="1" applyFont="1" applyFill="1" applyBorder="1" applyAlignment="1"/>
    <xf numFmtId="2" fontId="19" fillId="0" borderId="58" xfId="0" applyNumberFormat="1" applyFont="1" applyBorder="1" applyAlignment="1">
      <alignment wrapText="1"/>
    </xf>
    <xf numFmtId="0" fontId="19" fillId="0" borderId="138" xfId="0" applyFont="1" applyBorder="1"/>
    <xf numFmtId="2" fontId="19" fillId="0" borderId="37" xfId="0" applyNumberFormat="1" applyFont="1" applyBorder="1" applyAlignment="1">
      <alignment wrapText="1"/>
    </xf>
    <xf numFmtId="3" fontId="19" fillId="0" borderId="42" xfId="0" applyNumberFormat="1" applyFont="1" applyFill="1" applyBorder="1" applyAlignment="1">
      <alignment horizontal="right"/>
    </xf>
    <xf numFmtId="3" fontId="19" fillId="0" borderId="40" xfId="0" applyNumberFormat="1" applyFont="1" applyFill="1" applyBorder="1" applyAlignment="1">
      <alignment horizontal="right"/>
    </xf>
    <xf numFmtId="0" fontId="30" fillId="25" borderId="59" xfId="0" applyFont="1" applyFill="1" applyBorder="1" applyAlignment="1">
      <alignment horizontal="center" vertical="center" wrapText="1"/>
    </xf>
    <xf numFmtId="0" fontId="30" fillId="25" borderId="67" xfId="0" applyFont="1" applyFill="1" applyBorder="1" applyAlignment="1">
      <alignment horizontal="center" vertical="center" wrapText="1"/>
    </xf>
    <xf numFmtId="0" fontId="59" fillId="25" borderId="38" xfId="0" applyFont="1" applyFill="1" applyBorder="1"/>
    <xf numFmtId="3" fontId="59" fillId="25" borderId="55" xfId="0" applyNumberFormat="1" applyFont="1" applyFill="1" applyBorder="1"/>
    <xf numFmtId="0" fontId="39" fillId="0" borderId="31" xfId="0" applyFont="1" applyFill="1" applyBorder="1" applyAlignment="1">
      <alignment horizontal="center"/>
    </xf>
    <xf numFmtId="0" fontId="39" fillId="0" borderId="126" xfId="0" applyFont="1" applyFill="1" applyBorder="1" applyAlignment="1">
      <alignment horizontal="center"/>
    </xf>
    <xf numFmtId="0" fontId="39" fillId="0" borderId="75" xfId="0" applyFont="1" applyFill="1" applyBorder="1" applyAlignment="1">
      <alignment horizontal="center"/>
    </xf>
    <xf numFmtId="0" fontId="19" fillId="0" borderId="67" xfId="0" applyFont="1" applyFill="1" applyBorder="1" applyAlignment="1">
      <alignment horizontal="center" wrapText="1"/>
    </xf>
    <xf numFmtId="3" fontId="28" fillId="0" borderId="168" xfId="0" applyNumberFormat="1" applyFont="1" applyFill="1" applyBorder="1"/>
    <xf numFmtId="3" fontId="28" fillId="0" borderId="171" xfId="0" applyNumberFormat="1" applyFont="1" applyFill="1" applyBorder="1"/>
    <xf numFmtId="3" fontId="28" fillId="0" borderId="131" xfId="0" applyNumberFormat="1" applyFont="1" applyFill="1" applyBorder="1"/>
    <xf numFmtId="3" fontId="28" fillId="0" borderId="94" xfId="0" applyNumberFormat="1" applyFont="1" applyFill="1" applyBorder="1"/>
    <xf numFmtId="3" fontId="28" fillId="0" borderId="30" xfId="0" applyNumberFormat="1" applyFont="1" applyFill="1" applyBorder="1"/>
    <xf numFmtId="3" fontId="28" fillId="0" borderId="32" xfId="0" applyNumberFormat="1" applyFont="1" applyFill="1" applyBorder="1"/>
    <xf numFmtId="3" fontId="28" fillId="0" borderId="10" xfId="26" applyNumberFormat="1" applyFont="1" applyFill="1" applyBorder="1" applyAlignment="1" applyProtection="1"/>
    <xf numFmtId="3" fontId="28" fillId="0" borderId="251" xfId="0" applyNumberFormat="1" applyFont="1" applyFill="1" applyBorder="1"/>
    <xf numFmtId="3" fontId="28" fillId="0" borderId="10" xfId="0" applyNumberFormat="1" applyFont="1" applyFill="1" applyBorder="1"/>
    <xf numFmtId="3" fontId="28" fillId="0" borderId="48" xfId="0" applyNumberFormat="1" applyFont="1" applyFill="1" applyBorder="1"/>
    <xf numFmtId="3" fontId="28" fillId="0" borderId="251" xfId="26" applyNumberFormat="1" applyFont="1" applyFill="1" applyBorder="1" applyAlignment="1" applyProtection="1"/>
    <xf numFmtId="3" fontId="28" fillId="0" borderId="95" xfId="26" applyNumberFormat="1" applyFont="1" applyFill="1" applyBorder="1" applyAlignment="1" applyProtection="1"/>
    <xf numFmtId="3" fontId="28" fillId="0" borderId="95" xfId="0" applyNumberFormat="1" applyFont="1" applyFill="1" applyBorder="1"/>
    <xf numFmtId="3" fontId="19" fillId="0" borderId="34" xfId="0" applyNumberFormat="1" applyFont="1" applyFill="1" applyBorder="1"/>
    <xf numFmtId="3" fontId="19" fillId="0" borderId="33" xfId="0" applyNumberFormat="1" applyFont="1" applyFill="1" applyBorder="1"/>
    <xf numFmtId="3" fontId="19" fillId="0" borderId="252" xfId="0" applyNumberFormat="1" applyFont="1" applyFill="1" applyBorder="1"/>
    <xf numFmtId="3" fontId="19" fillId="0" borderId="51" xfId="0" applyNumberFormat="1" applyFont="1" applyFill="1" applyBorder="1"/>
    <xf numFmtId="3" fontId="19" fillId="0" borderId="97" xfId="0" applyNumberFormat="1" applyFont="1" applyFill="1" applyBorder="1"/>
    <xf numFmtId="3" fontId="19" fillId="0" borderId="56" xfId="0" applyNumberFormat="1" applyFont="1" applyFill="1" applyBorder="1"/>
    <xf numFmtId="0" fontId="59" fillId="0" borderId="38" xfId="0" applyFont="1" applyFill="1" applyBorder="1" applyAlignment="1">
      <alignment wrapText="1"/>
    </xf>
    <xf numFmtId="3" fontId="19" fillId="0" borderId="95" xfId="0" applyNumberFormat="1" applyFont="1" applyFill="1" applyBorder="1" applyAlignment="1">
      <alignment horizontal="right"/>
    </xf>
    <xf numFmtId="3" fontId="19" fillId="0" borderId="192" xfId="0" applyNumberFormat="1" applyFont="1" applyBorder="1"/>
    <xf numFmtId="0" fontId="19" fillId="0" borderId="82" xfId="0" applyFont="1" applyBorder="1" applyAlignment="1">
      <alignment horizontal="center" wrapText="1"/>
    </xf>
    <xf numFmtId="0" fontId="19" fillId="0" borderId="19" xfId="0" applyFont="1" applyBorder="1"/>
    <xf numFmtId="0" fontId="0" fillId="0" borderId="67" xfId="0" applyFont="1" applyBorder="1"/>
    <xf numFmtId="3" fontId="0" fillId="0" borderId="67" xfId="0" applyNumberFormat="1" applyBorder="1"/>
    <xf numFmtId="3" fontId="29" fillId="0" borderId="253" xfId="0" applyNumberFormat="1" applyFont="1" applyBorder="1" applyAlignment="1">
      <alignment vertical="center"/>
    </xf>
    <xf numFmtId="3" fontId="29" fillId="0" borderId="254" xfId="0" applyNumberFormat="1" applyFont="1" applyBorder="1" applyAlignment="1">
      <alignment vertical="center"/>
    </xf>
    <xf numFmtId="3" fontId="60" fillId="0" borderId="102" xfId="0" applyNumberFormat="1" applyFont="1" applyBorder="1"/>
    <xf numFmtId="3" fontId="60" fillId="0" borderId="55" xfId="0" applyNumberFormat="1" applyFont="1" applyBorder="1"/>
    <xf numFmtId="3" fontId="60" fillId="0" borderId="55" xfId="0" applyNumberFormat="1" applyFont="1" applyFill="1" applyBorder="1"/>
    <xf numFmtId="0" fontId="60" fillId="0" borderId="38" xfId="0" applyFont="1" applyFill="1" applyBorder="1"/>
    <xf numFmtId="0" fontId="19" fillId="0" borderId="50" xfId="0" applyFont="1" applyBorder="1"/>
    <xf numFmtId="0" fontId="23" fillId="0" borderId="83" xfId="0" applyFont="1" applyFill="1" applyBorder="1" applyAlignment="1">
      <alignment horizontal="left"/>
    </xf>
    <xf numFmtId="0" fontId="23" fillId="0" borderId="83" xfId="0" applyFont="1" applyBorder="1"/>
    <xf numFmtId="0" fontId="19" fillId="0" borderId="169" xfId="0" applyFont="1" applyBorder="1"/>
    <xf numFmtId="0" fontId="19" fillId="0" borderId="255" xfId="0" applyFont="1" applyBorder="1" applyAlignment="1">
      <alignment wrapText="1"/>
    </xf>
    <xf numFmtId="0" fontId="23" fillId="0" borderId="256" xfId="0" applyFont="1" applyBorder="1" applyAlignment="1">
      <alignment wrapText="1"/>
    </xf>
    <xf numFmtId="3" fontId="23" fillId="0" borderId="132" xfId="0" applyNumberFormat="1" applyFont="1" applyBorder="1"/>
    <xf numFmtId="0" fontId="19" fillId="0" borderId="83" xfId="0" applyFont="1" applyBorder="1" applyAlignment="1">
      <alignment wrapText="1"/>
    </xf>
    <xf numFmtId="0" fontId="19" fillId="0" borderId="64" xfId="0" applyFont="1" applyBorder="1"/>
    <xf numFmtId="0" fontId="19" fillId="0" borderId="124" xfId="0" applyFont="1" applyBorder="1"/>
    <xf numFmtId="0" fontId="19" fillId="0" borderId="248" xfId="0" applyFont="1" applyBorder="1"/>
    <xf numFmtId="0" fontId="34" fillId="0" borderId="142" xfId="0" applyFont="1" applyBorder="1" applyAlignment="1"/>
    <xf numFmtId="0" fontId="47" fillId="0" borderId="59" xfId="0" applyFont="1" applyBorder="1" applyAlignment="1"/>
    <xf numFmtId="3" fontId="23" fillId="0" borderId="140" xfId="0" applyNumberFormat="1" applyFont="1" applyBorder="1"/>
    <xf numFmtId="3" fontId="27" fillId="0" borderId="0" xfId="0" applyNumberFormat="1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54" fillId="0" borderId="0" xfId="0" applyFont="1" applyBorder="1" applyAlignment="1">
      <alignment horizontal="center"/>
    </xf>
    <xf numFmtId="0" fontId="23" fillId="0" borderId="257" xfId="0" applyFont="1" applyBorder="1" applyAlignment="1">
      <alignment horizontal="center"/>
    </xf>
    <xf numFmtId="0" fontId="23" fillId="0" borderId="258" xfId="0" applyFont="1" applyBorder="1" applyAlignment="1">
      <alignment horizontal="center"/>
    </xf>
    <xf numFmtId="0" fontId="23" fillId="0" borderId="105" xfId="0" applyFont="1" applyBorder="1" applyAlignment="1">
      <alignment horizontal="center"/>
    </xf>
    <xf numFmtId="0" fontId="23" fillId="0" borderId="15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0" fontId="52" fillId="0" borderId="75" xfId="0" applyFont="1" applyBorder="1" applyAlignment="1">
      <alignment wrapText="1"/>
    </xf>
    <xf numFmtId="0" fontId="53" fillId="0" borderId="69" xfId="0" applyFont="1" applyBorder="1" applyAlignment="1">
      <alignment wrapText="1"/>
    </xf>
    <xf numFmtId="0" fontId="23" fillId="0" borderId="102" xfId="0" applyFont="1" applyBorder="1" applyAlignment="1">
      <alignment horizontal="center" wrapText="1"/>
    </xf>
    <xf numFmtId="0" fontId="23" fillId="0" borderId="124" xfId="0" applyFont="1" applyBorder="1" applyAlignment="1">
      <alignment horizontal="center" wrapText="1"/>
    </xf>
    <xf numFmtId="0" fontId="34" fillId="0" borderId="75" xfId="0" applyFont="1" applyBorder="1" applyAlignment="1">
      <alignment wrapText="1"/>
    </xf>
    <xf numFmtId="0" fontId="0" fillId="0" borderId="56" xfId="0" applyBorder="1" applyAlignment="1">
      <alignment wrapText="1"/>
    </xf>
    <xf numFmtId="0" fontId="30" fillId="0" borderId="152" xfId="0" applyFont="1" applyBorder="1" applyAlignment="1">
      <alignment horizontal="center" wrapText="1"/>
    </xf>
    <xf numFmtId="0" fontId="0" fillId="0" borderId="86" xfId="0" applyBorder="1" applyAlignment="1">
      <alignment horizontal="center" wrapText="1"/>
    </xf>
    <xf numFmtId="0" fontId="23" fillId="0" borderId="105" xfId="0" applyFont="1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1" fillId="0" borderId="160" xfId="0" applyFont="1" applyBorder="1" applyAlignment="1">
      <alignment wrapText="1"/>
    </xf>
    <xf numFmtId="0" fontId="0" fillId="0" borderId="259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7" xfId="0" applyFont="1" applyBorder="1" applyAlignment="1">
      <alignment horizontal="center" wrapText="1"/>
    </xf>
    <xf numFmtId="0" fontId="34" fillId="0" borderId="56" xfId="0" applyFont="1" applyBorder="1" applyAlignment="1">
      <alignment wrapText="1"/>
    </xf>
    <xf numFmtId="0" fontId="19" fillId="0" borderId="75" xfId="0" applyFont="1" applyBorder="1" applyAlignment="1">
      <alignment wrapText="1"/>
    </xf>
    <xf numFmtId="0" fontId="19" fillId="0" borderId="69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102" xfId="0" applyFont="1" applyBorder="1" applyAlignment="1">
      <alignment wrapText="1"/>
    </xf>
    <xf numFmtId="0" fontId="23" fillId="0" borderId="66" xfId="0" applyFont="1" applyBorder="1" applyAlignment="1">
      <alignment wrapText="1"/>
    </xf>
    <xf numFmtId="0" fontId="19" fillId="0" borderId="0" xfId="0" applyFont="1" applyBorder="1" applyAlignment="1"/>
    <xf numFmtId="0" fontId="3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8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23" fillId="0" borderId="155" xfId="39" applyFont="1" applyBorder="1" applyAlignment="1" applyProtection="1">
      <alignment horizontal="center"/>
    </xf>
    <xf numFmtId="0" fontId="23" fillId="0" borderId="154" xfId="39" applyFont="1" applyBorder="1" applyAlignment="1" applyProtection="1">
      <alignment horizontal="center"/>
    </xf>
    <xf numFmtId="0" fontId="19" fillId="0" borderId="160" xfId="0" applyFont="1" applyBorder="1" applyAlignment="1">
      <alignment wrapText="1"/>
    </xf>
    <xf numFmtId="0" fontId="0" fillId="0" borderId="148" xfId="0" applyBorder="1" applyAlignment="1">
      <alignment wrapText="1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1" fillId="0" borderId="75" xfId="0" applyFont="1" applyBorder="1" applyAlignment="1">
      <alignment horizontal="center" wrapText="1"/>
    </xf>
    <xf numFmtId="0" fontId="31" fillId="0" borderId="56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9" xfId="0" applyBorder="1" applyAlignment="1">
      <alignment wrapText="1"/>
    </xf>
    <xf numFmtId="0" fontId="19" fillId="0" borderId="98" xfId="0" applyFont="1" applyBorder="1" applyAlignment="1">
      <alignment horizontal="center"/>
    </xf>
    <xf numFmtId="0" fontId="19" fillId="0" borderId="82" xfId="0" applyFont="1" applyBorder="1" applyAlignment="1">
      <alignment horizontal="center"/>
    </xf>
    <xf numFmtId="0" fontId="19" fillId="0" borderId="59" xfId="0" applyFont="1" applyBorder="1" applyAlignment="1">
      <alignment horizontal="center"/>
    </xf>
    <xf numFmtId="0" fontId="19" fillId="0" borderId="59" xfId="0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7" fillId="0" borderId="26" xfId="0" applyFont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/>
    </xf>
    <xf numFmtId="0" fontId="47" fillId="0" borderId="121" xfId="0" applyFont="1" applyBorder="1" applyAlignment="1">
      <alignment horizontal="center" vertical="center"/>
    </xf>
    <xf numFmtId="0" fontId="47" fillId="0" borderId="2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9" fillId="0" borderId="105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5" xfId="0" applyFont="1" applyBorder="1" applyAlignment="1">
      <alignment horizontal="center" vertical="center"/>
    </xf>
    <xf numFmtId="0" fontId="39" fillId="0" borderId="260" xfId="0" applyFont="1" applyBorder="1" applyAlignment="1">
      <alignment horizontal="center" vertical="center"/>
    </xf>
    <xf numFmtId="0" fontId="39" fillId="0" borderId="261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3" fillId="0" borderId="262" xfId="0" applyFont="1" applyBorder="1" applyAlignment="1">
      <alignment horizontal="center" vertical="center" wrapText="1"/>
    </xf>
    <xf numFmtId="0" fontId="23" fillId="0" borderId="238" xfId="0" applyFont="1" applyBorder="1" applyAlignment="1">
      <alignment horizontal="center" vertical="center" wrapText="1"/>
    </xf>
    <xf numFmtId="0" fontId="39" fillId="0" borderId="170" xfId="0" applyFont="1" applyBorder="1" applyAlignment="1">
      <alignment horizontal="center" vertical="center"/>
    </xf>
    <xf numFmtId="0" fontId="39" fillId="0" borderId="263" xfId="0" applyFont="1" applyBorder="1" applyAlignment="1">
      <alignment horizontal="center" vertical="center"/>
    </xf>
    <xf numFmtId="0" fontId="23" fillId="0" borderId="170" xfId="0" applyFont="1" applyBorder="1" applyAlignment="1">
      <alignment horizontal="center" vertical="center" wrapText="1"/>
    </xf>
    <xf numFmtId="0" fontId="23" fillId="0" borderId="263" xfId="0" applyFont="1" applyBorder="1" applyAlignment="1">
      <alignment horizontal="center" vertical="center" wrapText="1"/>
    </xf>
    <xf numFmtId="0" fontId="21" fillId="0" borderId="141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1" fillId="0" borderId="59" xfId="0" applyFont="1" applyBorder="1" applyAlignment="1"/>
    <xf numFmtId="0" fontId="0" fillId="0" borderId="98" xfId="0" applyBorder="1" applyAlignment="1"/>
    <xf numFmtId="0" fontId="0" fillId="0" borderId="82" xfId="0" applyBorder="1" applyAlignment="1"/>
    <xf numFmtId="0" fontId="21" fillId="0" borderId="47" xfId="0" applyFont="1" applyBorder="1" applyAlignment="1">
      <alignment vertical="center"/>
    </xf>
    <xf numFmtId="0" fontId="39" fillId="0" borderId="0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43" fillId="0" borderId="0" xfId="0" applyFont="1" applyBorder="1" applyAlignment="1">
      <alignment horizontal="center"/>
    </xf>
    <xf numFmtId="0" fontId="44" fillId="0" borderId="0" xfId="0" applyFont="1" applyBorder="1" applyAlignment="1"/>
    <xf numFmtId="0" fontId="42" fillId="0" borderId="0" xfId="0" applyFont="1" applyBorder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zoomScaleNormal="100" workbookViewId="0">
      <selection sqref="A1:I1"/>
    </sheetView>
  </sheetViews>
  <sheetFormatPr defaultRowHeight="12.75"/>
  <cols>
    <col min="1" max="1" width="3.85546875" customWidth="1"/>
    <col min="2" max="2" width="32.7109375" customWidth="1"/>
    <col min="3" max="3" width="11.42578125" customWidth="1"/>
    <col min="4" max="4" width="13.5703125" customWidth="1"/>
    <col min="5" max="5" width="11.140625" customWidth="1"/>
    <col min="6" max="6" width="32.28515625" customWidth="1"/>
    <col min="7" max="7" width="11.5703125" customWidth="1"/>
    <col min="8" max="8" width="13.42578125" customWidth="1"/>
    <col min="9" max="9" width="13.140625" customWidth="1"/>
  </cols>
  <sheetData>
    <row r="1" spans="1:9">
      <c r="A1" s="1016" t="s">
        <v>649</v>
      </c>
      <c r="B1" s="1016"/>
      <c r="C1" s="1016"/>
      <c r="D1" s="1016"/>
      <c r="E1" s="1016"/>
      <c r="F1" s="1016"/>
      <c r="G1" s="1016"/>
      <c r="H1" s="1016"/>
      <c r="I1" s="1016"/>
    </row>
    <row r="2" spans="1:9" s="2" customFormat="1" ht="18" customHeight="1">
      <c r="B2" s="1017" t="s">
        <v>0</v>
      </c>
      <c r="C2" s="1017"/>
      <c r="D2" s="1017"/>
      <c r="E2" s="1017"/>
      <c r="F2" s="1017"/>
      <c r="G2" s="1017"/>
      <c r="H2" s="1017"/>
      <c r="I2" s="1017"/>
    </row>
    <row r="3" spans="1:9" s="2" customFormat="1" ht="18.75" customHeight="1">
      <c r="B3" s="1017" t="s">
        <v>553</v>
      </c>
      <c r="C3" s="1017"/>
      <c r="D3" s="1017"/>
      <c r="E3" s="1017"/>
      <c r="F3" s="1017"/>
      <c r="G3" s="1017"/>
      <c r="H3" s="1017"/>
      <c r="I3" s="1017"/>
    </row>
    <row r="4" spans="1:9" s="2" customFormat="1" ht="18.75" customHeight="1" thickBot="1">
      <c r="B4" s="528"/>
      <c r="C4" s="528"/>
      <c r="D4" s="528"/>
      <c r="E4" s="528"/>
      <c r="F4" s="528"/>
      <c r="G4" s="528"/>
      <c r="H4" s="528"/>
      <c r="I4" s="528" t="s">
        <v>144</v>
      </c>
    </row>
    <row r="5" spans="1:9" ht="13.5" thickBot="1">
      <c r="A5" s="1023" t="s">
        <v>224</v>
      </c>
      <c r="B5" s="1018" t="s">
        <v>1</v>
      </c>
      <c r="C5" s="1019"/>
      <c r="D5" s="1019"/>
      <c r="E5" s="1020"/>
      <c r="F5" s="1020" t="s">
        <v>2</v>
      </c>
      <c r="G5" s="1021"/>
      <c r="H5" s="1021"/>
      <c r="I5" s="1022"/>
    </row>
    <row r="6" spans="1:9" s="3" customFormat="1" ht="24" customHeight="1" thickBot="1">
      <c r="A6" s="1024"/>
      <c r="B6" s="526" t="s">
        <v>3</v>
      </c>
      <c r="C6" s="544" t="s">
        <v>647</v>
      </c>
      <c r="D6" s="332" t="s">
        <v>646</v>
      </c>
      <c r="E6" s="525" t="s">
        <v>631</v>
      </c>
      <c r="F6" s="413" t="s">
        <v>3</v>
      </c>
      <c r="G6" s="332" t="s">
        <v>645</v>
      </c>
      <c r="H6" s="332" t="s">
        <v>644</v>
      </c>
      <c r="I6" s="525" t="s">
        <v>631</v>
      </c>
    </row>
    <row r="7" spans="1:9" s="333" customFormat="1" ht="12" thickBot="1">
      <c r="A7" s="537" t="s">
        <v>225</v>
      </c>
      <c r="B7" s="539" t="s">
        <v>226</v>
      </c>
      <c r="C7" s="539" t="s">
        <v>227</v>
      </c>
      <c r="D7" s="540" t="s">
        <v>228</v>
      </c>
      <c r="E7" s="541" t="s">
        <v>248</v>
      </c>
      <c r="F7" s="542" t="s">
        <v>273</v>
      </c>
      <c r="G7" s="540" t="s">
        <v>248</v>
      </c>
      <c r="H7" s="540" t="s">
        <v>274</v>
      </c>
      <c r="I7" s="541" t="s">
        <v>281</v>
      </c>
    </row>
    <row r="8" spans="1:9" s="3" customFormat="1" ht="18.75" customHeight="1">
      <c r="A8" s="331" t="s">
        <v>299</v>
      </c>
      <c r="B8" s="522" t="s">
        <v>292</v>
      </c>
      <c r="C8" s="246">
        <v>101953</v>
      </c>
      <c r="D8" s="246">
        <f>D9+D10+D11+D12</f>
        <v>86442</v>
      </c>
      <c r="E8" s="144">
        <f>'10.m.bev.ei'!F8</f>
        <v>71315</v>
      </c>
      <c r="F8" s="522" t="s">
        <v>293</v>
      </c>
      <c r="G8" s="680">
        <v>94414</v>
      </c>
      <c r="H8" s="680">
        <f>H9+H10+H11+H12+H13</f>
        <v>80609</v>
      </c>
      <c r="I8" s="533">
        <f>'2.m.kiadási ei'!F23</f>
        <v>89734</v>
      </c>
    </row>
    <row r="9" spans="1:9" s="3" customFormat="1" ht="13.7" customHeight="1">
      <c r="A9" s="331" t="s">
        <v>300</v>
      </c>
      <c r="B9" s="523" t="s">
        <v>496</v>
      </c>
      <c r="C9" s="150">
        <v>31041</v>
      </c>
      <c r="D9" s="150">
        <v>23380</v>
      </c>
      <c r="E9" s="143">
        <f>'10.m.bev.ei'!F9</f>
        <v>23628</v>
      </c>
      <c r="F9" s="523" t="s">
        <v>291</v>
      </c>
      <c r="G9" s="682">
        <v>34941</v>
      </c>
      <c r="H9" s="681">
        <v>33650</v>
      </c>
      <c r="I9" s="534">
        <f>'2.m.kiadási ei'!F10</f>
        <v>30841</v>
      </c>
    </row>
    <row r="10" spans="1:9" s="3" customFormat="1" ht="23.25" customHeight="1">
      <c r="A10" s="331" t="s">
        <v>301</v>
      </c>
      <c r="B10" s="523" t="s">
        <v>497</v>
      </c>
      <c r="C10" s="150">
        <v>1760</v>
      </c>
      <c r="D10" s="150">
        <v>1854</v>
      </c>
      <c r="E10" s="143">
        <f>'10.m.bev.ei'!F10</f>
        <v>1837</v>
      </c>
      <c r="F10" s="204" t="s">
        <v>7</v>
      </c>
      <c r="G10" s="682">
        <v>7769</v>
      </c>
      <c r="H10" s="681">
        <v>7984</v>
      </c>
      <c r="I10" s="534">
        <f>'2.m.kiadási ei'!F11</f>
        <v>7874</v>
      </c>
    </row>
    <row r="11" spans="1:9" s="3" customFormat="1" ht="24" customHeight="1">
      <c r="A11" s="331" t="s">
        <v>302</v>
      </c>
      <c r="B11" s="523" t="s">
        <v>498</v>
      </c>
      <c r="C11" s="150">
        <v>68452</v>
      </c>
      <c r="D11" s="150">
        <v>58802</v>
      </c>
      <c r="E11" s="143">
        <f>'10.m.bev.ei'!F17</f>
        <v>45850</v>
      </c>
      <c r="F11" s="204" t="s">
        <v>8</v>
      </c>
      <c r="G11" s="682">
        <v>40701</v>
      </c>
      <c r="H11" s="681">
        <v>33004</v>
      </c>
      <c r="I11" s="534">
        <f>'2.m.kiadási ei'!F12+'2.m.kiadási ei'!F13</f>
        <v>44530</v>
      </c>
    </row>
    <row r="12" spans="1:9" s="3" customFormat="1" ht="13.7" customHeight="1">
      <c r="A12" s="331" t="s">
        <v>303</v>
      </c>
      <c r="B12" s="888" t="s">
        <v>196</v>
      </c>
      <c r="C12" s="150">
        <v>700</v>
      </c>
      <c r="D12" s="150">
        <v>2406</v>
      </c>
      <c r="E12" s="143">
        <f>'10.m.bev.ei'!F22</f>
        <v>0</v>
      </c>
      <c r="F12" s="204" t="s">
        <v>148</v>
      </c>
      <c r="G12" s="682">
        <v>9001</v>
      </c>
      <c r="H12" s="681">
        <v>3194</v>
      </c>
      <c r="I12" s="534">
        <f>'2.m.kiadási ei'!F15</f>
        <v>3600</v>
      </c>
    </row>
    <row r="13" spans="1:9" s="3" customFormat="1" ht="14.25" customHeight="1">
      <c r="A13" s="331" t="s">
        <v>304</v>
      </c>
      <c r="B13" s="291"/>
      <c r="C13" s="150"/>
      <c r="D13" s="150"/>
      <c r="E13" s="143"/>
      <c r="F13" s="179" t="s">
        <v>146</v>
      </c>
      <c r="G13" s="682">
        <v>2002</v>
      </c>
      <c r="H13" s="681">
        <v>2777</v>
      </c>
      <c r="I13" s="534">
        <f>'2.m.kiadási ei'!F22</f>
        <v>2889</v>
      </c>
    </row>
    <row r="14" spans="1:9" s="3" customFormat="1" ht="4.5" customHeight="1">
      <c r="A14" s="331"/>
      <c r="B14" s="291"/>
      <c r="C14" s="150"/>
      <c r="D14" s="150"/>
      <c r="E14" s="143"/>
      <c r="F14" s="33"/>
      <c r="G14" s="682"/>
      <c r="H14" s="682"/>
      <c r="I14" s="534"/>
    </row>
    <row r="15" spans="1:9" s="3" customFormat="1" ht="21" customHeight="1">
      <c r="A15" s="331" t="s">
        <v>235</v>
      </c>
      <c r="B15" s="291" t="s">
        <v>312</v>
      </c>
      <c r="C15" s="150">
        <v>16495</v>
      </c>
      <c r="D15" s="150">
        <f>D16+D17+D18</f>
        <v>20000</v>
      </c>
      <c r="E15" s="143">
        <f>'10.m.bev.ei'!F29</f>
        <v>0</v>
      </c>
      <c r="F15" s="291" t="s">
        <v>294</v>
      </c>
      <c r="G15" s="682">
        <v>28681</v>
      </c>
      <c r="H15" s="682">
        <v>2056</v>
      </c>
      <c r="I15" s="534">
        <f>'2.m.kiadási ei'!F38</f>
        <v>22540</v>
      </c>
    </row>
    <row r="16" spans="1:9" s="3" customFormat="1" ht="24" customHeight="1">
      <c r="A16" s="331" t="s">
        <v>236</v>
      </c>
      <c r="B16" s="523" t="s">
        <v>499</v>
      </c>
      <c r="C16" s="150"/>
      <c r="D16" s="150"/>
      <c r="E16" s="143">
        <f>'10.m.bev.ei'!F30</f>
        <v>0</v>
      </c>
      <c r="F16" s="204" t="s">
        <v>295</v>
      </c>
      <c r="G16" s="682">
        <v>16810</v>
      </c>
      <c r="H16" s="682">
        <v>2057</v>
      </c>
      <c r="I16" s="534">
        <f>'2.m.kiadási ei'!F26</f>
        <v>2540</v>
      </c>
    </row>
    <row r="17" spans="1:9" s="3" customFormat="1" ht="23.25" customHeight="1">
      <c r="A17" s="331" t="s">
        <v>237</v>
      </c>
      <c r="B17" s="523" t="s">
        <v>500</v>
      </c>
      <c r="C17" s="150">
        <v>16495</v>
      </c>
      <c r="D17" s="150">
        <v>20000</v>
      </c>
      <c r="E17" s="143">
        <f>'10.m.bev.ei'!F35</f>
        <v>0</v>
      </c>
      <c r="F17" s="204" t="s">
        <v>296</v>
      </c>
      <c r="G17" s="682">
        <v>11871</v>
      </c>
      <c r="H17" s="682"/>
      <c r="I17" s="534">
        <f>'2.m.kiadási ei'!F27</f>
        <v>20000</v>
      </c>
    </row>
    <row r="18" spans="1:9" s="3" customFormat="1" ht="15" customHeight="1">
      <c r="A18" s="331" t="s">
        <v>238</v>
      </c>
      <c r="B18" s="523" t="s">
        <v>199</v>
      </c>
      <c r="C18" s="150"/>
      <c r="D18" s="150"/>
      <c r="E18" s="143">
        <f>'10.m.bev.ei'!F38</f>
        <v>0</v>
      </c>
      <c r="F18" s="204" t="s">
        <v>297</v>
      </c>
      <c r="G18" s="682"/>
      <c r="H18" s="682"/>
      <c r="I18" s="534">
        <f>'2.m.kiadási ei'!F28</f>
        <v>0</v>
      </c>
    </row>
    <row r="19" spans="1:9" s="3" customFormat="1" ht="6" customHeight="1">
      <c r="A19" s="331"/>
      <c r="B19" s="523"/>
      <c r="C19" s="150"/>
      <c r="D19" s="150"/>
      <c r="E19" s="143"/>
      <c r="F19" s="33"/>
      <c r="G19" s="682"/>
      <c r="H19" s="682"/>
      <c r="I19" s="534"/>
    </row>
    <row r="20" spans="1:9" s="3" customFormat="1" ht="25.5" customHeight="1">
      <c r="A20" s="331" t="s">
        <v>239</v>
      </c>
      <c r="B20" s="888" t="s">
        <v>216</v>
      </c>
      <c r="C20" s="150"/>
      <c r="D20" s="150"/>
      <c r="E20" s="143">
        <v>0</v>
      </c>
      <c r="F20" s="888" t="s">
        <v>152</v>
      </c>
      <c r="G20" s="682"/>
      <c r="H20" s="682"/>
      <c r="I20" s="534">
        <v>0</v>
      </c>
    </row>
    <row r="21" spans="1:9" s="3" customFormat="1" ht="6" customHeight="1">
      <c r="A21" s="331"/>
      <c r="B21" s="291"/>
      <c r="C21" s="150"/>
      <c r="D21" s="150"/>
      <c r="E21" s="143"/>
      <c r="F21" s="291"/>
      <c r="G21" s="682"/>
      <c r="H21" s="682"/>
      <c r="I21" s="534"/>
    </row>
    <row r="22" spans="1:9" s="3" customFormat="1" ht="24" customHeight="1">
      <c r="A22" s="331" t="s">
        <v>240</v>
      </c>
      <c r="B22" s="291" t="s">
        <v>501</v>
      </c>
      <c r="C22" s="150">
        <f>SUM(C23:C29)</f>
        <v>55642</v>
      </c>
      <c r="D22" s="143">
        <f>SUM(D23:D29)</f>
        <v>54368</v>
      </c>
      <c r="E22" s="143">
        <f>SUM(E23:E29)</f>
        <v>67216</v>
      </c>
      <c r="F22" s="291" t="s">
        <v>502</v>
      </c>
      <c r="G22" s="850">
        <f>SUM(G23:G29)</f>
        <v>24208</v>
      </c>
      <c r="H22" s="534">
        <f>SUM(H23:H29)</f>
        <v>40666</v>
      </c>
      <c r="I22" s="534">
        <f>SUM(I23:I29)</f>
        <v>26257</v>
      </c>
    </row>
    <row r="23" spans="1:9" s="3" customFormat="1" ht="16.5" customHeight="1">
      <c r="A23" s="331" t="s">
        <v>241</v>
      </c>
      <c r="B23" s="890" t="s">
        <v>503</v>
      </c>
      <c r="C23" s="146">
        <v>18062</v>
      </c>
      <c r="D23" s="146">
        <v>26788</v>
      </c>
      <c r="E23" s="143">
        <f>'10.m.bev.ei'!F46</f>
        <v>20959</v>
      </c>
      <c r="F23" s="889" t="s">
        <v>510</v>
      </c>
      <c r="G23" s="681"/>
      <c r="H23" s="681"/>
      <c r="I23" s="534">
        <f>'2.m.kiadási ei'!F43</f>
        <v>0</v>
      </c>
    </row>
    <row r="24" spans="1:9" s="3" customFormat="1" ht="15.75" customHeight="1">
      <c r="A24" s="331" t="s">
        <v>242</v>
      </c>
      <c r="B24" s="890" t="s">
        <v>504</v>
      </c>
      <c r="C24" s="146"/>
      <c r="D24" s="146"/>
      <c r="E24" s="143">
        <f>'10.m.bev.ei'!F47</f>
        <v>20000</v>
      </c>
      <c r="F24" s="889" t="s">
        <v>511</v>
      </c>
      <c r="G24" s="681">
        <v>23954</v>
      </c>
      <c r="H24" s="681">
        <v>27580</v>
      </c>
      <c r="I24" s="534">
        <f>'2.m.kiadási ei'!F44</f>
        <v>26257</v>
      </c>
    </row>
    <row r="25" spans="1:9" s="3" customFormat="1" ht="15">
      <c r="A25" s="331" t="s">
        <v>243</v>
      </c>
      <c r="B25" s="890" t="s">
        <v>505</v>
      </c>
      <c r="C25" s="146">
        <v>23954</v>
      </c>
      <c r="D25" s="146">
        <v>27580</v>
      </c>
      <c r="E25" s="143">
        <f>'10.m.bev.ei'!F48</f>
        <v>26257</v>
      </c>
      <c r="F25" s="889" t="s">
        <v>512</v>
      </c>
      <c r="G25" s="681"/>
      <c r="H25" s="681"/>
      <c r="I25" s="534">
        <f>'2.m.kiadási ei'!F45</f>
        <v>0</v>
      </c>
    </row>
    <row r="26" spans="1:9" s="3" customFormat="1" ht="15">
      <c r="A26" s="331" t="s">
        <v>244</v>
      </c>
      <c r="B26" s="891" t="s">
        <v>506</v>
      </c>
      <c r="C26" s="146"/>
      <c r="D26" s="146"/>
      <c r="E26" s="143">
        <f>'10.m.bev.ei'!F49</f>
        <v>0</v>
      </c>
      <c r="F26" s="891" t="s">
        <v>513</v>
      </c>
      <c r="G26" s="681"/>
      <c r="H26" s="681"/>
      <c r="I26" s="534">
        <f>'2.m.kiadási ei'!F46</f>
        <v>0</v>
      </c>
    </row>
    <row r="27" spans="1:9" s="3" customFormat="1" ht="15">
      <c r="A27" s="331" t="s">
        <v>245</v>
      </c>
      <c r="B27" s="892" t="s">
        <v>507</v>
      </c>
      <c r="C27" s="146"/>
      <c r="D27" s="146"/>
      <c r="E27" s="143">
        <f>'10.m.bev.ei'!F50</f>
        <v>0</v>
      </c>
      <c r="F27" s="892" t="s">
        <v>514</v>
      </c>
      <c r="G27" s="681"/>
      <c r="H27" s="681"/>
      <c r="I27" s="534">
        <f>'2.m.kiadási ei'!F47</f>
        <v>0</v>
      </c>
    </row>
    <row r="28" spans="1:9" s="3" customFormat="1" ht="15">
      <c r="A28" s="331" t="s">
        <v>246</v>
      </c>
      <c r="B28" s="893" t="s">
        <v>508</v>
      </c>
      <c r="C28" s="146">
        <v>1196</v>
      </c>
      <c r="D28" s="146"/>
      <c r="E28" s="143">
        <f>'10.m.bev.ei'!F51</f>
        <v>0</v>
      </c>
      <c r="F28" s="893" t="s">
        <v>516</v>
      </c>
      <c r="G28" s="681"/>
      <c r="H28" s="681">
        <v>1196</v>
      </c>
      <c r="I28" s="534">
        <f>'2.m.kiadási ei'!F48</f>
        <v>0</v>
      </c>
    </row>
    <row r="29" spans="1:9" s="3" customFormat="1" ht="15">
      <c r="A29" s="331" t="s">
        <v>247</v>
      </c>
      <c r="B29" s="894" t="s">
        <v>509</v>
      </c>
      <c r="C29" s="146">
        <v>12430</v>
      </c>
      <c r="D29" s="146"/>
      <c r="E29" s="143">
        <f>'10.m.bev.ei'!F52</f>
        <v>0</v>
      </c>
      <c r="F29" s="895" t="s">
        <v>515</v>
      </c>
      <c r="G29" s="681">
        <v>254</v>
      </c>
      <c r="H29" s="681">
        <v>11890</v>
      </c>
      <c r="I29" s="534">
        <f>'2.m.kiadási ei'!F49</f>
        <v>0</v>
      </c>
    </row>
    <row r="30" spans="1:9" s="3" customFormat="1" ht="14.25" customHeight="1">
      <c r="A30" s="331" t="s">
        <v>249</v>
      </c>
      <c r="B30" s="523"/>
      <c r="C30" s="146"/>
      <c r="D30" s="146"/>
      <c r="E30" s="143"/>
      <c r="F30" s="747"/>
      <c r="G30" s="681"/>
      <c r="H30" s="681"/>
      <c r="I30" s="534"/>
    </row>
    <row r="31" spans="1:9" s="3" customFormat="1" ht="13.5" customHeight="1" thickBot="1">
      <c r="A31" s="331" t="s">
        <v>250</v>
      </c>
      <c r="B31" s="524"/>
      <c r="C31" s="308"/>
      <c r="D31" s="308"/>
      <c r="E31" s="141"/>
      <c r="F31" s="527"/>
      <c r="G31" s="683"/>
      <c r="H31" s="683"/>
      <c r="I31" s="535"/>
    </row>
    <row r="32" spans="1:9" s="7" customFormat="1" ht="29.25" customHeight="1" thickBot="1">
      <c r="A32" s="352" t="s">
        <v>251</v>
      </c>
      <c r="B32" s="546" t="s">
        <v>290</v>
      </c>
      <c r="C32" s="153">
        <f>C8+C15+C20+C22</f>
        <v>174090</v>
      </c>
      <c r="D32" s="153">
        <f>D8+D15+D20+D22</f>
        <v>160810</v>
      </c>
      <c r="E32" s="153">
        <f>E8+E15+E20+E22</f>
        <v>138531</v>
      </c>
      <c r="F32" s="547" t="s">
        <v>298</v>
      </c>
      <c r="G32" s="706">
        <f>G8+G15+G20+G22</f>
        <v>147303</v>
      </c>
      <c r="H32" s="684">
        <f>H8+H15+H20+H22</f>
        <v>123331</v>
      </c>
      <c r="I32" s="706">
        <f>I8+I15+I20+I22</f>
        <v>138531</v>
      </c>
    </row>
    <row r="33" spans="1:11" s="7" customFormat="1" ht="29.25" customHeight="1">
      <c r="A33" s="536"/>
      <c r="B33" s="521"/>
      <c r="C33" s="529"/>
      <c r="D33" s="529"/>
      <c r="E33" s="530"/>
      <c r="F33" s="521"/>
      <c r="G33" s="329"/>
      <c r="H33" s="329"/>
      <c r="I33" s="531"/>
      <c r="J33" s="532"/>
      <c r="K33" s="532"/>
    </row>
    <row r="34" spans="1:11" s="7" customFormat="1" ht="29.25" customHeight="1">
      <c r="A34" s="536"/>
      <c r="B34" s="521"/>
      <c r="C34" s="529"/>
      <c r="D34" s="529"/>
      <c r="E34" s="530"/>
      <c r="F34" s="521"/>
      <c r="G34" s="329"/>
      <c r="H34" s="329"/>
      <c r="I34" s="531"/>
      <c r="J34" s="532"/>
      <c r="K34" s="53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1"/>
  <sheetViews>
    <sheetView topLeftCell="A55" workbookViewId="0">
      <selection activeCell="A55" sqref="A55"/>
    </sheetView>
  </sheetViews>
  <sheetFormatPr defaultRowHeight="12.75"/>
  <cols>
    <col min="1" max="1" width="6.7109375" customWidth="1"/>
    <col min="2" max="2" width="55" customWidth="1"/>
    <col min="3" max="3" width="21.85546875" customWidth="1"/>
  </cols>
  <sheetData>
    <row r="1" spans="1:5">
      <c r="A1" s="343" t="s">
        <v>634</v>
      </c>
      <c r="B1" s="343"/>
      <c r="C1" s="343"/>
      <c r="D1" s="343"/>
      <c r="E1" s="343"/>
    </row>
    <row r="2" spans="1:5" ht="15.75">
      <c r="B2" s="106"/>
      <c r="C2" s="1"/>
    </row>
    <row r="3" spans="1:5" ht="15.75">
      <c r="A3" s="1036" t="s">
        <v>471</v>
      </c>
      <c r="B3" s="1037"/>
      <c r="C3" s="1037"/>
    </row>
    <row r="4" spans="1:5" ht="15.75">
      <c r="B4" s="39"/>
      <c r="C4" s="105"/>
    </row>
    <row r="5" spans="1:5" ht="13.5" thickBot="1">
      <c r="B5" s="1039" t="s">
        <v>17</v>
      </c>
      <c r="C5" s="1039"/>
    </row>
    <row r="6" spans="1:5" ht="15.75">
      <c r="A6" s="1043" t="s">
        <v>224</v>
      </c>
      <c r="B6" s="123" t="s">
        <v>28</v>
      </c>
      <c r="C6" s="280" t="s">
        <v>19</v>
      </c>
    </row>
    <row r="7" spans="1:5" ht="13.5" thickBot="1">
      <c r="A7" s="1044"/>
      <c r="B7" s="132"/>
      <c r="C7" s="409" t="s">
        <v>5</v>
      </c>
    </row>
    <row r="8" spans="1:5" ht="13.5" thickBot="1">
      <c r="A8" s="391" t="s">
        <v>225</v>
      </c>
      <c r="B8" s="193" t="s">
        <v>226</v>
      </c>
      <c r="C8" s="355" t="s">
        <v>227</v>
      </c>
    </row>
    <row r="9" spans="1:5">
      <c r="A9" s="375" t="s">
        <v>229</v>
      </c>
      <c r="B9" s="116"/>
      <c r="C9" s="958"/>
    </row>
    <row r="10" spans="1:5">
      <c r="A10" s="369" t="s">
        <v>230</v>
      </c>
      <c r="B10" s="116"/>
      <c r="C10" s="959"/>
    </row>
    <row r="11" spans="1:5" ht="13.5" thickBot="1">
      <c r="A11" s="371" t="s">
        <v>231</v>
      </c>
      <c r="B11" s="132"/>
      <c r="C11" s="284"/>
    </row>
    <row r="12" spans="1:5" ht="13.5" thickBot="1">
      <c r="A12" s="352" t="s">
        <v>232</v>
      </c>
      <c r="B12" s="181" t="s">
        <v>205</v>
      </c>
      <c r="C12" s="410">
        <f>SUM(C9:C11)</f>
        <v>0</v>
      </c>
    </row>
    <row r="13" spans="1:5">
      <c r="A13" s="351"/>
      <c r="B13" s="41"/>
      <c r="C13" s="360"/>
    </row>
    <row r="14" spans="1:5">
      <c r="B14" s="41"/>
      <c r="C14" s="216"/>
    </row>
    <row r="15" spans="1:5">
      <c r="A15" s="343" t="s">
        <v>635</v>
      </c>
      <c r="B15" s="343"/>
      <c r="C15" s="343"/>
      <c r="D15" s="343"/>
      <c r="E15" s="343"/>
    </row>
    <row r="16" spans="1:5">
      <c r="B16" s="1"/>
      <c r="C16" s="1"/>
    </row>
    <row r="17" spans="1:3" ht="15.75">
      <c r="A17" s="1036" t="s">
        <v>468</v>
      </c>
      <c r="B17" s="1037"/>
      <c r="C17" s="1037"/>
    </row>
    <row r="18" spans="1:3" ht="15.75">
      <c r="B18" s="106"/>
      <c r="C18" s="1"/>
    </row>
    <row r="19" spans="1:3" ht="13.5" thickBot="1">
      <c r="B19" s="1039" t="s">
        <v>29</v>
      </c>
      <c r="C19" s="1039"/>
    </row>
    <row r="20" spans="1:3" ht="15.75">
      <c r="A20" s="1043" t="s">
        <v>224</v>
      </c>
      <c r="B20" s="123" t="s">
        <v>28</v>
      </c>
      <c r="C20" s="280" t="s">
        <v>19</v>
      </c>
    </row>
    <row r="21" spans="1:3" ht="13.5" thickBot="1">
      <c r="A21" s="1044"/>
      <c r="B21" s="132"/>
      <c r="C21" s="281" t="s">
        <v>5</v>
      </c>
    </row>
    <row r="22" spans="1:3" ht="13.5" thickBot="1">
      <c r="A22" s="391" t="s">
        <v>225</v>
      </c>
      <c r="B22" s="193" t="s">
        <v>226</v>
      </c>
      <c r="C22" s="383" t="s">
        <v>227</v>
      </c>
    </row>
    <row r="23" spans="1:3">
      <c r="A23" s="375" t="s">
        <v>229</v>
      </c>
      <c r="B23" s="956" t="s">
        <v>474</v>
      </c>
      <c r="C23" s="954"/>
    </row>
    <row r="24" spans="1:3" ht="25.5">
      <c r="A24" s="369" t="s">
        <v>230</v>
      </c>
      <c r="B24" s="957" t="s">
        <v>552</v>
      </c>
      <c r="C24" s="266"/>
    </row>
    <row r="25" spans="1:3" ht="13.5" thickBot="1">
      <c r="A25" s="371"/>
      <c r="B25" s="132"/>
      <c r="C25" s="267"/>
    </row>
    <row r="26" spans="1:3" ht="13.5" thickBot="1">
      <c r="A26" s="352" t="s">
        <v>231</v>
      </c>
      <c r="B26" s="181" t="s">
        <v>206</v>
      </c>
      <c r="C26" s="292">
        <f>SUM(C23:C25)</f>
        <v>0</v>
      </c>
    </row>
    <row r="27" spans="1:3">
      <c r="B27" s="41"/>
      <c r="C27" s="216"/>
    </row>
    <row r="28" spans="1:3">
      <c r="B28" s="41"/>
      <c r="C28" s="216"/>
    </row>
    <row r="29" spans="1:3">
      <c r="B29" s="41"/>
      <c r="C29" s="216"/>
    </row>
    <row r="30" spans="1:3">
      <c r="B30" s="41"/>
      <c r="C30" s="216"/>
    </row>
    <row r="31" spans="1:3">
      <c r="B31" s="41"/>
      <c r="C31" s="216"/>
    </row>
    <row r="32" spans="1:3">
      <c r="B32" s="41"/>
      <c r="C32" s="216"/>
    </row>
    <row r="33" spans="2:3">
      <c r="B33" s="41"/>
      <c r="C33" s="216"/>
    </row>
    <row r="34" spans="2:3">
      <c r="B34" s="41"/>
      <c r="C34" s="216"/>
    </row>
    <row r="35" spans="2:3">
      <c r="B35" s="41"/>
      <c r="C35" s="216"/>
    </row>
    <row r="36" spans="2:3">
      <c r="B36" s="41"/>
      <c r="C36" s="216"/>
    </row>
    <row r="37" spans="2:3">
      <c r="B37" s="41"/>
      <c r="C37" s="216"/>
    </row>
    <row r="38" spans="2:3">
      <c r="B38" s="41"/>
      <c r="C38" s="216"/>
    </row>
    <row r="39" spans="2:3">
      <c r="B39" s="41"/>
      <c r="C39" s="216"/>
    </row>
    <row r="40" spans="2:3">
      <c r="B40" s="41"/>
      <c r="C40" s="216"/>
    </row>
    <row r="41" spans="2:3">
      <c r="B41" s="41"/>
      <c r="C41" s="216"/>
    </row>
    <row r="42" spans="2:3">
      <c r="B42" s="41"/>
      <c r="C42" s="216"/>
    </row>
    <row r="43" spans="2:3">
      <c r="B43" s="41"/>
      <c r="C43" s="216"/>
    </row>
    <row r="44" spans="2:3">
      <c r="B44" s="41"/>
      <c r="C44" s="216"/>
    </row>
    <row r="45" spans="2:3">
      <c r="B45" s="41"/>
      <c r="C45" s="216"/>
    </row>
    <row r="46" spans="2:3">
      <c r="B46" s="41"/>
      <c r="C46" s="216"/>
    </row>
    <row r="47" spans="2:3">
      <c r="B47" s="41"/>
      <c r="C47" s="216"/>
    </row>
    <row r="48" spans="2:3">
      <c r="B48" s="41"/>
      <c r="C48" s="216"/>
    </row>
    <row r="49" spans="1:5">
      <c r="B49" s="41"/>
      <c r="C49" s="216"/>
    </row>
    <row r="50" spans="1:5">
      <c r="B50" s="41"/>
      <c r="C50" s="216"/>
    </row>
    <row r="51" spans="1:5">
      <c r="B51" s="41"/>
      <c r="C51" s="216"/>
    </row>
    <row r="52" spans="1:5">
      <c r="B52" s="41"/>
      <c r="C52" s="216"/>
    </row>
    <row r="53" spans="1:5">
      <c r="B53" s="41"/>
      <c r="C53" s="216"/>
    </row>
    <row r="54" spans="1:5">
      <c r="B54" s="41"/>
      <c r="C54" s="216"/>
    </row>
    <row r="55" spans="1:5">
      <c r="A55" s="1015" t="s">
        <v>658</v>
      </c>
      <c r="B55" s="343"/>
      <c r="C55" s="343"/>
      <c r="D55" s="343"/>
      <c r="E55" s="343"/>
    </row>
    <row r="56" spans="1:5">
      <c r="B56" s="1"/>
      <c r="C56" s="1"/>
    </row>
    <row r="57" spans="1:5" ht="15.75">
      <c r="B57" s="1045" t="s">
        <v>478</v>
      </c>
      <c r="C57" s="1045"/>
    </row>
    <row r="58" spans="1:5" ht="15.75">
      <c r="B58" s="39"/>
      <c r="C58" s="39"/>
      <c r="D58" s="11"/>
      <c r="E58" s="11"/>
    </row>
    <row r="59" spans="1:5" ht="13.5" thickBot="1">
      <c r="B59" s="128"/>
      <c r="C59" s="128" t="s">
        <v>223</v>
      </c>
    </row>
    <row r="60" spans="1:5" ht="15.75">
      <c r="A60" s="1043" t="s">
        <v>224</v>
      </c>
      <c r="B60" s="123" t="s">
        <v>28</v>
      </c>
      <c r="C60" s="173" t="s">
        <v>16</v>
      </c>
    </row>
    <row r="61" spans="1:5" ht="16.5" thickBot="1">
      <c r="A61" s="1044"/>
      <c r="B61" s="452"/>
      <c r="C61" s="174"/>
    </row>
    <row r="62" spans="1:5" ht="13.5" thickBot="1">
      <c r="A62" s="391" t="s">
        <v>225</v>
      </c>
      <c r="B62" s="305" t="s">
        <v>479</v>
      </c>
      <c r="C62" s="153">
        <f>C63+C64+C65+C66+C67+C68+C69</f>
        <v>1666</v>
      </c>
    </row>
    <row r="63" spans="1:5">
      <c r="A63" s="392" t="s">
        <v>229</v>
      </c>
      <c r="B63" s="132" t="s">
        <v>580</v>
      </c>
      <c r="C63" s="952">
        <v>1527</v>
      </c>
    </row>
    <row r="64" spans="1:5">
      <c r="A64" s="371" t="s">
        <v>230</v>
      </c>
      <c r="B64" s="455" t="s">
        <v>581</v>
      </c>
      <c r="C64" s="945">
        <v>139</v>
      </c>
    </row>
    <row r="65" spans="1:8">
      <c r="A65" s="371" t="s">
        <v>231</v>
      </c>
      <c r="B65" s="456"/>
      <c r="C65" s="945"/>
    </row>
    <row r="66" spans="1:8">
      <c r="A66" s="371" t="s">
        <v>232</v>
      </c>
      <c r="B66" s="456"/>
      <c r="C66" s="951"/>
    </row>
    <row r="67" spans="1:8">
      <c r="A67" s="371" t="s">
        <v>233</v>
      </c>
      <c r="B67" s="456"/>
      <c r="C67" s="951"/>
    </row>
    <row r="68" spans="1:8">
      <c r="A68" s="371" t="s">
        <v>234</v>
      </c>
      <c r="B68" s="456"/>
      <c r="C68" s="951"/>
    </row>
    <row r="69" spans="1:8">
      <c r="A69" s="392" t="s">
        <v>235</v>
      </c>
      <c r="B69" s="456"/>
      <c r="C69" s="242"/>
    </row>
    <row r="70" spans="1:8">
      <c r="A70" s="371" t="s">
        <v>236</v>
      </c>
      <c r="B70" s="456"/>
      <c r="C70" s="242"/>
    </row>
    <row r="71" spans="1:8">
      <c r="A71" s="371" t="s">
        <v>237</v>
      </c>
      <c r="B71" s="456"/>
      <c r="C71" s="242"/>
    </row>
    <row r="72" spans="1:8" s="36" customFormat="1">
      <c r="A72" s="371" t="s">
        <v>238</v>
      </c>
      <c r="B72" s="456"/>
      <c r="C72" s="242"/>
      <c r="H72"/>
    </row>
    <row r="73" spans="1:8" s="13" customFormat="1">
      <c r="A73" s="371" t="s">
        <v>239</v>
      </c>
      <c r="B73" s="456"/>
      <c r="C73" s="242"/>
      <c r="H73" s="36"/>
    </row>
    <row r="74" spans="1:8" s="13" customFormat="1">
      <c r="A74" s="371" t="s">
        <v>240</v>
      </c>
      <c r="B74" s="456"/>
      <c r="C74" s="242"/>
    </row>
    <row r="75" spans="1:8" s="13" customFormat="1">
      <c r="A75" s="392" t="s">
        <v>241</v>
      </c>
      <c r="B75" s="456"/>
      <c r="C75" s="242"/>
    </row>
    <row r="76" spans="1:8" s="13" customFormat="1">
      <c r="A76" s="371" t="s">
        <v>242</v>
      </c>
      <c r="B76" s="456"/>
      <c r="C76" s="242"/>
    </row>
    <row r="77" spans="1:8" s="13" customFormat="1">
      <c r="A77" s="371" t="s">
        <v>243</v>
      </c>
      <c r="B77" s="456"/>
      <c r="C77" s="176"/>
    </row>
    <row r="78" spans="1:8" s="36" customFormat="1">
      <c r="A78" s="371" t="s">
        <v>244</v>
      </c>
      <c r="B78" s="456"/>
      <c r="C78" s="242"/>
      <c r="H78" s="13"/>
    </row>
    <row r="79" spans="1:8">
      <c r="A79" s="330" t="s">
        <v>245</v>
      </c>
      <c r="B79" s="387"/>
      <c r="C79" s="1000"/>
      <c r="H79" s="36"/>
    </row>
    <row r="80" spans="1:8">
      <c r="A80" s="330" t="s">
        <v>246</v>
      </c>
      <c r="B80" s="1001" t="s">
        <v>480</v>
      </c>
      <c r="C80" s="705">
        <f>C81+C85+C90</f>
        <v>0</v>
      </c>
    </row>
    <row r="81" spans="1:8">
      <c r="A81" s="330" t="s">
        <v>247</v>
      </c>
      <c r="B81" s="1002"/>
      <c r="C81" s="705">
        <f>SUM(C82:C84)</f>
        <v>0</v>
      </c>
    </row>
    <row r="82" spans="1:8">
      <c r="A82" s="330" t="s">
        <v>249</v>
      </c>
      <c r="B82" s="387"/>
      <c r="C82" s="705"/>
    </row>
    <row r="83" spans="1:8">
      <c r="A83" s="330" t="s">
        <v>250</v>
      </c>
      <c r="B83" s="387"/>
      <c r="C83" s="705"/>
    </row>
    <row r="84" spans="1:8">
      <c r="A84" s="330" t="s">
        <v>251</v>
      </c>
      <c r="B84" s="387"/>
      <c r="C84" s="705"/>
    </row>
    <row r="85" spans="1:8" ht="13.5" thickBot="1">
      <c r="A85" s="330" t="s">
        <v>252</v>
      </c>
      <c r="B85" s="1002"/>
      <c r="C85" s="705">
        <f>SUM(C86:C89)</f>
        <v>0</v>
      </c>
    </row>
    <row r="86" spans="1:8" ht="13.5" thickBot="1">
      <c r="A86" s="330" t="s">
        <v>253</v>
      </c>
      <c r="B86" s="387"/>
      <c r="C86" s="705"/>
      <c r="G86" s="538"/>
    </row>
    <row r="87" spans="1:8">
      <c r="A87" s="330" t="s">
        <v>254</v>
      </c>
      <c r="B87" s="387"/>
      <c r="C87" s="705"/>
    </row>
    <row r="88" spans="1:8">
      <c r="A88" s="330" t="s">
        <v>255</v>
      </c>
      <c r="B88" s="387"/>
      <c r="C88" s="705"/>
    </row>
    <row r="89" spans="1:8">
      <c r="A89" s="330" t="s">
        <v>256</v>
      </c>
      <c r="B89" s="387"/>
      <c r="C89" s="705"/>
    </row>
    <row r="90" spans="1:8">
      <c r="A90" s="330" t="s">
        <v>257</v>
      </c>
      <c r="B90" s="1002"/>
      <c r="C90" s="705">
        <f>SUM(C91:C95)</f>
        <v>0</v>
      </c>
    </row>
    <row r="91" spans="1:8">
      <c r="A91" s="330" t="s">
        <v>258</v>
      </c>
      <c r="B91" s="387"/>
      <c r="C91" s="705"/>
    </row>
    <row r="92" spans="1:8">
      <c r="A92" s="330" t="s">
        <v>259</v>
      </c>
      <c r="B92" s="387"/>
      <c r="C92" s="664"/>
    </row>
    <row r="93" spans="1:8">
      <c r="A93" s="330" t="s">
        <v>260</v>
      </c>
      <c r="B93" s="387"/>
      <c r="C93" s="664"/>
    </row>
    <row r="94" spans="1:8">
      <c r="A94" s="330" t="s">
        <v>261</v>
      </c>
      <c r="B94" s="387"/>
      <c r="C94" s="664"/>
    </row>
    <row r="95" spans="1:8" ht="13.5" thickBot="1">
      <c r="A95" s="342" t="s">
        <v>262</v>
      </c>
      <c r="B95" s="1003"/>
      <c r="C95" s="665"/>
    </row>
    <row r="96" spans="1:8" s="15" customFormat="1">
      <c r="H96"/>
    </row>
    <row r="97" spans="2:8">
      <c r="H97" s="15"/>
    </row>
    <row r="104" spans="2:8">
      <c r="B104" s="1"/>
      <c r="C104" s="1"/>
    </row>
    <row r="105" spans="2:8">
      <c r="B105" s="1"/>
      <c r="C105" s="1"/>
    </row>
    <row r="106" spans="2:8">
      <c r="B106" s="1"/>
      <c r="C106" s="1"/>
    </row>
    <row r="107" spans="2:8">
      <c r="B107" s="1"/>
      <c r="C107" s="1"/>
    </row>
    <row r="108" spans="2:8">
      <c r="B108" s="1"/>
      <c r="C108" s="1"/>
    </row>
    <row r="109" spans="2:8">
      <c r="B109" s="1"/>
      <c r="C109" s="1"/>
    </row>
    <row r="110" spans="2:8">
      <c r="B110" s="1"/>
      <c r="C110" s="1"/>
    </row>
    <row r="111" spans="2:8">
      <c r="B111" s="1"/>
      <c r="C111" s="1"/>
    </row>
    <row r="112" spans="2:8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</sheetData>
  <mergeCells count="8">
    <mergeCell ref="A60:A61"/>
    <mergeCell ref="A6:A7"/>
    <mergeCell ref="A20:A21"/>
    <mergeCell ref="A3:C3"/>
    <mergeCell ref="A17:C17"/>
    <mergeCell ref="B57:C57"/>
    <mergeCell ref="B19:C19"/>
    <mergeCell ref="B5:C5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72"/>
  <sheetViews>
    <sheetView workbookViewId="0">
      <selection sqref="A1:E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2" customWidth="1"/>
    <col min="6" max="6" width="14" customWidth="1"/>
  </cols>
  <sheetData>
    <row r="1" spans="1:6">
      <c r="A1" s="1016" t="s">
        <v>659</v>
      </c>
      <c r="B1" s="1016"/>
      <c r="C1" s="1016"/>
      <c r="D1" s="1016"/>
      <c r="E1" s="1016"/>
      <c r="F1" s="1"/>
    </row>
    <row r="2" spans="1:6">
      <c r="A2" s="343"/>
      <c r="B2" s="343"/>
      <c r="C2" s="343"/>
      <c r="D2" s="343"/>
      <c r="E2" s="343"/>
      <c r="F2" s="1"/>
    </row>
    <row r="3" spans="1:6" ht="15.75">
      <c r="B3" s="1036" t="s">
        <v>636</v>
      </c>
      <c r="C3" s="1036"/>
      <c r="D3" s="1036"/>
      <c r="E3" s="1036"/>
      <c r="F3" s="1"/>
    </row>
    <row r="4" spans="1:6" ht="15.75">
      <c r="B4" s="18"/>
      <c r="C4" s="18"/>
      <c r="D4" s="18"/>
      <c r="E4" s="18"/>
      <c r="F4" s="1"/>
    </row>
    <row r="5" spans="1:6" ht="13.5" thickBot="1">
      <c r="B5" s="1"/>
      <c r="C5" s="1"/>
      <c r="D5" s="40"/>
      <c r="E5" s="40" t="s">
        <v>4</v>
      </c>
      <c r="F5" s="1"/>
    </row>
    <row r="6" spans="1:6" ht="39" customHeight="1" thickBot="1">
      <c r="A6" s="645" t="s">
        <v>224</v>
      </c>
      <c r="B6" s="646" t="s">
        <v>25</v>
      </c>
      <c r="C6" s="346" t="s">
        <v>582</v>
      </c>
      <c r="D6" s="347"/>
      <c r="E6" s="346"/>
      <c r="F6" s="347" t="s">
        <v>338</v>
      </c>
    </row>
    <row r="7" spans="1:6" ht="12" customHeight="1" thickBot="1">
      <c r="A7" s="481" t="s">
        <v>225</v>
      </c>
      <c r="B7" s="419" t="s">
        <v>226</v>
      </c>
      <c r="C7" s="647" t="s">
        <v>227</v>
      </c>
      <c r="D7" s="648" t="s">
        <v>228</v>
      </c>
      <c r="E7" s="350" t="s">
        <v>248</v>
      </c>
      <c r="F7" s="654" t="s">
        <v>228</v>
      </c>
    </row>
    <row r="8" spans="1:6" ht="15" customHeight="1" thickBot="1">
      <c r="A8" s="481" t="s">
        <v>229</v>
      </c>
      <c r="B8" s="649" t="s">
        <v>195</v>
      </c>
      <c r="C8" s="921">
        <f>C14+C15</f>
        <v>22242</v>
      </c>
      <c r="D8" s="921">
        <f>D14+D15</f>
        <v>0</v>
      </c>
      <c r="E8" s="921">
        <f>E14+E15</f>
        <v>0</v>
      </c>
      <c r="F8" s="922">
        <f>F14+F15</f>
        <v>22242</v>
      </c>
    </row>
    <row r="9" spans="1:6" ht="12" customHeight="1">
      <c r="A9" s="615" t="s">
        <v>230</v>
      </c>
      <c r="B9" s="247" t="s">
        <v>194</v>
      </c>
      <c r="C9" s="288"/>
      <c r="D9" s="288"/>
      <c r="E9" s="245"/>
      <c r="F9" s="657"/>
    </row>
    <row r="10" spans="1:6" ht="12.75" customHeight="1">
      <c r="A10" s="175" t="s">
        <v>231</v>
      </c>
      <c r="B10" s="138" t="s">
        <v>190</v>
      </c>
      <c r="C10" s="223"/>
      <c r="D10" s="223"/>
      <c r="E10" s="157"/>
      <c r="F10" s="652">
        <f>SUM(C10:E10)</f>
        <v>0</v>
      </c>
    </row>
    <row r="11" spans="1:6" ht="12.75" customHeight="1">
      <c r="A11" s="175" t="s">
        <v>232</v>
      </c>
      <c r="B11" s="131" t="s">
        <v>191</v>
      </c>
      <c r="C11" s="225">
        <v>22242</v>
      </c>
      <c r="D11" s="225"/>
      <c r="E11" s="157"/>
      <c r="F11" s="652">
        <f>SUM(C11:E11)</f>
        <v>22242</v>
      </c>
    </row>
    <row r="12" spans="1:6" ht="12.75" customHeight="1">
      <c r="A12" s="175" t="s">
        <v>233</v>
      </c>
      <c r="B12" s="131" t="s">
        <v>192</v>
      </c>
      <c r="C12" s="225"/>
      <c r="D12" s="225"/>
      <c r="E12" s="157"/>
      <c r="F12" s="652">
        <f>SUM(C12:E12)</f>
        <v>0</v>
      </c>
    </row>
    <row r="13" spans="1:6" s="15" customFormat="1" ht="12.75" customHeight="1" thickBot="1">
      <c r="A13" s="616" t="s">
        <v>234</v>
      </c>
      <c r="B13" s="248" t="s">
        <v>193</v>
      </c>
      <c r="C13" s="227"/>
      <c r="D13" s="653"/>
      <c r="E13" s="162"/>
      <c r="F13" s="652">
        <f>SUM(C13:E13)</f>
        <v>0</v>
      </c>
    </row>
    <row r="14" spans="1:6" ht="15" customHeight="1" thickBot="1">
      <c r="A14" s="481" t="s">
        <v>235</v>
      </c>
      <c r="B14" s="135" t="s">
        <v>35</v>
      </c>
      <c r="C14" s="920">
        <f>SUM(C10:C13)</f>
        <v>22242</v>
      </c>
      <c r="D14" s="210">
        <f>SUM(D10:D13)</f>
        <v>0</v>
      </c>
      <c r="E14" s="742">
        <f>SUM(E10:E13)</f>
        <v>0</v>
      </c>
      <c r="F14" s="742">
        <f>SUM(F10:F13)</f>
        <v>22242</v>
      </c>
    </row>
    <row r="15" spans="1:6" ht="16.5" customHeight="1" thickBot="1">
      <c r="A15" s="615" t="s">
        <v>236</v>
      </c>
      <c r="B15" s="134" t="s">
        <v>525</v>
      </c>
      <c r="C15" s="236">
        <f>C16+C21+C22+C23+C24+C25</f>
        <v>0</v>
      </c>
      <c r="D15" s="236">
        <f>D16+D21+D22+D23+D24+D25</f>
        <v>0</v>
      </c>
      <c r="E15" s="236">
        <f>E16+E21+E22+E23+E24+E25</f>
        <v>0</v>
      </c>
      <c r="F15" s="148">
        <f>F16+F21+F22+F23+F24+F25</f>
        <v>0</v>
      </c>
    </row>
    <row r="16" spans="1:6" ht="11.25" customHeight="1">
      <c r="A16" s="792" t="s">
        <v>237</v>
      </c>
      <c r="B16" s="814" t="s">
        <v>439</v>
      </c>
      <c r="C16" s="313">
        <f>C17+C18+C19+C20</f>
        <v>0</v>
      </c>
      <c r="D16" s="313">
        <f>D17+D18+D19+D20</f>
        <v>0</v>
      </c>
      <c r="E16" s="313">
        <f>E17+E18+E19+E20</f>
        <v>0</v>
      </c>
      <c r="F16" s="152">
        <f>F17+F18+F19+F20</f>
        <v>0</v>
      </c>
    </row>
    <row r="17" spans="1:6" ht="11.25" customHeight="1">
      <c r="A17" s="792" t="s">
        <v>238</v>
      </c>
      <c r="B17" s="831" t="s">
        <v>470</v>
      </c>
      <c r="C17" s="218"/>
      <c r="D17" s="218"/>
      <c r="E17" s="150"/>
      <c r="F17" s="150"/>
    </row>
    <row r="18" spans="1:6" ht="11.25" customHeight="1">
      <c r="A18" s="792" t="s">
        <v>239</v>
      </c>
      <c r="B18" s="832" t="s">
        <v>472</v>
      </c>
      <c r="C18" s="218"/>
      <c r="D18" s="218"/>
      <c r="E18" s="150"/>
      <c r="F18" s="150"/>
    </row>
    <row r="19" spans="1:6" ht="11.25" customHeight="1">
      <c r="A19" s="792" t="s">
        <v>240</v>
      </c>
      <c r="B19" s="832" t="s">
        <v>473</v>
      </c>
      <c r="C19" s="909"/>
      <c r="D19" s="909"/>
      <c r="E19" s="152"/>
      <c r="F19" s="152"/>
    </row>
    <row r="20" spans="1:6" ht="12.75" customHeight="1">
      <c r="A20" s="792" t="s">
        <v>241</v>
      </c>
      <c r="B20" s="829" t="s">
        <v>475</v>
      </c>
      <c r="C20" s="229"/>
      <c r="D20" s="212"/>
      <c r="E20" s="240"/>
      <c r="F20" s="240">
        <f>SUM(C20:E20)</f>
        <v>0</v>
      </c>
    </row>
    <row r="21" spans="1:6" ht="12.75" customHeight="1">
      <c r="A21" s="792" t="s">
        <v>242</v>
      </c>
      <c r="B21" s="252" t="s">
        <v>440</v>
      </c>
      <c r="C21" s="230"/>
      <c r="D21" s="211"/>
      <c r="E21" s="240"/>
      <c r="F21" s="240">
        <f>SUM(C21:E21)</f>
        <v>0</v>
      </c>
    </row>
    <row r="22" spans="1:6" ht="12.75" customHeight="1">
      <c r="A22" s="792" t="s">
        <v>243</v>
      </c>
      <c r="B22" s="815" t="s">
        <v>441</v>
      </c>
      <c r="C22" s="230"/>
      <c r="D22" s="211"/>
      <c r="E22" s="240"/>
      <c r="F22" s="240">
        <f>SUM(C22:E22)</f>
        <v>0</v>
      </c>
    </row>
    <row r="23" spans="1:6" s="15" customFormat="1" ht="12.75" customHeight="1">
      <c r="A23" s="792" t="s">
        <v>244</v>
      </c>
      <c r="B23" s="262" t="s">
        <v>442</v>
      </c>
      <c r="C23" s="231"/>
      <c r="D23" s="217"/>
      <c r="E23" s="240"/>
      <c r="F23" s="240">
        <f>SUM(C23:E23)</f>
        <v>0</v>
      </c>
    </row>
    <row r="24" spans="1:6" ht="15" customHeight="1">
      <c r="A24" s="792" t="s">
        <v>245</v>
      </c>
      <c r="B24" s="910" t="s">
        <v>443</v>
      </c>
      <c r="C24" s="911"/>
      <c r="D24" s="912"/>
      <c r="E24" s="149"/>
      <c r="F24" s="149">
        <f>SUM(C24:E24)</f>
        <v>0</v>
      </c>
    </row>
    <row r="25" spans="1:6" ht="15" customHeight="1" thickBot="1">
      <c r="A25" s="792" t="s">
        <v>246</v>
      </c>
      <c r="B25" s="913" t="s">
        <v>444</v>
      </c>
      <c r="C25" s="569"/>
      <c r="D25" s="632"/>
      <c r="E25" s="315"/>
      <c r="F25" s="315"/>
    </row>
    <row r="26" spans="1:6" ht="6.75" customHeight="1" thickBot="1">
      <c r="A26" s="481"/>
      <c r="B26" s="249"/>
      <c r="C26" s="227"/>
      <c r="D26" s="210"/>
      <c r="E26" s="154"/>
      <c r="F26" s="154"/>
    </row>
    <row r="27" spans="1:6" ht="15" customHeight="1" thickBot="1">
      <c r="A27" s="481" t="s">
        <v>243</v>
      </c>
      <c r="B27" s="222" t="s">
        <v>526</v>
      </c>
      <c r="C27" s="232">
        <f>C28+C33</f>
        <v>0</v>
      </c>
      <c r="D27" s="232">
        <f>D28+D33</f>
        <v>0</v>
      </c>
      <c r="E27" s="232">
        <f>E28+E33</f>
        <v>0</v>
      </c>
      <c r="F27" s="153">
        <f>F28+F33</f>
        <v>0</v>
      </c>
    </row>
    <row r="28" spans="1:6" ht="15" customHeight="1">
      <c r="A28" s="615" t="s">
        <v>244</v>
      </c>
      <c r="B28" s="134" t="s">
        <v>197</v>
      </c>
      <c r="C28" s="233">
        <f>SUM(C29:C32)</f>
        <v>0</v>
      </c>
      <c r="D28" s="233">
        <f>SUM(D29:D32)</f>
        <v>0</v>
      </c>
      <c r="E28" s="233">
        <f>SUM(E29:E32)</f>
        <v>0</v>
      </c>
      <c r="F28" s="241">
        <f>SUM(F29:F32)</f>
        <v>0</v>
      </c>
    </row>
    <row r="29" spans="1:6" ht="12.75" customHeight="1">
      <c r="A29" s="175" t="s">
        <v>245</v>
      </c>
      <c r="B29" s="131" t="s">
        <v>198</v>
      </c>
      <c r="C29" s="225"/>
      <c r="D29" s="30"/>
      <c r="E29" s="176"/>
      <c r="F29" s="240"/>
    </row>
    <row r="30" spans="1:6" ht="12.75" customHeight="1">
      <c r="A30" s="175" t="s">
        <v>246</v>
      </c>
      <c r="B30" s="250" t="s">
        <v>447</v>
      </c>
      <c r="C30" s="234"/>
      <c r="D30" s="214"/>
      <c r="E30" s="242"/>
      <c r="F30" s="240"/>
    </row>
    <row r="31" spans="1:6" ht="21.75" customHeight="1">
      <c r="A31" s="175" t="s">
        <v>247</v>
      </c>
      <c r="B31" s="621" t="s">
        <v>448</v>
      </c>
      <c r="C31" s="234"/>
      <c r="D31" s="214"/>
      <c r="E31" s="242"/>
      <c r="F31" s="240"/>
    </row>
    <row r="32" spans="1:6" ht="15" customHeight="1">
      <c r="A32" s="175" t="s">
        <v>249</v>
      </c>
      <c r="B32" s="179" t="s">
        <v>449</v>
      </c>
      <c r="C32" s="237"/>
      <c r="D32" s="830"/>
      <c r="E32" s="177"/>
      <c r="F32" s="149"/>
    </row>
    <row r="33" spans="1:7" ht="15" customHeight="1">
      <c r="A33" s="792" t="s">
        <v>250</v>
      </c>
      <c r="B33" s="134" t="s">
        <v>452</v>
      </c>
      <c r="C33" s="227">
        <f>SUM(C34:C39)</f>
        <v>0</v>
      </c>
      <c r="D33" s="227">
        <f>SUM(D34:D39)</f>
        <v>0</v>
      </c>
      <c r="E33" s="227">
        <f>SUM(E34:E39)</f>
        <v>0</v>
      </c>
      <c r="F33" s="146">
        <f>SUM(C33:E33)</f>
        <v>0</v>
      </c>
    </row>
    <row r="34" spans="1:7" ht="12.75" customHeight="1">
      <c r="A34" s="175" t="s">
        <v>251</v>
      </c>
      <c r="B34" s="622" t="s">
        <v>450</v>
      </c>
      <c r="C34" s="234"/>
      <c r="D34" s="219"/>
      <c r="E34" s="146"/>
      <c r="F34" s="240"/>
    </row>
    <row r="35" spans="1:7" ht="15" customHeight="1">
      <c r="A35" s="175" t="s">
        <v>252</v>
      </c>
      <c r="B35" s="818" t="s">
        <v>451</v>
      </c>
      <c r="C35" s="237"/>
      <c r="D35" s="220"/>
      <c r="E35" s="146"/>
      <c r="F35" s="240"/>
    </row>
    <row r="36" spans="1:7" ht="15" customHeight="1">
      <c r="A36" s="175" t="s">
        <v>253</v>
      </c>
      <c r="B36" s="820" t="s">
        <v>453</v>
      </c>
      <c r="C36" s="309"/>
      <c r="D36" s="219"/>
      <c r="E36" s="146"/>
      <c r="F36" s="240"/>
    </row>
    <row r="37" spans="1:7" ht="15" customHeight="1">
      <c r="A37" s="175" t="s">
        <v>254</v>
      </c>
      <c r="B37" s="131" t="s">
        <v>454</v>
      </c>
      <c r="C37" s="309"/>
      <c r="D37" s="821"/>
      <c r="E37" s="149">
        <f>'22-23.m.felh bev'!C9</f>
        <v>0</v>
      </c>
      <c r="F37" s="240">
        <f>SUM(C37:E37)</f>
        <v>0</v>
      </c>
    </row>
    <row r="38" spans="1:7" ht="15" customHeight="1">
      <c r="A38" s="175" t="s">
        <v>255</v>
      </c>
      <c r="B38" s="820" t="s">
        <v>455</v>
      </c>
      <c r="C38" s="309"/>
      <c r="D38" s="821"/>
      <c r="E38" s="146"/>
      <c r="F38" s="240"/>
    </row>
    <row r="39" spans="1:7" ht="15" customHeight="1">
      <c r="A39" s="175" t="s">
        <v>256</v>
      </c>
      <c r="B39" s="131" t="s">
        <v>456</v>
      </c>
      <c r="C39" s="309"/>
      <c r="D39" s="821"/>
      <c r="E39" s="146"/>
      <c r="F39" s="240"/>
    </row>
    <row r="40" spans="1:7" ht="6.75" customHeight="1" thickBot="1">
      <c r="A40" s="650"/>
      <c r="B40" s="249"/>
      <c r="C40" s="227"/>
      <c r="D40" s="215"/>
      <c r="E40" s="243"/>
      <c r="F40" s="243"/>
    </row>
    <row r="41" spans="1:7" ht="31.5" customHeight="1" thickBot="1">
      <c r="A41" s="481" t="s">
        <v>257</v>
      </c>
      <c r="B41" s="840" t="s">
        <v>528</v>
      </c>
      <c r="C41" s="232">
        <f>C8+C27</f>
        <v>22242</v>
      </c>
      <c r="D41" s="232">
        <f>D8+D27</f>
        <v>0</v>
      </c>
      <c r="E41" s="232">
        <f>E8+E27</f>
        <v>0</v>
      </c>
      <c r="F41" s="153">
        <f>F8+F27</f>
        <v>22242</v>
      </c>
      <c r="G41" s="81"/>
    </row>
    <row r="42" spans="1:7" s="15" customFormat="1" ht="3" customHeight="1" thickBot="1">
      <c r="A42" s="651"/>
      <c r="B42" s="137"/>
      <c r="C42" s="238"/>
      <c r="D42" s="213"/>
      <c r="E42" s="244"/>
      <c r="F42" s="244"/>
    </row>
    <row r="43" spans="1:7" ht="25.5" customHeight="1" thickBot="1">
      <c r="A43" s="173" t="s">
        <v>258</v>
      </c>
      <c r="B43" s="133" t="s">
        <v>458</v>
      </c>
      <c r="C43" s="655"/>
      <c r="D43" s="655"/>
      <c r="E43" s="655"/>
      <c r="F43" s="306"/>
    </row>
    <row r="44" spans="1:7" ht="12.75" customHeight="1">
      <c r="A44" s="615" t="s">
        <v>259</v>
      </c>
      <c r="B44" s="251" t="s">
        <v>200</v>
      </c>
      <c r="C44" s="150"/>
      <c r="D44" s="150"/>
      <c r="E44" s="150"/>
      <c r="F44" s="150"/>
    </row>
    <row r="45" spans="1:7" ht="12.75" customHeight="1">
      <c r="A45" s="175" t="s">
        <v>260</v>
      </c>
      <c r="B45" s="543" t="s">
        <v>460</v>
      </c>
      <c r="C45" s="150">
        <v>5539</v>
      </c>
      <c r="D45" s="150"/>
      <c r="E45" s="150"/>
      <c r="F45" s="240">
        <v>5539</v>
      </c>
    </row>
    <row r="46" spans="1:7" ht="12.75" customHeight="1">
      <c r="A46" s="175" t="s">
        <v>261</v>
      </c>
      <c r="B46" s="543" t="s">
        <v>461</v>
      </c>
      <c r="C46" s="150"/>
      <c r="D46" s="150"/>
      <c r="E46" s="150"/>
      <c r="F46" s="240"/>
    </row>
    <row r="47" spans="1:7" ht="15" customHeight="1">
      <c r="A47" s="175" t="s">
        <v>262</v>
      </c>
      <c r="B47" s="543" t="s">
        <v>459</v>
      </c>
      <c r="C47" s="240">
        <v>26257</v>
      </c>
      <c r="D47" s="240"/>
      <c r="E47" s="240"/>
      <c r="F47" s="240">
        <f>SUM(C47:E47)</f>
        <v>26257</v>
      </c>
    </row>
    <row r="48" spans="1:7">
      <c r="A48" s="175" t="s">
        <v>263</v>
      </c>
      <c r="B48" s="757" t="s">
        <v>465</v>
      </c>
      <c r="C48" s="176"/>
      <c r="D48" s="176"/>
      <c r="E48" s="176"/>
      <c r="F48" s="240"/>
    </row>
    <row r="49" spans="1:6">
      <c r="A49" s="175" t="s">
        <v>264</v>
      </c>
      <c r="B49" s="758" t="s">
        <v>464</v>
      </c>
      <c r="C49" s="177"/>
      <c r="D49" s="177"/>
      <c r="E49" s="177"/>
      <c r="F49" s="149"/>
    </row>
    <row r="50" spans="1:6" ht="15" customHeight="1">
      <c r="A50" s="175" t="s">
        <v>265</v>
      </c>
      <c r="B50" s="759" t="s">
        <v>462</v>
      </c>
      <c r="C50" s="228"/>
      <c r="D50" s="150"/>
      <c r="E50" s="150"/>
      <c r="F50" s="150"/>
    </row>
    <row r="51" spans="1:6" ht="13.5" thickBot="1">
      <c r="A51" s="175" t="s">
        <v>266</v>
      </c>
      <c r="B51" s="915" t="s">
        <v>463</v>
      </c>
      <c r="C51" s="285"/>
      <c r="D51" s="914"/>
      <c r="E51" s="315"/>
      <c r="F51" s="315"/>
    </row>
    <row r="52" spans="1:6" ht="13.5" thickBot="1">
      <c r="A52" s="650" t="s">
        <v>267</v>
      </c>
      <c r="B52" s="916" t="s">
        <v>467</v>
      </c>
      <c r="C52" s="917">
        <f>SUM(C44:C51)</f>
        <v>31796</v>
      </c>
      <c r="D52" s="108">
        <f>SUM(D44:D51)</f>
        <v>0</v>
      </c>
      <c r="E52" s="108">
        <f>SUM(E44:E51)</f>
        <v>0</v>
      </c>
      <c r="F52" s="828">
        <f>SUM(F44:F51)</f>
        <v>31796</v>
      </c>
    </row>
    <row r="53" spans="1:6" ht="4.5" customHeight="1" thickBot="1">
      <c r="A53" s="481"/>
      <c r="B53" s="919"/>
      <c r="C53" s="918"/>
      <c r="D53" s="745"/>
      <c r="E53" s="153"/>
      <c r="F53" s="153"/>
    </row>
    <row r="54" spans="1:6" ht="19.5" customHeight="1" thickBot="1">
      <c r="A54" s="481" t="s">
        <v>268</v>
      </c>
      <c r="B54" s="822" t="s">
        <v>466</v>
      </c>
      <c r="C54" s="108">
        <f>C41+C52</f>
        <v>54038</v>
      </c>
      <c r="D54" s="108">
        <f>D41+D52</f>
        <v>0</v>
      </c>
      <c r="E54" s="108">
        <f>E41+E52</f>
        <v>0</v>
      </c>
      <c r="F54" s="108">
        <f>F41+F52</f>
        <v>54038</v>
      </c>
    </row>
    <row r="55" spans="1:6" ht="14.25" customHeight="1"/>
    <row r="56" spans="1:6" ht="13.5" customHeight="1"/>
    <row r="57" spans="1:6" ht="16.5" customHeight="1"/>
    <row r="58" spans="1:6" ht="12.75" customHeight="1"/>
    <row r="59" spans="1:6" ht="38.25" customHeight="1"/>
    <row r="60" spans="1:6" ht="12" customHeight="1"/>
    <row r="61" spans="1:6" ht="12" customHeight="1"/>
    <row r="62" spans="1:6" ht="11.25" customHeight="1"/>
    <row r="63" spans="1:6" ht="12" customHeight="1"/>
    <row r="64" spans="1:6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E1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35"/>
  <sheetViews>
    <sheetView workbookViewId="0">
      <selection activeCell="B2" sqref="B2"/>
    </sheetView>
  </sheetViews>
  <sheetFormatPr defaultRowHeight="12.75"/>
  <cols>
    <col min="1" max="1" width="5.5703125" customWidth="1"/>
    <col min="2" max="2" width="61" customWidth="1"/>
    <col min="3" max="3" width="19.42578125" customWidth="1"/>
  </cols>
  <sheetData>
    <row r="2" spans="1:5">
      <c r="A2" s="343"/>
      <c r="B2" s="1015" t="s">
        <v>660</v>
      </c>
      <c r="C2" s="343"/>
      <c r="D2" s="343"/>
      <c r="E2" s="343"/>
    </row>
    <row r="3" spans="1:5" ht="15.75">
      <c r="B3" s="106"/>
      <c r="C3" s="1"/>
    </row>
    <row r="4" spans="1:5" ht="15.75">
      <c r="B4" s="1036" t="s">
        <v>207</v>
      </c>
      <c r="C4" s="1036"/>
    </row>
    <row r="5" spans="1:5" ht="15.75">
      <c r="B5" s="39"/>
      <c r="C5" s="105"/>
    </row>
    <row r="6" spans="1:5" ht="13.5" thickBot="1">
      <c r="B6" s="1039" t="s">
        <v>17</v>
      </c>
      <c r="C6" s="1039"/>
    </row>
    <row r="7" spans="1:5" ht="15.75">
      <c r="A7" s="1043" t="s">
        <v>224</v>
      </c>
      <c r="B7" s="123" t="s">
        <v>28</v>
      </c>
      <c r="C7" s="280" t="s">
        <v>19</v>
      </c>
    </row>
    <row r="8" spans="1:5" ht="13.5" thickBot="1">
      <c r="A8" s="1044"/>
      <c r="B8" s="180"/>
      <c r="C8" s="281" t="s">
        <v>5</v>
      </c>
    </row>
    <row r="9" spans="1:5" ht="13.5" thickBot="1">
      <c r="A9" s="391" t="s">
        <v>225</v>
      </c>
      <c r="B9" s="411" t="s">
        <v>226</v>
      </c>
      <c r="C9" s="415" t="s">
        <v>227</v>
      </c>
    </row>
    <row r="10" spans="1:5">
      <c r="A10" s="375" t="s">
        <v>229</v>
      </c>
      <c r="B10" s="131" t="s">
        <v>208</v>
      </c>
      <c r="C10" s="282"/>
    </row>
    <row r="11" spans="1:5">
      <c r="A11" s="369" t="s">
        <v>230</v>
      </c>
      <c r="B11" s="131"/>
      <c r="C11" s="283"/>
    </row>
    <row r="12" spans="1:5">
      <c r="A12" s="371" t="s">
        <v>231</v>
      </c>
      <c r="B12" s="131"/>
      <c r="C12" s="283"/>
    </row>
    <row r="13" spans="1:5">
      <c r="A13" s="371" t="s">
        <v>232</v>
      </c>
      <c r="B13" s="132"/>
      <c r="C13" s="283"/>
    </row>
    <row r="14" spans="1:5">
      <c r="A14" s="371" t="s">
        <v>233</v>
      </c>
      <c r="B14" s="131"/>
      <c r="C14" s="283"/>
    </row>
    <row r="15" spans="1:5">
      <c r="A15" s="371" t="s">
        <v>234</v>
      </c>
      <c r="B15" s="116"/>
      <c r="C15" s="283"/>
    </row>
    <row r="16" spans="1:5" ht="13.5" thickBot="1">
      <c r="A16" s="371" t="s">
        <v>235</v>
      </c>
      <c r="B16" s="132"/>
      <c r="C16" s="284"/>
    </row>
    <row r="17" spans="1:5" ht="13.5" thickBot="1">
      <c r="A17" s="352" t="s">
        <v>236</v>
      </c>
      <c r="B17" s="181" t="s">
        <v>209</v>
      </c>
      <c r="C17" s="410"/>
    </row>
    <row r="21" spans="1:5">
      <c r="A21" s="343"/>
      <c r="B21" s="343" t="s">
        <v>628</v>
      </c>
      <c r="C21" s="343"/>
      <c r="D21" s="343"/>
      <c r="E21" s="343"/>
    </row>
    <row r="22" spans="1:5" ht="15.75">
      <c r="B22" s="106"/>
      <c r="C22" s="1"/>
    </row>
    <row r="23" spans="1:5" ht="15.75">
      <c r="B23" s="1036" t="s">
        <v>530</v>
      </c>
      <c r="C23" s="1036"/>
    </row>
    <row r="24" spans="1:5" ht="15.75">
      <c r="B24" s="39"/>
      <c r="C24" s="105"/>
    </row>
    <row r="25" spans="1:5" ht="13.5" thickBot="1">
      <c r="B25" s="1039" t="s">
        <v>17</v>
      </c>
      <c r="C25" s="1039"/>
    </row>
    <row r="26" spans="1:5" ht="15.75">
      <c r="A26" s="1043" t="s">
        <v>224</v>
      </c>
      <c r="B26" s="123" t="s">
        <v>28</v>
      </c>
      <c r="C26" s="280" t="s">
        <v>19</v>
      </c>
    </row>
    <row r="27" spans="1:5" ht="13.5" thickBot="1">
      <c r="A27" s="1044"/>
      <c r="B27" s="180"/>
      <c r="C27" s="281" t="s">
        <v>5</v>
      </c>
    </row>
    <row r="28" spans="1:5" ht="13.5" thickBot="1">
      <c r="A28" s="391" t="s">
        <v>225</v>
      </c>
      <c r="B28" s="411" t="s">
        <v>226</v>
      </c>
      <c r="C28" s="415" t="s">
        <v>227</v>
      </c>
    </row>
    <row r="29" spans="1:5">
      <c r="A29" s="375" t="s">
        <v>229</v>
      </c>
      <c r="B29" s="131" t="s">
        <v>210</v>
      </c>
      <c r="C29" s="282"/>
    </row>
    <row r="30" spans="1:5">
      <c r="A30" s="369" t="s">
        <v>230</v>
      </c>
      <c r="B30" s="156" t="s">
        <v>214</v>
      </c>
      <c r="C30" s="283"/>
    </row>
    <row r="31" spans="1:5">
      <c r="A31" s="371" t="s">
        <v>231</v>
      </c>
      <c r="B31" s="286" t="s">
        <v>211</v>
      </c>
      <c r="C31" s="283"/>
    </row>
    <row r="32" spans="1:5">
      <c r="A32" s="371" t="s">
        <v>232</v>
      </c>
      <c r="B32" s="286" t="s">
        <v>212</v>
      </c>
      <c r="C32" s="283"/>
    </row>
    <row r="33" spans="1:3">
      <c r="A33" s="371" t="s">
        <v>233</v>
      </c>
      <c r="B33" s="287" t="s">
        <v>213</v>
      </c>
      <c r="C33" s="283"/>
    </row>
    <row r="34" spans="1:3" ht="26.25" thickBot="1">
      <c r="A34" s="371" t="s">
        <v>234</v>
      </c>
      <c r="B34" s="955" t="s">
        <v>551</v>
      </c>
      <c r="C34" s="284">
        <v>0</v>
      </c>
    </row>
    <row r="35" spans="1:3" ht="13.5" thickBot="1">
      <c r="A35" s="352" t="s">
        <v>235</v>
      </c>
      <c r="B35" s="181" t="s">
        <v>529</v>
      </c>
      <c r="C35" s="410">
        <f>SUM(C29:C34)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140"/>
  <sheetViews>
    <sheetView workbookViewId="0">
      <selection sqref="A1:E1"/>
    </sheetView>
  </sheetViews>
  <sheetFormatPr defaultRowHeight="12.75"/>
  <cols>
    <col min="1" max="1" width="4.5703125" customWidth="1"/>
    <col min="2" max="2" width="31" customWidth="1"/>
    <col min="3" max="3" width="13.5703125" customWidth="1"/>
    <col min="4" max="4" width="12.85546875" customWidth="1"/>
    <col min="5" max="6" width="12.7109375" customWidth="1"/>
  </cols>
  <sheetData>
    <row r="1" spans="1:9">
      <c r="A1" s="1016" t="s">
        <v>661</v>
      </c>
      <c r="B1" s="1016"/>
      <c r="C1" s="1016"/>
      <c r="D1" s="1016"/>
      <c r="E1" s="1016"/>
      <c r="F1" s="34"/>
    </row>
    <row r="2" spans="1:9" ht="9.75" customHeight="1"/>
    <row r="3" spans="1:9" ht="15.75">
      <c r="B3" s="1036" t="s">
        <v>481</v>
      </c>
      <c r="C3" s="1036"/>
      <c r="D3" s="1036"/>
      <c r="E3" s="1036"/>
      <c r="F3" s="1"/>
    </row>
    <row r="4" spans="1:9" ht="11.25" customHeight="1">
      <c r="B4" s="39"/>
      <c r="C4" s="39"/>
      <c r="D4" s="39"/>
      <c r="E4" s="39"/>
      <c r="F4" s="1"/>
    </row>
    <row r="5" spans="1:9" ht="13.5" thickBot="1">
      <c r="B5" s="128"/>
      <c r="C5" s="128"/>
      <c r="D5" s="128"/>
      <c r="E5" s="128" t="s">
        <v>29</v>
      </c>
      <c r="F5" s="1"/>
    </row>
    <row r="6" spans="1:9" ht="15.75">
      <c r="A6" s="1043" t="s">
        <v>224</v>
      </c>
      <c r="B6" s="416" t="s">
        <v>28</v>
      </c>
      <c r="C6" s="254"/>
      <c r="D6" s="417"/>
      <c r="E6" s="636" t="s">
        <v>19</v>
      </c>
      <c r="F6" s="1046" t="s">
        <v>307</v>
      </c>
    </row>
    <row r="7" spans="1:9" ht="13.5" thickBot="1">
      <c r="A7" s="1044"/>
      <c r="B7" s="120"/>
      <c r="C7" s="279"/>
      <c r="D7" s="41"/>
      <c r="E7" s="637" t="s">
        <v>5</v>
      </c>
      <c r="F7" s="1047"/>
    </row>
    <row r="8" spans="1:9" ht="13.5" thickBot="1">
      <c r="A8" s="391" t="s">
        <v>225</v>
      </c>
      <c r="B8" s="411" t="s">
        <v>226</v>
      </c>
      <c r="C8" s="412" t="s">
        <v>227</v>
      </c>
      <c r="D8" s="413" t="s">
        <v>228</v>
      </c>
      <c r="E8" s="480" t="s">
        <v>248</v>
      </c>
      <c r="F8" s="419" t="s">
        <v>273</v>
      </c>
    </row>
    <row r="9" spans="1:9" ht="26.25" customHeight="1">
      <c r="A9" s="375" t="s">
        <v>229</v>
      </c>
      <c r="B9" s="633"/>
      <c r="C9" s="418"/>
      <c r="D9" s="418"/>
      <c r="E9" s="573"/>
      <c r="F9" s="1008">
        <f>SUM(C9:E9)</f>
        <v>0</v>
      </c>
    </row>
    <row r="10" spans="1:9" ht="24" customHeight="1">
      <c r="A10" s="371" t="s">
        <v>230</v>
      </c>
      <c r="B10" s="634"/>
      <c r="C10" s="708"/>
      <c r="D10" s="708"/>
      <c r="E10" s="708"/>
      <c r="F10" s="142">
        <f>SUM(C10:E10)</f>
        <v>0</v>
      </c>
    </row>
    <row r="11" spans="1:9">
      <c r="A11" s="371" t="s">
        <v>231</v>
      </c>
      <c r="B11" s="1004"/>
      <c r="C11" s="121"/>
      <c r="D11" s="121"/>
      <c r="E11" s="121"/>
      <c r="F11" s="145">
        <f>SUM(C11:E11)</f>
        <v>0</v>
      </c>
    </row>
    <row r="12" spans="1:9">
      <c r="A12" s="375" t="s">
        <v>232</v>
      </c>
      <c r="B12" s="635"/>
      <c r="C12" s="121"/>
      <c r="D12" s="121"/>
      <c r="E12" s="121"/>
      <c r="F12" s="140"/>
    </row>
    <row r="13" spans="1:9">
      <c r="A13" s="371" t="s">
        <v>233</v>
      </c>
      <c r="B13" s="1007"/>
      <c r="C13" s="121"/>
      <c r="D13" s="121"/>
      <c r="E13" s="121"/>
      <c r="F13" s="140"/>
    </row>
    <row r="14" spans="1:9">
      <c r="A14" s="371" t="s">
        <v>234</v>
      </c>
      <c r="B14" s="635"/>
      <c r="C14" s="121"/>
      <c r="D14" s="121"/>
      <c r="E14" s="121"/>
      <c r="F14" s="145"/>
    </row>
    <row r="15" spans="1:9">
      <c r="A15" s="375" t="s">
        <v>235</v>
      </c>
      <c r="B15" s="635"/>
      <c r="C15" s="121"/>
      <c r="D15" s="121"/>
      <c r="E15" s="121"/>
      <c r="F15" s="140"/>
      <c r="H15" s="13"/>
      <c r="I15" s="13"/>
    </row>
    <row r="16" spans="1:9">
      <c r="A16" s="371" t="s">
        <v>236</v>
      </c>
      <c r="B16" s="635"/>
      <c r="C16" s="121"/>
      <c r="D16" s="121"/>
      <c r="E16" s="121"/>
      <c r="F16" s="140"/>
      <c r="H16" s="13"/>
      <c r="I16" s="13"/>
    </row>
    <row r="17" spans="1:9" ht="13.5" thickBot="1">
      <c r="A17" s="371" t="s">
        <v>237</v>
      </c>
      <c r="B17" s="1005"/>
      <c r="C17" s="1006"/>
      <c r="D17" s="1006"/>
      <c r="E17" s="1006"/>
      <c r="F17" s="145">
        <f>SUM(C17:E17)</f>
        <v>0</v>
      </c>
      <c r="H17" s="13"/>
      <c r="I17" s="13"/>
    </row>
    <row r="18" spans="1:9" ht="13.5" thickBot="1">
      <c r="A18" s="693" t="s">
        <v>238</v>
      </c>
      <c r="B18" s="840" t="s">
        <v>16</v>
      </c>
      <c r="C18" s="289">
        <f>SUM(C9:C17)</f>
        <v>0</v>
      </c>
      <c r="D18" s="139">
        <f>SUM(D9:D17)</f>
        <v>0</v>
      </c>
      <c r="E18" s="221">
        <f>SUM(E9:E17)</f>
        <v>0</v>
      </c>
      <c r="F18" s="153">
        <f>SUM(C18:E18)</f>
        <v>0</v>
      </c>
    </row>
    <row r="19" spans="1:9">
      <c r="B19" s="1"/>
      <c r="C19" s="1"/>
      <c r="D19" s="1"/>
      <c r="E19" s="1"/>
      <c r="F19" s="1"/>
    </row>
    <row r="20" spans="1:9">
      <c r="A20" s="1016" t="s">
        <v>629</v>
      </c>
      <c r="B20" s="1016"/>
      <c r="C20" s="1016"/>
      <c r="D20" s="1016"/>
      <c r="E20" s="1016"/>
      <c r="F20" s="1"/>
    </row>
    <row r="21" spans="1:9">
      <c r="B21" s="1"/>
      <c r="C21" s="1"/>
      <c r="D21" s="1"/>
      <c r="E21" s="1"/>
      <c r="F21" s="1"/>
    </row>
    <row r="22" spans="1:9" ht="15.75">
      <c r="B22" s="1036" t="s">
        <v>482</v>
      </c>
      <c r="C22" s="1036"/>
      <c r="D22" s="1036"/>
      <c r="E22" s="1036"/>
      <c r="F22" s="1"/>
    </row>
    <row r="23" spans="1:9">
      <c r="B23" s="1"/>
      <c r="C23" s="1"/>
      <c r="D23" s="1"/>
      <c r="E23" s="1"/>
      <c r="F23" s="1"/>
    </row>
    <row r="24" spans="1:9" ht="13.5" thickBot="1">
      <c r="B24" s="128"/>
      <c r="C24" s="128"/>
      <c r="D24" s="128"/>
      <c r="E24" s="128" t="s">
        <v>29</v>
      </c>
      <c r="F24" s="1"/>
    </row>
    <row r="25" spans="1:9" ht="15.75">
      <c r="A25" s="1043" t="s">
        <v>224</v>
      </c>
      <c r="B25" s="416" t="s">
        <v>28</v>
      </c>
      <c r="C25" s="421" t="s">
        <v>30</v>
      </c>
      <c r="D25" s="421" t="s">
        <v>31</v>
      </c>
      <c r="E25" s="255" t="s">
        <v>19</v>
      </c>
      <c r="F25" s="1046" t="s">
        <v>307</v>
      </c>
    </row>
    <row r="26" spans="1:9" ht="13.5" thickBot="1">
      <c r="A26" s="1044"/>
      <c r="B26" s="202"/>
      <c r="C26" s="422" t="s">
        <v>5</v>
      </c>
      <c r="D26" s="422" t="s">
        <v>5</v>
      </c>
      <c r="E26" s="425" t="s">
        <v>5</v>
      </c>
      <c r="F26" s="1047"/>
    </row>
    <row r="27" spans="1:9" ht="13.5" thickBot="1">
      <c r="A27" s="391" t="s">
        <v>225</v>
      </c>
      <c r="B27" s="420" t="s">
        <v>226</v>
      </c>
      <c r="C27" s="423" t="s">
        <v>227</v>
      </c>
      <c r="D27" s="423" t="s">
        <v>228</v>
      </c>
      <c r="E27" s="414" t="s">
        <v>248</v>
      </c>
      <c r="F27" s="641" t="s">
        <v>273</v>
      </c>
    </row>
    <row r="28" spans="1:9" ht="15">
      <c r="A28" s="375" t="s">
        <v>229</v>
      </c>
      <c r="B28" s="642"/>
      <c r="C28" s="424"/>
      <c r="D28" s="426"/>
      <c r="E28" s="638"/>
      <c r="F28" s="578">
        <f>SUM(C28:E28)</f>
        <v>0</v>
      </c>
    </row>
    <row r="29" spans="1:9" ht="15">
      <c r="A29" s="371" t="s">
        <v>230</v>
      </c>
      <c r="B29" s="643"/>
      <c r="C29" s="129"/>
      <c r="D29" s="427"/>
      <c r="E29" s="639"/>
      <c r="F29" s="146">
        <f>SUM(C29:E29)</f>
        <v>0</v>
      </c>
    </row>
    <row r="30" spans="1:9" ht="15">
      <c r="A30" s="371" t="s">
        <v>231</v>
      </c>
      <c r="B30" s="643"/>
      <c r="C30" s="129"/>
      <c r="D30" s="427"/>
      <c r="E30" s="746"/>
      <c r="F30" s="146">
        <f>SUM(C30:E30)</f>
        <v>0</v>
      </c>
    </row>
    <row r="31" spans="1:9" ht="15.75" thickBot="1">
      <c r="A31" s="371" t="s">
        <v>232</v>
      </c>
      <c r="B31" s="644"/>
      <c r="C31" s="307"/>
      <c r="D31" s="428"/>
      <c r="E31" s="640"/>
      <c r="F31" s="149">
        <f>SUM(C31:E31)</f>
        <v>0</v>
      </c>
    </row>
    <row r="32" spans="1:9" ht="24.75" thickBot="1">
      <c r="A32" s="352" t="s">
        <v>233</v>
      </c>
      <c r="B32" s="386" t="s">
        <v>215</v>
      </c>
      <c r="C32" s="429">
        <f>SUM(C28:C31)</f>
        <v>0</v>
      </c>
      <c r="D32" s="429">
        <f>SUM(D28:D31)</f>
        <v>0</v>
      </c>
      <c r="E32" s="429">
        <f>SUM(E28:E31)</f>
        <v>0</v>
      </c>
      <c r="F32" s="429">
        <f>SUM(F28:F31)</f>
        <v>0</v>
      </c>
    </row>
    <row r="33" spans="2:6">
      <c r="B33" s="1"/>
      <c r="C33" s="1"/>
      <c r="D33" s="1"/>
      <c r="E33" s="1"/>
      <c r="F33" s="1"/>
    </row>
    <row r="34" spans="2:6">
      <c r="B34" s="1048"/>
      <c r="C34" s="1048"/>
      <c r="D34" s="1"/>
      <c r="E34" s="1"/>
      <c r="F34" s="1"/>
    </row>
    <row r="35" spans="2:6" ht="12.75" customHeight="1">
      <c r="B35" s="34"/>
    </row>
    <row r="36" spans="2:6">
      <c r="B36" s="1"/>
    </row>
    <row r="37" spans="2:6" ht="15.75">
      <c r="B37" s="18"/>
    </row>
    <row r="38" spans="2:6" ht="12.75" customHeight="1">
      <c r="B38" s="18"/>
    </row>
    <row r="39" spans="2:6" ht="16.5" customHeight="1">
      <c r="B39" s="1"/>
    </row>
    <row r="40" spans="2:6" ht="16.5" customHeight="1"/>
    <row r="41" spans="2:6" ht="16.5" customHeight="1"/>
    <row r="45" spans="2:6">
      <c r="B45" s="1"/>
    </row>
    <row r="46" spans="2:6">
      <c r="B46" s="1"/>
    </row>
    <row r="47" spans="2:6">
      <c r="B47" s="1"/>
      <c r="C47" s="1"/>
      <c r="D47" s="1"/>
      <c r="E47" s="1"/>
      <c r="F47" s="1"/>
    </row>
    <row r="48" spans="2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ht="13.5" customHeigh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 s="3" customFormat="1" ht="15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 ht="32.25" customHeight="1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 ht="28.5" customHeight="1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1:19">
      <c r="B81" s="1"/>
      <c r="C81" s="1"/>
      <c r="D81" s="1"/>
      <c r="E81" s="1"/>
      <c r="F81" s="1"/>
    </row>
    <row r="82" spans="1:19">
      <c r="B82" s="1"/>
      <c r="C82" s="1"/>
      <c r="D82" s="1"/>
      <c r="E82" s="1"/>
      <c r="F82" s="1"/>
    </row>
    <row r="83" spans="1:19">
      <c r="B83" s="1"/>
      <c r="C83" s="1"/>
      <c r="D83" s="1"/>
      <c r="E83" s="1"/>
      <c r="F83" s="1"/>
    </row>
    <row r="84" spans="1:19">
      <c r="B84" s="1"/>
      <c r="C84" s="1"/>
      <c r="D84" s="1"/>
      <c r="E84" s="1"/>
      <c r="F84" s="1"/>
    </row>
    <row r="85" spans="1:19" ht="13.5" thickBot="1">
      <c r="B85" s="1"/>
      <c r="C85" s="1"/>
      <c r="D85" s="1"/>
      <c r="E85" s="1"/>
      <c r="F85" s="1"/>
    </row>
    <row r="86" spans="1:19" s="37" customFormat="1" ht="13.5" thickBot="1">
      <c r="A86" s="36"/>
      <c r="B86" s="1"/>
      <c r="C86" s="1"/>
      <c r="D86" s="1"/>
      <c r="E86" s="1"/>
      <c r="F86" s="1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</row>
    <row r="87" spans="1:19" s="15" customFormat="1">
      <c r="B87" s="1"/>
      <c r="C87" s="1"/>
      <c r="D87" s="1"/>
      <c r="E87" s="1"/>
      <c r="F87" s="1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</row>
    <row r="88" spans="1:19" s="15" customFormat="1">
      <c r="B88" s="1"/>
      <c r="C88" s="1"/>
      <c r="D88" s="1"/>
      <c r="E88" s="1"/>
      <c r="F88" s="1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</row>
    <row r="89" spans="1:19" s="15" customFormat="1">
      <c r="B89" s="1"/>
      <c r="C89" s="1"/>
      <c r="D89" s="1"/>
      <c r="E89" s="1"/>
      <c r="F89" s="1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</row>
    <row r="90" spans="1:19" s="15" customFormat="1">
      <c r="B90" s="1"/>
      <c r="C90" s="1"/>
      <c r="D90" s="1"/>
      <c r="E90" s="1"/>
      <c r="F90" s="1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</row>
    <row r="91" spans="1:19" s="15" customFormat="1" ht="13.5" thickBot="1">
      <c r="B91" s="1"/>
      <c r="C91" s="1"/>
      <c r="D91" s="1"/>
      <c r="E91" s="1"/>
      <c r="F91" s="1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</row>
    <row r="92" spans="1:19" s="37" customFormat="1" ht="13.5" thickBot="1">
      <c r="A92" s="36"/>
      <c r="B92" s="1"/>
      <c r="C92" s="1"/>
      <c r="D92" s="1"/>
      <c r="E92" s="1"/>
      <c r="F92" s="1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</row>
    <row r="93" spans="1:19">
      <c r="B93" s="1"/>
      <c r="C93" s="1"/>
      <c r="D93" s="1"/>
      <c r="E93" s="1"/>
      <c r="F93" s="1"/>
    </row>
    <row r="94" spans="1:19" ht="27" customHeight="1">
      <c r="B94" s="1"/>
      <c r="C94" s="1"/>
      <c r="D94" s="1"/>
      <c r="E94" s="1"/>
      <c r="F94" s="1"/>
    </row>
    <row r="95" spans="1:19" ht="27" customHeight="1">
      <c r="B95" s="1"/>
      <c r="C95" s="1"/>
      <c r="D95" s="1"/>
      <c r="E95" s="1"/>
      <c r="F95" s="1"/>
    </row>
    <row r="96" spans="1:19" ht="27" customHeight="1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</sheetData>
  <mergeCells count="9">
    <mergeCell ref="A1:E1"/>
    <mergeCell ref="A20:E20"/>
    <mergeCell ref="F6:F7"/>
    <mergeCell ref="F25:F26"/>
    <mergeCell ref="B34:C34"/>
    <mergeCell ref="B22:E22"/>
    <mergeCell ref="B3:E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B1" sqref="B1"/>
    </sheetView>
  </sheetViews>
  <sheetFormatPr defaultRowHeight="12.75"/>
  <cols>
    <col min="1" max="1" width="5.85546875" customWidth="1"/>
    <col min="2" max="2" width="56.5703125" customWidth="1"/>
    <col min="3" max="3" width="23.28515625" customWidth="1"/>
  </cols>
  <sheetData>
    <row r="1" spans="1:5">
      <c r="A1" s="343"/>
      <c r="B1" s="1015" t="s">
        <v>662</v>
      </c>
      <c r="C1" s="343"/>
      <c r="D1" s="343"/>
      <c r="E1" s="343"/>
    </row>
    <row r="2" spans="1:5">
      <c r="B2" s="1"/>
      <c r="C2" s="38"/>
    </row>
    <row r="3" spans="1:5">
      <c r="B3" s="1"/>
      <c r="C3" s="38"/>
    </row>
    <row r="4" spans="1:5" ht="15.75">
      <c r="B4" s="1049" t="s">
        <v>36</v>
      </c>
      <c r="C4" s="1049"/>
    </row>
    <row r="5" spans="1:5" ht="15.75">
      <c r="B5" s="1049" t="s">
        <v>37</v>
      </c>
      <c r="C5" s="1049"/>
    </row>
    <row r="6" spans="1:5" ht="15.75">
      <c r="B6" s="1049" t="s">
        <v>630</v>
      </c>
      <c r="C6" s="1049"/>
    </row>
    <row r="7" spans="1:5" ht="15.75">
      <c r="B7" s="182"/>
      <c r="C7" s="182"/>
    </row>
    <row r="8" spans="1:5">
      <c r="B8" s="1"/>
      <c r="C8" s="40" t="s">
        <v>4</v>
      </c>
    </row>
    <row r="9" spans="1:5" ht="13.5" thickBot="1">
      <c r="B9" s="1"/>
      <c r="C9" s="40"/>
    </row>
    <row r="10" spans="1:5" ht="26.25" thickBot="1">
      <c r="A10" s="388" t="s">
        <v>224</v>
      </c>
      <c r="B10" s="435" t="s">
        <v>38</v>
      </c>
      <c r="C10" s="436" t="s">
        <v>631</v>
      </c>
    </row>
    <row r="11" spans="1:5" ht="13.5" thickBot="1">
      <c r="A11" s="432" t="s">
        <v>225</v>
      </c>
      <c r="B11" s="411" t="s">
        <v>226</v>
      </c>
      <c r="C11" s="415" t="s">
        <v>227</v>
      </c>
    </row>
    <row r="12" spans="1:5" ht="16.5" thickBot="1">
      <c r="A12" s="361"/>
      <c r="B12" s="700" t="s">
        <v>632</v>
      </c>
      <c r="C12" s="696">
        <v>20000</v>
      </c>
    </row>
    <row r="13" spans="1:5" ht="15.75">
      <c r="A13" s="693" t="s">
        <v>229</v>
      </c>
      <c r="B13" s="701"/>
      <c r="C13" s="697"/>
    </row>
    <row r="14" spans="1:5" ht="15.75">
      <c r="A14" s="694" t="s">
        <v>230</v>
      </c>
      <c r="B14" s="702"/>
      <c r="C14" s="697"/>
    </row>
    <row r="15" spans="1:5" ht="15.75">
      <c r="A15" s="694" t="s">
        <v>231</v>
      </c>
      <c r="B15" s="701"/>
      <c r="C15" s="698"/>
    </row>
    <row r="16" spans="1:5" ht="15.75">
      <c r="A16" s="694" t="s">
        <v>232</v>
      </c>
      <c r="B16" s="737"/>
      <c r="C16" s="697"/>
    </row>
    <row r="17" spans="1:3" ht="15.75">
      <c r="A17" s="695" t="s">
        <v>233</v>
      </c>
      <c r="B17" s="736"/>
      <c r="C17" s="696"/>
    </row>
    <row r="18" spans="1:3" s="7" customFormat="1" ht="16.5" thickBot="1">
      <c r="A18" s="695" t="s">
        <v>234</v>
      </c>
      <c r="B18" s="701"/>
      <c r="C18" s="704"/>
    </row>
    <row r="19" spans="1:3" s="7" customFormat="1" ht="16.5" thickBot="1">
      <c r="A19" s="361" t="s">
        <v>235</v>
      </c>
      <c r="B19" s="703"/>
      <c r="C19" s="699"/>
    </row>
    <row r="20" spans="1:3" ht="16.5" thickBot="1">
      <c r="A20" s="352" t="s">
        <v>236</v>
      </c>
      <c r="B20" s="440" t="s">
        <v>15</v>
      </c>
      <c r="C20" s="437">
        <v>20000</v>
      </c>
    </row>
    <row r="21" spans="1:3" ht="15.75">
      <c r="B21" s="44"/>
      <c r="C21" s="45"/>
    </row>
    <row r="22" spans="1:3" ht="15.75">
      <c r="B22" s="44"/>
      <c r="C22" s="45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sqref="A1:C1"/>
    </sheetView>
  </sheetViews>
  <sheetFormatPr defaultRowHeight="12.75"/>
  <cols>
    <col min="1" max="1" width="5.5703125" customWidth="1"/>
    <col min="2" max="2" width="61" customWidth="1"/>
    <col min="3" max="3" width="18.28515625" customWidth="1"/>
  </cols>
  <sheetData>
    <row r="1" spans="1:5">
      <c r="A1" s="1016" t="s">
        <v>663</v>
      </c>
      <c r="B1" s="1016"/>
      <c r="C1" s="1016"/>
      <c r="D1" s="343"/>
      <c r="E1" s="343"/>
    </row>
    <row r="2" spans="1:5">
      <c r="A2" s="343"/>
      <c r="B2" s="343"/>
      <c r="C2" s="343"/>
      <c r="D2" s="343"/>
      <c r="E2" s="343"/>
    </row>
    <row r="3" spans="1:5" ht="15.75">
      <c r="B3" s="1049" t="s">
        <v>39</v>
      </c>
      <c r="C3" s="1049"/>
    </row>
    <row r="4" spans="1:5" ht="15.75">
      <c r="B4" s="1049" t="s">
        <v>40</v>
      </c>
      <c r="C4" s="1049"/>
    </row>
    <row r="5" spans="1:5" ht="15.75">
      <c r="B5" s="1049" t="s">
        <v>553</v>
      </c>
      <c r="C5" s="1049"/>
    </row>
    <row r="6" spans="1:5" ht="15.75">
      <c r="B6" s="743"/>
      <c r="C6" s="743"/>
    </row>
    <row r="7" spans="1:5" ht="13.5" thickBot="1">
      <c r="B7" s="38"/>
      <c r="C7" s="40" t="s">
        <v>4</v>
      </c>
    </row>
    <row r="8" spans="1:5" ht="26.25" thickBot="1">
      <c r="A8" s="388" t="s">
        <v>224</v>
      </c>
      <c r="B8" s="442" t="s">
        <v>41</v>
      </c>
      <c r="C8" s="443" t="s">
        <v>637</v>
      </c>
    </row>
    <row r="9" spans="1:5" ht="13.5" thickBot="1">
      <c r="A9" s="432" t="s">
        <v>225</v>
      </c>
      <c r="B9" s="411" t="s">
        <v>226</v>
      </c>
      <c r="C9" s="415" t="s">
        <v>227</v>
      </c>
    </row>
    <row r="10" spans="1:5" ht="12.75" customHeight="1" thickBot="1">
      <c r="A10" s="352"/>
      <c r="B10" s="183" t="s">
        <v>19</v>
      </c>
      <c r="C10" s="444"/>
    </row>
    <row r="11" spans="1:5" ht="12.75" customHeight="1">
      <c r="A11" s="842" t="s">
        <v>229</v>
      </c>
      <c r="B11" s="184" t="s">
        <v>639</v>
      </c>
      <c r="C11" s="445">
        <v>890</v>
      </c>
    </row>
    <row r="12" spans="1:5" ht="12.75" customHeight="1">
      <c r="A12" s="842" t="s">
        <v>230</v>
      </c>
      <c r="B12" s="184" t="s">
        <v>582</v>
      </c>
      <c r="C12" s="445"/>
    </row>
    <row r="13" spans="1:5" ht="12.75" customHeight="1">
      <c r="A13" s="842" t="s">
        <v>231</v>
      </c>
      <c r="B13" s="184" t="s">
        <v>639</v>
      </c>
      <c r="C13" s="445">
        <v>1650</v>
      </c>
    </row>
    <row r="14" spans="1:5" ht="12.75" customHeight="1">
      <c r="A14" s="842" t="s">
        <v>232</v>
      </c>
      <c r="B14" s="184"/>
      <c r="C14" s="445"/>
    </row>
    <row r="15" spans="1:5" ht="12.75" customHeight="1">
      <c r="A15" s="842" t="s">
        <v>233</v>
      </c>
      <c r="B15" s="184"/>
      <c r="C15" s="445"/>
    </row>
    <row r="16" spans="1:5" ht="12.75" customHeight="1">
      <c r="A16" s="842" t="s">
        <v>234</v>
      </c>
      <c r="B16" s="184"/>
      <c r="C16" s="445"/>
    </row>
    <row r="17" spans="1:11" ht="12.75" customHeight="1">
      <c r="A17" s="842" t="s">
        <v>235</v>
      </c>
      <c r="B17" s="184"/>
      <c r="C17" s="445"/>
    </row>
    <row r="18" spans="1:11" ht="12.75" customHeight="1">
      <c r="A18" s="842" t="s">
        <v>236</v>
      </c>
      <c r="B18" s="184"/>
      <c r="C18" s="445"/>
    </row>
    <row r="19" spans="1:11" ht="12.75" customHeight="1">
      <c r="A19" s="842" t="s">
        <v>237</v>
      </c>
      <c r="B19" s="184"/>
      <c r="C19" s="445"/>
    </row>
    <row r="20" spans="1:11" ht="12.75" customHeight="1" thickBot="1">
      <c r="A20" s="433">
        <v>10</v>
      </c>
      <c r="B20" s="184"/>
      <c r="C20" s="445"/>
    </row>
    <row r="21" spans="1:11" ht="12.75" customHeight="1" thickBot="1">
      <c r="A21" s="352"/>
      <c r="B21" s="367" t="s">
        <v>26</v>
      </c>
      <c r="C21" s="446">
        <f>SUM(C11:C20)</f>
        <v>2540</v>
      </c>
    </row>
    <row r="22" spans="1:11">
      <c r="A22" s="1050"/>
      <c r="B22" s="1037"/>
      <c r="C22" s="1037"/>
    </row>
    <row r="23" spans="1:11">
      <c r="A23" s="1"/>
      <c r="B23" s="1"/>
      <c r="K23" s="316"/>
    </row>
    <row r="24" spans="1:11">
      <c r="B24" s="1"/>
      <c r="C24" s="1"/>
      <c r="K24" s="316"/>
    </row>
    <row r="25" spans="1:11">
      <c r="B25" s="1"/>
      <c r="C25" s="1"/>
      <c r="K25" s="316"/>
    </row>
    <row r="26" spans="1:11">
      <c r="B26" s="1"/>
      <c r="C26" s="1"/>
      <c r="K26" s="316"/>
    </row>
    <row r="27" spans="1:11">
      <c r="B27" s="1"/>
      <c r="C27" s="1"/>
      <c r="K27" s="316"/>
    </row>
    <row r="28" spans="1:11">
      <c r="B28" s="1"/>
      <c r="C28" s="1"/>
      <c r="K28" s="316"/>
    </row>
    <row r="29" spans="1:11">
      <c r="H29" s="316"/>
    </row>
    <row r="30" spans="1:11">
      <c r="H30" s="316"/>
    </row>
    <row r="31" spans="1:11">
      <c r="G31" s="316"/>
    </row>
    <row r="32" spans="1:11">
      <c r="G32" s="316"/>
    </row>
    <row r="33" spans="2:8">
      <c r="H33" s="316"/>
    </row>
    <row r="34" spans="2:8">
      <c r="H34" s="316"/>
    </row>
    <row r="35" spans="2:8">
      <c r="H35" s="316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selection sqref="A1:E1"/>
    </sheetView>
  </sheetViews>
  <sheetFormatPr defaultRowHeight="12.75"/>
  <cols>
    <col min="1" max="1" width="4.42578125" customWidth="1"/>
    <col min="2" max="2" width="28.5703125" customWidth="1"/>
    <col min="3" max="3" width="11.85546875" customWidth="1"/>
    <col min="4" max="4" width="27.42578125" customWidth="1"/>
    <col min="5" max="5" width="13" customWidth="1"/>
  </cols>
  <sheetData>
    <row r="1" spans="1:5">
      <c r="A1" s="1016" t="s">
        <v>664</v>
      </c>
      <c r="B1" s="1016"/>
      <c r="C1" s="1016"/>
      <c r="D1" s="1016"/>
      <c r="E1" s="1016"/>
    </row>
    <row r="2" spans="1:5">
      <c r="A2" s="343"/>
      <c r="B2" s="343"/>
      <c r="C2" s="343"/>
      <c r="D2" s="343"/>
      <c r="E2" s="343"/>
    </row>
    <row r="3" spans="1:5" ht="15.75">
      <c r="A3" s="1051" t="s">
        <v>46</v>
      </c>
      <c r="B3" s="1037"/>
      <c r="C3" s="1037"/>
      <c r="D3" s="1037"/>
      <c r="E3" s="1037"/>
    </row>
    <row r="4" spans="1:5" ht="9" customHeight="1">
      <c r="B4" s="46"/>
      <c r="C4" s="46"/>
      <c r="D4" s="46"/>
      <c r="E4" s="46"/>
    </row>
    <row r="5" spans="1:5" ht="13.5" thickBot="1">
      <c r="B5" s="46"/>
      <c r="C5" s="46"/>
      <c r="D5" s="1052" t="s">
        <v>4</v>
      </c>
      <c r="E5" s="1052"/>
    </row>
    <row r="6" spans="1:5" ht="13.5" thickBot="1">
      <c r="A6" s="1055" t="s">
        <v>224</v>
      </c>
      <c r="B6" s="1053" t="s">
        <v>32</v>
      </c>
      <c r="C6" s="1053"/>
      <c r="D6" s="1053" t="s">
        <v>47</v>
      </c>
      <c r="E6" s="1054"/>
    </row>
    <row r="7" spans="1:5" ht="18" customHeight="1" thickBot="1">
      <c r="A7" s="1056"/>
      <c r="B7" s="47" t="s">
        <v>42</v>
      </c>
      <c r="C7" s="48" t="s">
        <v>626</v>
      </c>
      <c r="D7" s="47" t="s">
        <v>42</v>
      </c>
      <c r="E7" s="460" t="s">
        <v>627</v>
      </c>
    </row>
    <row r="8" spans="1:5" ht="12.75" customHeight="1" thickBot="1">
      <c r="A8" s="432" t="s">
        <v>225</v>
      </c>
      <c r="B8" s="420" t="s">
        <v>226</v>
      </c>
      <c r="C8" s="423" t="s">
        <v>227</v>
      </c>
      <c r="D8" s="423" t="s">
        <v>228</v>
      </c>
      <c r="E8" s="414" t="s">
        <v>248</v>
      </c>
    </row>
    <row r="9" spans="1:5">
      <c r="A9" s="439" t="s">
        <v>229</v>
      </c>
      <c r="B9" s="49" t="s">
        <v>48</v>
      </c>
      <c r="C9" s="50">
        <f>'10.m.bev.ei'!F9</f>
        <v>23628</v>
      </c>
      <c r="D9" s="49" t="s">
        <v>49</v>
      </c>
      <c r="E9" s="461">
        <f>'2.m.kiadási ei'!F10</f>
        <v>30841</v>
      </c>
    </row>
    <row r="10" spans="1:5">
      <c r="A10" s="394" t="s">
        <v>230</v>
      </c>
      <c r="B10" s="49" t="s">
        <v>493</v>
      </c>
      <c r="C10" s="50">
        <f>'10.m.bev.ei'!F10</f>
        <v>1837</v>
      </c>
      <c r="D10" s="49" t="s">
        <v>50</v>
      </c>
      <c r="E10" s="461">
        <f>'2.m.kiadási ei'!F11</f>
        <v>7874</v>
      </c>
    </row>
    <row r="11" spans="1:5">
      <c r="A11" s="389" t="s">
        <v>231</v>
      </c>
      <c r="B11" s="49" t="s">
        <v>494</v>
      </c>
      <c r="C11" s="51">
        <f>'10.m.bev.ei'!F17</f>
        <v>45850</v>
      </c>
      <c r="D11" s="49" t="s">
        <v>27</v>
      </c>
      <c r="E11" s="461">
        <f>'2.m.kiadási ei'!F12</f>
        <v>44530</v>
      </c>
    </row>
    <row r="12" spans="1:5">
      <c r="A12" s="389" t="s">
        <v>232</v>
      </c>
      <c r="B12" s="49"/>
      <c r="C12" s="51"/>
      <c r="D12" s="49" t="s">
        <v>51</v>
      </c>
      <c r="E12" s="461">
        <f>'2.m.kiadási ei'!F14</f>
        <v>0</v>
      </c>
    </row>
    <row r="13" spans="1:5">
      <c r="A13" s="389" t="s">
        <v>233</v>
      </c>
      <c r="B13" s="295"/>
      <c r="C13" s="50"/>
      <c r="D13" s="49" t="s">
        <v>52</v>
      </c>
      <c r="E13" s="461">
        <f>'2.m.kiadási ei'!F13</f>
        <v>0</v>
      </c>
    </row>
    <row r="14" spans="1:5">
      <c r="A14" s="369" t="s">
        <v>234</v>
      </c>
      <c r="B14" s="295"/>
      <c r="C14" s="51"/>
      <c r="D14" s="49" t="s">
        <v>53</v>
      </c>
      <c r="E14" s="461"/>
    </row>
    <row r="15" spans="1:5">
      <c r="A15" s="369" t="s">
        <v>235</v>
      </c>
      <c r="B15" s="52"/>
      <c r="C15" s="50"/>
      <c r="D15" s="49" t="s">
        <v>174</v>
      </c>
      <c r="E15" s="461">
        <f>'2.m.kiadási ei'!F15</f>
        <v>3600</v>
      </c>
    </row>
    <row r="16" spans="1:5">
      <c r="A16" s="394" t="s">
        <v>236</v>
      </c>
      <c r="B16" s="295"/>
      <c r="C16" s="50"/>
      <c r="D16" s="52" t="s">
        <v>175</v>
      </c>
      <c r="E16" s="461">
        <f>'2.m.kiadási ei'!F22</f>
        <v>2889</v>
      </c>
    </row>
    <row r="17" spans="1:8">
      <c r="A17" s="389" t="s">
        <v>237</v>
      </c>
      <c r="B17" s="52"/>
      <c r="C17" s="50"/>
      <c r="D17" s="302"/>
      <c r="E17" s="461"/>
    </row>
    <row r="18" spans="1:8">
      <c r="A18" s="389" t="s">
        <v>238</v>
      </c>
      <c r="B18" s="52"/>
      <c r="C18" s="50"/>
      <c r="D18" s="52"/>
      <c r="E18" s="461"/>
    </row>
    <row r="19" spans="1:8" ht="6" customHeight="1" thickBot="1">
      <c r="A19" s="395"/>
      <c r="B19" s="880"/>
      <c r="C19" s="862"/>
      <c r="D19" s="880"/>
      <c r="E19" s="863"/>
    </row>
    <row r="20" spans="1:8" ht="13.5" thickBot="1">
      <c r="A20" s="454" t="s">
        <v>239</v>
      </c>
      <c r="B20" s="883" t="s">
        <v>54</v>
      </c>
      <c r="C20" s="884">
        <f>SUM(C9:C18)</f>
        <v>71315</v>
      </c>
      <c r="D20" s="883" t="s">
        <v>55</v>
      </c>
      <c r="E20" s="885">
        <f>E9+E10+E11+E13+E14+E15+E16+E17+E18</f>
        <v>89734</v>
      </c>
    </row>
    <row r="21" spans="1:8" ht="6.75" customHeight="1" thickBot="1">
      <c r="A21" s="399"/>
      <c r="B21" s="881"/>
      <c r="C21" s="882"/>
      <c r="D21" s="881"/>
      <c r="E21" s="882"/>
    </row>
    <row r="22" spans="1:8" ht="14.25" customHeight="1" thickBot="1">
      <c r="A22" s="872" t="s">
        <v>240</v>
      </c>
      <c r="B22" s="457" t="s">
        <v>217</v>
      </c>
      <c r="C22" s="659"/>
      <c r="D22" s="296"/>
      <c r="E22" s="659"/>
    </row>
    <row r="23" spans="1:8" ht="12.75" customHeight="1">
      <c r="A23" s="393" t="s">
        <v>241</v>
      </c>
      <c r="B23" s="658" t="s">
        <v>56</v>
      </c>
      <c r="C23" s="660">
        <v>20959</v>
      </c>
      <c r="D23" s="662" t="s">
        <v>176</v>
      </c>
      <c r="E23" s="660">
        <f>'2.m.kiadási ei'!F46</f>
        <v>0</v>
      </c>
    </row>
    <row r="24" spans="1:8" ht="12.75" customHeight="1">
      <c r="A24" s="390" t="s">
        <v>242</v>
      </c>
      <c r="B24" s="469" t="s">
        <v>218</v>
      </c>
      <c r="C24" s="661"/>
      <c r="D24" s="663"/>
      <c r="E24" s="661"/>
    </row>
    <row r="25" spans="1:8" ht="12.75" customHeight="1">
      <c r="A25" s="390" t="s">
        <v>243</v>
      </c>
      <c r="B25" s="458" t="s">
        <v>219</v>
      </c>
      <c r="C25" s="661">
        <f>'10.m.bev.ei'!F49</f>
        <v>0</v>
      </c>
      <c r="D25" s="663"/>
      <c r="E25" s="661"/>
    </row>
    <row r="26" spans="1:8" ht="13.5" thickBot="1">
      <c r="A26" s="873" t="s">
        <v>244</v>
      </c>
      <c r="B26" s="874" t="s">
        <v>220</v>
      </c>
      <c r="C26" s="871"/>
      <c r="D26" s="875" t="s">
        <v>57</v>
      </c>
      <c r="E26" s="876">
        <f>'32.kölcsön áll.fizetési köt'!C12</f>
        <v>0</v>
      </c>
    </row>
    <row r="27" spans="1:8" ht="13.5" thickBot="1">
      <c r="A27" s="872" t="s">
        <v>245</v>
      </c>
      <c r="B27" s="877" t="s">
        <v>58</v>
      </c>
      <c r="C27" s="878">
        <f>C20+C26+C23</f>
        <v>92274</v>
      </c>
      <c r="D27" s="879" t="s">
        <v>59</v>
      </c>
      <c r="E27" s="878">
        <f>E20+E23+E26</f>
        <v>89734</v>
      </c>
      <c r="H27" s="81"/>
    </row>
    <row r="28" spans="1:8" ht="8.25" customHeight="1">
      <c r="B28" s="46"/>
      <c r="C28" s="46"/>
      <c r="D28" s="46"/>
      <c r="E28" s="46"/>
    </row>
    <row r="29" spans="1:8" ht="15.75">
      <c r="B29" s="1051" t="s">
        <v>60</v>
      </c>
      <c r="C29" s="1051"/>
      <c r="D29" s="1051"/>
      <c r="E29" s="1051"/>
    </row>
    <row r="30" spans="1:8" ht="9.75" customHeight="1">
      <c r="B30" s="46"/>
      <c r="C30" s="46"/>
      <c r="D30" s="46"/>
      <c r="E30" s="46"/>
    </row>
    <row r="31" spans="1:8" ht="13.5" thickBot="1">
      <c r="B31" s="46"/>
      <c r="C31" s="46"/>
      <c r="D31" s="1052" t="s">
        <v>4</v>
      </c>
      <c r="E31" s="1052"/>
    </row>
    <row r="32" spans="1:8" ht="13.5" thickBot="1">
      <c r="A32" s="1055" t="s">
        <v>224</v>
      </c>
      <c r="B32" s="1053" t="s">
        <v>32</v>
      </c>
      <c r="C32" s="1053"/>
      <c r="D32" s="1053" t="s">
        <v>47</v>
      </c>
      <c r="E32" s="1054"/>
    </row>
    <row r="33" spans="1:8" ht="19.5" customHeight="1" thickBot="1">
      <c r="A33" s="1056"/>
      <c r="B33" s="53" t="s">
        <v>42</v>
      </c>
      <c r="C33" s="54" t="s">
        <v>626</v>
      </c>
      <c r="D33" s="53" t="s">
        <v>42</v>
      </c>
      <c r="E33" s="475" t="s">
        <v>627</v>
      </c>
    </row>
    <row r="34" spans="1:8" ht="13.5" thickBot="1">
      <c r="A34" s="391" t="s">
        <v>225</v>
      </c>
      <c r="B34" s="420" t="s">
        <v>226</v>
      </c>
      <c r="C34" s="423" t="s">
        <v>227</v>
      </c>
      <c r="D34" s="423" t="s">
        <v>228</v>
      </c>
      <c r="E34" s="414" t="s">
        <v>248</v>
      </c>
    </row>
    <row r="35" spans="1:8">
      <c r="A35" s="394" t="s">
        <v>246</v>
      </c>
      <c r="B35" s="55" t="s">
        <v>61</v>
      </c>
      <c r="C35" s="51">
        <f>'10.m.bev.ei'!F30</f>
        <v>0</v>
      </c>
      <c r="D35" s="55" t="s">
        <v>62</v>
      </c>
      <c r="E35" s="461">
        <v>2540</v>
      </c>
    </row>
    <row r="36" spans="1:8">
      <c r="A36" s="394" t="s">
        <v>247</v>
      </c>
      <c r="B36" s="55" t="s">
        <v>221</v>
      </c>
      <c r="C36" s="50">
        <f>'10.m.bev.ei'!F35</f>
        <v>0</v>
      </c>
      <c r="D36" s="55" t="s">
        <v>63</v>
      </c>
      <c r="E36" s="461">
        <f>'2.m.kiadási ei'!F27</f>
        <v>20000</v>
      </c>
    </row>
    <row r="37" spans="1:8">
      <c r="A37" s="394" t="s">
        <v>249</v>
      </c>
      <c r="B37" s="464"/>
      <c r="C37" s="50"/>
      <c r="D37" s="56" t="s">
        <v>177</v>
      </c>
      <c r="E37" s="462">
        <f>'2.m.kiadási ei'!F28</f>
        <v>0</v>
      </c>
    </row>
    <row r="38" spans="1:8">
      <c r="A38" s="394" t="s">
        <v>250</v>
      </c>
      <c r="B38" s="56"/>
      <c r="C38" s="50"/>
      <c r="D38" s="56" t="s">
        <v>178</v>
      </c>
      <c r="E38" s="462">
        <f>'2.m.kiadási ei'!F36</f>
        <v>0</v>
      </c>
    </row>
    <row r="39" spans="1:8">
      <c r="A39" s="394" t="s">
        <v>251</v>
      </c>
      <c r="B39" s="56"/>
      <c r="C39" s="50"/>
      <c r="D39" s="56" t="s">
        <v>64</v>
      </c>
      <c r="E39" s="462">
        <f>-E13</f>
        <v>0</v>
      </c>
    </row>
    <row r="40" spans="1:8">
      <c r="A40" s="394" t="s">
        <v>252</v>
      </c>
      <c r="B40" s="56"/>
      <c r="C40" s="50"/>
      <c r="D40" s="56"/>
      <c r="E40" s="462"/>
    </row>
    <row r="41" spans="1:8">
      <c r="A41" s="394" t="s">
        <v>253</v>
      </c>
      <c r="B41" s="465"/>
      <c r="C41" s="50"/>
      <c r="D41" s="57"/>
      <c r="E41" s="462"/>
    </row>
    <row r="42" spans="1:8">
      <c r="A42" s="394" t="s">
        <v>254</v>
      </c>
      <c r="B42" s="56"/>
      <c r="C42" s="8"/>
      <c r="D42" s="52"/>
      <c r="E42" s="462"/>
    </row>
    <row r="43" spans="1:8" ht="15.75" customHeight="1" thickBot="1">
      <c r="A43" s="433" t="s">
        <v>255</v>
      </c>
      <c r="B43" s="465"/>
      <c r="C43" s="50"/>
      <c r="D43" s="56"/>
      <c r="E43" s="462"/>
    </row>
    <row r="44" spans="1:8" ht="13.5" thickBot="1">
      <c r="A44" s="352" t="s">
        <v>256</v>
      </c>
      <c r="B44" s="466" t="s">
        <v>65</v>
      </c>
      <c r="C44" s="58">
        <f>C35+C36+C37+C38+C39+C40+C42+C43</f>
        <v>0</v>
      </c>
      <c r="D44" s="59" t="s">
        <v>66</v>
      </c>
      <c r="E44" s="463">
        <f>E35+E36+E37+E38+E39+E40+E41+E42</f>
        <v>22540</v>
      </c>
    </row>
    <row r="45" spans="1:8">
      <c r="A45" s="394" t="s">
        <v>257</v>
      </c>
      <c r="B45" s="467" t="s">
        <v>217</v>
      </c>
      <c r="C45" s="298"/>
      <c r="D45" s="299"/>
      <c r="E45" s="476"/>
    </row>
    <row r="46" spans="1:8" ht="15" customHeight="1">
      <c r="A46" s="394" t="s">
        <v>258</v>
      </c>
      <c r="B46" s="468" t="s">
        <v>56</v>
      </c>
      <c r="C46" s="861">
        <v>20000</v>
      </c>
      <c r="D46" s="301" t="s">
        <v>179</v>
      </c>
      <c r="E46" s="477">
        <f>'2.m.kiadási ei'!F47</f>
        <v>0</v>
      </c>
    </row>
    <row r="47" spans="1:8" ht="15" customHeight="1">
      <c r="A47" s="394" t="s">
        <v>259</v>
      </c>
      <c r="B47" s="469" t="s">
        <v>218</v>
      </c>
      <c r="C47" s="303"/>
      <c r="D47" s="304"/>
      <c r="E47" s="478"/>
      <c r="H47" s="81"/>
    </row>
    <row r="48" spans="1:8" ht="15" customHeight="1">
      <c r="A48" s="394" t="s">
        <v>260</v>
      </c>
      <c r="B48" s="470" t="s">
        <v>219</v>
      </c>
      <c r="C48" s="300"/>
      <c r="D48" s="301"/>
      <c r="E48" s="477"/>
    </row>
    <row r="49" spans="1:5" ht="12" customHeight="1" thickBot="1">
      <c r="A49" s="433" t="s">
        <v>261</v>
      </c>
      <c r="B49" s="471" t="s">
        <v>222</v>
      </c>
      <c r="C49" s="60">
        <f>'32.kölcsön áll.fizetési köt'!J10</f>
        <v>0</v>
      </c>
      <c r="D49" s="297" t="s">
        <v>57</v>
      </c>
      <c r="E49" s="479">
        <f>'2.m.kiadási ei'!F49</f>
        <v>0</v>
      </c>
    </row>
    <row r="50" spans="1:5" ht="13.5" thickBot="1">
      <c r="A50" s="352" t="s">
        <v>262</v>
      </c>
      <c r="B50" s="466" t="s">
        <v>68</v>
      </c>
      <c r="C50" s="58">
        <f>SUM(C44:C49)</f>
        <v>20000</v>
      </c>
      <c r="D50" s="59" t="s">
        <v>69</v>
      </c>
      <c r="E50" s="463">
        <f>SUM(E44:E49)</f>
        <v>22540</v>
      </c>
    </row>
    <row r="51" spans="1:5" ht="7.5" customHeight="1" thickBot="1">
      <c r="A51" s="352"/>
      <c r="B51" s="472"/>
      <c r="C51" s="61"/>
      <c r="D51" s="62"/>
      <c r="E51" s="867"/>
    </row>
    <row r="52" spans="1:5" ht="15.75" customHeight="1">
      <c r="A52" s="394" t="s">
        <v>263</v>
      </c>
      <c r="B52" s="473" t="s">
        <v>70</v>
      </c>
      <c r="C52" s="63">
        <f>C20+C44</f>
        <v>71315</v>
      </c>
      <c r="D52" s="864" t="s">
        <v>71</v>
      </c>
      <c r="E52" s="868">
        <f>E20+E44</f>
        <v>112274</v>
      </c>
    </row>
    <row r="53" spans="1:5">
      <c r="A53" s="389" t="s">
        <v>264</v>
      </c>
      <c r="B53" s="474" t="s">
        <v>72</v>
      </c>
      <c r="C53" s="63">
        <f>C23+C46</f>
        <v>40959</v>
      </c>
      <c r="D53" s="865" t="s">
        <v>180</v>
      </c>
      <c r="E53" s="869">
        <f>E46+E23</f>
        <v>0</v>
      </c>
    </row>
    <row r="54" spans="1:5">
      <c r="A54" s="389" t="s">
        <v>265</v>
      </c>
      <c r="B54" s="470" t="s">
        <v>219</v>
      </c>
      <c r="C54" s="63">
        <f>C25+C48</f>
        <v>0</v>
      </c>
      <c r="D54" s="865"/>
      <c r="E54" s="869"/>
    </row>
    <row r="55" spans="1:5">
      <c r="A55" s="389" t="s">
        <v>266</v>
      </c>
      <c r="B55" s="471" t="s">
        <v>222</v>
      </c>
      <c r="C55" s="64">
        <f>C26+C49</f>
        <v>0</v>
      </c>
      <c r="D55" s="866" t="s">
        <v>73</v>
      </c>
      <c r="E55" s="870">
        <f>E26+E49</f>
        <v>0</v>
      </c>
    </row>
    <row r="56" spans="1:5" ht="13.5" thickBot="1">
      <c r="A56" s="395" t="s">
        <v>267</v>
      </c>
      <c r="B56" s="33" t="s">
        <v>495</v>
      </c>
      <c r="C56" s="862">
        <v>26257</v>
      </c>
      <c r="D56" s="886" t="s">
        <v>495</v>
      </c>
      <c r="E56" s="871">
        <f>'2.m.kiadási ei'!F44</f>
        <v>26257</v>
      </c>
    </row>
    <row r="57" spans="1:5" ht="13.5" thickBot="1">
      <c r="A57" s="352">
        <v>39</v>
      </c>
      <c r="B57" s="877" t="s">
        <v>74</v>
      </c>
      <c r="C57" s="884">
        <f>SUM(C52:C56)</f>
        <v>138531</v>
      </c>
      <c r="D57" s="887" t="s">
        <v>75</v>
      </c>
      <c r="E57" s="878">
        <f>SUM(E52:E56)</f>
        <v>138531</v>
      </c>
    </row>
    <row r="58" spans="1:5">
      <c r="B58" s="1"/>
      <c r="C58" s="1"/>
      <c r="D58" s="1"/>
      <c r="E58" s="1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E30"/>
  <sheetViews>
    <sheetView workbookViewId="0">
      <selection activeCell="B2" sqref="B2"/>
    </sheetView>
  </sheetViews>
  <sheetFormatPr defaultRowHeight="12.75"/>
  <cols>
    <col min="1" max="1" width="4.85546875" customWidth="1"/>
    <col min="2" max="2" width="65.85546875" customWidth="1"/>
    <col min="3" max="3" width="17.28515625" customWidth="1"/>
  </cols>
  <sheetData>
    <row r="2" spans="1:5">
      <c r="A2" s="343"/>
      <c r="B2" s="1015" t="s">
        <v>665</v>
      </c>
      <c r="C2" s="343"/>
      <c r="D2" s="343"/>
      <c r="E2" s="343"/>
    </row>
    <row r="3" spans="1:5">
      <c r="A3" s="343"/>
      <c r="B3" s="343"/>
      <c r="C3" s="343"/>
      <c r="D3" s="343"/>
      <c r="E3" s="343"/>
    </row>
    <row r="4" spans="1:5" ht="15.75">
      <c r="B4" s="1036" t="s">
        <v>483</v>
      </c>
      <c r="C4" s="1036"/>
    </row>
    <row r="5" spans="1:5" ht="15.75">
      <c r="B5" s="106"/>
      <c r="C5" s="1"/>
    </row>
    <row r="6" spans="1:5" ht="13.5" thickBot="1">
      <c r="B6" s="1"/>
      <c r="C6" s="19" t="s">
        <v>17</v>
      </c>
    </row>
    <row r="7" spans="1:5" ht="15.75">
      <c r="A7" s="1043" t="s">
        <v>224</v>
      </c>
      <c r="B7" s="178" t="s">
        <v>18</v>
      </c>
      <c r="C7" s="173" t="s">
        <v>19</v>
      </c>
    </row>
    <row r="8" spans="1:5" ht="13.5" thickBot="1">
      <c r="A8" s="1044"/>
      <c r="B8" s="132"/>
      <c r="C8" s="174" t="s">
        <v>5</v>
      </c>
    </row>
    <row r="9" spans="1:5" ht="13.5" thickBot="1">
      <c r="A9" s="391" t="s">
        <v>225</v>
      </c>
      <c r="B9" s="411" t="s">
        <v>226</v>
      </c>
      <c r="C9" s="415" t="s">
        <v>227</v>
      </c>
    </row>
    <row r="10" spans="1:5">
      <c r="A10" s="375" t="s">
        <v>229</v>
      </c>
      <c r="B10" s="792" t="s">
        <v>402</v>
      </c>
      <c r="C10" s="795"/>
    </row>
    <row r="11" spans="1:5">
      <c r="A11" s="371" t="s">
        <v>230</v>
      </c>
      <c r="B11" s="174"/>
      <c r="C11" s="796"/>
    </row>
    <row r="12" spans="1:5">
      <c r="A12" s="371" t="s">
        <v>231</v>
      </c>
      <c r="B12" s="844" t="s">
        <v>484</v>
      </c>
      <c r="C12" s="534">
        <v>0</v>
      </c>
    </row>
    <row r="13" spans="1:5">
      <c r="A13" s="371" t="s">
        <v>232</v>
      </c>
      <c r="B13" s="129" t="s">
        <v>485</v>
      </c>
      <c r="C13" s="534"/>
    </row>
    <row r="14" spans="1:5">
      <c r="A14" s="371" t="s">
        <v>233</v>
      </c>
      <c r="B14" s="129" t="s">
        <v>584</v>
      </c>
      <c r="C14" s="988"/>
    </row>
    <row r="15" spans="1:5" ht="13.5" thickBot="1">
      <c r="A15" s="371" t="s">
        <v>234</v>
      </c>
      <c r="B15" s="307" t="s">
        <v>585</v>
      </c>
      <c r="C15" s="798"/>
    </row>
    <row r="16" spans="1:5" ht="26.25" thickBot="1">
      <c r="A16" s="371" t="s">
        <v>235</v>
      </c>
      <c r="B16" s="397" t="s">
        <v>412</v>
      </c>
      <c r="C16" s="797">
        <f>C12+C13</f>
        <v>0</v>
      </c>
    </row>
    <row r="17" spans="1:3">
      <c r="A17" s="371" t="s">
        <v>236</v>
      </c>
      <c r="B17" s="846"/>
      <c r="C17" s="849"/>
    </row>
    <row r="18" spans="1:3">
      <c r="A18" s="371" t="s">
        <v>237</v>
      </c>
      <c r="B18" s="156"/>
      <c r="C18" s="850"/>
    </row>
    <row r="19" spans="1:3">
      <c r="A19" s="371" t="s">
        <v>238</v>
      </c>
      <c r="B19" s="847" t="s">
        <v>406</v>
      </c>
      <c r="C19" s="850"/>
    </row>
    <row r="20" spans="1:3">
      <c r="A20" s="371" t="s">
        <v>239</v>
      </c>
      <c r="B20" s="156"/>
      <c r="C20" s="593"/>
    </row>
    <row r="21" spans="1:3">
      <c r="A21" s="371" t="s">
        <v>240</v>
      </c>
      <c r="B21" s="156" t="s">
        <v>486</v>
      </c>
      <c r="C21" s="593"/>
    </row>
    <row r="22" spans="1:3">
      <c r="A22" s="371" t="s">
        <v>241</v>
      </c>
      <c r="B22" s="848" t="s">
        <v>487</v>
      </c>
      <c r="C22" s="593"/>
    </row>
    <row r="23" spans="1:3">
      <c r="A23" s="371" t="s">
        <v>242</v>
      </c>
      <c r="B23" s="131" t="s">
        <v>488</v>
      </c>
      <c r="C23" s="948"/>
    </row>
    <row r="24" spans="1:3">
      <c r="A24" s="371" t="s">
        <v>243</v>
      </c>
      <c r="B24" s="131" t="s">
        <v>489</v>
      </c>
      <c r="C24" s="946"/>
    </row>
    <row r="25" spans="1:3">
      <c r="A25" s="371" t="s">
        <v>244</v>
      </c>
      <c r="B25" s="845" t="s">
        <v>490</v>
      </c>
      <c r="C25" s="946"/>
    </row>
    <row r="26" spans="1:3">
      <c r="A26" s="371" t="s">
        <v>245</v>
      </c>
      <c r="B26" s="6" t="s">
        <v>491</v>
      </c>
      <c r="C26" s="946"/>
    </row>
    <row r="27" spans="1:3" ht="13.5" thickBot="1">
      <c r="A27" s="371" t="s">
        <v>246</v>
      </c>
      <c r="B27" s="131" t="s">
        <v>492</v>
      </c>
      <c r="C27" s="947"/>
    </row>
    <row r="28" spans="1:3" ht="26.25" thickBot="1">
      <c r="A28" s="352" t="s">
        <v>247</v>
      </c>
      <c r="B28" s="397" t="s">
        <v>411</v>
      </c>
      <c r="C28" s="797">
        <f>C21+C22</f>
        <v>0</v>
      </c>
    </row>
    <row r="29" spans="1:3" ht="13.5" thickBot="1">
      <c r="A29" s="392" t="s">
        <v>249</v>
      </c>
      <c r="B29" s="195"/>
      <c r="C29" s="799"/>
    </row>
    <row r="30" spans="1:3" ht="13.5" thickBot="1">
      <c r="A30" s="352" t="s">
        <v>250</v>
      </c>
      <c r="B30" s="171" t="s">
        <v>410</v>
      </c>
      <c r="C30" s="797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workbookViewId="0"/>
  </sheetViews>
  <sheetFormatPr defaultRowHeight="12.75"/>
  <cols>
    <col min="1" max="1" width="6.5703125" customWidth="1"/>
    <col min="2" max="2" width="55.42578125" customWidth="1"/>
    <col min="3" max="3" width="22.85546875" customWidth="1"/>
  </cols>
  <sheetData>
    <row r="1" spans="1:5">
      <c r="A1" s="1015" t="s">
        <v>666</v>
      </c>
      <c r="B1" s="343"/>
      <c r="C1" s="343"/>
      <c r="D1" s="343"/>
      <c r="E1" s="343"/>
    </row>
    <row r="2" spans="1:5">
      <c r="B2" s="1"/>
      <c r="C2" s="1"/>
    </row>
    <row r="3" spans="1:5" ht="15.75">
      <c r="B3" s="1049" t="s">
        <v>557</v>
      </c>
      <c r="C3" s="1049"/>
    </row>
    <row r="4" spans="1:5" ht="15.75">
      <c r="B4" s="182"/>
      <c r="C4" s="182"/>
    </row>
    <row r="5" spans="1:5" ht="15.75">
      <c r="B5" s="182"/>
      <c r="C5" s="182"/>
    </row>
    <row r="6" spans="1:5" ht="13.5" thickBot="1">
      <c r="B6" s="1"/>
      <c r="C6" s="1"/>
    </row>
    <row r="7" spans="1:5" ht="26.25" thickBot="1">
      <c r="A7" s="388" t="s">
        <v>224</v>
      </c>
      <c r="B7" s="442" t="s">
        <v>558</v>
      </c>
      <c r="C7" s="447" t="s">
        <v>44</v>
      </c>
    </row>
    <row r="8" spans="1:5" ht="13.5" thickBot="1">
      <c r="A8" s="391" t="s">
        <v>225</v>
      </c>
      <c r="B8" s="411" t="s">
        <v>226</v>
      </c>
      <c r="C8" s="415" t="s">
        <v>227</v>
      </c>
    </row>
    <row r="9" spans="1:5" ht="15.75">
      <c r="A9" s="439" t="s">
        <v>229</v>
      </c>
      <c r="B9" s="185" t="s">
        <v>559</v>
      </c>
      <c r="C9" s="448">
        <v>1</v>
      </c>
    </row>
    <row r="10" spans="1:5" ht="15.75">
      <c r="A10" s="394" t="s">
        <v>230</v>
      </c>
      <c r="B10" s="185" t="s">
        <v>579</v>
      </c>
      <c r="C10" s="448">
        <v>1</v>
      </c>
    </row>
    <row r="11" spans="1:5" ht="15.75">
      <c r="A11" s="389" t="s">
        <v>231</v>
      </c>
      <c r="B11" s="185"/>
      <c r="C11" s="448"/>
    </row>
    <row r="12" spans="1:5" ht="15.75">
      <c r="A12" s="389" t="s">
        <v>232</v>
      </c>
      <c r="B12" s="185"/>
      <c r="C12" s="448"/>
    </row>
    <row r="13" spans="1:5" ht="15.75">
      <c r="A13" s="389" t="s">
        <v>233</v>
      </c>
      <c r="B13" s="185"/>
      <c r="C13" s="448"/>
    </row>
    <row r="14" spans="1:5" ht="15.75">
      <c r="A14" s="369" t="s">
        <v>234</v>
      </c>
      <c r="B14" s="185"/>
      <c r="C14" s="448"/>
    </row>
    <row r="15" spans="1:5" ht="16.5" thickBot="1">
      <c r="A15" s="371" t="s">
        <v>235</v>
      </c>
      <c r="B15" s="185"/>
      <c r="C15" s="448"/>
    </row>
    <row r="16" spans="1:5" ht="16.5" thickBot="1">
      <c r="A16" s="352" t="s">
        <v>236</v>
      </c>
      <c r="B16" s="450" t="s">
        <v>45</v>
      </c>
      <c r="C16" s="451">
        <f>SUM(C9:C15)</f>
        <v>2</v>
      </c>
    </row>
    <row r="17" spans="1:5" ht="15.75">
      <c r="B17" s="33"/>
      <c r="C17" s="186"/>
    </row>
    <row r="18" spans="1:5" ht="15.75">
      <c r="B18" s="33"/>
      <c r="C18" s="186"/>
    </row>
    <row r="19" spans="1:5">
      <c r="B19" s="1"/>
      <c r="C19" s="1"/>
    </row>
    <row r="20" spans="1:5">
      <c r="B20" s="1"/>
      <c r="C20" s="1"/>
    </row>
    <row r="21" spans="1:5">
      <c r="A21" s="343" t="s">
        <v>603</v>
      </c>
      <c r="B21" s="343"/>
      <c r="C21" s="343"/>
      <c r="D21" s="343"/>
      <c r="E21" s="343"/>
    </row>
    <row r="22" spans="1:5">
      <c r="B22" s="1"/>
      <c r="C22" s="1"/>
    </row>
    <row r="23" spans="1:5" ht="15.75">
      <c r="B23" s="1049" t="s">
        <v>173</v>
      </c>
      <c r="C23" s="1049"/>
    </row>
    <row r="24" spans="1:5" ht="15.75">
      <c r="B24" s="182"/>
      <c r="C24" s="182"/>
    </row>
    <row r="25" spans="1:5" ht="15.75">
      <c r="B25" s="182"/>
      <c r="C25" s="182"/>
    </row>
    <row r="26" spans="1:5" ht="13.5" thickBot="1">
      <c r="B26" s="1"/>
      <c r="C26" s="1"/>
    </row>
    <row r="27" spans="1:5" ht="26.25" thickBot="1">
      <c r="A27" s="388" t="s">
        <v>224</v>
      </c>
      <c r="B27" s="442" t="s">
        <v>43</v>
      </c>
      <c r="C27" s="447" t="s">
        <v>44</v>
      </c>
    </row>
    <row r="28" spans="1:5" ht="13.5" thickBot="1">
      <c r="A28" s="391" t="s">
        <v>225</v>
      </c>
      <c r="B28" s="411" t="s">
        <v>226</v>
      </c>
      <c r="C28" s="415" t="s">
        <v>227</v>
      </c>
    </row>
    <row r="29" spans="1:5" ht="15.75">
      <c r="A29" s="439" t="s">
        <v>229</v>
      </c>
      <c r="B29" s="185" t="s">
        <v>522</v>
      </c>
      <c r="C29" s="448">
        <v>9</v>
      </c>
    </row>
    <row r="30" spans="1:5" ht="15.75">
      <c r="A30" s="369" t="s">
        <v>230</v>
      </c>
      <c r="B30" s="185"/>
      <c r="C30" s="449"/>
    </row>
    <row r="31" spans="1:5" ht="15.75">
      <c r="A31" s="369" t="s">
        <v>231</v>
      </c>
      <c r="B31" s="185"/>
      <c r="C31" s="449"/>
    </row>
    <row r="32" spans="1:5" ht="15.75">
      <c r="A32" s="369" t="s">
        <v>232</v>
      </c>
      <c r="B32" s="185"/>
      <c r="C32" s="449"/>
    </row>
    <row r="33" spans="1:3" ht="15.75">
      <c r="A33" s="369" t="s">
        <v>233</v>
      </c>
      <c r="B33" s="185"/>
      <c r="C33" s="449"/>
    </row>
    <row r="34" spans="1:3" ht="16.5" thickBot="1">
      <c r="A34" s="375" t="s">
        <v>234</v>
      </c>
      <c r="B34" s="185"/>
      <c r="C34" s="449"/>
    </row>
    <row r="35" spans="1:3" ht="16.5" thickBot="1">
      <c r="A35" s="352" t="s">
        <v>235</v>
      </c>
      <c r="B35" s="450" t="s">
        <v>339</v>
      </c>
      <c r="C35" s="451">
        <f>SUM(C29:C34)</f>
        <v>9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sqref="A1:F1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016" t="s">
        <v>667</v>
      </c>
      <c r="B1" s="1040"/>
      <c r="C1" s="1040"/>
      <c r="D1" s="1040"/>
      <c r="E1" s="1040"/>
      <c r="F1" s="1040"/>
    </row>
    <row r="2" spans="1:13">
      <c r="A2" s="1059" t="s">
        <v>347</v>
      </c>
      <c r="B2" s="1059"/>
      <c r="C2" s="1059"/>
      <c r="D2" s="1059"/>
      <c r="E2" s="1059"/>
      <c r="F2" s="1059"/>
      <c r="G2" s="1059"/>
      <c r="H2" s="1059"/>
      <c r="I2" s="1059"/>
      <c r="J2" s="1059"/>
      <c r="K2" s="1059"/>
      <c r="L2" s="1059"/>
      <c r="M2" s="1059"/>
    </row>
    <row r="3" spans="1:13" ht="13.5" thickBot="1">
      <c r="A3" s="1"/>
      <c r="B3" s="1057" t="s">
        <v>34</v>
      </c>
      <c r="C3" s="1058"/>
      <c r="D3" s="1058"/>
      <c r="E3" s="1058"/>
      <c r="F3" s="1058"/>
      <c r="G3" s="1058"/>
      <c r="H3" s="1058"/>
      <c r="I3" s="1058"/>
      <c r="J3" s="1058"/>
      <c r="K3" s="1058"/>
      <c r="L3" s="1058"/>
      <c r="M3" s="1058"/>
    </row>
    <row r="4" spans="1:13" ht="38.25">
      <c r="A4" s="169" t="s">
        <v>3</v>
      </c>
      <c r="B4" s="711" t="s">
        <v>604</v>
      </c>
      <c r="C4" s="711" t="s">
        <v>314</v>
      </c>
      <c r="D4" s="711" t="s">
        <v>315</v>
      </c>
      <c r="E4" s="711" t="s">
        <v>316</v>
      </c>
      <c r="F4" s="711" t="s">
        <v>317</v>
      </c>
      <c r="G4" s="711" t="s">
        <v>318</v>
      </c>
      <c r="H4" s="711" t="s">
        <v>319</v>
      </c>
      <c r="I4" s="711" t="s">
        <v>554</v>
      </c>
      <c r="J4" s="711" t="s">
        <v>591</v>
      </c>
      <c r="K4" s="711" t="s">
        <v>605</v>
      </c>
      <c r="L4" s="582" t="s">
        <v>592</v>
      </c>
      <c r="M4" s="583" t="s">
        <v>16</v>
      </c>
    </row>
    <row r="5" spans="1:13" ht="17.25" customHeight="1">
      <c r="A5" s="584" t="s">
        <v>320</v>
      </c>
      <c r="B5" s="709">
        <v>1837</v>
      </c>
      <c r="C5" s="709">
        <f>B5*1.005</f>
        <v>1846.1849999999997</v>
      </c>
      <c r="D5" s="709">
        <f t="shared" ref="D5:K5" si="0">C5*1.005</f>
        <v>1855.4159249999996</v>
      </c>
      <c r="E5" s="709">
        <f t="shared" si="0"/>
        <v>1864.6930046249993</v>
      </c>
      <c r="F5" s="709">
        <f t="shared" si="0"/>
        <v>1874.016469648124</v>
      </c>
      <c r="G5" s="709">
        <f t="shared" si="0"/>
        <v>1883.3865519963645</v>
      </c>
      <c r="H5" s="709">
        <f t="shared" si="0"/>
        <v>1892.8034847563461</v>
      </c>
      <c r="I5" s="709">
        <f t="shared" si="0"/>
        <v>1902.2675021801276</v>
      </c>
      <c r="J5" s="709">
        <f t="shared" si="0"/>
        <v>1911.778839691028</v>
      </c>
      <c r="K5" s="709">
        <f t="shared" si="0"/>
        <v>1921.3377338894829</v>
      </c>
      <c r="L5" s="709">
        <v>0</v>
      </c>
      <c r="M5" s="714">
        <f>SUM(B5:L5)</f>
        <v>18788.884511786469</v>
      </c>
    </row>
    <row r="6" spans="1:13" ht="24.75" customHeight="1">
      <c r="A6" s="584" t="s">
        <v>321</v>
      </c>
      <c r="B6" s="709">
        <v>1386</v>
      </c>
      <c r="C6" s="709">
        <f>B6*1.05</f>
        <v>1455.3</v>
      </c>
      <c r="D6" s="709">
        <f t="shared" ref="D6:K6" si="1">C6*1.05</f>
        <v>1528.0650000000001</v>
      </c>
      <c r="E6" s="709">
        <f t="shared" si="1"/>
        <v>1604.4682500000001</v>
      </c>
      <c r="F6" s="709">
        <f t="shared" si="1"/>
        <v>1684.6916625000001</v>
      </c>
      <c r="G6" s="709">
        <f t="shared" si="1"/>
        <v>1768.9262456250001</v>
      </c>
      <c r="H6" s="709">
        <f t="shared" si="1"/>
        <v>1857.3725579062502</v>
      </c>
      <c r="I6" s="709">
        <f t="shared" si="1"/>
        <v>1950.2411858015628</v>
      </c>
      <c r="J6" s="709">
        <f t="shared" si="1"/>
        <v>2047.753245091641</v>
      </c>
      <c r="K6" s="709">
        <f t="shared" si="1"/>
        <v>2150.1409073462232</v>
      </c>
      <c r="L6" s="709">
        <v>0</v>
      </c>
      <c r="M6" s="714">
        <f t="shared" ref="M6:M12" si="2">SUM(B6:L6)</f>
        <v>17432.959054270676</v>
      </c>
    </row>
    <row r="7" spans="1:13" ht="25.5" customHeight="1">
      <c r="A7" s="584" t="s">
        <v>322</v>
      </c>
      <c r="B7" s="709"/>
      <c r="C7" s="709"/>
      <c r="D7" s="709"/>
      <c r="E7" s="709"/>
      <c r="F7" s="709"/>
      <c r="G7" s="709"/>
      <c r="H7" s="709"/>
      <c r="I7" s="709"/>
      <c r="J7" s="709"/>
      <c r="K7" s="709"/>
      <c r="L7" s="709"/>
      <c r="M7" s="714">
        <f t="shared" si="2"/>
        <v>0</v>
      </c>
    </row>
    <row r="8" spans="1:13" ht="49.5" customHeight="1">
      <c r="A8" s="584" t="s">
        <v>323</v>
      </c>
      <c r="B8" s="709"/>
      <c r="C8" s="709"/>
      <c r="D8" s="709"/>
      <c r="E8" s="709"/>
      <c r="F8" s="709"/>
      <c r="G8" s="709"/>
      <c r="H8" s="709"/>
      <c r="I8" s="709"/>
      <c r="J8" s="709"/>
      <c r="K8" s="709"/>
      <c r="L8" s="709"/>
      <c r="M8" s="714">
        <f t="shared" si="2"/>
        <v>0</v>
      </c>
    </row>
    <row r="9" spans="1:13" ht="18.75" customHeight="1">
      <c r="A9" s="584" t="s">
        <v>324</v>
      </c>
      <c r="B9" s="709">
        <f>'11-12-13.m.intézm.adó.közht.bev'!C27</f>
        <v>0</v>
      </c>
      <c r="C9" s="709">
        <f>B9*1.005</f>
        <v>0</v>
      </c>
      <c r="D9" s="709">
        <f t="shared" ref="D9:K9" si="3">C9*1.005</f>
        <v>0</v>
      </c>
      <c r="E9" s="709">
        <f t="shared" si="3"/>
        <v>0</v>
      </c>
      <c r="F9" s="709">
        <f t="shared" si="3"/>
        <v>0</v>
      </c>
      <c r="G9" s="709">
        <f t="shared" si="3"/>
        <v>0</v>
      </c>
      <c r="H9" s="709">
        <f t="shared" si="3"/>
        <v>0</v>
      </c>
      <c r="I9" s="709">
        <f t="shared" si="3"/>
        <v>0</v>
      </c>
      <c r="J9" s="709">
        <f t="shared" si="3"/>
        <v>0</v>
      </c>
      <c r="K9" s="709">
        <f t="shared" si="3"/>
        <v>0</v>
      </c>
      <c r="L9" s="709"/>
      <c r="M9" s="714">
        <f t="shared" si="2"/>
        <v>0</v>
      </c>
    </row>
    <row r="10" spans="1:13" ht="25.5" customHeight="1" thickBot="1">
      <c r="A10" s="584" t="s">
        <v>325</v>
      </c>
      <c r="B10" s="709"/>
      <c r="C10" s="709"/>
      <c r="D10" s="709"/>
      <c r="E10" s="709"/>
      <c r="F10" s="709"/>
      <c r="G10" s="709"/>
      <c r="H10" s="709"/>
      <c r="I10" s="709"/>
      <c r="J10" s="709"/>
      <c r="K10" s="709"/>
      <c r="L10" s="709"/>
      <c r="M10" s="714">
        <f t="shared" si="2"/>
        <v>0</v>
      </c>
    </row>
    <row r="11" spans="1:13" ht="18" customHeight="1" thickBot="1">
      <c r="A11" s="580" t="s">
        <v>326</v>
      </c>
      <c r="B11" s="139">
        <f t="shared" ref="B11:L11" si="4">SUM(B5:B10)</f>
        <v>3223</v>
      </c>
      <c r="C11" s="139">
        <f t="shared" si="4"/>
        <v>3301.4849999999997</v>
      </c>
      <c r="D11" s="139">
        <f t="shared" si="4"/>
        <v>3383.4809249999998</v>
      </c>
      <c r="E11" s="139">
        <f t="shared" si="4"/>
        <v>3469.1612546249994</v>
      </c>
      <c r="F11" s="139">
        <f t="shared" si="4"/>
        <v>3558.7081321481242</v>
      </c>
      <c r="G11" s="139">
        <f t="shared" si="4"/>
        <v>3652.3127976213646</v>
      </c>
      <c r="H11" s="139">
        <f t="shared" si="4"/>
        <v>3750.176042662596</v>
      </c>
      <c r="I11" s="139">
        <f t="shared" si="4"/>
        <v>3852.5086879816904</v>
      </c>
      <c r="J11" s="139">
        <f t="shared" si="4"/>
        <v>3959.5320847826688</v>
      </c>
      <c r="K11" s="139">
        <f t="shared" si="4"/>
        <v>4071.4786412357062</v>
      </c>
      <c r="L11" s="139">
        <f t="shared" si="4"/>
        <v>0</v>
      </c>
      <c r="M11" s="712">
        <f t="shared" si="2"/>
        <v>36221.843566057156</v>
      </c>
    </row>
    <row r="12" spans="1:13" ht="16.5" customHeight="1">
      <c r="A12" s="585" t="s">
        <v>327</v>
      </c>
      <c r="B12" s="573">
        <f>B11/2</f>
        <v>1611.5</v>
      </c>
      <c r="C12" s="573">
        <f t="shared" ref="C12:L12" si="5">C11/2</f>
        <v>1650.7424999999998</v>
      </c>
      <c r="D12" s="573">
        <f t="shared" si="5"/>
        <v>1691.7404624999999</v>
      </c>
      <c r="E12" s="573">
        <f t="shared" si="5"/>
        <v>1734.5806273124997</v>
      </c>
      <c r="F12" s="573">
        <f t="shared" si="5"/>
        <v>1779.3540660740621</v>
      </c>
      <c r="G12" s="573">
        <f t="shared" si="5"/>
        <v>1826.1563988106823</v>
      </c>
      <c r="H12" s="573">
        <f t="shared" si="5"/>
        <v>1875.088021331298</v>
      </c>
      <c r="I12" s="573">
        <f t="shared" si="5"/>
        <v>1926.2543439908452</v>
      </c>
      <c r="J12" s="573">
        <f t="shared" si="5"/>
        <v>1979.7660423913344</v>
      </c>
      <c r="K12" s="573">
        <f t="shared" si="5"/>
        <v>2035.7393206178531</v>
      </c>
      <c r="L12" s="573">
        <f t="shared" si="5"/>
        <v>0</v>
      </c>
      <c r="M12" s="713">
        <f t="shared" si="2"/>
        <v>18110.921783028578</v>
      </c>
    </row>
    <row r="13" spans="1:13" ht="33.75" customHeight="1">
      <c r="A13" s="586" t="s">
        <v>328</v>
      </c>
      <c r="B13" s="710">
        <v>0</v>
      </c>
      <c r="C13" s="710">
        <v>0</v>
      </c>
      <c r="D13" s="710">
        <v>0</v>
      </c>
      <c r="E13" s="710">
        <v>0</v>
      </c>
      <c r="F13" s="710">
        <v>0</v>
      </c>
      <c r="G13" s="710">
        <v>0</v>
      </c>
      <c r="H13" s="710">
        <v>0</v>
      </c>
      <c r="I13" s="710">
        <v>0</v>
      </c>
      <c r="J13" s="710">
        <v>0</v>
      </c>
      <c r="K13" s="710">
        <v>0</v>
      </c>
      <c r="L13" s="710">
        <v>0</v>
      </c>
      <c r="M13" s="666">
        <v>0</v>
      </c>
    </row>
    <row r="14" spans="1:13" ht="25.5" customHeight="1">
      <c r="A14" s="584" t="s">
        <v>329</v>
      </c>
      <c r="B14" s="709">
        <v>0</v>
      </c>
      <c r="C14" s="709">
        <v>0</v>
      </c>
      <c r="D14" s="709">
        <v>0</v>
      </c>
      <c r="E14" s="709">
        <v>0</v>
      </c>
      <c r="F14" s="709">
        <v>0</v>
      </c>
      <c r="G14" s="709">
        <v>0</v>
      </c>
      <c r="H14" s="709">
        <v>0</v>
      </c>
      <c r="I14" s="709">
        <v>0</v>
      </c>
      <c r="J14" s="709">
        <v>0</v>
      </c>
      <c r="K14" s="709">
        <v>0</v>
      </c>
      <c r="L14" s="709">
        <v>0</v>
      </c>
      <c r="M14" s="705">
        <v>0</v>
      </c>
    </row>
    <row r="15" spans="1:13" ht="16.5" customHeight="1">
      <c r="A15" s="584" t="s">
        <v>330</v>
      </c>
      <c r="B15" s="709"/>
      <c r="C15" s="709"/>
      <c r="D15" s="709"/>
      <c r="E15" s="709"/>
      <c r="F15" s="709"/>
      <c r="G15" s="709"/>
      <c r="H15" s="709"/>
      <c r="I15" s="709"/>
      <c r="J15" s="709"/>
      <c r="K15" s="709"/>
      <c r="L15" s="709"/>
      <c r="M15" s="705"/>
    </row>
    <row r="16" spans="1:13" ht="24.75" customHeight="1">
      <c r="A16" s="584" t="s">
        <v>331</v>
      </c>
      <c r="B16" s="709"/>
      <c r="C16" s="709"/>
      <c r="D16" s="709"/>
      <c r="E16" s="709"/>
      <c r="F16" s="709"/>
      <c r="G16" s="709"/>
      <c r="H16" s="709"/>
      <c r="I16" s="709"/>
      <c r="J16" s="709"/>
      <c r="K16" s="709"/>
      <c r="L16" s="709"/>
      <c r="M16" s="705"/>
    </row>
    <row r="17" spans="1:13" ht="33" customHeight="1">
      <c r="A17" s="584" t="s">
        <v>332</v>
      </c>
      <c r="B17" s="709"/>
      <c r="C17" s="709"/>
      <c r="D17" s="709"/>
      <c r="E17" s="709"/>
      <c r="F17" s="709"/>
      <c r="G17" s="709"/>
      <c r="H17" s="709"/>
      <c r="I17" s="709"/>
      <c r="J17" s="709"/>
      <c r="K17" s="709"/>
      <c r="L17" s="709"/>
      <c r="M17" s="705"/>
    </row>
    <row r="18" spans="1:13" ht="51" customHeight="1">
      <c r="A18" s="584" t="s">
        <v>333</v>
      </c>
      <c r="B18" s="709"/>
      <c r="C18" s="709"/>
      <c r="D18" s="709"/>
      <c r="E18" s="709"/>
      <c r="F18" s="709"/>
      <c r="G18" s="709"/>
      <c r="H18" s="709"/>
      <c r="I18" s="709"/>
      <c r="J18" s="709"/>
      <c r="K18" s="709"/>
      <c r="L18" s="709"/>
      <c r="M18" s="705"/>
    </row>
    <row r="19" spans="1:13" ht="26.25" customHeight="1" thickBot="1">
      <c r="A19" s="587" t="s">
        <v>334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6">
        <f>SUM(B19:L19)</f>
        <v>0</v>
      </c>
    </row>
    <row r="20" spans="1:13" ht="24.75" customHeight="1" thickBot="1">
      <c r="A20" s="581" t="s">
        <v>335</v>
      </c>
      <c r="B20" s="574">
        <f>SUM(B13:B19)</f>
        <v>0</v>
      </c>
      <c r="C20" s="574">
        <f t="shared" ref="C20:L20" si="6">SUM(C13:C19)</f>
        <v>0</v>
      </c>
      <c r="D20" s="574">
        <f t="shared" si="6"/>
        <v>0</v>
      </c>
      <c r="E20" s="574">
        <f t="shared" si="6"/>
        <v>0</v>
      </c>
      <c r="F20" s="574">
        <f t="shared" si="6"/>
        <v>0</v>
      </c>
      <c r="G20" s="574">
        <f t="shared" si="6"/>
        <v>0</v>
      </c>
      <c r="H20" s="574">
        <f t="shared" si="6"/>
        <v>0</v>
      </c>
      <c r="I20" s="574">
        <f t="shared" si="6"/>
        <v>0</v>
      </c>
      <c r="J20" s="574">
        <f t="shared" si="6"/>
        <v>0</v>
      </c>
      <c r="K20" s="574">
        <f t="shared" si="6"/>
        <v>0</v>
      </c>
      <c r="L20" s="574">
        <f t="shared" si="6"/>
        <v>0</v>
      </c>
      <c r="M20" s="575">
        <f>SUM(B20:L20)</f>
        <v>0</v>
      </c>
    </row>
    <row r="21" spans="1:13" ht="38.25" customHeight="1" thickBot="1">
      <c r="A21" s="580" t="s">
        <v>336</v>
      </c>
      <c r="B21" s="139">
        <f>B12-B20</f>
        <v>1611.5</v>
      </c>
      <c r="C21" s="139">
        <f t="shared" ref="C21:M21" si="7">C12-C20</f>
        <v>1650.7424999999998</v>
      </c>
      <c r="D21" s="139">
        <f t="shared" si="7"/>
        <v>1691.7404624999999</v>
      </c>
      <c r="E21" s="139">
        <f t="shared" si="7"/>
        <v>1734.5806273124997</v>
      </c>
      <c r="F21" s="139">
        <f t="shared" si="7"/>
        <v>1779.3540660740621</v>
      </c>
      <c r="G21" s="139">
        <f t="shared" si="7"/>
        <v>1826.1563988106823</v>
      </c>
      <c r="H21" s="139">
        <f t="shared" si="7"/>
        <v>1875.088021331298</v>
      </c>
      <c r="I21" s="139">
        <f t="shared" si="7"/>
        <v>1926.2543439908452</v>
      </c>
      <c r="J21" s="139">
        <f t="shared" si="7"/>
        <v>1979.7660423913344</v>
      </c>
      <c r="K21" s="139">
        <f t="shared" si="7"/>
        <v>2035.7393206178531</v>
      </c>
      <c r="L21" s="139">
        <f t="shared" si="7"/>
        <v>0</v>
      </c>
      <c r="M21" s="712">
        <f t="shared" si="7"/>
        <v>18110.921783028578</v>
      </c>
    </row>
    <row r="22" spans="1:13">
      <c r="A22" s="1" t="s">
        <v>337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8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3"/>
  <sheetViews>
    <sheetView workbookViewId="0">
      <selection sqref="A1:E1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4" width="12.28515625" customWidth="1"/>
    <col min="5" max="5" width="12.140625" customWidth="1"/>
    <col min="6" max="6" width="12.28515625" customWidth="1"/>
  </cols>
  <sheetData>
    <row r="1" spans="1:6">
      <c r="A1" s="1016" t="s">
        <v>650</v>
      </c>
      <c r="B1" s="1016"/>
      <c r="C1" s="1016"/>
      <c r="D1" s="1016"/>
      <c r="E1" s="1016"/>
    </row>
    <row r="2" spans="1:6">
      <c r="A2" s="343"/>
      <c r="B2" s="343"/>
      <c r="C2" s="343"/>
      <c r="D2" s="343"/>
      <c r="E2" s="343"/>
    </row>
    <row r="3" spans="1:6" ht="15.75">
      <c r="B3" s="1036" t="s">
        <v>638</v>
      </c>
      <c r="C3" s="1036"/>
      <c r="D3" s="1036"/>
      <c r="E3" s="1036"/>
      <c r="F3" s="1037"/>
    </row>
    <row r="4" spans="1:6" ht="15.75">
      <c r="B4" s="18"/>
      <c r="C4" s="18"/>
      <c r="D4" s="18"/>
      <c r="E4" s="18"/>
      <c r="F4" s="12"/>
    </row>
    <row r="5" spans="1:6" ht="12.75" customHeight="1" thickBot="1">
      <c r="B5" s="106"/>
      <c r="C5" s="17"/>
      <c r="D5" s="1"/>
      <c r="E5" s="19"/>
      <c r="F5" s="19" t="s">
        <v>4</v>
      </c>
    </row>
    <row r="6" spans="1:6">
      <c r="A6" s="1027" t="s">
        <v>224</v>
      </c>
      <c r="B6" s="1034" t="s">
        <v>12</v>
      </c>
      <c r="C6" s="1029" t="s">
        <v>306</v>
      </c>
      <c r="D6" s="1031" t="s">
        <v>313</v>
      </c>
      <c r="E6" s="1031"/>
      <c r="F6" s="1025" t="s">
        <v>307</v>
      </c>
    </row>
    <row r="7" spans="1:6" ht="27" customHeight="1" thickBot="1">
      <c r="A7" s="1028"/>
      <c r="B7" s="1035"/>
      <c r="C7" s="1030"/>
      <c r="D7" s="1032"/>
      <c r="E7" s="1033"/>
      <c r="F7" s="1026"/>
    </row>
    <row r="8" spans="1:6" s="272" customFormat="1" ht="9.75" customHeight="1">
      <c r="A8" s="551" t="s">
        <v>225</v>
      </c>
      <c r="B8" s="552" t="s">
        <v>226</v>
      </c>
      <c r="C8" s="553" t="s">
        <v>227</v>
      </c>
      <c r="D8" s="554" t="s">
        <v>228</v>
      </c>
      <c r="E8" s="774" t="s">
        <v>248</v>
      </c>
      <c r="F8" s="774" t="s">
        <v>273</v>
      </c>
    </row>
    <row r="9" spans="1:6">
      <c r="A9" s="331" t="s">
        <v>229</v>
      </c>
      <c r="B9" s="338" t="s">
        <v>150</v>
      </c>
      <c r="C9" s="24"/>
      <c r="D9" s="33"/>
      <c r="E9" s="775"/>
      <c r="F9" s="146"/>
    </row>
    <row r="10" spans="1:6">
      <c r="A10" s="330" t="s">
        <v>230</v>
      </c>
      <c r="B10" s="188" t="s">
        <v>6</v>
      </c>
      <c r="C10" s="8">
        <f>'4.m. intézm. kiadás'!F9</f>
        <v>23966</v>
      </c>
      <c r="D10" s="28">
        <f>'3.m.kiadási ei cofog'!E246</f>
        <v>6875</v>
      </c>
      <c r="E10" s="176">
        <v>0</v>
      </c>
      <c r="F10" s="146">
        <f t="shared" ref="F10:F22" si="0">E10+D10+C10</f>
        <v>30841</v>
      </c>
    </row>
    <row r="11" spans="1:6">
      <c r="A11" s="330" t="s">
        <v>231</v>
      </c>
      <c r="B11" s="203" t="s">
        <v>7</v>
      </c>
      <c r="C11" s="8">
        <f>'4.m. intézm. kiadás'!F10</f>
        <v>6276</v>
      </c>
      <c r="D11" s="28">
        <f>'3.m.kiadási ei cofog'!E247</f>
        <v>1598</v>
      </c>
      <c r="E11" s="176">
        <v>0</v>
      </c>
      <c r="F11" s="146">
        <f t="shared" si="0"/>
        <v>7874</v>
      </c>
    </row>
    <row r="12" spans="1:6" ht="12.75" customHeight="1">
      <c r="A12" s="330" t="s">
        <v>232</v>
      </c>
      <c r="B12" s="203" t="s">
        <v>8</v>
      </c>
      <c r="C12" s="8">
        <f>'4.m. intézm. kiadás'!F11</f>
        <v>22146</v>
      </c>
      <c r="D12" s="28">
        <f>'3.m.kiadási ei cofog'!E248</f>
        <v>22384</v>
      </c>
      <c r="E12" s="176">
        <v>0</v>
      </c>
      <c r="F12" s="146">
        <f t="shared" si="0"/>
        <v>44530</v>
      </c>
    </row>
    <row r="13" spans="1:6">
      <c r="A13" s="330" t="s">
        <v>233</v>
      </c>
      <c r="B13" s="203" t="s">
        <v>309</v>
      </c>
      <c r="C13" s="8">
        <f>'4.m. intézm. kiadás'!F12</f>
        <v>0</v>
      </c>
      <c r="D13" s="28">
        <f>'3.m.kiadási ei cofog'!E249</f>
        <v>0</v>
      </c>
      <c r="E13" s="176">
        <v>0</v>
      </c>
      <c r="F13" s="146">
        <f t="shared" si="0"/>
        <v>0</v>
      </c>
    </row>
    <row r="14" spans="1:6">
      <c r="A14" s="330" t="s">
        <v>234</v>
      </c>
      <c r="B14" s="203" t="s">
        <v>308</v>
      </c>
      <c r="C14" s="8">
        <f>'4.m. intézm. kiadás'!F13</f>
        <v>0</v>
      </c>
      <c r="D14" s="28">
        <f>'3.m.kiadási ei cofog'!E250</f>
        <v>0</v>
      </c>
      <c r="E14" s="176">
        <v>0</v>
      </c>
      <c r="F14" s="146">
        <f t="shared" si="0"/>
        <v>0</v>
      </c>
    </row>
    <row r="15" spans="1:6">
      <c r="A15" s="330" t="s">
        <v>235</v>
      </c>
      <c r="B15" s="203" t="s">
        <v>369</v>
      </c>
      <c r="C15" s="8">
        <f>C16+C17+C18+C19+C20+C21</f>
        <v>0</v>
      </c>
      <c r="D15" s="8">
        <v>3600</v>
      </c>
      <c r="E15" s="8">
        <v>0</v>
      </c>
      <c r="F15" s="8">
        <f>F16+F17+F18+F19+F20+F21</f>
        <v>3600</v>
      </c>
    </row>
    <row r="16" spans="1:6">
      <c r="A16" s="330" t="s">
        <v>236</v>
      </c>
      <c r="B16" s="203" t="s">
        <v>370</v>
      </c>
      <c r="C16" s="8">
        <f>'4.m. intézm. kiadás'!F15</f>
        <v>0</v>
      </c>
      <c r="D16" s="28">
        <f>'3.m.kiadási ei cofog'!E252</f>
        <v>3450</v>
      </c>
      <c r="E16" s="176">
        <v>0</v>
      </c>
      <c r="F16" s="146">
        <f t="shared" ref="F16:F21" si="1">SUM(C16:E16)</f>
        <v>3450</v>
      </c>
    </row>
    <row r="17" spans="1:6">
      <c r="A17" s="330" t="s">
        <v>237</v>
      </c>
      <c r="B17" s="203" t="s">
        <v>371</v>
      </c>
      <c r="C17" s="8">
        <f>'4.m. intézm. kiadás'!F16</f>
        <v>0</v>
      </c>
      <c r="D17" s="28">
        <f>'3.m.kiadási ei cofog'!E253</f>
        <v>0</v>
      </c>
      <c r="E17" s="176">
        <v>0</v>
      </c>
      <c r="F17" s="146">
        <f t="shared" si="1"/>
        <v>0</v>
      </c>
    </row>
    <row r="18" spans="1:6">
      <c r="A18" s="330" t="s">
        <v>238</v>
      </c>
      <c r="B18" s="203" t="s">
        <v>372</v>
      </c>
      <c r="C18" s="8">
        <f>'4.m. intézm. kiadás'!F17</f>
        <v>0</v>
      </c>
      <c r="D18" s="28">
        <f>'3.m.kiadási ei cofog'!E254</f>
        <v>0</v>
      </c>
      <c r="E18" s="176">
        <v>0</v>
      </c>
      <c r="F18" s="146">
        <f t="shared" si="1"/>
        <v>0</v>
      </c>
    </row>
    <row r="19" spans="1:6">
      <c r="A19" s="330" t="s">
        <v>239</v>
      </c>
      <c r="B19" s="339" t="s">
        <v>373</v>
      </c>
      <c r="C19" s="8">
        <f>'4.m. intézm. kiadás'!F18</f>
        <v>0</v>
      </c>
      <c r="D19" s="28">
        <f>'3.m.kiadási ei cofog'!E255</f>
        <v>150</v>
      </c>
      <c r="E19" s="176">
        <v>0</v>
      </c>
      <c r="F19" s="146">
        <f t="shared" si="1"/>
        <v>150</v>
      </c>
    </row>
    <row r="20" spans="1:6">
      <c r="A20" s="330" t="s">
        <v>240</v>
      </c>
      <c r="B20" s="755" t="s">
        <v>388</v>
      </c>
      <c r="C20" s="8">
        <f>'4.m. intézm. kiadás'!F19</f>
        <v>0</v>
      </c>
      <c r="D20" s="28">
        <f>'3.m.kiadási ei cofog'!E256</f>
        <v>0</v>
      </c>
      <c r="E20" s="176">
        <v>0</v>
      </c>
      <c r="F20" s="146">
        <f t="shared" si="1"/>
        <v>0</v>
      </c>
    </row>
    <row r="21" spans="1:6">
      <c r="A21" s="330" t="s">
        <v>241</v>
      </c>
      <c r="B21" s="756" t="s">
        <v>381</v>
      </c>
      <c r="C21" s="8">
        <f>'4.m. intézm. kiadás'!F20</f>
        <v>0</v>
      </c>
      <c r="D21" s="28">
        <v>0</v>
      </c>
      <c r="E21" s="176">
        <v>0</v>
      </c>
      <c r="F21" s="146">
        <f t="shared" si="1"/>
        <v>0</v>
      </c>
    </row>
    <row r="22" spans="1:6" ht="13.5" thickBot="1">
      <c r="A22" s="330" t="s">
        <v>242</v>
      </c>
      <c r="B22" s="205" t="s">
        <v>146</v>
      </c>
      <c r="C22" s="8">
        <f>'4.m. intézm. kiadás'!F21</f>
        <v>0</v>
      </c>
      <c r="D22" s="28">
        <f>'3.m.kiadási ei cofog'!E258</f>
        <v>2889</v>
      </c>
      <c r="E22" s="176">
        <v>0</v>
      </c>
      <c r="F22" s="146">
        <f t="shared" si="0"/>
        <v>2889</v>
      </c>
    </row>
    <row r="23" spans="1:6" ht="13.5" thickBot="1">
      <c r="A23" s="555" t="s">
        <v>243</v>
      </c>
      <c r="B23" s="556" t="s">
        <v>9</v>
      </c>
      <c r="C23" s="557">
        <f>C10+C11+C12+C13+C15+C22</f>
        <v>52388</v>
      </c>
      <c r="D23" s="558">
        <f>D10+D11+D12+D13+D15+D22</f>
        <v>37346</v>
      </c>
      <c r="E23" s="571">
        <f>E10+E11+E12+E13+E15+E22</f>
        <v>0</v>
      </c>
      <c r="F23" s="571">
        <f>SUM(C23:E23)</f>
        <v>89734</v>
      </c>
    </row>
    <row r="24" spans="1:6" ht="13.5" thickTop="1">
      <c r="A24" s="545"/>
      <c r="B24" s="338"/>
      <c r="C24" s="770"/>
      <c r="D24" s="745"/>
      <c r="E24" s="244"/>
      <c r="F24" s="154"/>
    </row>
    <row r="25" spans="1:6">
      <c r="A25" s="331" t="s">
        <v>244</v>
      </c>
      <c r="B25" s="340" t="s">
        <v>151</v>
      </c>
      <c r="C25" s="21"/>
      <c r="D25" s="26"/>
      <c r="E25" s="385"/>
      <c r="F25" s="149"/>
    </row>
    <row r="26" spans="1:6">
      <c r="A26" s="330" t="s">
        <v>245</v>
      </c>
      <c r="B26" s="203" t="s">
        <v>310</v>
      </c>
      <c r="C26" s="21">
        <v>1650</v>
      </c>
      <c r="D26" s="28">
        <f>'3.m.kiadási ei cofog'!E262</f>
        <v>890</v>
      </c>
      <c r="E26" s="176">
        <v>0</v>
      </c>
      <c r="F26" s="146">
        <f>E26+D26+C26</f>
        <v>2540</v>
      </c>
    </row>
    <row r="27" spans="1:6">
      <c r="A27" s="330" t="s">
        <v>244</v>
      </c>
      <c r="B27" s="203" t="s">
        <v>311</v>
      </c>
      <c r="C27" s="21">
        <f>'4.m. intézm. kiadás'!F26</f>
        <v>0</v>
      </c>
      <c r="D27" s="28">
        <v>20000</v>
      </c>
      <c r="E27" s="176">
        <v>0</v>
      </c>
      <c r="F27" s="146">
        <f t="shared" ref="F27:F37" si="2">E27+D27+C27</f>
        <v>20000</v>
      </c>
    </row>
    <row r="28" spans="1:6">
      <c r="A28" s="330" t="s">
        <v>245</v>
      </c>
      <c r="B28" s="203" t="s">
        <v>147</v>
      </c>
      <c r="C28" s="21">
        <f>'4.m. intézm. kiadás'!F27</f>
        <v>0</v>
      </c>
      <c r="D28" s="28">
        <f>D29+D30+D31+D32+D33+D34+D35</f>
        <v>0</v>
      </c>
      <c r="E28" s="176">
        <v>0</v>
      </c>
      <c r="F28" s="146">
        <f t="shared" si="2"/>
        <v>0</v>
      </c>
    </row>
    <row r="29" spans="1:6">
      <c r="A29" s="330" t="s">
        <v>246</v>
      </c>
      <c r="B29" s="339" t="s">
        <v>374</v>
      </c>
      <c r="C29" s="21">
        <f>'4.m. intézm. kiadás'!F28</f>
        <v>0</v>
      </c>
      <c r="D29" s="28">
        <f>'3.m.kiadási ei cofog'!E265</f>
        <v>0</v>
      </c>
      <c r="E29" s="176">
        <v>0</v>
      </c>
      <c r="F29" s="146">
        <f t="shared" si="2"/>
        <v>0</v>
      </c>
    </row>
    <row r="30" spans="1:6">
      <c r="A30" s="330" t="s">
        <v>247</v>
      </c>
      <c r="B30" s="339" t="s">
        <v>376</v>
      </c>
      <c r="C30" s="21"/>
      <c r="D30" s="28">
        <f>'3.m.kiadási ei cofog'!E266</f>
        <v>0</v>
      </c>
      <c r="E30" s="176">
        <v>0</v>
      </c>
      <c r="F30" s="146">
        <f t="shared" si="2"/>
        <v>0</v>
      </c>
    </row>
    <row r="31" spans="1:6">
      <c r="A31" s="330" t="s">
        <v>249</v>
      </c>
      <c r="B31" s="339" t="s">
        <v>375</v>
      </c>
      <c r="C31" s="21"/>
      <c r="D31" s="28">
        <f>'3.m.kiadási ei cofog'!E267</f>
        <v>0</v>
      </c>
      <c r="E31" s="176">
        <v>0</v>
      </c>
      <c r="F31" s="146">
        <f t="shared" si="2"/>
        <v>0</v>
      </c>
    </row>
    <row r="32" spans="1:6">
      <c r="A32" s="330" t="s">
        <v>250</v>
      </c>
      <c r="B32" s="339" t="s">
        <v>377</v>
      </c>
      <c r="C32" s="21">
        <f>'4.m. intézm. kiadás'!F29</f>
        <v>0</v>
      </c>
      <c r="D32" s="28">
        <f>'3.m.kiadási ei cofog'!E268</f>
        <v>0</v>
      </c>
      <c r="E32" s="176">
        <v>0</v>
      </c>
      <c r="F32" s="146">
        <f t="shared" si="2"/>
        <v>0</v>
      </c>
    </row>
    <row r="33" spans="1:6">
      <c r="A33" s="330" t="s">
        <v>251</v>
      </c>
      <c r="B33" s="755" t="s">
        <v>378</v>
      </c>
      <c r="C33" s="21"/>
      <c r="D33" s="28">
        <f>'3.m.kiadási ei cofog'!E269</f>
        <v>0</v>
      </c>
      <c r="E33" s="176">
        <v>0</v>
      </c>
      <c r="F33" s="146">
        <f t="shared" si="2"/>
        <v>0</v>
      </c>
    </row>
    <row r="34" spans="1:6">
      <c r="A34" s="330" t="s">
        <v>252</v>
      </c>
      <c r="B34" s="286" t="s">
        <v>379</v>
      </c>
      <c r="C34" s="21"/>
      <c r="D34" s="28">
        <f>'3.m.kiadási ei cofog'!E270</f>
        <v>0</v>
      </c>
      <c r="E34" s="176">
        <v>0</v>
      </c>
      <c r="F34" s="146">
        <f t="shared" si="2"/>
        <v>0</v>
      </c>
    </row>
    <row r="35" spans="1:6">
      <c r="A35" s="330" t="s">
        <v>253</v>
      </c>
      <c r="B35" s="756" t="s">
        <v>396</v>
      </c>
      <c r="C35" s="21"/>
      <c r="D35" s="28">
        <v>0</v>
      </c>
      <c r="E35" s="176">
        <v>0</v>
      </c>
      <c r="F35" s="146">
        <f t="shared" si="2"/>
        <v>0</v>
      </c>
    </row>
    <row r="36" spans="1:6" ht="12.75" customHeight="1">
      <c r="A36" s="330" t="s">
        <v>254</v>
      </c>
      <c r="B36" s="203" t="s">
        <v>382</v>
      </c>
      <c r="C36" s="21">
        <f>'4.m. intézm. kiadás'!F35</f>
        <v>0</v>
      </c>
      <c r="D36" s="28">
        <f>'3.m.kiadási ei cofog'!E272</f>
        <v>0</v>
      </c>
      <c r="E36" s="176">
        <v>0</v>
      </c>
      <c r="F36" s="146">
        <f t="shared" si="2"/>
        <v>0</v>
      </c>
    </row>
    <row r="37" spans="1:6" ht="13.5" thickBot="1">
      <c r="A37" s="330" t="s">
        <v>255</v>
      </c>
      <c r="B37" s="205" t="s">
        <v>149</v>
      </c>
      <c r="C37" s="21">
        <f>'4.m. intézm. kiadás'!F36</f>
        <v>0</v>
      </c>
      <c r="D37" s="28">
        <f>'3.m.kiadási ei cofog'!E273</f>
        <v>0</v>
      </c>
      <c r="E37" s="176">
        <v>0</v>
      </c>
      <c r="F37" s="146">
        <f t="shared" si="2"/>
        <v>0</v>
      </c>
    </row>
    <row r="38" spans="1:6" ht="13.5" thickBot="1">
      <c r="A38" s="555" t="s">
        <v>256</v>
      </c>
      <c r="B38" s="556" t="s">
        <v>10</v>
      </c>
      <c r="C38" s="557">
        <f>SUM(C26:C28)+C36+C37</f>
        <v>1650</v>
      </c>
      <c r="D38" s="558">
        <f>SUM(D26:D28)+D36+D37</f>
        <v>20890</v>
      </c>
      <c r="E38" s="571">
        <f>SUM(E26:E28)+E36+E37</f>
        <v>0</v>
      </c>
      <c r="F38" s="571">
        <f>SUM(C38:E38)</f>
        <v>22540</v>
      </c>
    </row>
    <row r="39" spans="1:6" ht="32.25" customHeight="1" thickTop="1" thickBot="1">
      <c r="A39" s="555" t="s">
        <v>257</v>
      </c>
      <c r="B39" s="560" t="s">
        <v>383</v>
      </c>
      <c r="C39" s="559">
        <f>C38+C23</f>
        <v>54038</v>
      </c>
      <c r="D39" s="559">
        <f>D38+D23</f>
        <v>58236</v>
      </c>
      <c r="E39" s="559">
        <f>E38+E23</f>
        <v>0</v>
      </c>
      <c r="F39" s="559">
        <f>F38+F23</f>
        <v>112274</v>
      </c>
    </row>
    <row r="40" spans="1:6" ht="14.25" customHeight="1" thickTop="1">
      <c r="A40" s="545"/>
      <c r="B40" s="771"/>
      <c r="C40" s="772"/>
      <c r="D40" s="628"/>
      <c r="E40" s="627"/>
      <c r="F40" s="627"/>
    </row>
    <row r="41" spans="1:6" ht="12.75" customHeight="1">
      <c r="A41" s="331" t="s">
        <v>305</v>
      </c>
      <c r="B41" s="431" t="s">
        <v>385</v>
      </c>
      <c r="C41" s="21"/>
      <c r="D41" s="26"/>
      <c r="E41" s="240"/>
      <c r="F41" s="149"/>
    </row>
    <row r="42" spans="1:6" s="14" customFormat="1">
      <c r="A42" s="330" t="s">
        <v>259</v>
      </c>
      <c r="B42" s="204" t="s">
        <v>384</v>
      </c>
      <c r="C42" s="21">
        <f>'4.m. intézm. kiadás'!F41</f>
        <v>0</v>
      </c>
      <c r="D42" s="28">
        <f>'3.m.kiadási ei cofog'!E278</f>
        <v>0</v>
      </c>
      <c r="E42" s="176">
        <v>0</v>
      </c>
      <c r="F42" s="146">
        <f>E42+D42+C42</f>
        <v>0</v>
      </c>
    </row>
    <row r="43" spans="1:6" s="14" customFormat="1">
      <c r="A43" s="330" t="s">
        <v>260</v>
      </c>
      <c r="B43" s="630" t="s">
        <v>389</v>
      </c>
      <c r="C43" s="21">
        <f>'4.m. intézm. kiadás'!F42</f>
        <v>0</v>
      </c>
      <c r="D43" s="28">
        <f>'3.m.kiadási ei cofog'!E279</f>
        <v>0</v>
      </c>
      <c r="E43" s="176">
        <v>0</v>
      </c>
      <c r="F43" s="146">
        <f t="shared" ref="F43:F49" si="3">E43+D43+C43</f>
        <v>0</v>
      </c>
    </row>
    <row r="44" spans="1:6" s="14" customFormat="1">
      <c r="A44" s="330" t="s">
        <v>261</v>
      </c>
      <c r="B44" s="630" t="s">
        <v>390</v>
      </c>
      <c r="C44" s="21">
        <f>'4.m. intézm. kiadás'!F43</f>
        <v>0</v>
      </c>
      <c r="D44" s="28">
        <f>'3.m.kiadási ei cofog'!E280</f>
        <v>26257</v>
      </c>
      <c r="E44" s="176">
        <v>0</v>
      </c>
      <c r="F44" s="146">
        <f t="shared" si="3"/>
        <v>26257</v>
      </c>
    </row>
    <row r="45" spans="1:6" s="14" customFormat="1">
      <c r="A45" s="330" t="s">
        <v>262</v>
      </c>
      <c r="B45" s="630" t="s">
        <v>391</v>
      </c>
      <c r="C45" s="21">
        <f>'4.m. intézm. kiadás'!F44</f>
        <v>0</v>
      </c>
      <c r="D45" s="28">
        <f>'3.m.kiadási ei cofog'!E281</f>
        <v>0</v>
      </c>
      <c r="E45" s="176">
        <v>0</v>
      </c>
      <c r="F45" s="146">
        <f t="shared" si="3"/>
        <v>0</v>
      </c>
    </row>
    <row r="46" spans="1:6">
      <c r="A46" s="330" t="s">
        <v>263</v>
      </c>
      <c r="B46" s="757" t="s">
        <v>392</v>
      </c>
      <c r="C46" s="21">
        <f>'4.m. intézm. kiadás'!F45</f>
        <v>0</v>
      </c>
      <c r="D46" s="28">
        <f>'3.m.kiadási ei cofog'!E282</f>
        <v>0</v>
      </c>
      <c r="E46" s="176">
        <v>0</v>
      </c>
      <c r="F46" s="146">
        <f t="shared" si="3"/>
        <v>0</v>
      </c>
    </row>
    <row r="47" spans="1:6">
      <c r="A47" s="330" t="s">
        <v>264</v>
      </c>
      <c r="B47" s="758" t="s">
        <v>393</v>
      </c>
      <c r="C47" s="21">
        <f>'4.m. intézm. kiadás'!F46</f>
        <v>0</v>
      </c>
      <c r="D47" s="28">
        <f>'3.m.kiadási ei cofog'!E283</f>
        <v>0</v>
      </c>
      <c r="E47" s="176">
        <v>0</v>
      </c>
      <c r="F47" s="146">
        <f t="shared" si="3"/>
        <v>0</v>
      </c>
    </row>
    <row r="48" spans="1:6">
      <c r="A48" s="330" t="s">
        <v>265</v>
      </c>
      <c r="B48" s="759" t="s">
        <v>394</v>
      </c>
      <c r="C48" s="21">
        <f>'4.m. intézm. kiadás'!F47</f>
        <v>0</v>
      </c>
      <c r="D48" s="28">
        <f>'3.m.kiadási ei cofog'!E284</f>
        <v>0</v>
      </c>
      <c r="E48" s="176">
        <v>0</v>
      </c>
      <c r="F48" s="146">
        <f t="shared" si="3"/>
        <v>0</v>
      </c>
    </row>
    <row r="49" spans="1:6" s="14" customFormat="1" ht="13.5" thickBot="1">
      <c r="A49" s="330" t="s">
        <v>266</v>
      </c>
      <c r="B49" s="341" t="s">
        <v>395</v>
      </c>
      <c r="C49" s="21">
        <f>'4.m. intézm. kiadás'!F48</f>
        <v>0</v>
      </c>
      <c r="D49" s="28">
        <f>'3.m.kiadási ei cofog'!E285</f>
        <v>0</v>
      </c>
      <c r="E49" s="176">
        <v>0</v>
      </c>
      <c r="F49" s="146">
        <f t="shared" si="3"/>
        <v>0</v>
      </c>
    </row>
    <row r="50" spans="1:6" s="14" customFormat="1" ht="13.5" thickBot="1">
      <c r="A50" s="352" t="s">
        <v>267</v>
      </c>
      <c r="B50" s="290" t="s">
        <v>386</v>
      </c>
      <c r="C50" s="108">
        <f>SUM(C42:C49)</f>
        <v>0</v>
      </c>
      <c r="D50" s="108">
        <f>SUM(D42:D49)</f>
        <v>26257</v>
      </c>
      <c r="E50" s="108">
        <v>0</v>
      </c>
      <c r="F50" s="108">
        <f>SUM(F42:F49)</f>
        <v>26257</v>
      </c>
    </row>
    <row r="51" spans="1:6" s="14" customFormat="1">
      <c r="A51" s="545"/>
      <c r="B51" s="41"/>
      <c r="C51" s="770"/>
      <c r="D51" s="213"/>
      <c r="E51" s="244"/>
      <c r="F51" s="154"/>
    </row>
    <row r="52" spans="1:6" ht="18.75" customHeight="1" thickBot="1">
      <c r="A52" s="572" t="s">
        <v>268</v>
      </c>
      <c r="B52" s="760" t="s">
        <v>387</v>
      </c>
      <c r="C52" s="761">
        <f>C39+C50</f>
        <v>54038</v>
      </c>
      <c r="D52" s="773">
        <f>D39+D50</f>
        <v>84493</v>
      </c>
      <c r="E52" s="776">
        <f>E39+E50</f>
        <v>0</v>
      </c>
      <c r="F52" s="776">
        <f>F39+F50</f>
        <v>138531</v>
      </c>
    </row>
    <row r="53" spans="1:6" ht="13.5" thickTop="1">
      <c r="B53" s="1"/>
      <c r="C53" s="1"/>
      <c r="D53" s="1"/>
      <c r="E53" s="1"/>
    </row>
    <row r="54" spans="1:6">
      <c r="B54" s="1"/>
      <c r="C54" s="1"/>
      <c r="D54" s="1"/>
      <c r="E54" s="1"/>
    </row>
    <row r="55" spans="1:6">
      <c r="B55" s="1"/>
      <c r="C55" s="1"/>
      <c r="D55" s="1"/>
      <c r="E55" s="1"/>
    </row>
    <row r="56" spans="1:6">
      <c r="B56" s="1"/>
      <c r="C56" s="1"/>
      <c r="D56" s="1"/>
      <c r="E56" s="1"/>
    </row>
    <row r="57" spans="1:6">
      <c r="B57" s="1"/>
      <c r="C57" s="1"/>
      <c r="D57" s="1"/>
      <c r="E57" s="1"/>
    </row>
    <row r="58" spans="1:6">
      <c r="B58" s="1"/>
      <c r="C58" s="1"/>
      <c r="D58" s="1"/>
      <c r="E58" s="1"/>
    </row>
    <row r="59" spans="1:6">
      <c r="B59" s="1"/>
      <c r="C59" s="1"/>
      <c r="D59" s="1"/>
      <c r="E59" s="1"/>
    </row>
    <row r="60" spans="1:6">
      <c r="B60" s="1"/>
      <c r="C60" s="1"/>
      <c r="D60" s="1"/>
      <c r="E60" s="1"/>
    </row>
    <row r="61" spans="1:6">
      <c r="B61" s="1"/>
      <c r="C61" s="1"/>
      <c r="D61" s="1"/>
      <c r="E61" s="1"/>
    </row>
    <row r="62" spans="1:6">
      <c r="B62" s="1"/>
      <c r="C62" s="1"/>
      <c r="D62" s="1"/>
      <c r="E62" s="1"/>
    </row>
    <row r="63" spans="1:6">
      <c r="B63" s="1"/>
      <c r="C63" s="1"/>
      <c r="D63" s="1"/>
      <c r="E63" s="1"/>
    </row>
    <row r="64" spans="1:6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2:5">
      <c r="B81" s="1"/>
      <c r="C81" s="1"/>
      <c r="D81" s="1"/>
      <c r="E81" s="1"/>
    </row>
    <row r="82" spans="2:5">
      <c r="B82" s="1"/>
      <c r="C82" s="1"/>
      <c r="D82" s="1"/>
      <c r="E82" s="1"/>
    </row>
    <row r="83" spans="2:5">
      <c r="B83" s="1"/>
      <c r="C83" s="1"/>
      <c r="D83" s="1"/>
      <c r="E83" s="1"/>
    </row>
    <row r="84" spans="2:5">
      <c r="B84" s="1"/>
      <c r="C84" s="1"/>
      <c r="D84" s="1"/>
      <c r="E84" s="1"/>
    </row>
    <row r="85" spans="2:5">
      <c r="B85" s="1"/>
      <c r="C85" s="1"/>
      <c r="D85" s="1"/>
      <c r="E85" s="1"/>
    </row>
    <row r="86" spans="2:5">
      <c r="B86" s="1"/>
      <c r="C86" s="1"/>
      <c r="D86" s="1"/>
      <c r="E86" s="1"/>
    </row>
    <row r="87" spans="2:5">
      <c r="B87" s="1"/>
      <c r="C87" s="1"/>
      <c r="D87" s="1"/>
      <c r="E87" s="1"/>
    </row>
    <row r="88" spans="2:5">
      <c r="B88" s="1"/>
      <c r="C88" s="1"/>
      <c r="D88" s="1"/>
      <c r="E88" s="1"/>
    </row>
    <row r="89" spans="2:5">
      <c r="B89" s="1"/>
      <c r="C89" s="1"/>
      <c r="D89" s="1"/>
      <c r="E89" s="1"/>
    </row>
    <row r="90" spans="2:5">
      <c r="B90" s="1"/>
      <c r="C90" s="1"/>
      <c r="D90" s="1"/>
      <c r="E90" s="1"/>
    </row>
    <row r="91" spans="2:5">
      <c r="B91" s="1"/>
      <c r="C91" s="1"/>
      <c r="D91" s="1"/>
      <c r="E91" s="1"/>
    </row>
    <row r="92" spans="2:5">
      <c r="B92" s="1"/>
      <c r="C92" s="1"/>
      <c r="D92" s="1"/>
      <c r="E92" s="1"/>
    </row>
    <row r="93" spans="2:5">
      <c r="B93" s="1"/>
      <c r="C93" s="1"/>
      <c r="D93" s="1"/>
      <c r="E93" s="1"/>
    </row>
    <row r="94" spans="2:5">
      <c r="B94" s="1"/>
      <c r="C94" s="1"/>
      <c r="D94" s="1"/>
      <c r="E94" s="1"/>
    </row>
    <row r="95" spans="2:5">
      <c r="B95" s="1"/>
      <c r="C95" s="1"/>
      <c r="D95" s="1"/>
      <c r="E95" s="1"/>
    </row>
    <row r="96" spans="2:5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</sheetData>
  <mergeCells count="8">
    <mergeCell ref="F6:F7"/>
    <mergeCell ref="A6:A7"/>
    <mergeCell ref="A1:E1"/>
    <mergeCell ref="C6:C7"/>
    <mergeCell ref="D6:D7"/>
    <mergeCell ref="E6:E7"/>
    <mergeCell ref="B6:B7"/>
    <mergeCell ref="B3:F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A3" sqref="A3:F3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1016" t="s">
        <v>668</v>
      </c>
      <c r="B3" s="1040"/>
      <c r="C3" s="1040"/>
      <c r="D3" s="1040"/>
      <c r="E3" s="1040"/>
      <c r="F3" s="1040"/>
      <c r="G3" s="1"/>
      <c r="H3" s="1"/>
      <c r="I3" s="189"/>
      <c r="J3" s="189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45" t="s">
        <v>76</v>
      </c>
      <c r="C6" s="1062"/>
      <c r="D6" s="1062"/>
      <c r="E6" s="1062"/>
      <c r="F6" s="1062"/>
      <c r="G6" s="1062"/>
      <c r="H6" s="1062"/>
      <c r="I6" s="1062"/>
      <c r="J6" s="1062"/>
      <c r="K6" s="1"/>
    </row>
    <row r="7" spans="1:11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43" t="s">
        <v>224</v>
      </c>
      <c r="B10" s="190" t="s">
        <v>77</v>
      </c>
      <c r="C10" s="1064" t="s">
        <v>181</v>
      </c>
      <c r="D10" s="1065"/>
      <c r="E10" s="1066" t="s">
        <v>182</v>
      </c>
      <c r="F10" s="1065"/>
      <c r="G10" s="1067" t="s">
        <v>183</v>
      </c>
      <c r="H10" s="1065"/>
      <c r="I10" s="1066" t="s">
        <v>184</v>
      </c>
      <c r="J10" s="1064"/>
      <c r="K10" s="1060" t="s">
        <v>56</v>
      </c>
    </row>
    <row r="11" spans="1:11" ht="13.5" thickBot="1">
      <c r="A11" s="1063"/>
      <c r="B11" s="192"/>
      <c r="C11" s="191" t="s">
        <v>78</v>
      </c>
      <c r="D11" s="193" t="s">
        <v>79</v>
      </c>
      <c r="E11" s="193" t="s">
        <v>185</v>
      </c>
      <c r="F11" s="193" t="s">
        <v>186</v>
      </c>
      <c r="G11" s="194" t="s">
        <v>187</v>
      </c>
      <c r="H11" s="194" t="s">
        <v>186</v>
      </c>
      <c r="I11" s="193" t="s">
        <v>188</v>
      </c>
      <c r="J11" s="191" t="s">
        <v>189</v>
      </c>
      <c r="K11" s="1061"/>
    </row>
    <row r="12" spans="1:11" ht="13.5" thickBot="1">
      <c r="A12" s="432" t="s">
        <v>225</v>
      </c>
      <c r="B12" s="391" t="s">
        <v>226</v>
      </c>
      <c r="C12" s="391" t="s">
        <v>227</v>
      </c>
      <c r="D12" s="990" t="s">
        <v>228</v>
      </c>
      <c r="E12" s="391" t="s">
        <v>248</v>
      </c>
      <c r="F12" s="391" t="s">
        <v>273</v>
      </c>
      <c r="G12" s="391" t="s">
        <v>274</v>
      </c>
      <c r="H12" s="391" t="s">
        <v>281</v>
      </c>
      <c r="I12" s="391" t="s">
        <v>282</v>
      </c>
      <c r="J12" s="191" t="s">
        <v>283</v>
      </c>
      <c r="K12" s="193" t="s">
        <v>286</v>
      </c>
    </row>
    <row r="13" spans="1:11">
      <c r="A13" s="439" t="s">
        <v>229</v>
      </c>
      <c r="B13" s="195" t="s">
        <v>80</v>
      </c>
      <c r="C13" s="149">
        <v>43453</v>
      </c>
      <c r="D13" s="989">
        <v>25520</v>
      </c>
      <c r="E13" s="155"/>
      <c r="F13" s="149"/>
      <c r="G13" s="154"/>
      <c r="H13" s="27"/>
      <c r="I13" s="154"/>
      <c r="J13" s="505"/>
      <c r="K13" s="149"/>
    </row>
    <row r="14" spans="1:11">
      <c r="A14" s="394" t="s">
        <v>230</v>
      </c>
      <c r="B14" s="195" t="s">
        <v>81</v>
      </c>
      <c r="C14" s="149">
        <v>12280</v>
      </c>
      <c r="D14" s="142">
        <v>8279</v>
      </c>
      <c r="E14" s="155"/>
      <c r="F14" s="149"/>
      <c r="G14" s="146"/>
      <c r="H14" s="111"/>
      <c r="I14" s="146"/>
      <c r="J14" s="309"/>
      <c r="K14" s="146"/>
    </row>
    <row r="15" spans="1:11">
      <c r="A15" s="330" t="s">
        <v>231</v>
      </c>
      <c r="B15" s="195" t="s">
        <v>82</v>
      </c>
      <c r="C15" s="149">
        <v>15279</v>
      </c>
      <c r="D15" s="142">
        <v>8280</v>
      </c>
      <c r="E15" s="155"/>
      <c r="F15" s="149"/>
      <c r="G15" s="154"/>
      <c r="H15" s="27"/>
      <c r="I15" s="154"/>
      <c r="J15" s="227"/>
      <c r="K15" s="146"/>
    </row>
    <row r="16" spans="1:11">
      <c r="A16" s="330" t="s">
        <v>232</v>
      </c>
      <c r="B16" s="195" t="s">
        <v>83</v>
      </c>
      <c r="C16" s="149">
        <v>8280</v>
      </c>
      <c r="D16" s="142">
        <v>8279</v>
      </c>
      <c r="E16" s="155"/>
      <c r="F16" s="149"/>
      <c r="G16" s="146"/>
      <c r="H16" s="111"/>
      <c r="I16" s="146"/>
      <c r="J16" s="309"/>
      <c r="K16" s="146"/>
    </row>
    <row r="17" spans="1:11">
      <c r="A17" s="330" t="s">
        <v>233</v>
      </c>
      <c r="B17" s="195" t="s">
        <v>84</v>
      </c>
      <c r="C17" s="149">
        <v>8279</v>
      </c>
      <c r="D17" s="142">
        <v>18280</v>
      </c>
      <c r="E17" s="155"/>
      <c r="F17" s="149"/>
      <c r="G17" s="154"/>
      <c r="H17" s="27"/>
      <c r="I17" s="154"/>
      <c r="J17" s="227"/>
      <c r="K17" s="146"/>
    </row>
    <row r="18" spans="1:11">
      <c r="A18" s="330" t="s">
        <v>234</v>
      </c>
      <c r="B18" s="195" t="s">
        <v>85</v>
      </c>
      <c r="C18" s="155">
        <v>8280</v>
      </c>
      <c r="D18" s="149">
        <v>10984</v>
      </c>
      <c r="E18" s="155"/>
      <c r="F18" s="149"/>
      <c r="G18" s="146"/>
      <c r="H18" s="111"/>
      <c r="I18" s="146"/>
      <c r="J18" s="309"/>
      <c r="K18" s="146"/>
    </row>
    <row r="19" spans="1:11">
      <c r="A19" s="330" t="s">
        <v>235</v>
      </c>
      <c r="B19" s="195" t="s">
        <v>86</v>
      </c>
      <c r="C19" s="146">
        <v>3279</v>
      </c>
      <c r="D19" s="149">
        <v>7975</v>
      </c>
      <c r="E19" s="155"/>
      <c r="F19" s="149"/>
      <c r="G19" s="154"/>
      <c r="H19" s="27"/>
      <c r="I19" s="154"/>
      <c r="J19" s="227"/>
      <c r="K19" s="146"/>
    </row>
    <row r="20" spans="1:11">
      <c r="A20" s="330" t="s">
        <v>236</v>
      </c>
      <c r="B20" s="846" t="s">
        <v>87</v>
      </c>
      <c r="C20" s="709">
        <v>8280</v>
      </c>
      <c r="D20" s="142">
        <v>11915</v>
      </c>
      <c r="E20" s="155"/>
      <c r="F20" s="149"/>
      <c r="G20" s="146"/>
      <c r="H20" s="111"/>
      <c r="I20" s="146"/>
      <c r="J20" s="309"/>
      <c r="K20" s="146"/>
    </row>
    <row r="21" spans="1:11">
      <c r="A21" s="330" t="s">
        <v>237</v>
      </c>
      <c r="B21" s="195" t="s">
        <v>88</v>
      </c>
      <c r="C21" s="155">
        <v>13279</v>
      </c>
      <c r="D21" s="149">
        <v>10534</v>
      </c>
      <c r="E21" s="155"/>
      <c r="F21" s="149"/>
      <c r="G21" s="154"/>
      <c r="H21" s="27"/>
      <c r="I21" s="154"/>
      <c r="J21" s="227"/>
      <c r="K21" s="146"/>
    </row>
    <row r="22" spans="1:11">
      <c r="A22" s="330" t="s">
        <v>238</v>
      </c>
      <c r="B22" s="195" t="s">
        <v>89</v>
      </c>
      <c r="C22" s="155">
        <v>8280</v>
      </c>
      <c r="D22" s="149">
        <v>8637</v>
      </c>
      <c r="E22" s="155"/>
      <c r="F22" s="149"/>
      <c r="G22" s="146"/>
      <c r="H22" s="506"/>
      <c r="I22" s="146"/>
      <c r="J22" s="507"/>
      <c r="K22" s="146"/>
    </row>
    <row r="23" spans="1:11">
      <c r="A23" s="330" t="s">
        <v>239</v>
      </c>
      <c r="B23" s="195" t="s">
        <v>90</v>
      </c>
      <c r="C23" s="155">
        <v>4279</v>
      </c>
      <c r="D23" s="149">
        <v>10424</v>
      </c>
      <c r="E23" s="155"/>
      <c r="F23" s="149"/>
      <c r="G23" s="146"/>
      <c r="H23" s="111"/>
      <c r="I23" s="146"/>
      <c r="J23" s="309"/>
      <c r="K23" s="146"/>
    </row>
    <row r="24" spans="1:11" ht="13.5" thickBot="1">
      <c r="A24" s="378" t="s">
        <v>240</v>
      </c>
      <c r="B24" s="130" t="s">
        <v>91</v>
      </c>
      <c r="C24" s="155">
        <v>5283</v>
      </c>
      <c r="D24" s="430">
        <v>9424</v>
      </c>
      <c r="E24" s="155"/>
      <c r="F24" s="430"/>
      <c r="G24" s="154"/>
      <c r="H24" s="27"/>
      <c r="I24" s="154"/>
      <c r="J24" s="227"/>
      <c r="K24" s="151"/>
    </row>
    <row r="25" spans="1:11" ht="13.5" thickBot="1">
      <c r="A25" s="352" t="s">
        <v>241</v>
      </c>
      <c r="B25" s="171" t="s">
        <v>16</v>
      </c>
      <c r="C25" s="239">
        <f>SUM(C13:C24)</f>
        <v>138531</v>
      </c>
      <c r="D25" s="153">
        <f t="shared" ref="D25:I25" si="0">SUM(D13:D24)</f>
        <v>138531</v>
      </c>
      <c r="E25" s="239">
        <f t="shared" si="0"/>
        <v>0</v>
      </c>
      <c r="F25" s="153">
        <f t="shared" si="0"/>
        <v>0</v>
      </c>
      <c r="G25" s="239">
        <f t="shared" si="0"/>
        <v>0</v>
      </c>
      <c r="H25" s="153">
        <f t="shared" si="0"/>
        <v>0</v>
      </c>
      <c r="I25" s="239">
        <f t="shared" si="0"/>
        <v>0</v>
      </c>
      <c r="J25" s="232">
        <f>SUM(J13:J24)</f>
        <v>0</v>
      </c>
      <c r="K25" s="153">
        <f>SUM(K13:K24)</f>
        <v>0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sqref="A1:F1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1016" t="s">
        <v>669</v>
      </c>
      <c r="B1" s="1040"/>
      <c r="C1" s="1040"/>
      <c r="D1" s="1040"/>
      <c r="E1" s="1040"/>
      <c r="F1" s="1040"/>
      <c r="G1" s="1068"/>
      <c r="H1" s="1068"/>
      <c r="I1" s="1068"/>
      <c r="J1" s="1068"/>
      <c r="K1" s="1068"/>
      <c r="L1" s="1068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068" t="s">
        <v>583</v>
      </c>
      <c r="C3" s="1068"/>
      <c r="D3" s="1068"/>
      <c r="E3" s="1068"/>
      <c r="F3" s="1068"/>
      <c r="G3" s="1068"/>
      <c r="H3" s="1068"/>
      <c r="I3" s="1068"/>
      <c r="J3" s="1068"/>
      <c r="K3" s="1068"/>
      <c r="L3" s="1068"/>
    </row>
    <row r="4" spans="1:12">
      <c r="B4" s="1068" t="s">
        <v>92</v>
      </c>
      <c r="C4" s="1068"/>
      <c r="D4" s="1068"/>
      <c r="E4" s="1068"/>
      <c r="F4" s="1068"/>
      <c r="G4" s="1068"/>
      <c r="H4" s="1068"/>
      <c r="I4" s="1068"/>
      <c r="J4" s="1068"/>
      <c r="K4" s="1068"/>
      <c r="L4" s="1068"/>
    </row>
    <row r="5" spans="1:12" ht="13.5" thickBot="1">
      <c r="B5" s="87"/>
      <c r="C5" s="87"/>
      <c r="D5" s="87"/>
      <c r="E5" s="87"/>
      <c r="F5" s="87"/>
      <c r="G5" s="87"/>
      <c r="H5" s="87"/>
      <c r="I5" s="87"/>
      <c r="J5" s="87"/>
      <c r="K5" s="87"/>
      <c r="L5" s="87" t="s">
        <v>93</v>
      </c>
    </row>
    <row r="6" spans="1:12" ht="13.5" thickBot="1">
      <c r="A6" s="1043" t="s">
        <v>224</v>
      </c>
      <c r="B6" s="1069" t="s">
        <v>94</v>
      </c>
      <c r="C6" s="1070" t="s">
        <v>95</v>
      </c>
      <c r="D6" s="1070"/>
      <c r="E6" s="1071" t="s">
        <v>96</v>
      </c>
      <c r="F6" s="1071"/>
      <c r="G6" s="1071"/>
      <c r="H6" s="1071"/>
      <c r="I6" s="1071"/>
      <c r="J6" s="1071"/>
      <c r="K6" s="1071"/>
      <c r="L6" s="1072" t="s">
        <v>97</v>
      </c>
    </row>
    <row r="7" spans="1:12" ht="33.75" customHeight="1" thickBot="1">
      <c r="A7" s="1063"/>
      <c r="B7" s="1069"/>
      <c r="C7" s="293" t="s">
        <v>98</v>
      </c>
      <c r="D7" s="293" t="s">
        <v>99</v>
      </c>
      <c r="E7" s="293"/>
      <c r="F7" s="294"/>
      <c r="G7" s="294"/>
      <c r="H7" s="294"/>
      <c r="I7" s="294"/>
      <c r="J7" s="294"/>
      <c r="K7" s="294"/>
      <c r="L7" s="1072"/>
    </row>
    <row r="8" spans="1:12" ht="14.25" customHeight="1" thickBot="1">
      <c r="A8" s="432" t="s">
        <v>284</v>
      </c>
      <c r="B8" s="432" t="s">
        <v>285</v>
      </c>
      <c r="C8" s="432" t="s">
        <v>227</v>
      </c>
      <c r="D8" s="432" t="s">
        <v>228</v>
      </c>
      <c r="E8" s="432" t="s">
        <v>248</v>
      </c>
      <c r="F8" s="432" t="s">
        <v>273</v>
      </c>
      <c r="G8" s="432" t="s">
        <v>274</v>
      </c>
      <c r="H8" s="432" t="s">
        <v>286</v>
      </c>
      <c r="I8" s="432" t="s">
        <v>282</v>
      </c>
      <c r="J8" s="432" t="s">
        <v>283</v>
      </c>
      <c r="K8" s="432" t="s">
        <v>286</v>
      </c>
      <c r="L8" s="432" t="s">
        <v>287</v>
      </c>
    </row>
    <row r="9" spans="1:12" ht="43.5" customHeight="1">
      <c r="A9" s="438" t="s">
        <v>229</v>
      </c>
      <c r="B9" s="483" t="s">
        <v>606</v>
      </c>
      <c r="C9" s="68">
        <v>0</v>
      </c>
      <c r="D9" s="69">
        <v>0</v>
      </c>
      <c r="E9" s="69"/>
      <c r="F9" s="69"/>
      <c r="G9" s="691"/>
      <c r="H9" s="692"/>
      <c r="I9" s="692"/>
      <c r="J9" s="692"/>
      <c r="K9" s="692"/>
      <c r="L9" s="692">
        <f>SUM(C9:K9)</f>
        <v>0</v>
      </c>
    </row>
    <row r="10" spans="1:12" ht="28.5" customHeight="1">
      <c r="A10" s="331" t="s">
        <v>230</v>
      </c>
      <c r="B10" s="484" t="s">
        <v>607</v>
      </c>
      <c r="C10" s="71">
        <v>0</v>
      </c>
      <c r="D10" s="71">
        <v>0</v>
      </c>
      <c r="E10" s="71"/>
      <c r="F10" s="71"/>
      <c r="G10" s="72"/>
      <c r="H10" s="73"/>
      <c r="I10" s="73"/>
      <c r="J10" s="73"/>
      <c r="K10" s="73"/>
      <c r="L10" s="74">
        <f>SUM(C10:K10)</f>
        <v>0</v>
      </c>
    </row>
    <row r="11" spans="1:12" ht="24.75" customHeight="1">
      <c r="A11" s="330" t="s">
        <v>231</v>
      </c>
      <c r="B11" s="484" t="s">
        <v>100</v>
      </c>
      <c r="C11" s="75"/>
      <c r="D11" s="71"/>
      <c r="E11" s="71"/>
      <c r="F11" s="71"/>
      <c r="G11" s="72"/>
      <c r="H11" s="73"/>
      <c r="I11" s="73"/>
      <c r="J11" s="73"/>
      <c r="K11" s="73"/>
      <c r="L11" s="74"/>
    </row>
    <row r="12" spans="1:12">
      <c r="A12" s="330" t="s">
        <v>233</v>
      </c>
      <c r="B12" s="485">
        <v>2016</v>
      </c>
      <c r="C12" s="76"/>
      <c r="D12" s="79"/>
      <c r="E12" s="30"/>
      <c r="F12" s="71"/>
      <c r="G12" s="77"/>
      <c r="H12" s="78"/>
      <c r="I12" s="23"/>
      <c r="J12" s="23"/>
      <c r="K12" s="78"/>
      <c r="L12" s="23">
        <f t="shared" ref="L12:L23" si="0">SUM(C12:K12)</f>
        <v>0</v>
      </c>
    </row>
    <row r="13" spans="1:12">
      <c r="A13" s="330" t="s">
        <v>234</v>
      </c>
      <c r="B13" s="485">
        <v>2017</v>
      </c>
      <c r="C13" s="76"/>
      <c r="D13" s="79"/>
      <c r="E13" s="30"/>
      <c r="F13" s="71"/>
      <c r="G13" s="77"/>
      <c r="H13" s="78"/>
      <c r="I13" s="23"/>
      <c r="J13" s="23"/>
      <c r="K13" s="78"/>
      <c r="L13" s="23">
        <f t="shared" si="0"/>
        <v>0</v>
      </c>
    </row>
    <row r="14" spans="1:12">
      <c r="A14" s="330" t="s">
        <v>235</v>
      </c>
      <c r="B14" s="485">
        <v>2018</v>
      </c>
      <c r="C14" s="76"/>
      <c r="D14" s="79"/>
      <c r="E14" s="30"/>
      <c r="F14" s="71"/>
      <c r="G14" s="77"/>
      <c r="H14" s="78"/>
      <c r="I14" s="23"/>
      <c r="J14" s="23"/>
      <c r="K14" s="78"/>
      <c r="L14" s="23">
        <f t="shared" si="0"/>
        <v>0</v>
      </c>
    </row>
    <row r="15" spans="1:12">
      <c r="A15" s="330" t="s">
        <v>236</v>
      </c>
      <c r="B15" s="485">
        <v>2019</v>
      </c>
      <c r="C15" s="76"/>
      <c r="D15" s="79"/>
      <c r="E15" s="30"/>
      <c r="F15" s="71"/>
      <c r="G15" s="77"/>
      <c r="H15" s="78"/>
      <c r="I15" s="23"/>
      <c r="J15" s="23"/>
      <c r="K15" s="78"/>
      <c r="L15" s="23">
        <f t="shared" si="0"/>
        <v>0</v>
      </c>
    </row>
    <row r="16" spans="1:12">
      <c r="A16" s="330" t="s">
        <v>237</v>
      </c>
      <c r="B16" s="485">
        <v>2020</v>
      </c>
      <c r="C16" s="76"/>
      <c r="D16" s="79"/>
      <c r="E16" s="30"/>
      <c r="F16" s="71"/>
      <c r="G16" s="77"/>
      <c r="H16" s="78"/>
      <c r="I16" s="23"/>
      <c r="J16" s="23"/>
      <c r="K16" s="78"/>
      <c r="L16" s="23">
        <f t="shared" si="0"/>
        <v>0</v>
      </c>
    </row>
    <row r="17" spans="1:12">
      <c r="A17" s="330" t="s">
        <v>238</v>
      </c>
      <c r="B17" s="485">
        <v>2021</v>
      </c>
      <c r="C17" s="76"/>
      <c r="D17" s="79"/>
      <c r="E17" s="30"/>
      <c r="F17" s="71"/>
      <c r="G17" s="77"/>
      <c r="H17" s="78"/>
      <c r="I17" s="23"/>
      <c r="J17" s="23"/>
      <c r="K17" s="78"/>
      <c r="L17" s="23">
        <f t="shared" si="0"/>
        <v>0</v>
      </c>
    </row>
    <row r="18" spans="1:12">
      <c r="A18" s="330" t="s">
        <v>239</v>
      </c>
      <c r="B18" s="485">
        <v>2022</v>
      </c>
      <c r="C18" s="76"/>
      <c r="D18" s="79"/>
      <c r="E18" s="30"/>
      <c r="F18" s="71"/>
      <c r="G18" s="77"/>
      <c r="H18" s="78"/>
      <c r="I18" s="23"/>
      <c r="J18" s="23"/>
      <c r="K18" s="78"/>
      <c r="L18" s="23">
        <f t="shared" si="0"/>
        <v>0</v>
      </c>
    </row>
    <row r="19" spans="1:12">
      <c r="A19" s="330" t="s">
        <v>240</v>
      </c>
      <c r="B19" s="485">
        <v>2023</v>
      </c>
      <c r="C19" s="76"/>
      <c r="D19" s="79"/>
      <c r="E19" s="30"/>
      <c r="F19" s="71"/>
      <c r="G19" s="77"/>
      <c r="H19" s="78"/>
      <c r="I19" s="23"/>
      <c r="J19" s="23"/>
      <c r="K19" s="78"/>
      <c r="L19" s="23">
        <f t="shared" si="0"/>
        <v>0</v>
      </c>
    </row>
    <row r="20" spans="1:12">
      <c r="A20" s="330" t="s">
        <v>241</v>
      </c>
      <c r="B20" s="485">
        <v>2024</v>
      </c>
      <c r="C20" s="76"/>
      <c r="D20" s="79"/>
      <c r="E20" s="30"/>
      <c r="F20" s="71"/>
      <c r="G20" s="77"/>
      <c r="H20" s="78"/>
      <c r="I20" s="23"/>
      <c r="J20" s="23"/>
      <c r="K20" s="78"/>
      <c r="L20" s="23">
        <f t="shared" si="0"/>
        <v>0</v>
      </c>
    </row>
    <row r="21" spans="1:12">
      <c r="A21" s="330" t="s">
        <v>242</v>
      </c>
      <c r="B21" s="485">
        <v>2025</v>
      </c>
      <c r="C21" s="76"/>
      <c r="D21" s="79"/>
      <c r="E21" s="30"/>
      <c r="F21" s="71"/>
      <c r="G21" s="77"/>
      <c r="H21" s="78"/>
      <c r="I21" s="23"/>
      <c r="J21" s="23"/>
      <c r="K21" s="78"/>
      <c r="L21" s="23">
        <f t="shared" si="0"/>
        <v>0</v>
      </c>
    </row>
    <row r="22" spans="1:12">
      <c r="A22" s="330" t="s">
        <v>243</v>
      </c>
      <c r="B22" s="485">
        <v>2026</v>
      </c>
      <c r="C22" s="76"/>
      <c r="D22" s="79"/>
      <c r="E22" s="30"/>
      <c r="F22" s="71"/>
      <c r="G22" s="77"/>
      <c r="H22" s="78"/>
      <c r="I22" s="23"/>
      <c r="J22" s="23"/>
      <c r="K22" s="78"/>
      <c r="L22" s="23">
        <f t="shared" si="0"/>
        <v>0</v>
      </c>
    </row>
    <row r="23" spans="1:12">
      <c r="A23" s="330" t="s">
        <v>244</v>
      </c>
      <c r="B23" s="486">
        <v>2027</v>
      </c>
      <c r="C23" s="80"/>
      <c r="D23" s="79"/>
      <c r="E23" s="30"/>
      <c r="F23" s="79"/>
      <c r="G23" s="10"/>
      <c r="H23" s="29"/>
      <c r="I23" s="29"/>
      <c r="J23" s="23"/>
      <c r="K23" s="29"/>
      <c r="L23" s="29">
        <f t="shared" si="0"/>
        <v>0</v>
      </c>
    </row>
    <row r="24" spans="1:12">
      <c r="A24" s="330" t="s">
        <v>245</v>
      </c>
      <c r="B24" s="485">
        <v>2028</v>
      </c>
      <c r="C24" s="76"/>
      <c r="D24" s="70"/>
      <c r="E24" s="30"/>
      <c r="F24" s="70"/>
      <c r="G24" s="8"/>
      <c r="H24" s="23"/>
      <c r="I24" s="23"/>
      <c r="J24" s="23"/>
      <c r="K24" s="23"/>
      <c r="L24" s="29">
        <f t="shared" ref="L24:L31" si="1">SUM(C24:K24)</f>
        <v>0</v>
      </c>
    </row>
    <row r="25" spans="1:12">
      <c r="A25" s="330" t="s">
        <v>246</v>
      </c>
      <c r="B25" s="485">
        <v>2029</v>
      </c>
      <c r="C25" s="76"/>
      <c r="D25" s="70"/>
      <c r="E25" s="30"/>
      <c r="F25" s="70"/>
      <c r="G25" s="8"/>
      <c r="H25" s="23"/>
      <c r="I25" s="23"/>
      <c r="J25" s="23"/>
      <c r="K25" s="23"/>
      <c r="L25" s="29">
        <f t="shared" si="1"/>
        <v>0</v>
      </c>
    </row>
    <row r="26" spans="1:12">
      <c r="A26" s="330" t="s">
        <v>247</v>
      </c>
      <c r="B26" s="485">
        <v>2030</v>
      </c>
      <c r="C26" s="76"/>
      <c r="D26" s="70"/>
      <c r="E26" s="30"/>
      <c r="F26" s="70"/>
      <c r="G26" s="8"/>
      <c r="H26" s="23"/>
      <c r="I26" s="23"/>
      <c r="J26" s="23"/>
      <c r="K26" s="23"/>
      <c r="L26" s="29">
        <f t="shared" si="1"/>
        <v>0</v>
      </c>
    </row>
    <row r="27" spans="1:12">
      <c r="A27" s="330" t="s">
        <v>249</v>
      </c>
      <c r="B27" s="485">
        <v>2031</v>
      </c>
      <c r="C27" s="76"/>
      <c r="D27" s="70"/>
      <c r="E27" s="30"/>
      <c r="F27" s="70"/>
      <c r="G27" s="8"/>
      <c r="H27" s="23"/>
      <c r="I27" s="23"/>
      <c r="J27" s="23"/>
      <c r="K27" s="23"/>
      <c r="L27" s="29">
        <f t="shared" si="1"/>
        <v>0</v>
      </c>
    </row>
    <row r="28" spans="1:12">
      <c r="A28" s="330" t="s">
        <v>250</v>
      </c>
      <c r="B28" s="485">
        <v>2032</v>
      </c>
      <c r="C28" s="76"/>
      <c r="D28" s="70"/>
      <c r="E28" s="30"/>
      <c r="F28" s="70"/>
      <c r="G28" s="8"/>
      <c r="H28" s="23"/>
      <c r="I28" s="23"/>
      <c r="J28" s="23"/>
      <c r="K28" s="23"/>
      <c r="L28" s="29">
        <f t="shared" si="1"/>
        <v>0</v>
      </c>
    </row>
    <row r="29" spans="1:12">
      <c r="A29" s="330" t="s">
        <v>251</v>
      </c>
      <c r="B29" s="485">
        <v>2033</v>
      </c>
      <c r="C29" s="76"/>
      <c r="D29" s="70"/>
      <c r="E29" s="30"/>
      <c r="F29" s="70"/>
      <c r="G29" s="8"/>
      <c r="H29" s="23"/>
      <c r="I29" s="23"/>
      <c r="J29" s="23"/>
      <c r="K29" s="23"/>
      <c r="L29" s="29">
        <f t="shared" si="1"/>
        <v>0</v>
      </c>
    </row>
    <row r="30" spans="1:12">
      <c r="A30" s="330" t="s">
        <v>252</v>
      </c>
      <c r="B30" s="485">
        <v>2034</v>
      </c>
      <c r="C30" s="76"/>
      <c r="D30" s="70"/>
      <c r="E30" s="30"/>
      <c r="F30" s="70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78" t="s">
        <v>253</v>
      </c>
      <c r="B31" s="486">
        <v>2035</v>
      </c>
      <c r="C31" s="9"/>
      <c r="D31" s="9"/>
      <c r="E31" s="9"/>
      <c r="F31" s="9"/>
      <c r="G31" s="167"/>
      <c r="H31" s="991"/>
      <c r="I31" s="29"/>
      <c r="J31" s="991"/>
      <c r="K31" s="991"/>
      <c r="L31" s="29">
        <f t="shared" si="1"/>
        <v>0</v>
      </c>
    </row>
    <row r="32" spans="1:12" ht="13.5" thickBot="1">
      <c r="A32" s="538"/>
      <c r="B32" s="992" t="s">
        <v>101</v>
      </c>
      <c r="C32" s="993">
        <f>SUM(C12:C31)</f>
        <v>0</v>
      </c>
      <c r="D32" s="993">
        <f t="shared" ref="D32:L32" si="2">SUM(D12:D31)</f>
        <v>0</v>
      </c>
      <c r="E32" s="993">
        <f t="shared" si="2"/>
        <v>0</v>
      </c>
      <c r="F32" s="993">
        <f t="shared" si="2"/>
        <v>0</v>
      </c>
      <c r="G32" s="993">
        <f t="shared" si="2"/>
        <v>0</v>
      </c>
      <c r="H32" s="993">
        <f t="shared" si="2"/>
        <v>0</v>
      </c>
      <c r="I32" s="993">
        <f t="shared" si="2"/>
        <v>0</v>
      </c>
      <c r="J32" s="993">
        <f t="shared" si="2"/>
        <v>0</v>
      </c>
      <c r="K32" s="993">
        <f t="shared" si="2"/>
        <v>0</v>
      </c>
      <c r="L32" s="993">
        <f t="shared" si="2"/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horizontalDpi="300" verticalDpi="300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B1" sqref="B1:G1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016" t="s">
        <v>670</v>
      </c>
      <c r="C1" s="1040"/>
      <c r="D1" s="1040"/>
      <c r="E1" s="1040"/>
      <c r="F1" s="1040"/>
      <c r="G1" s="1040"/>
    </row>
    <row r="2" spans="1:7" ht="15.75">
      <c r="A2" s="1045" t="s">
        <v>107</v>
      </c>
      <c r="B2" s="1037"/>
      <c r="C2" s="1037"/>
      <c r="D2" s="1037"/>
      <c r="E2" s="1037"/>
      <c r="F2" s="1037"/>
      <c r="G2" s="1037"/>
    </row>
    <row r="3" spans="1:7">
      <c r="A3" s="1073" t="s">
        <v>108</v>
      </c>
      <c r="B3" s="1040"/>
      <c r="C3" s="1040"/>
      <c r="D3" s="1040"/>
      <c r="E3" s="1040"/>
      <c r="F3" s="1040"/>
      <c r="G3" s="1040"/>
    </row>
    <row r="4" spans="1:7">
      <c r="A4" s="1059" t="s">
        <v>608</v>
      </c>
      <c r="B4" s="1037"/>
      <c r="C4" s="1037"/>
      <c r="D4" s="1037"/>
      <c r="E4" s="1037"/>
      <c r="F4" s="1037"/>
      <c r="G4" s="1037"/>
    </row>
    <row r="5" spans="1:7" ht="13.5" thickBot="1">
      <c r="B5" s="1"/>
      <c r="C5" s="1"/>
      <c r="D5" s="1"/>
      <c r="E5" s="1"/>
      <c r="F5" s="1"/>
      <c r="G5" s="19" t="s">
        <v>4</v>
      </c>
    </row>
    <row r="6" spans="1:7" ht="13.5" thickBot="1">
      <c r="A6" s="1055" t="s">
        <v>224</v>
      </c>
      <c r="B6" s="1074" t="s">
        <v>109</v>
      </c>
      <c r="C6" s="1076" t="s">
        <v>110</v>
      </c>
      <c r="D6" s="497" t="s">
        <v>111</v>
      </c>
      <c r="E6" s="498" t="s">
        <v>67</v>
      </c>
      <c r="F6" s="497" t="s">
        <v>112</v>
      </c>
      <c r="G6" s="499" t="s">
        <v>113</v>
      </c>
    </row>
    <row r="7" spans="1:7" ht="13.5" thickBot="1">
      <c r="A7" s="1056"/>
      <c r="B7" s="1075"/>
      <c r="C7" s="1075"/>
      <c r="D7" s="200" t="s">
        <v>114</v>
      </c>
      <c r="E7" s="158" t="s">
        <v>115</v>
      </c>
      <c r="F7" s="200" t="s">
        <v>116</v>
      </c>
      <c r="G7" s="500" t="s">
        <v>117</v>
      </c>
    </row>
    <row r="8" spans="1:7" ht="13.5" thickBot="1">
      <c r="A8" s="1056"/>
      <c r="B8" s="1075"/>
      <c r="C8" s="1075"/>
      <c r="D8" s="200" t="s">
        <v>118</v>
      </c>
      <c r="E8" s="158" t="s">
        <v>119</v>
      </c>
      <c r="F8" s="200" t="s">
        <v>119</v>
      </c>
      <c r="G8" s="500" t="s">
        <v>120</v>
      </c>
    </row>
    <row r="9" spans="1:7" ht="13.5" thickBot="1">
      <c r="A9" s="391" t="s">
        <v>284</v>
      </c>
      <c r="B9" s="480" t="s">
        <v>226</v>
      </c>
      <c r="C9" s="489" t="s">
        <v>227</v>
      </c>
      <c r="D9" s="496" t="s">
        <v>228</v>
      </c>
      <c r="E9" s="354" t="s">
        <v>248</v>
      </c>
      <c r="F9" s="496" t="s">
        <v>273</v>
      </c>
      <c r="G9" s="355" t="s">
        <v>274</v>
      </c>
    </row>
    <row r="10" spans="1:7">
      <c r="A10" s="375" t="s">
        <v>229</v>
      </c>
      <c r="B10" s="31"/>
      <c r="C10" s="20"/>
      <c r="D10" s="724"/>
      <c r="E10" s="26"/>
      <c r="F10" s="21"/>
      <c r="G10" s="224">
        <v>0</v>
      </c>
    </row>
    <row r="11" spans="1:7">
      <c r="A11" s="394" t="s">
        <v>230</v>
      </c>
      <c r="B11" s="6"/>
      <c r="C11" s="201"/>
      <c r="D11" s="725"/>
      <c r="E11" s="28"/>
      <c r="F11" s="8"/>
      <c r="G11" s="226"/>
    </row>
    <row r="12" spans="1:7">
      <c r="A12" s="369" t="s">
        <v>231</v>
      </c>
      <c r="B12" s="6"/>
      <c r="C12" s="20"/>
      <c r="D12" s="724"/>
      <c r="E12" s="26"/>
      <c r="F12" s="21"/>
      <c r="G12" s="224"/>
    </row>
    <row r="13" spans="1:7">
      <c r="A13" s="369" t="s">
        <v>232</v>
      </c>
      <c r="B13" s="6"/>
      <c r="C13" s="201"/>
      <c r="D13" s="725"/>
      <c r="E13" s="28"/>
      <c r="F13" s="10"/>
      <c r="G13" s="235"/>
    </row>
    <row r="14" spans="1:7">
      <c r="A14" s="369" t="s">
        <v>233</v>
      </c>
      <c r="B14" s="6"/>
      <c r="C14" s="201"/>
      <c r="D14" s="725"/>
      <c r="E14" s="28"/>
      <c r="F14" s="8"/>
      <c r="G14" s="226"/>
    </row>
    <row r="15" spans="1:7">
      <c r="A15" s="369" t="s">
        <v>234</v>
      </c>
      <c r="B15" s="6"/>
      <c r="C15" s="22"/>
      <c r="D15" s="725"/>
      <c r="E15" s="4"/>
      <c r="F15" s="22"/>
      <c r="G15" s="482"/>
    </row>
    <row r="16" spans="1:7">
      <c r="A16" s="369" t="s">
        <v>235</v>
      </c>
      <c r="B16" s="6"/>
      <c r="C16" s="201"/>
      <c r="D16" s="725"/>
      <c r="E16" s="28"/>
      <c r="F16" s="8"/>
      <c r="G16" s="226"/>
    </row>
    <row r="17" spans="1:7">
      <c r="A17" s="369" t="s">
        <v>236</v>
      </c>
      <c r="B17" s="6"/>
      <c r="C17" s="201"/>
      <c r="D17" s="725"/>
      <c r="E17" s="28"/>
      <c r="F17" s="8"/>
      <c r="G17" s="226"/>
    </row>
    <row r="18" spans="1:7">
      <c r="A18" s="369" t="s">
        <v>237</v>
      </c>
      <c r="B18" s="6"/>
      <c r="C18" s="201"/>
      <c r="D18" s="725"/>
      <c r="E18" s="28"/>
      <c r="F18" s="8"/>
      <c r="G18" s="226"/>
    </row>
    <row r="19" spans="1:7">
      <c r="A19" s="369" t="s">
        <v>238</v>
      </c>
      <c r="B19" s="6"/>
      <c r="C19" s="22"/>
      <c r="D19" s="201"/>
      <c r="E19" s="4"/>
      <c r="F19" s="22"/>
      <c r="G19" s="482"/>
    </row>
    <row r="20" spans="1:7">
      <c r="A20" s="369" t="s">
        <v>239</v>
      </c>
      <c r="B20" s="9"/>
      <c r="C20" s="201"/>
      <c r="D20" s="725"/>
      <c r="E20" s="28"/>
      <c r="F20" s="8"/>
      <c r="G20" s="226"/>
    </row>
    <row r="21" spans="1:7" ht="13.5" thickBot="1">
      <c r="A21" s="371" t="s">
        <v>240</v>
      </c>
      <c r="B21" s="9"/>
      <c r="C21" s="501"/>
      <c r="D21" s="10"/>
      <c r="E21" s="107"/>
      <c r="F21" s="10"/>
      <c r="G21" s="235"/>
    </row>
    <row r="22" spans="1:7" ht="13.5" thickBot="1">
      <c r="A22" s="441" t="s">
        <v>241</v>
      </c>
      <c r="B22" s="502" t="s">
        <v>16</v>
      </c>
      <c r="C22" s="496"/>
      <c r="D22" s="108">
        <f>SUM(D10:D21)</f>
        <v>0</v>
      </c>
      <c r="E22" s="239">
        <f>SUM(E10:E21)</f>
        <v>0</v>
      </c>
      <c r="F22" s="108">
        <f>SUM(F10:F21)</f>
        <v>0</v>
      </c>
      <c r="G22" s="221">
        <f>SUM(G10:G21)</f>
        <v>0</v>
      </c>
    </row>
    <row r="23" spans="1:7">
      <c r="B23" s="33"/>
      <c r="C23" s="158"/>
      <c r="D23" s="27"/>
      <c r="E23" s="27"/>
      <c r="F23" s="27"/>
      <c r="G23" s="27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2:N74"/>
  <sheetViews>
    <sheetView workbookViewId="0">
      <selection activeCell="A2" sqref="A2:F2"/>
    </sheetView>
  </sheetViews>
  <sheetFormatPr defaultRowHeight="12.75"/>
  <cols>
    <col min="1" max="1" width="4.7109375" customWidth="1"/>
    <col min="2" max="2" width="13.5703125" customWidth="1"/>
    <col min="3" max="3" width="16.5703125" customWidth="1"/>
    <col min="4" max="4" width="9.5703125" customWidth="1"/>
    <col min="5" max="5" width="9.140625" customWidth="1"/>
    <col min="11" max="11" width="9.5703125" customWidth="1"/>
  </cols>
  <sheetData>
    <row r="2" spans="1:14">
      <c r="A2" s="1016" t="s">
        <v>671</v>
      </c>
      <c r="B2" s="1040"/>
      <c r="C2" s="1040"/>
      <c r="D2" s="1040"/>
      <c r="E2" s="1040"/>
      <c r="F2" s="1040"/>
      <c r="G2" s="1"/>
      <c r="H2" s="1"/>
      <c r="I2" s="1"/>
      <c r="J2" s="1"/>
      <c r="K2" s="87"/>
      <c r="L2" s="1"/>
      <c r="M2" s="1"/>
    </row>
    <row r="3" spans="1:1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>
      <c r="B4" s="1079" t="s">
        <v>102</v>
      </c>
      <c r="C4" s="1079"/>
      <c r="D4" s="1079"/>
      <c r="E4" s="1079"/>
      <c r="F4" s="1079"/>
      <c r="G4" s="1079"/>
      <c r="H4" s="1079"/>
      <c r="I4" s="1079"/>
      <c r="J4" s="1079"/>
      <c r="K4" s="1079"/>
      <c r="L4" s="1079"/>
      <c r="M4" s="1079"/>
    </row>
    <row r="5" spans="1:14" ht="18.75">
      <c r="B5" s="1080" t="s">
        <v>121</v>
      </c>
      <c r="C5" s="1080"/>
      <c r="D5" s="1080"/>
      <c r="E5" s="1080"/>
      <c r="F5" s="1080"/>
      <c r="G5" s="1080"/>
      <c r="H5" s="1080"/>
      <c r="I5" s="1080"/>
      <c r="J5" s="1080"/>
      <c r="K5" s="1080"/>
      <c r="L5" s="1080"/>
      <c r="M5" s="1080"/>
    </row>
    <row r="6" spans="1:14" ht="18">
      <c r="B6" s="88"/>
      <c r="C6" s="88"/>
      <c r="D6" s="88"/>
      <c r="E6" s="88"/>
      <c r="F6" s="88"/>
    </row>
    <row r="7" spans="1:14" ht="18">
      <c r="B7" s="88"/>
      <c r="C7" s="88"/>
      <c r="D7" s="88"/>
      <c r="E7" s="88"/>
      <c r="F7" s="88"/>
    </row>
    <row r="8" spans="1:14" ht="13.5" thickBot="1">
      <c r="H8" s="1081"/>
      <c r="I8" s="1081"/>
      <c r="J8" s="1081"/>
      <c r="K8" s="1081"/>
      <c r="L8" s="42" t="s">
        <v>34</v>
      </c>
    </row>
    <row r="9" spans="1:14" ht="15" thickBot="1">
      <c r="A9" s="1043" t="s">
        <v>224</v>
      </c>
      <c r="B9" s="1082" t="s">
        <v>122</v>
      </c>
      <c r="C9" s="1084" t="s">
        <v>110</v>
      </c>
      <c r="D9" s="1086" t="s">
        <v>609</v>
      </c>
      <c r="E9" s="1077" t="s">
        <v>123</v>
      </c>
      <c r="F9" s="1077"/>
      <c r="G9" s="1077"/>
      <c r="H9" s="1077"/>
      <c r="I9" s="1077"/>
      <c r="J9" s="1077"/>
      <c r="K9" s="1077"/>
      <c r="L9" s="1077"/>
      <c r="M9" s="1077"/>
      <c r="N9" s="1078"/>
    </row>
    <row r="10" spans="1:14" ht="32.25" customHeight="1" thickBot="1">
      <c r="A10" s="1063"/>
      <c r="B10" s="1083"/>
      <c r="C10" s="1085"/>
      <c r="D10" s="1087"/>
      <c r="E10" s="964">
        <v>2016</v>
      </c>
      <c r="F10" s="964"/>
      <c r="G10" s="964"/>
      <c r="H10" s="964"/>
      <c r="I10" s="964"/>
      <c r="J10" s="964"/>
      <c r="K10" s="964"/>
      <c r="L10" s="964"/>
      <c r="M10" s="965"/>
      <c r="N10" s="966"/>
    </row>
    <row r="11" spans="1:14" ht="18" customHeight="1" thickBot="1">
      <c r="A11" s="432" t="s">
        <v>225</v>
      </c>
      <c r="B11" s="391" t="s">
        <v>285</v>
      </c>
      <c r="C11" s="391" t="s">
        <v>227</v>
      </c>
      <c r="D11" s="391" t="s">
        <v>228</v>
      </c>
      <c r="E11" s="967" t="s">
        <v>248</v>
      </c>
      <c r="F11" s="967"/>
      <c r="G11" s="967"/>
      <c r="H11" s="967"/>
      <c r="I11" s="967"/>
      <c r="J11" s="967"/>
      <c r="K11" s="967"/>
      <c r="L11" s="967"/>
      <c r="M11" s="967"/>
      <c r="N11" s="967"/>
    </row>
    <row r="12" spans="1:14" ht="31.5" customHeight="1">
      <c r="A12" s="439" t="s">
        <v>229</v>
      </c>
      <c r="B12" s="172"/>
      <c r="C12" s="503"/>
      <c r="D12" s="91">
        <f>'33.m. hitel áll'!D10</f>
        <v>0</v>
      </c>
      <c r="E12" s="968">
        <f t="shared" ref="E12:E17" si="0">D12</f>
        <v>0</v>
      </c>
      <c r="F12" s="968"/>
      <c r="G12" s="968"/>
      <c r="H12" s="968"/>
      <c r="I12" s="968"/>
      <c r="J12" s="968"/>
      <c r="K12" s="968"/>
      <c r="L12" s="969"/>
      <c r="M12" s="970"/>
      <c r="N12" s="971"/>
    </row>
    <row r="13" spans="1:14" ht="31.5" customHeight="1">
      <c r="A13" s="369" t="s">
        <v>230</v>
      </c>
      <c r="B13" s="89"/>
      <c r="C13" s="90"/>
      <c r="D13" s="92">
        <f>'33.m. hitel áll'!D12</f>
        <v>0</v>
      </c>
      <c r="E13" s="968">
        <f t="shared" si="0"/>
        <v>0</v>
      </c>
      <c r="F13" s="972"/>
      <c r="G13" s="973"/>
      <c r="H13" s="972"/>
      <c r="I13" s="974"/>
      <c r="J13" s="96"/>
      <c r="K13" s="975"/>
      <c r="L13" s="976"/>
      <c r="M13" s="977"/>
      <c r="N13" s="971"/>
    </row>
    <row r="14" spans="1:14" ht="26.25" customHeight="1">
      <c r="A14" s="369" t="s">
        <v>231</v>
      </c>
      <c r="B14" s="89"/>
      <c r="C14" s="90"/>
      <c r="D14" s="92">
        <f>'33.m. hitel áll'!D11</f>
        <v>0</v>
      </c>
      <c r="E14" s="968">
        <f t="shared" si="0"/>
        <v>0</v>
      </c>
      <c r="F14" s="972"/>
      <c r="G14" s="973"/>
      <c r="H14" s="972"/>
      <c r="I14" s="974"/>
      <c r="J14" s="96"/>
      <c r="K14" s="978"/>
      <c r="L14" s="974"/>
      <c r="M14" s="196"/>
      <c r="N14" s="979"/>
    </row>
    <row r="15" spans="1:14" ht="24.75" customHeight="1">
      <c r="A15" s="369" t="s">
        <v>232</v>
      </c>
      <c r="B15" s="93"/>
      <c r="C15" s="90"/>
      <c r="D15" s="92">
        <f>'33.m. hitel áll'!D14</f>
        <v>0</v>
      </c>
      <c r="E15" s="968">
        <f t="shared" si="0"/>
        <v>0</v>
      </c>
      <c r="F15" s="972"/>
      <c r="G15" s="973"/>
      <c r="H15" s="972"/>
      <c r="I15" s="972"/>
      <c r="J15" s="972"/>
      <c r="K15" s="972"/>
      <c r="L15" s="973"/>
      <c r="M15" s="977"/>
      <c r="N15" s="980"/>
    </row>
    <row r="16" spans="1:14" ht="18.75" customHeight="1">
      <c r="A16" s="369" t="s">
        <v>233</v>
      </c>
      <c r="B16" s="89"/>
      <c r="C16" s="90"/>
      <c r="D16" s="92">
        <f>'33.m. hitel áll'!D13</f>
        <v>0</v>
      </c>
      <c r="E16" s="968">
        <f t="shared" si="0"/>
        <v>0</v>
      </c>
      <c r="F16" s="972"/>
      <c r="G16" s="972"/>
      <c r="H16" s="972"/>
      <c r="I16" s="972"/>
      <c r="J16" s="973"/>
      <c r="K16" s="978"/>
      <c r="L16" s="974"/>
      <c r="M16" s="196"/>
      <c r="N16" s="979"/>
    </row>
    <row r="17" spans="1:14" ht="19.5" customHeight="1" thickBot="1">
      <c r="A17" s="371" t="s">
        <v>234</v>
      </c>
      <c r="B17" s="726"/>
      <c r="C17" s="727"/>
      <c r="D17" s="728">
        <f>'33.m. hitel áll'!D20</f>
        <v>0</v>
      </c>
      <c r="E17" s="968">
        <f t="shared" si="0"/>
        <v>0</v>
      </c>
      <c r="F17" s="982"/>
      <c r="G17" s="981"/>
      <c r="H17" s="982"/>
      <c r="I17" s="982"/>
      <c r="J17" s="981"/>
      <c r="K17" s="983"/>
      <c r="L17" s="981"/>
      <c r="M17" s="984"/>
      <c r="N17" s="985"/>
    </row>
    <row r="18" spans="1:14" ht="24.75" customHeight="1" thickBot="1">
      <c r="A18" s="352" t="s">
        <v>235</v>
      </c>
      <c r="B18" s="729" t="s">
        <v>26</v>
      </c>
      <c r="C18" s="730" t="s">
        <v>124</v>
      </c>
      <c r="D18" s="731">
        <f>SUM(D12:D17)</f>
        <v>0</v>
      </c>
      <c r="E18" s="731">
        <f>SUM(E12:E17)</f>
        <v>0</v>
      </c>
      <c r="F18" s="732">
        <f t="shared" ref="F18:K18" si="1">SUM(F12:F17)</f>
        <v>0</v>
      </c>
      <c r="G18" s="732">
        <f t="shared" si="1"/>
        <v>0</v>
      </c>
      <c r="H18" s="732">
        <f t="shared" si="1"/>
        <v>0</v>
      </c>
      <c r="I18" s="732">
        <f t="shared" si="1"/>
        <v>0</v>
      </c>
      <c r="J18" s="732">
        <f t="shared" si="1"/>
        <v>0</v>
      </c>
      <c r="K18" s="733">
        <f t="shared" si="1"/>
        <v>0</v>
      </c>
      <c r="L18" s="734">
        <f>SUM(L12:L17)</f>
        <v>0</v>
      </c>
      <c r="M18" s="734">
        <f>SUM(M12:M17)</f>
        <v>0</v>
      </c>
      <c r="N18" s="735">
        <f>SUM(N12:N17)</f>
        <v>0</v>
      </c>
    </row>
    <row r="19" spans="1:14" ht="14.25">
      <c r="B19" s="41"/>
      <c r="C19" s="94"/>
      <c r="D19" s="95"/>
      <c r="E19" s="95"/>
      <c r="F19" s="95"/>
      <c r="G19" s="95"/>
      <c r="H19" s="95"/>
      <c r="I19" s="95"/>
      <c r="J19" s="95"/>
      <c r="K19" s="95"/>
      <c r="L19" s="95"/>
      <c r="M19" s="95"/>
    </row>
    <row r="20" spans="1:14" ht="14.25">
      <c r="B20" s="41"/>
      <c r="C20" s="94"/>
      <c r="D20" s="95"/>
      <c r="E20" s="95"/>
      <c r="F20" s="95"/>
      <c r="G20" s="95"/>
      <c r="H20" s="95"/>
      <c r="I20" s="95"/>
      <c r="J20" s="95"/>
      <c r="K20" s="95"/>
      <c r="L20" s="95"/>
      <c r="M20" s="95"/>
    </row>
    <row r="21" spans="1:14" ht="14.25">
      <c r="B21" s="41"/>
      <c r="C21" s="94"/>
      <c r="D21" s="95"/>
      <c r="E21" s="95"/>
      <c r="F21" s="95"/>
      <c r="G21" s="95"/>
      <c r="H21" s="95"/>
      <c r="I21" s="95"/>
      <c r="J21" s="95"/>
      <c r="K21" s="95"/>
      <c r="L21" s="95"/>
      <c r="M21" s="95"/>
    </row>
    <row r="22" spans="1:14" ht="14.25">
      <c r="B22" s="41"/>
      <c r="C22" s="94"/>
      <c r="D22" s="95"/>
      <c r="E22" s="95"/>
      <c r="F22" s="95"/>
      <c r="G22" s="95"/>
      <c r="H22" s="95"/>
      <c r="I22" s="95"/>
      <c r="J22" s="95"/>
      <c r="K22" s="95"/>
      <c r="L22" s="95"/>
      <c r="M22" s="95"/>
    </row>
    <row r="23" spans="1:14" ht="14.25">
      <c r="B23" s="41"/>
      <c r="C23" s="94"/>
      <c r="D23" s="95"/>
      <c r="E23" s="95"/>
      <c r="F23" s="95"/>
      <c r="G23" s="95"/>
      <c r="H23" s="95"/>
      <c r="I23" s="95"/>
      <c r="J23" s="95"/>
      <c r="K23" s="95"/>
      <c r="L23" s="95"/>
      <c r="M23" s="95"/>
    </row>
    <row r="24" spans="1:14" ht="14.25">
      <c r="B24" s="41"/>
      <c r="C24" s="94"/>
      <c r="D24" s="95"/>
      <c r="E24" s="95"/>
      <c r="F24" s="95"/>
      <c r="G24" s="95"/>
      <c r="H24" s="95"/>
      <c r="I24" s="95"/>
      <c r="J24" s="95"/>
      <c r="K24" s="95"/>
      <c r="L24" s="95"/>
      <c r="M24" s="95"/>
    </row>
    <row r="25" spans="1:14" ht="14.25">
      <c r="B25" s="41"/>
      <c r="C25" s="94"/>
      <c r="D25" s="95"/>
      <c r="E25" s="95"/>
      <c r="F25" s="95"/>
      <c r="G25" s="95"/>
      <c r="H25" s="95"/>
      <c r="I25" s="95"/>
      <c r="J25" s="95"/>
      <c r="K25" s="95"/>
      <c r="L25" s="95"/>
      <c r="M25" s="95"/>
    </row>
    <row r="26" spans="1:14" ht="14.25">
      <c r="B26" s="41"/>
      <c r="C26" s="94"/>
      <c r="D26" s="95"/>
      <c r="E26" s="95"/>
      <c r="F26" s="95"/>
      <c r="G26" s="95"/>
      <c r="H26" s="95"/>
      <c r="I26" s="95"/>
      <c r="J26" s="95"/>
      <c r="K26" s="95"/>
      <c r="L26" s="95"/>
      <c r="M26" s="95"/>
    </row>
    <row r="27" spans="1:14" ht="14.25">
      <c r="B27" s="41"/>
      <c r="C27" s="94"/>
      <c r="D27" s="95"/>
      <c r="E27" s="95"/>
      <c r="F27" s="95"/>
      <c r="G27" s="95"/>
      <c r="H27" s="95"/>
      <c r="I27" s="95"/>
      <c r="J27" s="95"/>
      <c r="K27" s="95"/>
      <c r="L27" s="95"/>
      <c r="M27" s="95"/>
    </row>
    <row r="38" ht="15" customHeight="1"/>
    <row r="39" ht="35.25" customHeight="1"/>
    <row r="40" ht="18" customHeight="1"/>
    <row r="41" ht="39" customHeight="1"/>
    <row r="42" ht="33" customHeight="1"/>
    <row r="43" ht="32.25" customHeight="1"/>
    <row r="44" ht="30.75" customHeight="1"/>
    <row r="45" ht="21" customHeight="1"/>
    <row r="46" ht="21.75" customHeight="1"/>
    <row r="47" ht="23.25" customHeight="1"/>
    <row r="64" ht="15" customHeight="1"/>
    <row r="65" ht="24" customHeight="1"/>
    <row r="66" ht="16.5" customHeight="1"/>
    <row r="67" ht="27.75" customHeight="1"/>
    <row r="68" ht="29.25" customHeight="1"/>
    <row r="69" ht="34.5" customHeight="1"/>
    <row r="70" ht="29.25" customHeight="1"/>
    <row r="71" ht="29.25" customHeight="1"/>
    <row r="72" ht="21.75" customHeight="1"/>
    <row r="73" ht="24" customHeight="1"/>
    <row r="74" ht="24" customHeight="1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ageMargins left="0.51181102362204722" right="0.51181102362204722" top="0.74803149606299213" bottom="0.74803149606299213" header="0.51181102362204722" footer="0.51181102362204722"/>
  <pageSetup paperSize="9" firstPageNumber="0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42"/>
  <sheetViews>
    <sheetView workbookViewId="0"/>
  </sheetViews>
  <sheetFormatPr defaultRowHeight="12.75"/>
  <cols>
    <col min="1" max="1" width="5.7109375" customWidth="1"/>
    <col min="2" max="2" width="36.140625" customWidth="1"/>
    <col min="3" max="3" width="15.28515625" customWidth="1"/>
    <col min="4" max="4" width="15.7109375" customWidth="1"/>
    <col min="5" max="5" width="15.42578125" customWidth="1"/>
  </cols>
  <sheetData>
    <row r="1" spans="1:6">
      <c r="A1" s="1015" t="s">
        <v>669</v>
      </c>
      <c r="B1" s="160"/>
      <c r="C1" s="160"/>
      <c r="D1" s="160"/>
      <c r="E1" s="160"/>
      <c r="F1" s="160"/>
    </row>
    <row r="2" spans="1:6" ht="15">
      <c r="B2" s="1"/>
      <c r="C2" s="1"/>
      <c r="D2" s="189"/>
    </row>
    <row r="3" spans="1:6" ht="15.75">
      <c r="B3" s="1049" t="s">
        <v>102</v>
      </c>
      <c r="C3" s="1049"/>
      <c r="D3" s="1049"/>
    </row>
    <row r="4" spans="1:6" ht="15.75">
      <c r="B4" s="1036" t="s">
        <v>125</v>
      </c>
      <c r="C4" s="1036"/>
      <c r="D4" s="1036"/>
    </row>
    <row r="5" spans="1:6" ht="15.75">
      <c r="B5" s="1036" t="s">
        <v>553</v>
      </c>
      <c r="C5" s="1036"/>
      <c r="D5" s="1036"/>
    </row>
    <row r="6" spans="1:6" ht="15.75">
      <c r="B6" s="39"/>
      <c r="C6" s="39"/>
      <c r="D6" s="39"/>
    </row>
    <row r="7" spans="1:6" ht="13.5" thickBot="1">
      <c r="B7" s="1"/>
      <c r="C7" s="1"/>
      <c r="D7" s="65" t="s">
        <v>11</v>
      </c>
    </row>
    <row r="8" spans="1:6" ht="16.5" customHeight="1" thickBot="1">
      <c r="A8" s="1043" t="s">
        <v>224</v>
      </c>
      <c r="B8" s="1088" t="s">
        <v>126</v>
      </c>
      <c r="C8" s="1090" t="s">
        <v>127</v>
      </c>
      <c r="D8" s="1091"/>
      <c r="E8" s="1092"/>
    </row>
    <row r="9" spans="1:6" ht="16.5" thickBot="1">
      <c r="A9" s="1063"/>
      <c r="B9" s="1089"/>
      <c r="C9" s="519" t="s">
        <v>340</v>
      </c>
      <c r="D9" s="667" t="s">
        <v>341</v>
      </c>
      <c r="E9" s="675" t="s">
        <v>145</v>
      </c>
    </row>
    <row r="10" spans="1:6" ht="16.5" thickBot="1">
      <c r="A10" s="391" t="s">
        <v>284</v>
      </c>
      <c r="B10" s="518" t="s">
        <v>226</v>
      </c>
      <c r="C10" s="520" t="s">
        <v>227</v>
      </c>
      <c r="D10" s="354" t="s">
        <v>228</v>
      </c>
      <c r="E10" s="674" t="s">
        <v>248</v>
      </c>
    </row>
    <row r="11" spans="1:6" ht="15.75">
      <c r="A11" s="439" t="s">
        <v>229</v>
      </c>
      <c r="B11" s="67"/>
      <c r="C11" s="198"/>
      <c r="D11" s="67"/>
      <c r="E11" s="671"/>
    </row>
    <row r="12" spans="1:6" ht="15.75">
      <c r="A12" s="369" t="s">
        <v>230</v>
      </c>
      <c r="B12" s="67"/>
      <c r="C12" s="198"/>
      <c r="D12" s="67"/>
      <c r="E12" s="669"/>
    </row>
    <row r="13" spans="1:6" ht="15.75">
      <c r="A13" s="369" t="s">
        <v>231</v>
      </c>
      <c r="B13" s="67"/>
      <c r="C13" s="198"/>
      <c r="D13" s="67"/>
      <c r="E13" s="669"/>
    </row>
    <row r="14" spans="1:6" ht="15.75">
      <c r="A14" s="369" t="s">
        <v>232</v>
      </c>
      <c r="B14" s="67"/>
      <c r="C14" s="198"/>
      <c r="D14" s="67"/>
      <c r="E14" s="669"/>
    </row>
    <row r="15" spans="1:6" ht="15.75">
      <c r="A15" s="369" t="s">
        <v>233</v>
      </c>
      <c r="B15" s="67"/>
      <c r="C15" s="198"/>
      <c r="D15" s="67"/>
      <c r="E15" s="669"/>
    </row>
    <row r="16" spans="1:6" ht="16.5" thickBot="1">
      <c r="A16" s="371" t="s">
        <v>234</v>
      </c>
      <c r="B16" s="43"/>
      <c r="C16" s="199"/>
      <c r="D16" s="43"/>
      <c r="E16" s="673"/>
    </row>
    <row r="17" spans="1:6" ht="16.5" thickBot="1">
      <c r="A17" s="352" t="s">
        <v>235</v>
      </c>
      <c r="B17" s="495" t="s">
        <v>16</v>
      </c>
      <c r="C17" s="504"/>
      <c r="D17" s="668"/>
      <c r="E17" s="672"/>
    </row>
    <row r="18" spans="1:6">
      <c r="B18" s="41"/>
      <c r="C18" s="33"/>
      <c r="D18" s="1"/>
    </row>
    <row r="19" spans="1:6">
      <c r="B19" s="41"/>
      <c r="C19" s="33"/>
      <c r="D19" s="1"/>
    </row>
    <row r="20" spans="1:6">
      <c r="A20" s="343" t="s">
        <v>610</v>
      </c>
      <c r="B20" s="160"/>
      <c r="C20" s="160"/>
      <c r="D20" s="160"/>
      <c r="E20" s="160"/>
      <c r="F20" s="160"/>
    </row>
    <row r="21" spans="1:6">
      <c r="B21" s="1"/>
      <c r="C21" s="1"/>
      <c r="D21" s="1"/>
    </row>
    <row r="22" spans="1:6" ht="15.75">
      <c r="B22" s="1049" t="s">
        <v>102</v>
      </c>
      <c r="C22" s="1049"/>
      <c r="D22" s="1049"/>
    </row>
    <row r="23" spans="1:6" ht="15.75">
      <c r="B23" s="1036" t="s">
        <v>128</v>
      </c>
      <c r="C23" s="1036"/>
      <c r="D23" s="1036"/>
    </row>
    <row r="24" spans="1:6" ht="15.75">
      <c r="B24" s="1036" t="s">
        <v>553</v>
      </c>
      <c r="C24" s="1036"/>
      <c r="D24" s="1036"/>
    </row>
    <row r="25" spans="1:6">
      <c r="B25" s="1"/>
      <c r="C25" s="1"/>
      <c r="D25" s="1"/>
    </row>
    <row r="26" spans="1:6" ht="13.5" thickBot="1">
      <c r="B26" s="1"/>
      <c r="C26" s="1"/>
      <c r="D26" s="65" t="s">
        <v>129</v>
      </c>
    </row>
    <row r="27" spans="1:6" ht="16.5" customHeight="1" thickBot="1">
      <c r="A27" s="1043" t="s">
        <v>224</v>
      </c>
      <c r="B27" s="1088" t="s">
        <v>3</v>
      </c>
      <c r="C27" s="1090" t="s">
        <v>127</v>
      </c>
      <c r="D27" s="1091"/>
      <c r="E27" s="1092"/>
    </row>
    <row r="28" spans="1:6" ht="16.5" thickBot="1">
      <c r="A28" s="1063"/>
      <c r="B28" s="1093"/>
      <c r="C28" s="678" t="s">
        <v>340</v>
      </c>
      <c r="D28" s="667" t="s">
        <v>341</v>
      </c>
      <c r="E28" s="675" t="s">
        <v>145</v>
      </c>
    </row>
    <row r="29" spans="1:6" ht="16.5" thickBot="1">
      <c r="A29" s="391" t="s">
        <v>284</v>
      </c>
      <c r="B29" s="518" t="s">
        <v>226</v>
      </c>
      <c r="C29" s="520" t="s">
        <v>227</v>
      </c>
      <c r="D29" s="354" t="s">
        <v>228</v>
      </c>
      <c r="E29" s="674" t="s">
        <v>248</v>
      </c>
    </row>
    <row r="30" spans="1:6" ht="15.75">
      <c r="A30" s="439" t="s">
        <v>229</v>
      </c>
      <c r="B30" s="676" t="s">
        <v>611</v>
      </c>
      <c r="C30" s="994">
        <v>40959</v>
      </c>
      <c r="D30" s="67"/>
      <c r="E30" s="671"/>
    </row>
    <row r="31" spans="1:6" ht="15.75">
      <c r="A31" s="369" t="s">
        <v>230</v>
      </c>
      <c r="B31" s="67" t="s">
        <v>130</v>
      </c>
      <c r="C31" s="994">
        <v>138531</v>
      </c>
      <c r="D31" s="67"/>
      <c r="E31" s="669"/>
    </row>
    <row r="32" spans="1:6" ht="15.75">
      <c r="A32" s="369" t="s">
        <v>231</v>
      </c>
      <c r="B32" s="67" t="s">
        <v>131</v>
      </c>
      <c r="C32" s="994">
        <v>138531</v>
      </c>
      <c r="D32" s="67"/>
      <c r="E32" s="669"/>
    </row>
    <row r="33" spans="1:5" ht="16.5" thickBot="1">
      <c r="A33" s="379" t="s">
        <v>232</v>
      </c>
      <c r="B33" s="677" t="s">
        <v>612</v>
      </c>
      <c r="C33" s="995">
        <v>40959</v>
      </c>
      <c r="D33" s="679"/>
      <c r="E33" s="670"/>
    </row>
    <row r="34" spans="1:5">
      <c r="B34" s="1"/>
    </row>
    <row r="35" spans="1:5">
      <c r="B35" s="1"/>
    </row>
    <row r="36" spans="1:5">
      <c r="B36" s="1"/>
    </row>
    <row r="37" spans="1:5">
      <c r="B37" s="1"/>
      <c r="C37" s="1"/>
      <c r="D37" s="1"/>
    </row>
    <row r="38" spans="1:5">
      <c r="B38" s="1"/>
      <c r="C38" s="1"/>
      <c r="D38" s="1"/>
    </row>
    <row r="39" spans="1:5">
      <c r="B39" s="1"/>
      <c r="C39" s="1"/>
      <c r="D39" s="1"/>
    </row>
    <row r="40" spans="1:5">
      <c r="B40" s="1"/>
      <c r="C40" s="1"/>
      <c r="D40" s="1"/>
    </row>
    <row r="41" spans="1:5">
      <c r="B41" s="1"/>
      <c r="C41" s="1"/>
      <c r="D41" s="1"/>
    </row>
    <row r="42" spans="1:5">
      <c r="B42" s="1"/>
      <c r="C42" s="1"/>
      <c r="D42" s="1"/>
    </row>
  </sheetData>
  <mergeCells count="12">
    <mergeCell ref="B23:D23"/>
    <mergeCell ref="A27:A28"/>
    <mergeCell ref="C8:E8"/>
    <mergeCell ref="C27:E27"/>
    <mergeCell ref="A8:A9"/>
    <mergeCell ref="B24:D24"/>
    <mergeCell ref="B27:B28"/>
    <mergeCell ref="B3:D3"/>
    <mergeCell ref="B4:D4"/>
    <mergeCell ref="B5:D5"/>
    <mergeCell ref="B8:B9"/>
    <mergeCell ref="B22:D22"/>
  </mergeCells>
  <pageMargins left="0.74803149606299213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Y37"/>
  <sheetViews>
    <sheetView topLeftCell="B1" workbookViewId="0">
      <selection activeCell="B1" sqref="B1:G1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016" t="s">
        <v>672</v>
      </c>
      <c r="C1" s="1040"/>
      <c r="D1" s="1040"/>
      <c r="E1" s="1040"/>
      <c r="F1" s="1040"/>
      <c r="G1" s="1040"/>
      <c r="H1" s="1016"/>
      <c r="I1" s="1040"/>
      <c r="J1" s="1040"/>
      <c r="K1" s="1040"/>
      <c r="L1" s="1040"/>
      <c r="M1" s="1040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</row>
    <row r="2" spans="1:25">
      <c r="B2" s="343"/>
      <c r="C2" s="160"/>
      <c r="D2" s="160"/>
      <c r="E2" s="160"/>
      <c r="F2" s="160"/>
      <c r="G2" s="160"/>
      <c r="H2" s="343"/>
      <c r="I2" s="160"/>
      <c r="J2" s="160"/>
      <c r="K2" s="160"/>
      <c r="L2" s="160"/>
      <c r="M2" s="160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spans="1:25" ht="15.75">
      <c r="B3" s="1049" t="s">
        <v>132</v>
      </c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</row>
    <row r="4" spans="1:25" ht="12" customHeight="1" thickBot="1">
      <c r="B4" s="1"/>
      <c r="C4" s="1057" t="s">
        <v>34</v>
      </c>
      <c r="D4" s="1057"/>
      <c r="E4" s="1057"/>
      <c r="F4" s="1057"/>
      <c r="G4" s="1057"/>
      <c r="H4" s="1057"/>
      <c r="I4" s="1057"/>
      <c r="J4" s="1057"/>
      <c r="K4" s="1057"/>
      <c r="L4" s="1057"/>
      <c r="M4" s="1057"/>
      <c r="N4" s="1057"/>
    </row>
    <row r="5" spans="1:25" ht="26.25" customHeight="1" thickBot="1">
      <c r="A5" s="459" t="s">
        <v>224</v>
      </c>
      <c r="B5" s="512" t="s">
        <v>3</v>
      </c>
      <c r="C5" s="508" t="s">
        <v>133</v>
      </c>
      <c r="D5" s="508" t="s">
        <v>134</v>
      </c>
      <c r="E5" s="508" t="s">
        <v>135</v>
      </c>
      <c r="F5" s="508" t="s">
        <v>136</v>
      </c>
      <c r="G5" s="508" t="s">
        <v>137</v>
      </c>
      <c r="H5" s="508" t="s">
        <v>138</v>
      </c>
      <c r="I5" s="508" t="s">
        <v>140</v>
      </c>
      <c r="J5" s="508" t="s">
        <v>141</v>
      </c>
      <c r="K5" s="508" t="s">
        <v>142</v>
      </c>
      <c r="L5" s="508" t="s">
        <v>143</v>
      </c>
      <c r="M5" s="508">
        <v>2026</v>
      </c>
      <c r="N5" s="508" t="s">
        <v>613</v>
      </c>
    </row>
    <row r="6" spans="1:25" ht="12.75" customHeight="1" thickBot="1">
      <c r="A6" s="432" t="s">
        <v>225</v>
      </c>
      <c r="B6" s="391" t="s">
        <v>285</v>
      </c>
      <c r="C6" s="391" t="s">
        <v>248</v>
      </c>
      <c r="D6" s="391" t="s">
        <v>273</v>
      </c>
      <c r="E6" s="391" t="s">
        <v>274</v>
      </c>
      <c r="F6" s="391" t="s">
        <v>281</v>
      </c>
      <c r="G6" s="391" t="s">
        <v>282</v>
      </c>
      <c r="H6" s="419" t="s">
        <v>283</v>
      </c>
      <c r="I6" s="419" t="s">
        <v>286</v>
      </c>
      <c r="J6" s="419" t="s">
        <v>287</v>
      </c>
      <c r="K6" s="419" t="s">
        <v>288</v>
      </c>
      <c r="L6" s="481" t="s">
        <v>289</v>
      </c>
      <c r="M6" s="939" t="s">
        <v>227</v>
      </c>
      <c r="N6" s="538"/>
    </row>
    <row r="7" spans="1:25" ht="26.25" customHeight="1">
      <c r="A7" s="438" t="s">
        <v>229</v>
      </c>
      <c r="B7" s="513"/>
      <c r="C7" s="98"/>
      <c r="D7" s="98"/>
      <c r="E7" s="98"/>
      <c r="F7" s="98"/>
      <c r="G7" s="98"/>
      <c r="H7" s="509"/>
      <c r="I7" s="509"/>
      <c r="J7" s="509"/>
      <c r="K7" s="510"/>
      <c r="L7" s="511"/>
      <c r="M7" s="206"/>
      <c r="N7" s="548"/>
    </row>
    <row r="8" spans="1:25" ht="27.75" customHeight="1">
      <c r="A8" s="330" t="s">
        <v>230</v>
      </c>
      <c r="B8" s="513"/>
      <c r="C8" s="98"/>
      <c r="D8" s="98"/>
      <c r="E8" s="98"/>
      <c r="F8" s="98"/>
      <c r="G8" s="98"/>
      <c r="H8" s="98"/>
      <c r="I8" s="98"/>
      <c r="J8" s="98"/>
      <c r="K8" s="206"/>
      <c r="L8" s="209"/>
      <c r="M8" s="206"/>
      <c r="N8" s="943">
        <v>0</v>
      </c>
    </row>
    <row r="9" spans="1:25" ht="37.5" customHeight="1">
      <c r="A9" s="330" t="s">
        <v>231</v>
      </c>
      <c r="B9" s="514"/>
      <c r="C9" s="99"/>
      <c r="D9" s="99"/>
      <c r="E9" s="99"/>
      <c r="F9" s="99"/>
      <c r="G9" s="99"/>
      <c r="H9" s="99"/>
      <c r="I9" s="99"/>
      <c r="J9" s="99"/>
      <c r="K9" s="207"/>
      <c r="L9" s="124"/>
      <c r="M9" s="207"/>
      <c r="N9" s="941"/>
    </row>
    <row r="10" spans="1:25" ht="39.75" customHeight="1">
      <c r="A10" s="330" t="s">
        <v>232</v>
      </c>
      <c r="B10" s="513"/>
      <c r="C10" s="99"/>
      <c r="D10" s="99"/>
      <c r="E10" s="99"/>
      <c r="F10" s="99"/>
      <c r="G10" s="99"/>
      <c r="H10" s="99"/>
      <c r="I10" s="99"/>
      <c r="J10" s="99"/>
      <c r="K10" s="207"/>
      <c r="L10" s="124"/>
      <c r="M10" s="207"/>
      <c r="N10" s="941"/>
    </row>
    <row r="11" spans="1:25" ht="30.75" customHeight="1">
      <c r="A11" s="330" t="s">
        <v>233</v>
      </c>
      <c r="B11" s="515"/>
      <c r="C11" s="320"/>
      <c r="D11" s="320"/>
      <c r="E11" s="320"/>
      <c r="F11" s="320"/>
      <c r="G11" s="320"/>
      <c r="H11" s="320"/>
      <c r="I11" s="320"/>
      <c r="J11" s="320"/>
      <c r="K11" s="321"/>
      <c r="L11" s="124"/>
      <c r="M11" s="940"/>
      <c r="N11" s="941"/>
    </row>
    <row r="12" spans="1:25" ht="30.75" customHeight="1" thickBot="1">
      <c r="A12" s="342" t="s">
        <v>234</v>
      </c>
      <c r="B12" s="516"/>
      <c r="C12" s="317"/>
      <c r="D12" s="317"/>
      <c r="E12" s="317"/>
      <c r="F12" s="317"/>
      <c r="G12" s="317"/>
      <c r="H12" s="317"/>
      <c r="I12" s="317"/>
      <c r="J12" s="317"/>
      <c r="K12" s="318"/>
      <c r="L12" s="197"/>
      <c r="M12" s="319"/>
      <c r="N12" s="942"/>
    </row>
    <row r="13" spans="1:25" ht="13.5" thickBot="1">
      <c r="A13" s="352" t="s">
        <v>235</v>
      </c>
      <c r="B13" s="517" t="s">
        <v>139</v>
      </c>
      <c r="C13" s="208">
        <f t="shared" ref="C13:N13" si="0">SUM(C7:C12)</f>
        <v>0</v>
      </c>
      <c r="D13" s="208">
        <f t="shared" si="0"/>
        <v>0</v>
      </c>
      <c r="E13" s="208">
        <f t="shared" si="0"/>
        <v>0</v>
      </c>
      <c r="F13" s="208">
        <f t="shared" si="0"/>
        <v>0</v>
      </c>
      <c r="G13" s="208">
        <f t="shared" si="0"/>
        <v>0</v>
      </c>
      <c r="H13" s="208">
        <f t="shared" si="0"/>
        <v>0</v>
      </c>
      <c r="I13" s="208">
        <f t="shared" si="0"/>
        <v>0</v>
      </c>
      <c r="J13" s="208">
        <f t="shared" si="0"/>
        <v>0</v>
      </c>
      <c r="K13" s="208">
        <f t="shared" si="0"/>
        <v>0</v>
      </c>
      <c r="L13" s="208">
        <f t="shared" si="0"/>
        <v>0</v>
      </c>
      <c r="M13" s="841">
        <f t="shared" si="0"/>
        <v>0</v>
      </c>
      <c r="N13" s="944">
        <f t="shared" si="0"/>
        <v>0</v>
      </c>
    </row>
    <row r="14" spans="1:25" ht="20.25" customHeight="1"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"/>
      <c r="Q14" s="1"/>
      <c r="R14" s="1"/>
      <c r="S14" s="1"/>
      <c r="U14" s="1"/>
    </row>
    <row r="15" spans="1:25" ht="24" customHeight="1"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P15" s="101"/>
      <c r="Q15" s="101"/>
      <c r="R15" s="101"/>
      <c r="S15" s="101"/>
      <c r="U15" s="1"/>
    </row>
    <row r="16" spans="1:25">
      <c r="P16" s="101"/>
      <c r="Q16" s="101"/>
      <c r="R16" s="101"/>
      <c r="S16" s="101"/>
      <c r="U16" s="1"/>
    </row>
    <row r="17" spans="2:21" ht="28.5" customHeight="1">
      <c r="N17" s="102"/>
      <c r="O17" s="102"/>
      <c r="U17" s="1"/>
    </row>
    <row r="18" spans="2:21" ht="26.25" customHeight="1">
      <c r="P18" s="102"/>
      <c r="Q18" s="102"/>
      <c r="R18" s="102"/>
      <c r="S18" s="102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3"/>
      <c r="U23" s="1"/>
    </row>
    <row r="24" spans="2:21" ht="27.75" customHeight="1">
      <c r="N24" s="103"/>
      <c r="O24" s="103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104"/>
    </row>
    <row r="30" spans="2:21" ht="32.25" customHeight="1">
      <c r="U30" s="102"/>
    </row>
    <row r="32" spans="2:21">
      <c r="N32" s="100"/>
      <c r="O32" s="100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activeCell="A2" sqref="A2"/>
    </sheetView>
  </sheetViews>
  <sheetFormatPr defaultRowHeight="12.75"/>
  <cols>
    <col min="1" max="1" width="4.7109375" customWidth="1"/>
    <col min="2" max="2" width="65.7109375" customWidth="1"/>
    <col min="3" max="3" width="19" customWidth="1"/>
  </cols>
  <sheetData>
    <row r="1" spans="1:5">
      <c r="B1" s="1"/>
      <c r="C1" s="1"/>
    </row>
    <row r="2" spans="1:5">
      <c r="A2" s="1015" t="s">
        <v>648</v>
      </c>
      <c r="B2" s="343"/>
      <c r="C2" s="343"/>
      <c r="D2" s="343"/>
      <c r="E2" s="343"/>
    </row>
    <row r="3" spans="1:5">
      <c r="A3" s="343"/>
      <c r="B3" s="343"/>
      <c r="C3" s="343"/>
      <c r="D3" s="343"/>
      <c r="E3" s="343"/>
    </row>
    <row r="4" spans="1:5" ht="15.75">
      <c r="B4" s="1036" t="s">
        <v>401</v>
      </c>
      <c r="C4" s="1036"/>
    </row>
    <row r="5" spans="1:5" ht="15.75">
      <c r="B5" s="106"/>
      <c r="C5" s="1"/>
    </row>
    <row r="6" spans="1:5" ht="13.5" thickBot="1">
      <c r="B6" s="1"/>
      <c r="C6" s="19" t="s">
        <v>17</v>
      </c>
    </row>
    <row r="7" spans="1:5" ht="27" thickBot="1">
      <c r="A7" s="349" t="s">
        <v>224</v>
      </c>
      <c r="B7" s="381" t="s">
        <v>18</v>
      </c>
      <c r="C7" s="350" t="s">
        <v>15</v>
      </c>
    </row>
    <row r="8" spans="1:5">
      <c r="A8" s="790" t="s">
        <v>225</v>
      </c>
      <c r="B8" s="791" t="s">
        <v>226</v>
      </c>
      <c r="C8" s="383" t="s">
        <v>227</v>
      </c>
    </row>
    <row r="9" spans="1:5">
      <c r="A9" s="693" t="s">
        <v>229</v>
      </c>
      <c r="B9" s="792" t="s">
        <v>402</v>
      </c>
      <c r="C9" s="795"/>
    </row>
    <row r="10" spans="1:5">
      <c r="A10" s="694" t="s">
        <v>230</v>
      </c>
      <c r="B10" s="174"/>
      <c r="C10" s="796"/>
    </row>
    <row r="11" spans="1:5">
      <c r="A11" s="694" t="s">
        <v>231</v>
      </c>
      <c r="B11" s="844" t="s">
        <v>403</v>
      </c>
      <c r="C11" s="534">
        <v>0</v>
      </c>
    </row>
    <row r="12" spans="1:5">
      <c r="A12" s="694" t="s">
        <v>232</v>
      </c>
      <c r="B12" s="129" t="s">
        <v>404</v>
      </c>
      <c r="C12" s="534">
        <v>0</v>
      </c>
    </row>
    <row r="13" spans="1:5">
      <c r="A13" s="694" t="s">
        <v>233</v>
      </c>
      <c r="B13" s="129" t="s">
        <v>405</v>
      </c>
      <c r="C13" s="534">
        <f>C15+C14</f>
        <v>0</v>
      </c>
    </row>
    <row r="14" spans="1:5">
      <c r="A14" s="694" t="s">
        <v>234</v>
      </c>
      <c r="B14" s="129" t="s">
        <v>593</v>
      </c>
      <c r="C14" s="793">
        <v>0</v>
      </c>
    </row>
    <row r="15" spans="1:5" ht="13.5" thickBot="1">
      <c r="A15" s="695" t="s">
        <v>235</v>
      </c>
      <c r="B15" s="307"/>
      <c r="C15" s="535">
        <v>0</v>
      </c>
    </row>
    <row r="16" spans="1:5" ht="26.25" thickBot="1">
      <c r="A16" s="361" t="s">
        <v>236</v>
      </c>
      <c r="B16" s="397" t="s">
        <v>412</v>
      </c>
      <c r="C16" s="797">
        <f>C11+C12+C13</f>
        <v>0</v>
      </c>
    </row>
    <row r="17" spans="1:3">
      <c r="A17" s="693" t="s">
        <v>237</v>
      </c>
      <c r="B17" s="195"/>
      <c r="C17" s="533"/>
    </row>
    <row r="18" spans="1:3">
      <c r="A18" s="694" t="s">
        <v>238</v>
      </c>
      <c r="B18" s="129"/>
      <c r="C18" s="534"/>
    </row>
    <row r="19" spans="1:3">
      <c r="A19" s="694" t="s">
        <v>239</v>
      </c>
      <c r="B19" s="175" t="s">
        <v>406</v>
      </c>
      <c r="C19" s="534"/>
    </row>
    <row r="20" spans="1:3">
      <c r="A20" s="694" t="s">
        <v>240</v>
      </c>
      <c r="B20" s="129"/>
      <c r="C20" s="794"/>
    </row>
    <row r="21" spans="1:3">
      <c r="A21" s="694" t="s">
        <v>241</v>
      </c>
      <c r="B21" s="129" t="s">
        <v>407</v>
      </c>
      <c r="C21" s="794">
        <v>0</v>
      </c>
    </row>
    <row r="22" spans="1:3">
      <c r="A22" s="694" t="s">
        <v>242</v>
      </c>
      <c r="B22" s="129" t="s">
        <v>408</v>
      </c>
      <c r="C22" s="794">
        <v>0</v>
      </c>
    </row>
    <row r="23" spans="1:3">
      <c r="A23" s="694" t="s">
        <v>243</v>
      </c>
      <c r="B23" s="129" t="s">
        <v>409</v>
      </c>
      <c r="C23" s="794"/>
    </row>
    <row r="24" spans="1:3">
      <c r="A24" s="694" t="s">
        <v>244</v>
      </c>
      <c r="B24" s="129"/>
      <c r="C24" s="794"/>
    </row>
    <row r="25" spans="1:3">
      <c r="A25" s="695"/>
      <c r="B25" s="307"/>
      <c r="C25" s="798"/>
    </row>
    <row r="26" spans="1:3" ht="13.5" thickBot="1">
      <c r="A26" s="695" t="s">
        <v>245</v>
      </c>
      <c r="B26" s="307"/>
      <c r="C26" s="798"/>
    </row>
    <row r="27" spans="1:3" ht="26.25" thickBot="1">
      <c r="A27" s="361" t="s">
        <v>246</v>
      </c>
      <c r="B27" s="397" t="s">
        <v>411</v>
      </c>
      <c r="C27" s="797">
        <f>C21+C22+C23</f>
        <v>0</v>
      </c>
    </row>
    <row r="28" spans="1:3" ht="13.5" thickBot="1">
      <c r="A28" s="842" t="s">
        <v>247</v>
      </c>
      <c r="B28" s="195"/>
      <c r="C28" s="799"/>
    </row>
    <row r="29" spans="1:3" ht="13.5" thickBot="1">
      <c r="A29" s="843" t="s">
        <v>249</v>
      </c>
      <c r="B29" s="171" t="s">
        <v>410</v>
      </c>
      <c r="C29" s="797">
        <f>C27+C16</f>
        <v>0</v>
      </c>
    </row>
    <row r="30" spans="1:3">
      <c r="B30" s="1"/>
      <c r="C30" s="1"/>
    </row>
    <row r="31" spans="1:3">
      <c r="B31" s="1"/>
      <c r="C31" s="1"/>
    </row>
    <row r="32" spans="1:3">
      <c r="B32" s="1"/>
      <c r="C32" s="1"/>
    </row>
    <row r="33" spans="2:3">
      <c r="B33" s="1"/>
      <c r="C33" s="1"/>
    </row>
    <row r="34" spans="2:3">
      <c r="B34" s="1"/>
      <c r="C34" s="1"/>
    </row>
    <row r="35" spans="2:3">
      <c r="B35" s="1"/>
      <c r="C35" s="1"/>
    </row>
    <row r="36" spans="2:3">
      <c r="B36" s="1"/>
      <c r="C36" s="1"/>
    </row>
    <row r="37" spans="2:3">
      <c r="B37" s="1"/>
      <c r="C37" s="1"/>
    </row>
    <row r="38" spans="2:3">
      <c r="B38" s="1"/>
      <c r="C38" s="1"/>
    </row>
    <row r="39" spans="2:3">
      <c r="B39" s="1"/>
      <c r="C39" s="1"/>
    </row>
    <row r="40" spans="2:3">
      <c r="B40" s="1"/>
      <c r="C40" s="1"/>
    </row>
    <row r="41" spans="2:3">
      <c r="B41" s="1"/>
      <c r="C41" s="1"/>
    </row>
    <row r="42" spans="2:3">
      <c r="B42" s="1"/>
      <c r="C42" s="1"/>
    </row>
    <row r="43" spans="2:3">
      <c r="B43" s="1"/>
      <c r="C43" s="1"/>
    </row>
    <row r="44" spans="2:3">
      <c r="B44" s="1"/>
      <c r="C44" s="1"/>
    </row>
    <row r="45" spans="2:3">
      <c r="B45" s="1"/>
      <c r="C45" s="1"/>
    </row>
    <row r="47" spans="2:3" ht="30.75" customHeight="1"/>
  </sheetData>
  <mergeCells count="1">
    <mergeCell ref="B4:C4"/>
  </mergeCells>
  <pageMargins left="0.55118110236220474" right="0.55118110236220474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J754"/>
  <sheetViews>
    <sheetView workbookViewId="0">
      <selection activeCell="A2" sqref="A2:E2"/>
    </sheetView>
  </sheetViews>
  <sheetFormatPr defaultRowHeight="12.75"/>
  <cols>
    <col min="1" max="1" width="4.85546875" customWidth="1"/>
    <col min="2" max="2" width="38.28515625" customWidth="1"/>
    <col min="3" max="3" width="10.42578125" customWidth="1"/>
    <col min="4" max="4" width="10.28515625" customWidth="1"/>
  </cols>
  <sheetData>
    <row r="1" spans="1:10">
      <c r="A1" s="1037"/>
      <c r="B1" s="1037"/>
      <c r="C1" s="1037"/>
      <c r="D1" s="1037"/>
      <c r="E1" s="1037"/>
      <c r="F1" s="1037"/>
    </row>
    <row r="2" spans="1:10">
      <c r="A2" s="1016" t="s">
        <v>673</v>
      </c>
      <c r="B2" s="1016"/>
      <c r="C2" s="1016"/>
      <c r="D2" s="1016"/>
      <c r="E2" s="1016"/>
    </row>
    <row r="3" spans="1:10">
      <c r="A3" s="343"/>
      <c r="B3" s="343"/>
      <c r="C3" s="343"/>
      <c r="D3" s="343"/>
      <c r="E3" s="343"/>
    </row>
    <row r="4" spans="1:10" ht="14.25">
      <c r="A4" s="1094" t="s">
        <v>616</v>
      </c>
      <c r="B4" s="1095"/>
      <c r="C4" s="1095"/>
      <c r="D4" s="1095"/>
      <c r="E4" s="1095"/>
      <c r="F4" s="1095"/>
    </row>
    <row r="5" spans="1:10" ht="15.75">
      <c r="B5" s="18"/>
      <c r="C5" s="18"/>
      <c r="D5" s="18"/>
      <c r="E5" s="18"/>
    </row>
    <row r="6" spans="1:10" ht="15.75">
      <c r="B6" s="18" t="s">
        <v>561</v>
      </c>
      <c r="C6" s="18"/>
      <c r="D6" s="18"/>
      <c r="E6" s="18"/>
    </row>
    <row r="7" spans="1:10" ht="13.5" thickBot="1">
      <c r="B7" s="1"/>
      <c r="C7" s="1"/>
      <c r="D7" s="1"/>
      <c r="E7" s="19" t="s">
        <v>11</v>
      </c>
    </row>
    <row r="8" spans="1:10" ht="48.75" thickBot="1">
      <c r="A8" s="353" t="s">
        <v>224</v>
      </c>
      <c r="B8" s="550" t="s">
        <v>12</v>
      </c>
      <c r="C8" s="346" t="s">
        <v>520</v>
      </c>
      <c r="D8" s="347" t="s">
        <v>521</v>
      </c>
      <c r="E8" s="346" t="s">
        <v>518</v>
      </c>
      <c r="F8" s="347" t="s">
        <v>517</v>
      </c>
    </row>
    <row r="9" spans="1:10">
      <c r="A9" s="551" t="s">
        <v>225</v>
      </c>
      <c r="B9" s="552" t="s">
        <v>226</v>
      </c>
      <c r="C9" s="561" t="s">
        <v>227</v>
      </c>
      <c r="D9" s="562" t="s">
        <v>228</v>
      </c>
      <c r="E9" s="716" t="s">
        <v>248</v>
      </c>
      <c r="F9" s="717" t="s">
        <v>273</v>
      </c>
    </row>
    <row r="10" spans="1:10">
      <c r="A10" s="331" t="s">
        <v>229</v>
      </c>
      <c r="B10" s="338" t="s">
        <v>150</v>
      </c>
      <c r="C10" s="309"/>
      <c r="D10" s="146"/>
      <c r="E10" s="309"/>
      <c r="F10" s="129"/>
      <c r="J10" t="s">
        <v>615</v>
      </c>
    </row>
    <row r="11" spans="1:10">
      <c r="A11" s="330" t="s">
        <v>230</v>
      </c>
      <c r="B11" s="188" t="s">
        <v>6</v>
      </c>
      <c r="C11" s="309">
        <v>2933</v>
      </c>
      <c r="D11" s="146"/>
      <c r="E11" s="309"/>
      <c r="F11" s="146">
        <f>SUM(C11:E11)</f>
        <v>2933</v>
      </c>
    </row>
    <row r="12" spans="1:10">
      <c r="A12" s="330" t="s">
        <v>231</v>
      </c>
      <c r="B12" s="203" t="s">
        <v>7</v>
      </c>
      <c r="C12" s="309">
        <v>805</v>
      </c>
      <c r="D12" s="146"/>
      <c r="E12" s="309"/>
      <c r="F12" s="146">
        <f>SUM(C12:E12)</f>
        <v>805</v>
      </c>
    </row>
    <row r="13" spans="1:10">
      <c r="A13" s="330" t="s">
        <v>232</v>
      </c>
      <c r="B13" s="203" t="s">
        <v>8</v>
      </c>
      <c r="C13" s="309">
        <v>5941</v>
      </c>
      <c r="D13" s="146"/>
      <c r="E13" s="309"/>
      <c r="F13" s="146">
        <f>SUM(C13:E13)</f>
        <v>5941</v>
      </c>
    </row>
    <row r="14" spans="1:10">
      <c r="A14" s="330" t="s">
        <v>233</v>
      </c>
      <c r="B14" s="203" t="s">
        <v>309</v>
      </c>
      <c r="C14" s="309"/>
      <c r="D14" s="146"/>
      <c r="E14" s="309"/>
      <c r="F14" s="146">
        <f>SUM(C14:E14)</f>
        <v>0</v>
      </c>
    </row>
    <row r="15" spans="1:10">
      <c r="A15" s="330" t="s">
        <v>234</v>
      </c>
      <c r="B15" s="203" t="s">
        <v>308</v>
      </c>
      <c r="C15" s="309"/>
      <c r="D15" s="146"/>
      <c r="E15" s="309"/>
      <c r="F15" s="146">
        <f>SUM(C15:E15)</f>
        <v>0</v>
      </c>
    </row>
    <row r="16" spans="1:10">
      <c r="A16" s="330" t="s">
        <v>235</v>
      </c>
      <c r="B16" s="203" t="s">
        <v>369</v>
      </c>
      <c r="C16" s="309">
        <f>C17+C18+C19+C20+C21+C22</f>
        <v>3600</v>
      </c>
      <c r="D16" s="309">
        <f>D17+D18+D19+D20+D21+D22</f>
        <v>0</v>
      </c>
      <c r="E16" s="309">
        <f>E17+E18+E19+E20+E21+E22</f>
        <v>0</v>
      </c>
      <c r="F16" s="146">
        <f>F17+F18+F19+F20+F21+F22</f>
        <v>3600</v>
      </c>
    </row>
    <row r="17" spans="1:6">
      <c r="A17" s="330" t="s">
        <v>236</v>
      </c>
      <c r="B17" s="203" t="s">
        <v>370</v>
      </c>
      <c r="C17" s="309">
        <v>3450</v>
      </c>
      <c r="D17" s="146">
        <v>0</v>
      </c>
      <c r="E17" s="309">
        <v>0</v>
      </c>
      <c r="F17" s="146">
        <f>E17+D17+C17</f>
        <v>3450</v>
      </c>
    </row>
    <row r="18" spans="1:6">
      <c r="A18" s="330" t="s">
        <v>237</v>
      </c>
      <c r="B18" s="203" t="s">
        <v>371</v>
      </c>
      <c r="C18" s="309"/>
      <c r="D18" s="146"/>
      <c r="E18" s="309"/>
      <c r="F18" s="146">
        <f t="shared" ref="F18:F23" si="0">E18+D18+C18</f>
        <v>0</v>
      </c>
    </row>
    <row r="19" spans="1:6">
      <c r="A19" s="330" t="s">
        <v>238</v>
      </c>
      <c r="B19" s="203" t="s">
        <v>372</v>
      </c>
      <c r="C19" s="309"/>
      <c r="D19" s="146"/>
      <c r="E19" s="309"/>
      <c r="F19" s="146">
        <f t="shared" si="0"/>
        <v>0</v>
      </c>
    </row>
    <row r="20" spans="1:6">
      <c r="A20" s="330" t="s">
        <v>239</v>
      </c>
      <c r="B20" s="339" t="s">
        <v>373</v>
      </c>
      <c r="C20" s="309">
        <v>150</v>
      </c>
      <c r="D20" s="146"/>
      <c r="E20" s="309"/>
      <c r="F20" s="146">
        <f t="shared" si="0"/>
        <v>150</v>
      </c>
    </row>
    <row r="21" spans="1:6">
      <c r="A21" s="330" t="s">
        <v>240</v>
      </c>
      <c r="B21" s="755" t="s">
        <v>388</v>
      </c>
      <c r="C21" s="312"/>
      <c r="D21" s="147"/>
      <c r="E21" s="309"/>
      <c r="F21" s="146">
        <f t="shared" si="0"/>
        <v>0</v>
      </c>
    </row>
    <row r="22" spans="1:6">
      <c r="A22" s="330" t="s">
        <v>241</v>
      </c>
      <c r="B22" s="756" t="s">
        <v>381</v>
      </c>
      <c r="C22" s="312"/>
      <c r="D22" s="147"/>
      <c r="E22" s="309"/>
      <c r="F22" s="146">
        <f t="shared" si="0"/>
        <v>0</v>
      </c>
    </row>
    <row r="23" spans="1:6" ht="13.5" thickBot="1">
      <c r="A23" s="330" t="s">
        <v>242</v>
      </c>
      <c r="B23" s="205" t="s">
        <v>146</v>
      </c>
      <c r="C23" s="310"/>
      <c r="D23" s="151"/>
      <c r="E23" s="309"/>
      <c r="F23" s="308">
        <f t="shared" si="0"/>
        <v>0</v>
      </c>
    </row>
    <row r="24" spans="1:6" ht="13.5" thickBot="1">
      <c r="A24" s="555" t="s">
        <v>243</v>
      </c>
      <c r="B24" s="556" t="s">
        <v>9</v>
      </c>
      <c r="C24" s="564">
        <f>C11+C12+C13+C14+C16+C23</f>
        <v>13279</v>
      </c>
      <c r="D24" s="564">
        <f>D11+D12+D13+D14+D16+D23</f>
        <v>0</v>
      </c>
      <c r="E24" s="564">
        <f>E11+E12+E13+E14+E16+E23</f>
        <v>0</v>
      </c>
      <c r="F24" s="565">
        <f>F11+F12+F13+F14+F16+F23</f>
        <v>13279</v>
      </c>
    </row>
    <row r="25" spans="1:6" ht="13.5" thickTop="1">
      <c r="A25" s="545"/>
      <c r="B25" s="338"/>
      <c r="C25" s="227"/>
      <c r="D25" s="227"/>
      <c r="E25" s="227"/>
      <c r="F25" s="154"/>
    </row>
    <row r="26" spans="1:6">
      <c r="A26" s="331" t="s">
        <v>244</v>
      </c>
      <c r="B26" s="340" t="s">
        <v>151</v>
      </c>
      <c r="C26" s="311"/>
      <c r="D26" s="149"/>
      <c r="E26" s="311"/>
      <c r="F26" s="195"/>
    </row>
    <row r="27" spans="1:6">
      <c r="A27" s="330" t="s">
        <v>245</v>
      </c>
      <c r="B27" s="203" t="s">
        <v>310</v>
      </c>
      <c r="C27" s="309">
        <v>890</v>
      </c>
      <c r="D27" s="146"/>
      <c r="E27" s="309"/>
      <c r="F27" s="146">
        <f>SUM(C27:E27)</f>
        <v>890</v>
      </c>
    </row>
    <row r="28" spans="1:6">
      <c r="A28" s="330" t="s">
        <v>244</v>
      </c>
      <c r="B28" s="203" t="s">
        <v>311</v>
      </c>
      <c r="C28" s="309">
        <v>20000</v>
      </c>
      <c r="D28" s="146"/>
      <c r="E28" s="309"/>
      <c r="F28" s="146">
        <f>SUM(C28:E28)</f>
        <v>20000</v>
      </c>
    </row>
    <row r="29" spans="1:6">
      <c r="A29" s="330" t="s">
        <v>245</v>
      </c>
      <c r="B29" s="203" t="s">
        <v>147</v>
      </c>
      <c r="C29" s="228">
        <f>SUM(C30:C36)</f>
        <v>0</v>
      </c>
      <c r="D29" s="228">
        <f>SUM(D30:D36)</f>
        <v>0</v>
      </c>
      <c r="E29" s="228">
        <f>SUM(E30:E36)</f>
        <v>0</v>
      </c>
      <c r="F29" s="150">
        <f>SUM(F30:F36)</f>
        <v>0</v>
      </c>
    </row>
    <row r="30" spans="1:6">
      <c r="A30" s="330" t="s">
        <v>246</v>
      </c>
      <c r="B30" s="339" t="s">
        <v>374</v>
      </c>
      <c r="C30" s="309"/>
      <c r="D30" s="146"/>
      <c r="E30" s="309"/>
      <c r="F30" s="146">
        <f>SUM(C30:E30)</f>
        <v>0</v>
      </c>
    </row>
    <row r="31" spans="1:6">
      <c r="A31" s="330" t="s">
        <v>247</v>
      </c>
      <c r="B31" s="339" t="s">
        <v>376</v>
      </c>
      <c r="C31" s="309"/>
      <c r="D31" s="146"/>
      <c r="E31" s="309"/>
      <c r="F31" s="146">
        <f t="shared" ref="F31:F37" si="1">SUM(C31:E31)</f>
        <v>0</v>
      </c>
    </row>
    <row r="32" spans="1:6">
      <c r="A32" s="330" t="s">
        <v>249</v>
      </c>
      <c r="B32" s="339" t="s">
        <v>375</v>
      </c>
      <c r="C32" s="309"/>
      <c r="D32" s="146"/>
      <c r="E32" s="309"/>
      <c r="F32" s="146">
        <f t="shared" si="1"/>
        <v>0</v>
      </c>
    </row>
    <row r="33" spans="1:6">
      <c r="A33" s="330" t="s">
        <v>250</v>
      </c>
      <c r="B33" s="339" t="s">
        <v>377</v>
      </c>
      <c r="C33" s="309"/>
      <c r="D33" s="146"/>
      <c r="E33" s="309"/>
      <c r="F33" s="146">
        <f t="shared" si="1"/>
        <v>0</v>
      </c>
    </row>
    <row r="34" spans="1:6">
      <c r="A34" s="330" t="s">
        <v>251</v>
      </c>
      <c r="B34" s="755" t="s">
        <v>378</v>
      </c>
      <c r="C34" s="309"/>
      <c r="D34" s="146"/>
      <c r="E34" s="309"/>
      <c r="F34" s="146">
        <f t="shared" si="1"/>
        <v>0</v>
      </c>
    </row>
    <row r="35" spans="1:6">
      <c r="A35" s="330" t="s">
        <v>252</v>
      </c>
      <c r="B35" s="286" t="s">
        <v>379</v>
      </c>
      <c r="C35" s="309"/>
      <c r="D35" s="146"/>
      <c r="E35" s="309"/>
      <c r="F35" s="146">
        <f t="shared" si="1"/>
        <v>0</v>
      </c>
    </row>
    <row r="36" spans="1:6">
      <c r="A36" s="330" t="s">
        <v>253</v>
      </c>
      <c r="B36" s="756" t="s">
        <v>396</v>
      </c>
      <c r="C36" s="309"/>
      <c r="D36" s="146"/>
      <c r="E36" s="309"/>
      <c r="F36" s="146">
        <f t="shared" si="1"/>
        <v>0</v>
      </c>
    </row>
    <row r="37" spans="1:6">
      <c r="A37" s="330" t="s">
        <v>254</v>
      </c>
      <c r="B37" s="203" t="s">
        <v>382</v>
      </c>
      <c r="C37" s="309"/>
      <c r="D37" s="146"/>
      <c r="E37" s="309"/>
      <c r="F37" s="146">
        <f t="shared" si="1"/>
        <v>0</v>
      </c>
    </row>
    <row r="38" spans="1:6" ht="13.5" thickBot="1">
      <c r="A38" s="330" t="s">
        <v>255</v>
      </c>
      <c r="B38" s="205" t="s">
        <v>149</v>
      </c>
      <c r="C38" s="312">
        <f>-C14</f>
        <v>0</v>
      </c>
      <c r="D38" s="312">
        <f>-D14</f>
        <v>0</v>
      </c>
      <c r="E38" s="312">
        <f>-E14</f>
        <v>0</v>
      </c>
      <c r="F38" s="147">
        <f>-F14</f>
        <v>0</v>
      </c>
    </row>
    <row r="39" spans="1:6" ht="13.5" thickBot="1">
      <c r="A39" s="555" t="s">
        <v>256</v>
      </c>
      <c r="B39" s="556" t="s">
        <v>10</v>
      </c>
      <c r="C39" s="564">
        <f>C27+C28+C29+C37+C38</f>
        <v>20890</v>
      </c>
      <c r="D39" s="564">
        <f>D27+D28+D29+D37+D38</f>
        <v>0</v>
      </c>
      <c r="E39" s="564">
        <f>E27+E28+E29+E37+E38</f>
        <v>0</v>
      </c>
      <c r="F39" s="565">
        <f>F27+F28+F29+F37+F38</f>
        <v>20890</v>
      </c>
    </row>
    <row r="40" spans="1:6" ht="27" thickTop="1" thickBot="1">
      <c r="A40" s="555" t="s">
        <v>257</v>
      </c>
      <c r="B40" s="560" t="s">
        <v>383</v>
      </c>
      <c r="C40" s="567">
        <f>C24+C39</f>
        <v>34169</v>
      </c>
      <c r="D40" s="567">
        <f>D24+D39</f>
        <v>0</v>
      </c>
      <c r="E40" s="567">
        <f>E24+E39</f>
        <v>0</v>
      </c>
      <c r="F40" s="568">
        <f>F24+F39</f>
        <v>34169</v>
      </c>
    </row>
    <row r="41" spans="1:6" ht="13.5" thickTop="1">
      <c r="A41" s="545"/>
      <c r="B41" s="771"/>
      <c r="C41" s="238"/>
      <c r="D41" s="238"/>
      <c r="E41" s="238"/>
      <c r="F41" s="244"/>
    </row>
    <row r="42" spans="1:6">
      <c r="A42" s="331" t="s">
        <v>305</v>
      </c>
      <c r="B42" s="431" t="s">
        <v>385</v>
      </c>
      <c r="C42" s="566"/>
      <c r="D42" s="149"/>
      <c r="E42" s="311"/>
      <c r="F42" s="195"/>
    </row>
    <row r="43" spans="1:6">
      <c r="A43" s="330" t="s">
        <v>259</v>
      </c>
      <c r="B43" s="204" t="s">
        <v>384</v>
      </c>
      <c r="C43" s="314"/>
      <c r="D43" s="146"/>
      <c r="E43" s="309"/>
      <c r="F43" s="146">
        <f>SUM(C43:E43)</f>
        <v>0</v>
      </c>
    </row>
    <row r="44" spans="1:6">
      <c r="A44" s="330" t="s">
        <v>260</v>
      </c>
      <c r="B44" s="630" t="s">
        <v>389</v>
      </c>
      <c r="C44" s="762"/>
      <c r="D44" s="151"/>
      <c r="E44" s="310"/>
      <c r="F44" s="146">
        <f t="shared" ref="F44:F50" si="2">SUM(C44:E44)</f>
        <v>0</v>
      </c>
    </row>
    <row r="45" spans="1:6">
      <c r="A45" s="330" t="s">
        <v>261</v>
      </c>
      <c r="B45" s="630" t="s">
        <v>390</v>
      </c>
      <c r="C45" s="762"/>
      <c r="D45" s="151"/>
      <c r="E45" s="310"/>
      <c r="F45" s="146">
        <f t="shared" si="2"/>
        <v>0</v>
      </c>
    </row>
    <row r="46" spans="1:6">
      <c r="A46" s="330" t="s">
        <v>262</v>
      </c>
      <c r="B46" s="630" t="s">
        <v>391</v>
      </c>
      <c r="C46" s="762"/>
      <c r="D46" s="151"/>
      <c r="E46" s="310"/>
      <c r="F46" s="146">
        <f t="shared" si="2"/>
        <v>0</v>
      </c>
    </row>
    <row r="47" spans="1:6">
      <c r="A47" s="330" t="s">
        <v>263</v>
      </c>
      <c r="B47" s="757" t="s">
        <v>392</v>
      </c>
      <c r="C47" s="762"/>
      <c r="D47" s="151"/>
      <c r="E47" s="310"/>
      <c r="F47" s="146">
        <f t="shared" si="2"/>
        <v>0</v>
      </c>
    </row>
    <row r="48" spans="1:6">
      <c r="A48" s="330" t="s">
        <v>264</v>
      </c>
      <c r="B48" s="758" t="s">
        <v>393</v>
      </c>
      <c r="C48" s="762"/>
      <c r="D48" s="151"/>
      <c r="E48" s="310"/>
      <c r="F48" s="146">
        <f t="shared" si="2"/>
        <v>0</v>
      </c>
    </row>
    <row r="49" spans="1:6">
      <c r="A49" s="330" t="s">
        <v>265</v>
      </c>
      <c r="B49" s="759" t="s">
        <v>394</v>
      </c>
      <c r="C49" s="762"/>
      <c r="D49" s="151"/>
      <c r="E49" s="310"/>
      <c r="F49" s="146">
        <f t="shared" si="2"/>
        <v>0</v>
      </c>
    </row>
    <row r="50" spans="1:6" ht="13.5" thickBot="1">
      <c r="A50" s="330" t="s">
        <v>266</v>
      </c>
      <c r="B50" s="341" t="s">
        <v>395</v>
      </c>
      <c r="C50" s="762"/>
      <c r="D50" s="151"/>
      <c r="E50" s="310"/>
      <c r="F50" s="146">
        <f t="shared" si="2"/>
        <v>0</v>
      </c>
    </row>
    <row r="51" spans="1:6" ht="13.5" thickBot="1">
      <c r="A51" s="352" t="s">
        <v>267</v>
      </c>
      <c r="B51" s="290" t="s">
        <v>386</v>
      </c>
      <c r="C51" s="763">
        <f>SUM(C43:C50)</f>
        <v>0</v>
      </c>
      <c r="D51" s="763">
        <f>SUM(D43:D50)</f>
        <v>0</v>
      </c>
      <c r="E51" s="763">
        <f>SUM(E43:E50)</f>
        <v>0</v>
      </c>
      <c r="F51" s="860">
        <f>SUM(F43:F50)</f>
        <v>0</v>
      </c>
    </row>
    <row r="52" spans="1:6">
      <c r="A52" s="545"/>
      <c r="B52" s="41"/>
      <c r="C52" s="777"/>
      <c r="D52" s="779"/>
      <c r="E52" s="742"/>
      <c r="F52" s="626"/>
    </row>
    <row r="53" spans="1:6" ht="13.5" thickBot="1">
      <c r="A53" s="572" t="s">
        <v>268</v>
      </c>
      <c r="B53" s="769" t="s">
        <v>387</v>
      </c>
      <c r="C53" s="776">
        <f>C40+C51</f>
        <v>34169</v>
      </c>
      <c r="D53" s="778">
        <f>D40+D51</f>
        <v>0</v>
      </c>
      <c r="E53" s="776">
        <f>E40+E51</f>
        <v>0</v>
      </c>
      <c r="F53" s="776">
        <f>F40+F51</f>
        <v>34169</v>
      </c>
    </row>
    <row r="54" spans="1:6" ht="13.5" thickTop="1"/>
    <row r="55" spans="1:6">
      <c r="A55" s="1037"/>
      <c r="B55" s="1037"/>
      <c r="C55" s="1037"/>
      <c r="D55" s="1037"/>
      <c r="E55" s="1037"/>
      <c r="F55" s="1037"/>
    </row>
    <row r="56" spans="1:6">
      <c r="A56" s="1016" t="s">
        <v>641</v>
      </c>
      <c r="B56" s="1016"/>
      <c r="C56" s="1016"/>
      <c r="D56" s="1016"/>
      <c r="E56" s="1016"/>
    </row>
    <row r="57" spans="1:6">
      <c r="A57" s="343"/>
      <c r="B57" s="343"/>
      <c r="C57" s="343"/>
      <c r="D57" s="343"/>
      <c r="E57" s="343"/>
    </row>
    <row r="58" spans="1:6" ht="14.25">
      <c r="A58" s="1094" t="s">
        <v>616</v>
      </c>
      <c r="B58" s="1095"/>
      <c r="C58" s="1095"/>
      <c r="D58" s="1095"/>
      <c r="E58" s="1095"/>
      <c r="F58" s="1095"/>
    </row>
    <row r="59" spans="1:6" ht="15.75">
      <c r="B59" s="18"/>
      <c r="C59" s="18"/>
      <c r="D59" s="18"/>
      <c r="E59" s="18"/>
    </row>
    <row r="60" spans="1:6" ht="15.75">
      <c r="B60" s="18" t="s">
        <v>367</v>
      </c>
      <c r="C60" s="18"/>
      <c r="D60" s="18"/>
      <c r="E60" s="18"/>
    </row>
    <row r="61" spans="1:6" ht="13.5" thickBot="1">
      <c r="B61" s="1"/>
      <c r="C61" s="1"/>
      <c r="D61" s="1"/>
      <c r="E61" s="19" t="s">
        <v>11</v>
      </c>
    </row>
    <row r="62" spans="1:6" ht="48.75" thickBot="1">
      <c r="A62" s="353" t="s">
        <v>224</v>
      </c>
      <c r="B62" s="550" t="s">
        <v>12</v>
      </c>
      <c r="C62" s="346" t="s">
        <v>520</v>
      </c>
      <c r="D62" s="347" t="s">
        <v>521</v>
      </c>
      <c r="E62" s="346" t="s">
        <v>518</v>
      </c>
      <c r="F62" s="347" t="s">
        <v>517</v>
      </c>
    </row>
    <row r="63" spans="1:6">
      <c r="A63" s="551" t="s">
        <v>225</v>
      </c>
      <c r="B63" s="552" t="s">
        <v>226</v>
      </c>
      <c r="C63" s="561" t="s">
        <v>227</v>
      </c>
      <c r="D63" s="562" t="s">
        <v>228</v>
      </c>
      <c r="E63" s="716" t="s">
        <v>248</v>
      </c>
      <c r="F63" s="717" t="s">
        <v>273</v>
      </c>
    </row>
    <row r="64" spans="1:6">
      <c r="A64" s="331" t="s">
        <v>229</v>
      </c>
      <c r="B64" s="338" t="s">
        <v>150</v>
      </c>
      <c r="C64" s="309"/>
      <c r="D64" s="146"/>
      <c r="E64" s="309"/>
      <c r="F64" s="129"/>
    </row>
    <row r="65" spans="1:6">
      <c r="A65" s="330" t="s">
        <v>230</v>
      </c>
      <c r="B65" s="188" t="s">
        <v>6</v>
      </c>
      <c r="C65" s="309"/>
      <c r="D65" s="146"/>
      <c r="E65" s="309"/>
      <c r="F65" s="146">
        <f>SUM(C65:E65)</f>
        <v>0</v>
      </c>
    </row>
    <row r="66" spans="1:6">
      <c r="A66" s="330" t="s">
        <v>231</v>
      </c>
      <c r="B66" s="203" t="s">
        <v>7</v>
      </c>
      <c r="C66" s="309"/>
      <c r="D66" s="146"/>
      <c r="E66" s="309"/>
      <c r="F66" s="146">
        <f>SUM(C66:E66)</f>
        <v>0</v>
      </c>
    </row>
    <row r="67" spans="1:6">
      <c r="A67" s="330" t="s">
        <v>232</v>
      </c>
      <c r="B67" s="203" t="s">
        <v>8</v>
      </c>
      <c r="C67" s="309">
        <v>1440</v>
      </c>
      <c r="D67" s="146"/>
      <c r="E67" s="309"/>
      <c r="F67" s="146">
        <f>SUM(C67:E67)</f>
        <v>1440</v>
      </c>
    </row>
    <row r="68" spans="1:6">
      <c r="A68" s="330" t="s">
        <v>233</v>
      </c>
      <c r="B68" s="203" t="s">
        <v>309</v>
      </c>
      <c r="C68" s="309"/>
      <c r="D68" s="146"/>
      <c r="E68" s="309"/>
      <c r="F68" s="146">
        <f>SUM(C68:E68)</f>
        <v>0</v>
      </c>
    </row>
    <row r="69" spans="1:6">
      <c r="A69" s="330" t="s">
        <v>234</v>
      </c>
      <c r="B69" s="203" t="s">
        <v>308</v>
      </c>
      <c r="C69" s="309"/>
      <c r="D69" s="146"/>
      <c r="E69" s="309"/>
      <c r="F69" s="146">
        <f>SUM(C69:E69)</f>
        <v>0</v>
      </c>
    </row>
    <row r="70" spans="1:6">
      <c r="A70" s="330" t="s">
        <v>235</v>
      </c>
      <c r="B70" s="203" t="s">
        <v>369</v>
      </c>
      <c r="C70" s="309">
        <f>C71+C72+C73+C74+C75+C76</f>
        <v>0</v>
      </c>
      <c r="D70" s="309">
        <f>D71+D72+D73+D74+D75+D76</f>
        <v>0</v>
      </c>
      <c r="E70" s="309">
        <f>E71+E72+E73+E74+E75+E76</f>
        <v>0</v>
      </c>
      <c r="F70" s="146">
        <f>F71+F72+F73+F74+F75+F76</f>
        <v>0</v>
      </c>
    </row>
    <row r="71" spans="1:6">
      <c r="A71" s="330" t="s">
        <v>236</v>
      </c>
      <c r="B71" s="203" t="s">
        <v>370</v>
      </c>
      <c r="C71" s="309"/>
      <c r="D71" s="146">
        <v>0</v>
      </c>
      <c r="E71" s="309">
        <v>0</v>
      </c>
      <c r="F71" s="146">
        <f>E71+D71+C71</f>
        <v>0</v>
      </c>
    </row>
    <row r="72" spans="1:6">
      <c r="A72" s="330" t="s">
        <v>237</v>
      </c>
      <c r="B72" s="203" t="s">
        <v>371</v>
      </c>
      <c r="C72" s="309"/>
      <c r="D72" s="146"/>
      <c r="E72" s="309"/>
      <c r="F72" s="146">
        <f t="shared" ref="F72:F77" si="3">E72+D72+C72</f>
        <v>0</v>
      </c>
    </row>
    <row r="73" spans="1:6">
      <c r="A73" s="330" t="s">
        <v>238</v>
      </c>
      <c r="B73" s="203" t="s">
        <v>372</v>
      </c>
      <c r="C73" s="309"/>
      <c r="D73" s="146"/>
      <c r="E73" s="309"/>
      <c r="F73" s="146">
        <f t="shared" si="3"/>
        <v>0</v>
      </c>
    </row>
    <row r="74" spans="1:6">
      <c r="A74" s="330" t="s">
        <v>239</v>
      </c>
      <c r="B74" s="339" t="s">
        <v>373</v>
      </c>
      <c r="C74" s="228"/>
      <c r="D74" s="150"/>
      <c r="E74" s="309"/>
      <c r="F74" s="146">
        <f t="shared" si="3"/>
        <v>0</v>
      </c>
    </row>
    <row r="75" spans="1:6">
      <c r="A75" s="330" t="s">
        <v>240</v>
      </c>
      <c r="B75" s="755" t="s">
        <v>388</v>
      </c>
      <c r="C75" s="312"/>
      <c r="D75" s="147"/>
      <c r="E75" s="309"/>
      <c r="F75" s="146">
        <f t="shared" si="3"/>
        <v>0</v>
      </c>
    </row>
    <row r="76" spans="1:6">
      <c r="A76" s="330" t="s">
        <v>241</v>
      </c>
      <c r="B76" s="756" t="s">
        <v>381</v>
      </c>
      <c r="C76" s="312"/>
      <c r="D76" s="147"/>
      <c r="E76" s="309"/>
      <c r="F76" s="146">
        <f t="shared" si="3"/>
        <v>0</v>
      </c>
    </row>
    <row r="77" spans="1:6" ht="13.5" thickBot="1">
      <c r="A77" s="330" t="s">
        <v>242</v>
      </c>
      <c r="B77" s="205" t="s">
        <v>146</v>
      </c>
      <c r="C77" s="310"/>
      <c r="D77" s="151"/>
      <c r="E77" s="309"/>
      <c r="F77" s="308">
        <f t="shared" si="3"/>
        <v>0</v>
      </c>
    </row>
    <row r="78" spans="1:6" ht="13.5" thickBot="1">
      <c r="A78" s="555" t="s">
        <v>243</v>
      </c>
      <c r="B78" s="556" t="s">
        <v>9</v>
      </c>
      <c r="C78" s="564">
        <f>C65+C66+C67+C68+C70+C77</f>
        <v>1440</v>
      </c>
      <c r="D78" s="564">
        <f>D65+D66+D67+D68+D70+D77</f>
        <v>0</v>
      </c>
      <c r="E78" s="564">
        <f>E65+E66+E67+E68+E70+E77</f>
        <v>0</v>
      </c>
      <c r="F78" s="565">
        <f>F65+F66+F67+F68+F70+F77</f>
        <v>1440</v>
      </c>
    </row>
    <row r="79" spans="1:6" ht="13.5" thickTop="1">
      <c r="A79" s="545"/>
      <c r="B79" s="338"/>
      <c r="C79" s="227"/>
      <c r="D79" s="227"/>
      <c r="E79" s="227"/>
      <c r="F79" s="154"/>
    </row>
    <row r="80" spans="1:6">
      <c r="A80" s="331" t="s">
        <v>244</v>
      </c>
      <c r="B80" s="340" t="s">
        <v>151</v>
      </c>
      <c r="C80" s="311"/>
      <c r="D80" s="149"/>
      <c r="E80" s="311"/>
      <c r="F80" s="195"/>
    </row>
    <row r="81" spans="1:6">
      <c r="A81" s="330" t="s">
        <v>245</v>
      </c>
      <c r="B81" s="203" t="s">
        <v>310</v>
      </c>
      <c r="C81" s="309">
        <v>0</v>
      </c>
      <c r="D81" s="146">
        <v>0</v>
      </c>
      <c r="E81" s="309"/>
      <c r="F81" s="146">
        <f>SUM(C81:E81)</f>
        <v>0</v>
      </c>
    </row>
    <row r="82" spans="1:6">
      <c r="A82" s="330" t="s">
        <v>244</v>
      </c>
      <c r="B82" s="203" t="s">
        <v>311</v>
      </c>
      <c r="C82" s="309">
        <v>0</v>
      </c>
      <c r="D82" s="146"/>
      <c r="E82" s="309"/>
      <c r="F82" s="146">
        <f>SUM(C82:E82)</f>
        <v>0</v>
      </c>
    </row>
    <row r="83" spans="1:6">
      <c r="A83" s="330" t="s">
        <v>245</v>
      </c>
      <c r="B83" s="203" t="s">
        <v>147</v>
      </c>
      <c r="C83" s="228">
        <f>C84+C85+C86</f>
        <v>0</v>
      </c>
      <c r="D83" s="228">
        <f>D84+D85+D86</f>
        <v>0</v>
      </c>
      <c r="E83" s="228">
        <f>E84+E85+E86</f>
        <v>0</v>
      </c>
      <c r="F83" s="150">
        <f>F84+F85+F86</f>
        <v>0</v>
      </c>
    </row>
    <row r="84" spans="1:6">
      <c r="A84" s="330" t="s">
        <v>246</v>
      </c>
      <c r="B84" s="339" t="s">
        <v>374</v>
      </c>
      <c r="C84" s="309"/>
      <c r="D84" s="146"/>
      <c r="E84" s="309"/>
      <c r="F84" s="146">
        <f>SUM(C84:E84)</f>
        <v>0</v>
      </c>
    </row>
    <row r="85" spans="1:6">
      <c r="A85" s="330" t="s">
        <v>247</v>
      </c>
      <c r="B85" s="339" t="s">
        <v>376</v>
      </c>
      <c r="C85" s="309"/>
      <c r="D85" s="146"/>
      <c r="E85" s="309"/>
      <c r="F85" s="146">
        <f t="shared" ref="F85:F92" si="4">SUM(C85:E85)</f>
        <v>0</v>
      </c>
    </row>
    <row r="86" spans="1:6">
      <c r="A86" s="330" t="s">
        <v>249</v>
      </c>
      <c r="B86" s="339" t="s">
        <v>375</v>
      </c>
      <c r="C86" s="309"/>
      <c r="D86" s="146"/>
      <c r="E86" s="309"/>
      <c r="F86" s="146">
        <f t="shared" si="4"/>
        <v>0</v>
      </c>
    </row>
    <row r="87" spans="1:6">
      <c r="A87" s="330" t="s">
        <v>250</v>
      </c>
      <c r="B87" s="339" t="s">
        <v>377</v>
      </c>
      <c r="C87" s="309"/>
      <c r="D87" s="146"/>
      <c r="E87" s="309"/>
      <c r="F87" s="146">
        <f t="shared" si="4"/>
        <v>0</v>
      </c>
    </row>
    <row r="88" spans="1:6">
      <c r="A88" s="330" t="s">
        <v>251</v>
      </c>
      <c r="B88" s="755" t="s">
        <v>378</v>
      </c>
      <c r="C88" s="309"/>
      <c r="D88" s="146"/>
      <c r="E88" s="309"/>
      <c r="F88" s="146">
        <f t="shared" si="4"/>
        <v>0</v>
      </c>
    </row>
    <row r="89" spans="1:6">
      <c r="A89" s="330" t="s">
        <v>252</v>
      </c>
      <c r="B89" s="286" t="s">
        <v>379</v>
      </c>
      <c r="C89" s="309"/>
      <c r="D89" s="146"/>
      <c r="E89" s="309"/>
      <c r="F89" s="146">
        <f t="shared" si="4"/>
        <v>0</v>
      </c>
    </row>
    <row r="90" spans="1:6">
      <c r="A90" s="330" t="s">
        <v>253</v>
      </c>
      <c r="B90" s="756" t="s">
        <v>396</v>
      </c>
      <c r="C90" s="309"/>
      <c r="D90" s="146"/>
      <c r="E90" s="309"/>
      <c r="F90" s="146">
        <f t="shared" si="4"/>
        <v>0</v>
      </c>
    </row>
    <row r="91" spans="1:6">
      <c r="A91" s="330" t="s">
        <v>254</v>
      </c>
      <c r="B91" s="203" t="s">
        <v>382</v>
      </c>
      <c r="C91" s="309">
        <v>0</v>
      </c>
      <c r="D91" s="146"/>
      <c r="E91" s="309"/>
      <c r="F91" s="146">
        <f t="shared" si="4"/>
        <v>0</v>
      </c>
    </row>
    <row r="92" spans="1:6" ht="13.5" thickBot="1">
      <c r="A92" s="330" t="s">
        <v>255</v>
      </c>
      <c r="B92" s="205" t="s">
        <v>149</v>
      </c>
      <c r="C92" s="310">
        <f>-C68</f>
        <v>0</v>
      </c>
      <c r="D92" s="310">
        <f>-D68</f>
        <v>0</v>
      </c>
      <c r="E92" s="310">
        <f>-E68</f>
        <v>0</v>
      </c>
      <c r="F92" s="146">
        <f t="shared" si="4"/>
        <v>0</v>
      </c>
    </row>
    <row r="93" spans="1:6" ht="13.5" thickBot="1">
      <c r="A93" s="555" t="s">
        <v>256</v>
      </c>
      <c r="B93" s="556" t="s">
        <v>10</v>
      </c>
      <c r="C93" s="564">
        <f>C81+C82+C83+C91+C92</f>
        <v>0</v>
      </c>
      <c r="D93" s="564">
        <f>D81+D82+D83+D91+D92</f>
        <v>0</v>
      </c>
      <c r="E93" s="564">
        <f>E81+E82+E83+E91+E92</f>
        <v>0</v>
      </c>
      <c r="F93" s="565">
        <f>F81+F82+F83+F91+F92</f>
        <v>0</v>
      </c>
    </row>
    <row r="94" spans="1:6" ht="27" thickTop="1" thickBot="1">
      <c r="A94" s="555" t="s">
        <v>257</v>
      </c>
      <c r="B94" s="560" t="s">
        <v>383</v>
      </c>
      <c r="C94" s="567">
        <f>C78+C93</f>
        <v>1440</v>
      </c>
      <c r="D94" s="567">
        <f>D78+D93</f>
        <v>0</v>
      </c>
      <c r="E94" s="567">
        <f>E78+E93</f>
        <v>0</v>
      </c>
      <c r="F94" s="568">
        <f>F78+F93</f>
        <v>1440</v>
      </c>
    </row>
    <row r="95" spans="1:6" ht="13.5" thickTop="1">
      <c r="A95" s="545"/>
      <c r="B95" s="771"/>
      <c r="C95" s="238"/>
      <c r="D95" s="238"/>
      <c r="E95" s="238"/>
      <c r="F95" s="244"/>
    </row>
    <row r="96" spans="1:6">
      <c r="A96" s="331" t="s">
        <v>305</v>
      </c>
      <c r="B96" s="431" t="s">
        <v>385</v>
      </c>
      <c r="C96" s="566"/>
      <c r="D96" s="149"/>
      <c r="E96" s="311"/>
      <c r="F96" s="195"/>
    </row>
    <row r="97" spans="1:6">
      <c r="A97" s="330" t="s">
        <v>259</v>
      </c>
      <c r="B97" s="204" t="s">
        <v>384</v>
      </c>
      <c r="C97" s="314"/>
      <c r="D97" s="146"/>
      <c r="E97" s="309"/>
      <c r="F97" s="146">
        <f>E97+D97+C97</f>
        <v>0</v>
      </c>
    </row>
    <row r="98" spans="1:6">
      <c r="A98" s="330" t="s">
        <v>260</v>
      </c>
      <c r="B98" s="630" t="s">
        <v>389</v>
      </c>
      <c r="C98" s="762"/>
      <c r="D98" s="151"/>
      <c r="E98" s="310"/>
      <c r="F98" s="146">
        <f t="shared" ref="F98:F104" si="5">E98+D98+C98</f>
        <v>0</v>
      </c>
    </row>
    <row r="99" spans="1:6">
      <c r="A99" s="330" t="s">
        <v>261</v>
      </c>
      <c r="B99" s="630" t="s">
        <v>390</v>
      </c>
      <c r="C99" s="762"/>
      <c r="D99" s="151"/>
      <c r="E99" s="310"/>
      <c r="F99" s="146">
        <f t="shared" si="5"/>
        <v>0</v>
      </c>
    </row>
    <row r="100" spans="1:6">
      <c r="A100" s="330" t="s">
        <v>262</v>
      </c>
      <c r="B100" s="630" t="s">
        <v>391</v>
      </c>
      <c r="C100" s="762"/>
      <c r="D100" s="151"/>
      <c r="E100" s="310"/>
      <c r="F100" s="146">
        <f t="shared" si="5"/>
        <v>0</v>
      </c>
    </row>
    <row r="101" spans="1:6">
      <c r="A101" s="330" t="s">
        <v>263</v>
      </c>
      <c r="B101" s="757" t="s">
        <v>392</v>
      </c>
      <c r="C101" s="762"/>
      <c r="D101" s="151"/>
      <c r="E101" s="310"/>
      <c r="F101" s="146">
        <f t="shared" si="5"/>
        <v>0</v>
      </c>
    </row>
    <row r="102" spans="1:6">
      <c r="A102" s="330" t="s">
        <v>264</v>
      </c>
      <c r="B102" s="758" t="s">
        <v>393</v>
      </c>
      <c r="C102" s="762"/>
      <c r="D102" s="151"/>
      <c r="E102" s="310"/>
      <c r="F102" s="146">
        <f t="shared" si="5"/>
        <v>0</v>
      </c>
    </row>
    <row r="103" spans="1:6">
      <c r="A103" s="330" t="s">
        <v>265</v>
      </c>
      <c r="B103" s="759" t="s">
        <v>394</v>
      </c>
      <c r="C103" s="762"/>
      <c r="D103" s="151"/>
      <c r="E103" s="310"/>
      <c r="F103" s="146">
        <f t="shared" si="5"/>
        <v>0</v>
      </c>
    </row>
    <row r="104" spans="1:6" ht="13.5" thickBot="1">
      <c r="A104" s="330" t="s">
        <v>266</v>
      </c>
      <c r="B104" s="341" t="s">
        <v>395</v>
      </c>
      <c r="C104" s="762"/>
      <c r="D104" s="151"/>
      <c r="E104" s="310"/>
      <c r="F104" s="146">
        <f t="shared" si="5"/>
        <v>0</v>
      </c>
    </row>
    <row r="105" spans="1:6" ht="13.5" thickBot="1">
      <c r="A105" s="352" t="s">
        <v>267</v>
      </c>
      <c r="B105" s="290" t="s">
        <v>386</v>
      </c>
      <c r="C105" s="763">
        <f>SUM(C97:C104)</f>
        <v>0</v>
      </c>
      <c r="D105" s="763">
        <f>SUM(D97:D104)</f>
        <v>0</v>
      </c>
      <c r="E105" s="763">
        <f>SUM(E97:E104)</f>
        <v>0</v>
      </c>
      <c r="F105" s="860">
        <f>SUM(F97:F104)</f>
        <v>0</v>
      </c>
    </row>
    <row r="106" spans="1:6">
      <c r="A106" s="545"/>
      <c r="B106" s="41"/>
      <c r="C106" s="777"/>
      <c r="D106" s="779"/>
      <c r="E106" s="742"/>
      <c r="F106" s="626"/>
    </row>
    <row r="107" spans="1:6" ht="13.5" thickBot="1">
      <c r="A107" s="572" t="s">
        <v>268</v>
      </c>
      <c r="B107" s="769" t="s">
        <v>387</v>
      </c>
      <c r="C107" s="776">
        <f>C94+C105</f>
        <v>1440</v>
      </c>
      <c r="D107" s="778">
        <f>D94+D105</f>
        <v>0</v>
      </c>
      <c r="E107" s="776">
        <f>E94+E105</f>
        <v>0</v>
      </c>
      <c r="F107" s="776">
        <f>F94+F105</f>
        <v>1440</v>
      </c>
    </row>
    <row r="108" spans="1:6" ht="13.5" thickTop="1"/>
    <row r="109" spans="1:6">
      <c r="A109" s="1037"/>
      <c r="B109" s="1037"/>
      <c r="C109" s="1037"/>
      <c r="D109" s="1037"/>
      <c r="E109" s="1037"/>
      <c r="F109" s="1037"/>
    </row>
    <row r="110" spans="1:6">
      <c r="A110" s="1016" t="s">
        <v>642</v>
      </c>
      <c r="B110" s="1016"/>
      <c r="C110" s="1016"/>
      <c r="D110" s="1016"/>
      <c r="E110" s="1016"/>
    </row>
    <row r="111" spans="1:6">
      <c r="A111" s="343"/>
      <c r="B111" s="343"/>
      <c r="C111" s="343"/>
      <c r="D111" s="343"/>
      <c r="E111" s="343"/>
    </row>
    <row r="112" spans="1:6" ht="14.25">
      <c r="A112" s="1094" t="s">
        <v>616</v>
      </c>
      <c r="B112" s="1095"/>
      <c r="C112" s="1095"/>
      <c r="D112" s="1095"/>
      <c r="E112" s="1095"/>
      <c r="F112" s="1095"/>
    </row>
    <row r="113" spans="1:6" ht="15.75">
      <c r="B113" s="18"/>
      <c r="C113" s="18"/>
      <c r="D113" s="18"/>
      <c r="E113" s="18"/>
    </row>
    <row r="114" spans="1:6" ht="15.75">
      <c r="B114" s="18" t="s">
        <v>586</v>
      </c>
      <c r="C114" s="18"/>
      <c r="D114" s="18"/>
      <c r="E114" s="18"/>
    </row>
    <row r="115" spans="1:6" ht="13.5" thickBot="1">
      <c r="B115" s="1"/>
      <c r="C115" s="1"/>
      <c r="D115" s="1"/>
      <c r="E115" s="19" t="s">
        <v>11</v>
      </c>
    </row>
    <row r="116" spans="1:6" ht="48.75" thickBot="1">
      <c r="A116" s="353" t="s">
        <v>224</v>
      </c>
      <c r="B116" s="550" t="s">
        <v>12</v>
      </c>
      <c r="C116" s="346" t="s">
        <v>520</v>
      </c>
      <c r="D116" s="347" t="s">
        <v>521</v>
      </c>
      <c r="E116" s="346" t="s">
        <v>518</v>
      </c>
      <c r="F116" s="347" t="s">
        <v>517</v>
      </c>
    </row>
    <row r="117" spans="1:6">
      <c r="A117" s="551" t="s">
        <v>225</v>
      </c>
      <c r="B117" s="552" t="s">
        <v>226</v>
      </c>
      <c r="C117" s="561" t="s">
        <v>227</v>
      </c>
      <c r="D117" s="562" t="s">
        <v>228</v>
      </c>
      <c r="E117" s="716" t="s">
        <v>248</v>
      </c>
      <c r="F117" s="717" t="s">
        <v>273</v>
      </c>
    </row>
    <row r="118" spans="1:6">
      <c r="A118" s="331" t="s">
        <v>229</v>
      </c>
      <c r="B118" s="338" t="s">
        <v>150</v>
      </c>
      <c r="C118" s="309"/>
      <c r="D118" s="146"/>
      <c r="E118" s="309"/>
      <c r="F118" s="129"/>
    </row>
    <row r="119" spans="1:6">
      <c r="A119" s="330" t="s">
        <v>230</v>
      </c>
      <c r="B119" s="188" t="s">
        <v>6</v>
      </c>
      <c r="C119" s="309"/>
      <c r="D119" s="146"/>
      <c r="E119" s="309"/>
      <c r="F119" s="146">
        <f>SUM(C119:E119)</f>
        <v>0</v>
      </c>
    </row>
    <row r="120" spans="1:6">
      <c r="A120" s="330" t="s">
        <v>231</v>
      </c>
      <c r="B120" s="203" t="s">
        <v>7</v>
      </c>
      <c r="C120" s="309"/>
      <c r="D120" s="146"/>
      <c r="E120" s="309"/>
      <c r="F120" s="146">
        <f>SUM(C120:E120)</f>
        <v>0</v>
      </c>
    </row>
    <row r="121" spans="1:6">
      <c r="A121" s="330" t="s">
        <v>232</v>
      </c>
      <c r="B121" s="203" t="s">
        <v>8</v>
      </c>
      <c r="C121" s="309">
        <v>1528</v>
      </c>
      <c r="D121" s="146"/>
      <c r="E121" s="309"/>
      <c r="F121" s="146">
        <f>SUM(C121:E121)</f>
        <v>1528</v>
      </c>
    </row>
    <row r="122" spans="1:6">
      <c r="A122" s="330" t="s">
        <v>233</v>
      </c>
      <c r="B122" s="203" t="s">
        <v>309</v>
      </c>
      <c r="C122" s="309"/>
      <c r="D122" s="146"/>
      <c r="E122" s="309"/>
      <c r="F122" s="146">
        <f>SUM(C122:E122)</f>
        <v>0</v>
      </c>
    </row>
    <row r="123" spans="1:6">
      <c r="A123" s="330" t="s">
        <v>234</v>
      </c>
      <c r="B123" s="203" t="s">
        <v>308</v>
      </c>
      <c r="C123" s="309"/>
      <c r="D123" s="146"/>
      <c r="E123" s="309"/>
      <c r="F123" s="146">
        <f>SUM(C123:E123)</f>
        <v>0</v>
      </c>
    </row>
    <row r="124" spans="1:6">
      <c r="A124" s="330" t="s">
        <v>235</v>
      </c>
      <c r="B124" s="203" t="s">
        <v>369</v>
      </c>
      <c r="C124" s="309">
        <f>C125+C126+C127+C128+C129+C130</f>
        <v>0</v>
      </c>
      <c r="D124" s="309">
        <f>D125+D126+D127+D128+D129+D130</f>
        <v>0</v>
      </c>
      <c r="E124" s="309">
        <f>E125+E126+E127+E128+E129+E130</f>
        <v>0</v>
      </c>
      <c r="F124" s="146">
        <f>F125+F126+F127+F128+F129+F130</f>
        <v>0</v>
      </c>
    </row>
    <row r="125" spans="1:6">
      <c r="A125" s="330" t="s">
        <v>236</v>
      </c>
      <c r="B125" s="203" t="s">
        <v>370</v>
      </c>
      <c r="C125" s="309">
        <v>0</v>
      </c>
      <c r="D125" s="146">
        <v>0</v>
      </c>
      <c r="E125" s="309">
        <v>0</v>
      </c>
      <c r="F125" s="146">
        <f>E125+D125+C125</f>
        <v>0</v>
      </c>
    </row>
    <row r="126" spans="1:6">
      <c r="A126" s="330" t="s">
        <v>237</v>
      </c>
      <c r="B126" s="203" t="s">
        <v>371</v>
      </c>
      <c r="C126" s="309"/>
      <c r="D126" s="146"/>
      <c r="E126" s="309"/>
      <c r="F126" s="146">
        <f t="shared" ref="F126:F131" si="6">E126+D126+C126</f>
        <v>0</v>
      </c>
    </row>
    <row r="127" spans="1:6">
      <c r="A127" s="330" t="s">
        <v>238</v>
      </c>
      <c r="B127" s="203" t="s">
        <v>372</v>
      </c>
      <c r="C127" s="309"/>
      <c r="D127" s="146"/>
      <c r="E127" s="309"/>
      <c r="F127" s="146">
        <f t="shared" si="6"/>
        <v>0</v>
      </c>
    </row>
    <row r="128" spans="1:6">
      <c r="A128" s="330" t="s">
        <v>239</v>
      </c>
      <c r="B128" s="339" t="s">
        <v>373</v>
      </c>
      <c r="C128" s="228"/>
      <c r="D128" s="146"/>
      <c r="E128" s="309"/>
      <c r="F128" s="146">
        <f t="shared" si="6"/>
        <v>0</v>
      </c>
    </row>
    <row r="129" spans="1:6">
      <c r="A129" s="330" t="s">
        <v>240</v>
      </c>
      <c r="B129" s="755" t="s">
        <v>388</v>
      </c>
      <c r="C129" s="312"/>
      <c r="D129" s="151"/>
      <c r="E129" s="309"/>
      <c r="F129" s="146">
        <f t="shared" si="6"/>
        <v>0</v>
      </c>
    </row>
    <row r="130" spans="1:6">
      <c r="A130" s="330" t="s">
        <v>241</v>
      </c>
      <c r="B130" s="756" t="s">
        <v>381</v>
      </c>
      <c r="C130" s="312"/>
      <c r="D130" s="147"/>
      <c r="E130" s="309"/>
      <c r="F130" s="146">
        <f t="shared" si="6"/>
        <v>0</v>
      </c>
    </row>
    <row r="131" spans="1:6" ht="13.5" thickBot="1">
      <c r="A131" s="330" t="s">
        <v>242</v>
      </c>
      <c r="B131" s="205" t="s">
        <v>146</v>
      </c>
      <c r="C131" s="310"/>
      <c r="D131" s="151"/>
      <c r="E131" s="309"/>
      <c r="F131" s="308">
        <f t="shared" si="6"/>
        <v>0</v>
      </c>
    </row>
    <row r="132" spans="1:6" ht="13.5" thickBot="1">
      <c r="A132" s="555" t="s">
        <v>243</v>
      </c>
      <c r="B132" s="556" t="s">
        <v>9</v>
      </c>
      <c r="C132" s="564">
        <f>C119+C120+C121+C122+C124+C131</f>
        <v>1528</v>
      </c>
      <c r="D132" s="564">
        <f>D119+D120+D121+D122+D124+D131</f>
        <v>0</v>
      </c>
      <c r="E132" s="564">
        <f>E119+E120+E121+E122+E124+E131</f>
        <v>0</v>
      </c>
      <c r="F132" s="565">
        <f>F119+F120+F121+F122+F124+F131</f>
        <v>1528</v>
      </c>
    </row>
    <row r="133" spans="1:6" ht="13.5" thickTop="1">
      <c r="A133" s="545"/>
      <c r="B133" s="338"/>
      <c r="C133" s="227"/>
      <c r="D133" s="227"/>
      <c r="E133" s="227"/>
      <c r="F133" s="154"/>
    </row>
    <row r="134" spans="1:6">
      <c r="A134" s="331" t="s">
        <v>244</v>
      </c>
      <c r="B134" s="340" t="s">
        <v>151</v>
      </c>
      <c r="C134" s="311"/>
      <c r="D134" s="149"/>
      <c r="E134" s="311"/>
      <c r="F134" s="195"/>
    </row>
    <row r="135" spans="1:6">
      <c r="A135" s="330" t="s">
        <v>245</v>
      </c>
      <c r="B135" s="203" t="s">
        <v>310</v>
      </c>
      <c r="C135" s="309"/>
      <c r="D135" s="146"/>
      <c r="E135" s="309"/>
      <c r="F135" s="146">
        <f>SUM(C135:E135)</f>
        <v>0</v>
      </c>
    </row>
    <row r="136" spans="1:6">
      <c r="A136" s="330" t="s">
        <v>244</v>
      </c>
      <c r="B136" s="203" t="s">
        <v>311</v>
      </c>
      <c r="C136" s="309"/>
      <c r="D136" s="146"/>
      <c r="E136" s="309"/>
      <c r="F136" s="146">
        <f>SUM(C136:E136)</f>
        <v>0</v>
      </c>
    </row>
    <row r="137" spans="1:6">
      <c r="A137" s="330" t="s">
        <v>245</v>
      </c>
      <c r="B137" s="203" t="s">
        <v>147</v>
      </c>
      <c r="C137" s="228">
        <f>SUM(C138:C144)</f>
        <v>0</v>
      </c>
      <c r="D137" s="228">
        <f>SUM(D138:D144)</f>
        <v>0</v>
      </c>
      <c r="E137" s="228">
        <f>SUM(E138:E144)</f>
        <v>0</v>
      </c>
      <c r="F137" s="150">
        <f>SUM(F138:F144)</f>
        <v>0</v>
      </c>
    </row>
    <row r="138" spans="1:6">
      <c r="A138" s="330" t="s">
        <v>246</v>
      </c>
      <c r="B138" s="339" t="s">
        <v>374</v>
      </c>
      <c r="C138" s="309"/>
      <c r="D138" s="146"/>
      <c r="E138" s="309"/>
      <c r="F138" s="146">
        <f>SUM(C138:E138)</f>
        <v>0</v>
      </c>
    </row>
    <row r="139" spans="1:6">
      <c r="A139" s="330" t="s">
        <v>247</v>
      </c>
      <c r="B139" s="339" t="s">
        <v>376</v>
      </c>
      <c r="C139" s="309"/>
      <c r="D139" s="146"/>
      <c r="E139" s="309"/>
      <c r="F139" s="146">
        <f t="shared" ref="F139:F145" si="7">SUM(C139:E139)</f>
        <v>0</v>
      </c>
    </row>
    <row r="140" spans="1:6">
      <c r="A140" s="330" t="s">
        <v>249</v>
      </c>
      <c r="B140" s="339" t="s">
        <v>375</v>
      </c>
      <c r="C140" s="309"/>
      <c r="D140" s="146"/>
      <c r="E140" s="309"/>
      <c r="F140" s="146">
        <f t="shared" si="7"/>
        <v>0</v>
      </c>
    </row>
    <row r="141" spans="1:6">
      <c r="A141" s="330" t="s">
        <v>250</v>
      </c>
      <c r="B141" s="339" t="s">
        <v>377</v>
      </c>
      <c r="C141" s="309"/>
      <c r="D141" s="146">
        <f>'7-8-9.m.szoc.ell.'!E53</f>
        <v>0</v>
      </c>
      <c r="E141" s="309"/>
      <c r="F141" s="146">
        <f t="shared" si="7"/>
        <v>0</v>
      </c>
    </row>
    <row r="142" spans="1:6">
      <c r="A142" s="330" t="s">
        <v>251</v>
      </c>
      <c r="B142" s="755" t="s">
        <v>378</v>
      </c>
      <c r="C142" s="309"/>
      <c r="D142" s="146">
        <f>'36.m.nyújtottnkölcsön'!C24</f>
        <v>0</v>
      </c>
      <c r="E142" s="309"/>
      <c r="F142" s="146">
        <f t="shared" si="7"/>
        <v>0</v>
      </c>
    </row>
    <row r="143" spans="1:6">
      <c r="A143" s="330" t="s">
        <v>252</v>
      </c>
      <c r="B143" s="286" t="s">
        <v>379</v>
      </c>
      <c r="C143" s="309"/>
      <c r="D143" s="146"/>
      <c r="E143" s="309"/>
      <c r="F143" s="146">
        <f t="shared" si="7"/>
        <v>0</v>
      </c>
    </row>
    <row r="144" spans="1:6">
      <c r="A144" s="330" t="s">
        <v>253</v>
      </c>
      <c r="B144" s="756" t="s">
        <v>396</v>
      </c>
      <c r="C144" s="309"/>
      <c r="D144" s="146"/>
      <c r="E144" s="309"/>
      <c r="F144" s="146">
        <f t="shared" si="7"/>
        <v>0</v>
      </c>
    </row>
    <row r="145" spans="1:6">
      <c r="A145" s="330" t="s">
        <v>254</v>
      </c>
      <c r="B145" s="203" t="s">
        <v>382</v>
      </c>
      <c r="C145" s="309"/>
      <c r="D145" s="146"/>
      <c r="E145" s="309"/>
      <c r="F145" s="146">
        <f t="shared" si="7"/>
        <v>0</v>
      </c>
    </row>
    <row r="146" spans="1:6" ht="13.5" thickBot="1">
      <c r="A146" s="330" t="s">
        <v>255</v>
      </c>
      <c r="B146" s="205" t="s">
        <v>149</v>
      </c>
      <c r="C146" s="312">
        <f>-C122</f>
        <v>0</v>
      </c>
      <c r="D146" s="312">
        <f>-D122</f>
        <v>0</v>
      </c>
      <c r="E146" s="312">
        <f>-E122</f>
        <v>0</v>
      </c>
      <c r="F146" s="147">
        <f>-F122</f>
        <v>0</v>
      </c>
    </row>
    <row r="147" spans="1:6" ht="13.5" thickBot="1">
      <c r="A147" s="555" t="s">
        <v>256</v>
      </c>
      <c r="B147" s="556" t="s">
        <v>10</v>
      </c>
      <c r="C147" s="564">
        <f>C135+C136+C137+C145+C146</f>
        <v>0</v>
      </c>
      <c r="D147" s="564">
        <f>D135+D136+D137+D145+D146</f>
        <v>0</v>
      </c>
      <c r="E147" s="564">
        <f>E135+E136+E137+E145+E146</f>
        <v>0</v>
      </c>
      <c r="F147" s="565">
        <f>F135+F136+F137+F145+F146</f>
        <v>0</v>
      </c>
    </row>
    <row r="148" spans="1:6" ht="27" thickTop="1" thickBot="1">
      <c r="A148" s="555" t="s">
        <v>257</v>
      </c>
      <c r="B148" s="560" t="s">
        <v>383</v>
      </c>
      <c r="C148" s="567">
        <f>C132+C147</f>
        <v>1528</v>
      </c>
      <c r="D148" s="567">
        <f>D132+D147</f>
        <v>0</v>
      </c>
      <c r="E148" s="567">
        <f>E132+E147</f>
        <v>0</v>
      </c>
      <c r="F148" s="568">
        <f>F132+F147</f>
        <v>1528</v>
      </c>
    </row>
    <row r="149" spans="1:6" ht="13.5" thickTop="1">
      <c r="A149" s="545"/>
      <c r="B149" s="771"/>
      <c r="C149" s="238"/>
      <c r="D149" s="238"/>
      <c r="E149" s="238"/>
      <c r="F149" s="244"/>
    </row>
    <row r="150" spans="1:6">
      <c r="A150" s="331" t="s">
        <v>305</v>
      </c>
      <c r="B150" s="431" t="s">
        <v>385</v>
      </c>
      <c r="C150" s="566"/>
      <c r="D150" s="149"/>
      <c r="E150" s="311"/>
      <c r="F150" s="195"/>
    </row>
    <row r="151" spans="1:6">
      <c r="A151" s="330" t="s">
        <v>259</v>
      </c>
      <c r="B151" s="204" t="s">
        <v>384</v>
      </c>
      <c r="C151" s="314"/>
      <c r="D151" s="146"/>
      <c r="E151" s="309"/>
      <c r="F151" s="146">
        <f>SUM(C151:E151)</f>
        <v>0</v>
      </c>
    </row>
    <row r="152" spans="1:6">
      <c r="A152" s="330" t="s">
        <v>260</v>
      </c>
      <c r="B152" s="630" t="s">
        <v>389</v>
      </c>
      <c r="C152" s="762"/>
      <c r="D152" s="151"/>
      <c r="E152" s="310"/>
      <c r="F152" s="146">
        <f t="shared" ref="F152:F158" si="8">SUM(C152:E152)</f>
        <v>0</v>
      </c>
    </row>
    <row r="153" spans="1:6">
      <c r="A153" s="330" t="s">
        <v>261</v>
      </c>
      <c r="B153" s="630" t="s">
        <v>390</v>
      </c>
      <c r="C153" s="762"/>
      <c r="D153" s="151"/>
      <c r="E153" s="310"/>
      <c r="F153" s="146">
        <f t="shared" si="8"/>
        <v>0</v>
      </c>
    </row>
    <row r="154" spans="1:6">
      <c r="A154" s="330" t="s">
        <v>262</v>
      </c>
      <c r="B154" s="630" t="s">
        <v>391</v>
      </c>
      <c r="C154" s="762"/>
      <c r="D154" s="151"/>
      <c r="E154" s="310"/>
      <c r="F154" s="146">
        <f t="shared" si="8"/>
        <v>0</v>
      </c>
    </row>
    <row r="155" spans="1:6">
      <c r="A155" s="330" t="s">
        <v>263</v>
      </c>
      <c r="B155" s="757" t="s">
        <v>392</v>
      </c>
      <c r="C155" s="762"/>
      <c r="D155" s="151"/>
      <c r="E155" s="310"/>
      <c r="F155" s="146">
        <f t="shared" si="8"/>
        <v>0</v>
      </c>
    </row>
    <row r="156" spans="1:6">
      <c r="A156" s="330" t="s">
        <v>264</v>
      </c>
      <c r="B156" s="758" t="s">
        <v>393</v>
      </c>
      <c r="C156" s="762"/>
      <c r="D156" s="151"/>
      <c r="E156" s="310"/>
      <c r="F156" s="146">
        <f t="shared" si="8"/>
        <v>0</v>
      </c>
    </row>
    <row r="157" spans="1:6">
      <c r="A157" s="330" t="s">
        <v>265</v>
      </c>
      <c r="B157" s="759" t="s">
        <v>394</v>
      </c>
      <c r="C157" s="762"/>
      <c r="D157" s="151"/>
      <c r="E157" s="310"/>
      <c r="F157" s="146">
        <f t="shared" si="8"/>
        <v>0</v>
      </c>
    </row>
    <row r="158" spans="1:6" ht="13.5" thickBot="1">
      <c r="A158" s="330" t="s">
        <v>266</v>
      </c>
      <c r="B158" s="341" t="s">
        <v>395</v>
      </c>
      <c r="C158" s="762"/>
      <c r="D158" s="151"/>
      <c r="E158" s="310"/>
      <c r="F158" s="146">
        <f t="shared" si="8"/>
        <v>0</v>
      </c>
    </row>
    <row r="159" spans="1:6" ht="13.5" thickBot="1">
      <c r="A159" s="352" t="s">
        <v>267</v>
      </c>
      <c r="B159" s="290" t="s">
        <v>386</v>
      </c>
      <c r="C159" s="763">
        <f>SUM(C151:C158)</f>
        <v>0</v>
      </c>
      <c r="D159" s="763">
        <f>SUM(D151:D158)</f>
        <v>0</v>
      </c>
      <c r="E159" s="763">
        <f>SUM(E151:E158)</f>
        <v>0</v>
      </c>
      <c r="F159" s="860">
        <f>SUM(F151:F158)</f>
        <v>0</v>
      </c>
    </row>
    <row r="160" spans="1:6">
      <c r="A160" s="545"/>
      <c r="B160" s="41"/>
      <c r="C160" s="777"/>
      <c r="D160" s="779"/>
      <c r="E160" s="742"/>
      <c r="F160" s="626"/>
    </row>
    <row r="161" spans="1:6" ht="13.5" thickBot="1">
      <c r="A161" s="572" t="s">
        <v>268</v>
      </c>
      <c r="B161" s="769" t="s">
        <v>387</v>
      </c>
      <c r="C161" s="776">
        <f>C148+C159</f>
        <v>1528</v>
      </c>
      <c r="D161" s="778">
        <f>D148+D159</f>
        <v>0</v>
      </c>
      <c r="E161" s="776">
        <f>E148+E159</f>
        <v>0</v>
      </c>
      <c r="F161" s="776">
        <f>F148+F159</f>
        <v>1528</v>
      </c>
    </row>
    <row r="162" spans="1:6" ht="13.5" thickTop="1"/>
    <row r="163" spans="1:6">
      <c r="A163" s="1037"/>
      <c r="B163" s="1037"/>
      <c r="C163" s="1037"/>
      <c r="D163" s="1037"/>
      <c r="E163" s="1037"/>
      <c r="F163" s="1037"/>
    </row>
    <row r="164" spans="1:6">
      <c r="A164" s="1016" t="s">
        <v>641</v>
      </c>
      <c r="B164" s="1016"/>
      <c r="C164" s="1016"/>
      <c r="D164" s="1016"/>
      <c r="E164" s="1016"/>
    </row>
    <row r="165" spans="1:6">
      <c r="A165" s="343"/>
      <c r="B165" s="343"/>
      <c r="C165" s="343"/>
      <c r="D165" s="343"/>
      <c r="E165" s="343"/>
    </row>
    <row r="166" spans="1:6" ht="14.25">
      <c r="A166" s="1094" t="s">
        <v>616</v>
      </c>
      <c r="B166" s="1095"/>
      <c r="C166" s="1095"/>
      <c r="D166" s="1095"/>
      <c r="E166" s="1095"/>
      <c r="F166" s="1095"/>
    </row>
    <row r="167" spans="1:6" ht="15.75">
      <c r="B167" s="18"/>
      <c r="C167" s="18"/>
      <c r="D167" s="18"/>
      <c r="E167" s="18"/>
    </row>
    <row r="168" spans="1:6" ht="15.75">
      <c r="B168" s="18" t="s">
        <v>560</v>
      </c>
      <c r="C168" s="18"/>
      <c r="D168" s="18"/>
      <c r="E168" s="18"/>
    </row>
    <row r="169" spans="1:6" ht="13.5" thickBot="1">
      <c r="B169" s="1"/>
      <c r="C169" s="1"/>
      <c r="D169" s="1"/>
      <c r="E169" s="19" t="s">
        <v>11</v>
      </c>
    </row>
    <row r="170" spans="1:6" ht="48.75" thickBot="1">
      <c r="A170" s="353" t="s">
        <v>224</v>
      </c>
      <c r="B170" s="550" t="s">
        <v>12</v>
      </c>
      <c r="C170" s="346" t="s">
        <v>520</v>
      </c>
      <c r="D170" s="347" t="s">
        <v>521</v>
      </c>
      <c r="E170" s="346" t="s">
        <v>518</v>
      </c>
      <c r="F170" s="347" t="s">
        <v>517</v>
      </c>
    </row>
    <row r="171" spans="1:6">
      <c r="A171" s="551" t="s">
        <v>225</v>
      </c>
      <c r="B171" s="552" t="s">
        <v>226</v>
      </c>
      <c r="C171" s="561" t="s">
        <v>227</v>
      </c>
      <c r="D171" s="562" t="s">
        <v>228</v>
      </c>
      <c r="E171" s="716" t="s">
        <v>248</v>
      </c>
      <c r="F171" s="717" t="s">
        <v>273</v>
      </c>
    </row>
    <row r="172" spans="1:6">
      <c r="A172" s="331" t="s">
        <v>229</v>
      </c>
      <c r="B172" s="338" t="s">
        <v>150</v>
      </c>
      <c r="C172" s="309"/>
      <c r="D172" s="146"/>
      <c r="E172" s="309"/>
      <c r="F172" s="129"/>
    </row>
    <row r="173" spans="1:6">
      <c r="A173" s="330" t="s">
        <v>230</v>
      </c>
      <c r="B173" s="188" t="s">
        <v>6</v>
      </c>
      <c r="C173" s="309"/>
      <c r="D173" s="146"/>
      <c r="E173" s="309"/>
      <c r="F173" s="146">
        <f>SUM(C173:E173)</f>
        <v>0</v>
      </c>
    </row>
    <row r="174" spans="1:6">
      <c r="A174" s="330" t="s">
        <v>231</v>
      </c>
      <c r="B174" s="203" t="s">
        <v>7</v>
      </c>
      <c r="C174" s="309"/>
      <c r="D174" s="146"/>
      <c r="E174" s="309"/>
      <c r="F174" s="146">
        <f>SUM(C174:E174)</f>
        <v>0</v>
      </c>
    </row>
    <row r="175" spans="1:6">
      <c r="A175" s="330" t="s">
        <v>232</v>
      </c>
      <c r="B175" s="203" t="s">
        <v>8</v>
      </c>
      <c r="C175" s="309">
        <v>9325</v>
      </c>
      <c r="D175" s="146"/>
      <c r="E175" s="309"/>
      <c r="F175" s="146">
        <f>SUM(C175:E175)</f>
        <v>9325</v>
      </c>
    </row>
    <row r="176" spans="1:6">
      <c r="A176" s="330" t="s">
        <v>233</v>
      </c>
      <c r="B176" s="203" t="s">
        <v>309</v>
      </c>
      <c r="C176" s="309"/>
      <c r="D176" s="146"/>
      <c r="E176" s="309"/>
      <c r="F176" s="146">
        <f>SUM(C176:E176)</f>
        <v>0</v>
      </c>
    </row>
    <row r="177" spans="1:6">
      <c r="A177" s="330" t="s">
        <v>234</v>
      </c>
      <c r="B177" s="203" t="s">
        <v>308</v>
      </c>
      <c r="C177" s="309"/>
      <c r="D177" s="146"/>
      <c r="E177" s="309"/>
      <c r="F177" s="146">
        <f>SUM(C177:E177)</f>
        <v>0</v>
      </c>
    </row>
    <row r="178" spans="1:6">
      <c r="A178" s="330" t="s">
        <v>235</v>
      </c>
      <c r="B178" s="203" t="s">
        <v>369</v>
      </c>
      <c r="C178" s="309">
        <f>C179+C180+C181+C182+C183+C184</f>
        <v>0</v>
      </c>
      <c r="D178" s="309">
        <f>D179+D180+D181+D182+D183+D184</f>
        <v>0</v>
      </c>
      <c r="E178" s="309">
        <f>E179+E180+E181+E182+E183+E184</f>
        <v>0</v>
      </c>
      <c r="F178" s="146">
        <f>F179+F180+F181+F182+F183+F184</f>
        <v>0</v>
      </c>
    </row>
    <row r="179" spans="1:6">
      <c r="A179" s="330" t="s">
        <v>236</v>
      </c>
      <c r="B179" s="203" t="s">
        <v>370</v>
      </c>
      <c r="C179" s="309">
        <v>0</v>
      </c>
      <c r="D179" s="146">
        <v>0</v>
      </c>
      <c r="E179" s="309">
        <v>0</v>
      </c>
      <c r="F179" s="146">
        <f>E179+D179+C179</f>
        <v>0</v>
      </c>
    </row>
    <row r="180" spans="1:6">
      <c r="A180" s="330" t="s">
        <v>237</v>
      </c>
      <c r="B180" s="203" t="s">
        <v>371</v>
      </c>
      <c r="C180" s="309"/>
      <c r="D180" s="146"/>
      <c r="E180" s="309"/>
      <c r="F180" s="146">
        <f t="shared" ref="F180:F185" si="9">E180+D180+C180</f>
        <v>0</v>
      </c>
    </row>
    <row r="181" spans="1:6">
      <c r="A181" s="330" t="s">
        <v>238</v>
      </c>
      <c r="B181" s="203" t="s">
        <v>372</v>
      </c>
      <c r="C181" s="309"/>
      <c r="D181" s="146"/>
      <c r="E181" s="309"/>
      <c r="F181" s="146">
        <f t="shared" si="9"/>
        <v>0</v>
      </c>
    </row>
    <row r="182" spans="1:6">
      <c r="A182" s="330" t="s">
        <v>239</v>
      </c>
      <c r="B182" s="339" t="s">
        <v>373</v>
      </c>
      <c r="C182" s="309">
        <f>'5.6.m.tám.ért.kiad.'!E30+'5.6.m.tám.ért.kiad.'!E31</f>
        <v>0</v>
      </c>
      <c r="D182" s="150"/>
      <c r="E182" s="309"/>
      <c r="F182" s="146">
        <f t="shared" si="9"/>
        <v>0</v>
      </c>
    </row>
    <row r="183" spans="1:6">
      <c r="A183" s="330" t="s">
        <v>240</v>
      </c>
      <c r="B183" s="755" t="s">
        <v>388</v>
      </c>
      <c r="C183" s="312"/>
      <c r="D183" s="147"/>
      <c r="E183" s="309"/>
      <c r="F183" s="146">
        <f t="shared" si="9"/>
        <v>0</v>
      </c>
    </row>
    <row r="184" spans="1:6">
      <c r="A184" s="330" t="s">
        <v>241</v>
      </c>
      <c r="B184" s="756" t="s">
        <v>381</v>
      </c>
      <c r="C184" s="312"/>
      <c r="D184" s="147"/>
      <c r="E184" s="309"/>
      <c r="F184" s="146">
        <f t="shared" si="9"/>
        <v>0</v>
      </c>
    </row>
    <row r="185" spans="1:6" ht="13.5" thickBot="1">
      <c r="A185" s="330" t="s">
        <v>242</v>
      </c>
      <c r="B185" s="205" t="s">
        <v>146</v>
      </c>
      <c r="C185" s="310"/>
      <c r="D185" s="151"/>
      <c r="E185" s="309"/>
      <c r="F185" s="308">
        <f t="shared" si="9"/>
        <v>0</v>
      </c>
    </row>
    <row r="186" spans="1:6" ht="13.5" thickBot="1">
      <c r="A186" s="555" t="s">
        <v>243</v>
      </c>
      <c r="B186" s="556" t="s">
        <v>9</v>
      </c>
      <c r="C186" s="564">
        <f>C173+C174+C175+C176+C178+C185</f>
        <v>9325</v>
      </c>
      <c r="D186" s="564">
        <f>D173+D174+D175+D176+D178+D185</f>
        <v>0</v>
      </c>
      <c r="E186" s="564">
        <f>E173+E174+E175+E176+E178+E185</f>
        <v>0</v>
      </c>
      <c r="F186" s="565">
        <f>F173+F174+F175+F176+F178+F185</f>
        <v>9325</v>
      </c>
    </row>
    <row r="187" spans="1:6" ht="13.5" thickTop="1">
      <c r="A187" s="545"/>
      <c r="B187" s="338"/>
      <c r="C187" s="227"/>
      <c r="D187" s="227"/>
      <c r="E187" s="227"/>
      <c r="F187" s="154"/>
    </row>
    <row r="188" spans="1:6">
      <c r="A188" s="331" t="s">
        <v>244</v>
      </c>
      <c r="B188" s="340" t="s">
        <v>151</v>
      </c>
      <c r="C188" s="311"/>
      <c r="D188" s="149"/>
      <c r="E188" s="311"/>
      <c r="F188" s="195"/>
    </row>
    <row r="189" spans="1:6">
      <c r="A189" s="330" t="s">
        <v>245</v>
      </c>
      <c r="B189" s="203" t="s">
        <v>310</v>
      </c>
      <c r="C189" s="309"/>
      <c r="D189" s="146"/>
      <c r="E189" s="309"/>
      <c r="F189" s="146">
        <f>SUM(C189:E189)</f>
        <v>0</v>
      </c>
    </row>
    <row r="190" spans="1:6">
      <c r="A190" s="330" t="s">
        <v>244</v>
      </c>
      <c r="B190" s="203" t="s">
        <v>311</v>
      </c>
      <c r="C190" s="309"/>
      <c r="D190" s="146"/>
      <c r="E190" s="309"/>
      <c r="F190" s="146">
        <f>SUM(C190:E190)</f>
        <v>0</v>
      </c>
    </row>
    <row r="191" spans="1:6">
      <c r="A191" s="330" t="s">
        <v>245</v>
      </c>
      <c r="B191" s="203" t="s">
        <v>147</v>
      </c>
      <c r="C191" s="228">
        <f>SUM(C192:C198)</f>
        <v>0</v>
      </c>
      <c r="D191" s="228">
        <f>SUM(D192:D198)</f>
        <v>0</v>
      </c>
      <c r="E191" s="228">
        <f>SUM(E192:E198)</f>
        <v>0</v>
      </c>
      <c r="F191" s="150">
        <f>SUM(F192:F198)</f>
        <v>0</v>
      </c>
    </row>
    <row r="192" spans="1:6">
      <c r="A192" s="330" t="s">
        <v>246</v>
      </c>
      <c r="B192" s="339" t="s">
        <v>374</v>
      </c>
      <c r="C192" s="309"/>
      <c r="D192" s="146"/>
      <c r="E192" s="309"/>
      <c r="F192" s="146">
        <f>SUM(C192:E192)</f>
        <v>0</v>
      </c>
    </row>
    <row r="193" spans="1:6">
      <c r="A193" s="330" t="s">
        <v>247</v>
      </c>
      <c r="B193" s="339" t="s">
        <v>376</v>
      </c>
      <c r="C193" s="309"/>
      <c r="D193" s="146"/>
      <c r="E193" s="309"/>
      <c r="F193" s="146">
        <f t="shared" ref="F193:F199" si="10">SUM(C193:E193)</f>
        <v>0</v>
      </c>
    </row>
    <row r="194" spans="1:6">
      <c r="A194" s="330" t="s">
        <v>249</v>
      </c>
      <c r="B194" s="339" t="s">
        <v>375</v>
      </c>
      <c r="C194" s="309"/>
      <c r="D194" s="146"/>
      <c r="E194" s="309"/>
      <c r="F194" s="146">
        <f t="shared" si="10"/>
        <v>0</v>
      </c>
    </row>
    <row r="195" spans="1:6">
      <c r="A195" s="330" t="s">
        <v>250</v>
      </c>
      <c r="B195" s="339" t="s">
        <v>377</v>
      </c>
      <c r="C195" s="309"/>
      <c r="D195" s="146"/>
      <c r="E195" s="309"/>
      <c r="F195" s="146">
        <f t="shared" si="10"/>
        <v>0</v>
      </c>
    </row>
    <row r="196" spans="1:6">
      <c r="A196" s="330" t="s">
        <v>251</v>
      </c>
      <c r="B196" s="755" t="s">
        <v>378</v>
      </c>
      <c r="C196" s="309"/>
      <c r="D196" s="146"/>
      <c r="E196" s="309"/>
      <c r="F196" s="146">
        <f t="shared" si="10"/>
        <v>0</v>
      </c>
    </row>
    <row r="197" spans="1:6">
      <c r="A197" s="330" t="s">
        <v>252</v>
      </c>
      <c r="B197" s="286" t="s">
        <v>379</v>
      </c>
      <c r="C197" s="309"/>
      <c r="D197" s="146"/>
      <c r="E197" s="309"/>
      <c r="F197" s="146">
        <f t="shared" si="10"/>
        <v>0</v>
      </c>
    </row>
    <row r="198" spans="1:6">
      <c r="A198" s="330" t="s">
        <v>253</v>
      </c>
      <c r="B198" s="756" t="s">
        <v>396</v>
      </c>
      <c r="C198" s="309"/>
      <c r="D198" s="146"/>
      <c r="E198" s="309"/>
      <c r="F198" s="146">
        <f t="shared" si="10"/>
        <v>0</v>
      </c>
    </row>
    <row r="199" spans="1:6">
      <c r="A199" s="330" t="s">
        <v>254</v>
      </c>
      <c r="B199" s="203" t="s">
        <v>382</v>
      </c>
      <c r="C199" s="309"/>
      <c r="D199" s="146"/>
      <c r="E199" s="309"/>
      <c r="F199" s="146">
        <f t="shared" si="10"/>
        <v>0</v>
      </c>
    </row>
    <row r="200" spans="1:6" ht="13.5" thickBot="1">
      <c r="A200" s="330" t="s">
        <v>255</v>
      </c>
      <c r="B200" s="205" t="s">
        <v>149</v>
      </c>
      <c r="C200" s="312">
        <f>-C176</f>
        <v>0</v>
      </c>
      <c r="D200" s="312">
        <f>-D176</f>
        <v>0</v>
      </c>
      <c r="E200" s="312">
        <f>-E176</f>
        <v>0</v>
      </c>
      <c r="F200" s="147">
        <f>-F176</f>
        <v>0</v>
      </c>
    </row>
    <row r="201" spans="1:6" ht="13.5" thickBot="1">
      <c r="A201" s="555" t="s">
        <v>256</v>
      </c>
      <c r="B201" s="556" t="s">
        <v>10</v>
      </c>
      <c r="C201" s="564">
        <f>C189+C190+C191+C199+C200</f>
        <v>0</v>
      </c>
      <c r="D201" s="564">
        <f>D189+D190+D191+D199+D200</f>
        <v>0</v>
      </c>
      <c r="E201" s="564">
        <f>E189+E190+E191+E199+E200</f>
        <v>0</v>
      </c>
      <c r="F201" s="565">
        <f>F189+F190+F191+F199+F200</f>
        <v>0</v>
      </c>
    </row>
    <row r="202" spans="1:6" ht="27" thickTop="1" thickBot="1">
      <c r="A202" s="555" t="s">
        <v>257</v>
      </c>
      <c r="B202" s="560" t="s">
        <v>383</v>
      </c>
      <c r="C202" s="567">
        <f>C186+C201</f>
        <v>9325</v>
      </c>
      <c r="D202" s="567">
        <f>D186+D201</f>
        <v>0</v>
      </c>
      <c r="E202" s="567">
        <f>E186+E201</f>
        <v>0</v>
      </c>
      <c r="F202" s="568">
        <f>F186+F201</f>
        <v>9325</v>
      </c>
    </row>
    <row r="203" spans="1:6" ht="13.5" thickTop="1">
      <c r="A203" s="545"/>
      <c r="B203" s="771"/>
      <c r="C203" s="238"/>
      <c r="D203" s="238"/>
      <c r="E203" s="238"/>
      <c r="F203" s="244"/>
    </row>
    <row r="204" spans="1:6">
      <c r="A204" s="331" t="s">
        <v>305</v>
      </c>
      <c r="B204" s="431" t="s">
        <v>385</v>
      </c>
      <c r="C204" s="566"/>
      <c r="D204" s="149"/>
      <c r="E204" s="311"/>
      <c r="F204" s="195"/>
    </row>
    <row r="205" spans="1:6">
      <c r="A205" s="330" t="s">
        <v>259</v>
      </c>
      <c r="B205" s="204" t="s">
        <v>384</v>
      </c>
      <c r="C205" s="314"/>
      <c r="D205" s="146"/>
      <c r="E205" s="309"/>
      <c r="F205" s="129"/>
    </row>
    <row r="206" spans="1:6">
      <c r="A206" s="330" t="s">
        <v>260</v>
      </c>
      <c r="B206" s="630" t="s">
        <v>389</v>
      </c>
      <c r="C206" s="762"/>
      <c r="D206" s="151"/>
      <c r="E206" s="310"/>
      <c r="F206" s="307"/>
    </row>
    <row r="207" spans="1:6">
      <c r="A207" s="330" t="s">
        <v>261</v>
      </c>
      <c r="B207" s="630" t="s">
        <v>390</v>
      </c>
      <c r="C207" s="762"/>
      <c r="D207" s="151"/>
      <c r="E207" s="310"/>
      <c r="F207" s="307"/>
    </row>
    <row r="208" spans="1:6">
      <c r="A208" s="330" t="s">
        <v>262</v>
      </c>
      <c r="B208" s="630" t="s">
        <v>391</v>
      </c>
      <c r="C208" s="762"/>
      <c r="D208" s="151"/>
      <c r="E208" s="310"/>
      <c r="F208" s="307"/>
    </row>
    <row r="209" spans="1:6">
      <c r="A209" s="330" t="s">
        <v>263</v>
      </c>
      <c r="B209" s="757" t="s">
        <v>392</v>
      </c>
      <c r="C209" s="762"/>
      <c r="D209" s="151"/>
      <c r="E209" s="310"/>
      <c r="F209" s="307"/>
    </row>
    <row r="210" spans="1:6">
      <c r="A210" s="330" t="s">
        <v>264</v>
      </c>
      <c r="B210" s="758" t="s">
        <v>393</v>
      </c>
      <c r="C210" s="762"/>
      <c r="D210" s="151"/>
      <c r="E210" s="310"/>
      <c r="F210" s="307"/>
    </row>
    <row r="211" spans="1:6">
      <c r="A211" s="330" t="s">
        <v>265</v>
      </c>
      <c r="B211" s="759" t="s">
        <v>394</v>
      </c>
      <c r="C211" s="762"/>
      <c r="D211" s="151"/>
      <c r="E211" s="310"/>
      <c r="F211" s="307"/>
    </row>
    <row r="212" spans="1:6" ht="13.5" thickBot="1">
      <c r="A212" s="330" t="s">
        <v>266</v>
      </c>
      <c r="B212" s="341" t="s">
        <v>395</v>
      </c>
      <c r="C212" s="762"/>
      <c r="D212" s="151"/>
      <c r="E212" s="310"/>
      <c r="F212" s="307"/>
    </row>
    <row r="213" spans="1:6" ht="13.5" thickBot="1">
      <c r="A213" s="352" t="s">
        <v>267</v>
      </c>
      <c r="B213" s="290" t="s">
        <v>386</v>
      </c>
      <c r="C213" s="763">
        <f>SUM(C205:C212)</f>
        <v>0</v>
      </c>
      <c r="D213" s="763">
        <f>SUM(D205:D212)</f>
        <v>0</v>
      </c>
      <c r="E213" s="763">
        <f>SUM(E205:E212)</f>
        <v>0</v>
      </c>
      <c r="F213" s="860">
        <f>SUM(F205:F212)</f>
        <v>0</v>
      </c>
    </row>
    <row r="214" spans="1:6">
      <c r="A214" s="545"/>
      <c r="B214" s="41"/>
      <c r="C214" s="777"/>
      <c r="D214" s="779"/>
      <c r="E214" s="742"/>
      <c r="F214" s="626"/>
    </row>
    <row r="215" spans="1:6" ht="13.5" thickBot="1">
      <c r="A215" s="572" t="s">
        <v>268</v>
      </c>
      <c r="B215" s="769" t="s">
        <v>387</v>
      </c>
      <c r="C215" s="776">
        <f>C202+C213</f>
        <v>9325</v>
      </c>
      <c r="D215" s="778">
        <f>D202+D213</f>
        <v>0</v>
      </c>
      <c r="E215" s="776">
        <f>E202+E213</f>
        <v>0</v>
      </c>
      <c r="F215" s="924">
        <f>F202+F213</f>
        <v>9325</v>
      </c>
    </row>
    <row r="216" spans="1:6" ht="13.5" thickTop="1"/>
    <row r="217" spans="1:6">
      <c r="A217" s="1037"/>
      <c r="B217" s="1037"/>
      <c r="C217" s="1037"/>
      <c r="D217" s="1037"/>
      <c r="E217" s="1037"/>
      <c r="F217" s="1037"/>
    </row>
    <row r="218" spans="1:6">
      <c r="A218" s="1016" t="s">
        <v>642</v>
      </c>
      <c r="B218" s="1016"/>
      <c r="C218" s="1016"/>
      <c r="D218" s="1016"/>
      <c r="E218" s="1016"/>
    </row>
    <row r="219" spans="1:6">
      <c r="A219" s="343"/>
      <c r="B219" s="343"/>
      <c r="C219" s="343"/>
      <c r="D219" s="343"/>
      <c r="E219" s="343"/>
    </row>
    <row r="220" spans="1:6" ht="14.25">
      <c r="A220" s="1094" t="s">
        <v>616</v>
      </c>
      <c r="B220" s="1095"/>
      <c r="C220" s="1095"/>
      <c r="D220" s="1095"/>
      <c r="E220" s="1095"/>
      <c r="F220" s="1095"/>
    </row>
    <row r="221" spans="1:6" ht="15.75">
      <c r="B221" s="18"/>
      <c r="C221" s="18"/>
      <c r="D221" s="18"/>
      <c r="E221" s="18"/>
    </row>
    <row r="222" spans="1:6" ht="15.75">
      <c r="B222" s="18" t="s">
        <v>587</v>
      </c>
      <c r="C222" s="18"/>
      <c r="D222" s="18"/>
      <c r="E222" s="18"/>
    </row>
    <row r="223" spans="1:6" ht="13.5" thickBot="1">
      <c r="B223" s="1"/>
      <c r="C223" s="1"/>
      <c r="D223" s="1"/>
      <c r="E223" s="19" t="s">
        <v>11</v>
      </c>
    </row>
    <row r="224" spans="1:6" ht="48.75" thickBot="1">
      <c r="A224" s="353" t="s">
        <v>224</v>
      </c>
      <c r="B224" s="550" t="s">
        <v>12</v>
      </c>
      <c r="C224" s="346" t="s">
        <v>520</v>
      </c>
      <c r="D224" s="347" t="s">
        <v>521</v>
      </c>
      <c r="E224" s="346" t="s">
        <v>518</v>
      </c>
      <c r="F224" s="347" t="s">
        <v>517</v>
      </c>
    </row>
    <row r="225" spans="1:6">
      <c r="A225" s="551" t="s">
        <v>225</v>
      </c>
      <c r="B225" s="552" t="s">
        <v>226</v>
      </c>
      <c r="C225" s="561" t="s">
        <v>227</v>
      </c>
      <c r="D225" s="562" t="s">
        <v>228</v>
      </c>
      <c r="E225" s="716" t="s">
        <v>248</v>
      </c>
      <c r="F225" s="717" t="s">
        <v>273</v>
      </c>
    </row>
    <row r="226" spans="1:6">
      <c r="A226" s="331" t="s">
        <v>229</v>
      </c>
      <c r="B226" s="338" t="s">
        <v>150</v>
      </c>
      <c r="C226" s="309"/>
      <c r="D226" s="146"/>
      <c r="E226" s="309"/>
      <c r="F226" s="129"/>
    </row>
    <row r="227" spans="1:6">
      <c r="A227" s="330" t="s">
        <v>230</v>
      </c>
      <c r="B227" s="188" t="s">
        <v>6</v>
      </c>
      <c r="C227" s="309"/>
      <c r="D227" s="146"/>
      <c r="E227" s="309"/>
      <c r="F227" s="146">
        <f>SUM(C227:E227)</f>
        <v>0</v>
      </c>
    </row>
    <row r="228" spans="1:6">
      <c r="A228" s="330" t="s">
        <v>231</v>
      </c>
      <c r="B228" s="203" t="s">
        <v>7</v>
      </c>
      <c r="C228" s="309"/>
      <c r="D228" s="146"/>
      <c r="E228" s="309"/>
      <c r="F228" s="146">
        <f>SUM(C228:E228)</f>
        <v>0</v>
      </c>
    </row>
    <row r="229" spans="1:6">
      <c r="A229" s="330" t="s">
        <v>232</v>
      </c>
      <c r="B229" s="203" t="s">
        <v>8</v>
      </c>
      <c r="C229" s="309">
        <v>887</v>
      </c>
      <c r="D229" s="146"/>
      <c r="E229" s="309"/>
      <c r="F229" s="146">
        <f>SUM(C229:E229)</f>
        <v>887</v>
      </c>
    </row>
    <row r="230" spans="1:6">
      <c r="A230" s="330" t="s">
        <v>233</v>
      </c>
      <c r="B230" s="203" t="s">
        <v>309</v>
      </c>
      <c r="C230" s="309"/>
      <c r="D230" s="146"/>
      <c r="E230" s="309"/>
      <c r="F230" s="146">
        <f>SUM(C230:E230)</f>
        <v>0</v>
      </c>
    </row>
    <row r="231" spans="1:6">
      <c r="A231" s="330" t="s">
        <v>234</v>
      </c>
      <c r="B231" s="203" t="s">
        <v>308</v>
      </c>
      <c r="C231" s="309"/>
      <c r="D231" s="146"/>
      <c r="E231" s="309"/>
      <c r="F231" s="146">
        <f>SUM(C231:E231)</f>
        <v>0</v>
      </c>
    </row>
    <row r="232" spans="1:6">
      <c r="A232" s="330" t="s">
        <v>235</v>
      </c>
      <c r="B232" s="203" t="s">
        <v>369</v>
      </c>
      <c r="C232" s="309">
        <f>C233+C234+C235+C236+C237+C238</f>
        <v>0</v>
      </c>
      <c r="D232" s="309">
        <f>D233+D234+D235+D236+D237+D238</f>
        <v>0</v>
      </c>
      <c r="E232" s="309">
        <f>E233+E234+E235+E236+E237+E238</f>
        <v>0</v>
      </c>
      <c r="F232" s="146">
        <f>F233+F234+F235+F236+F237+F238</f>
        <v>0</v>
      </c>
    </row>
    <row r="233" spans="1:6">
      <c r="A233" s="330" t="s">
        <v>236</v>
      </c>
      <c r="B233" s="203" t="s">
        <v>370</v>
      </c>
      <c r="C233" s="309">
        <v>0</v>
      </c>
      <c r="D233" s="146">
        <v>0</v>
      </c>
      <c r="E233" s="309">
        <v>0</v>
      </c>
      <c r="F233" s="146">
        <f>E233+D233+C233</f>
        <v>0</v>
      </c>
    </row>
    <row r="234" spans="1:6">
      <c r="A234" s="330" t="s">
        <v>237</v>
      </c>
      <c r="B234" s="203" t="s">
        <v>371</v>
      </c>
      <c r="C234" s="309"/>
      <c r="D234" s="146"/>
      <c r="E234" s="309"/>
      <c r="F234" s="146">
        <f t="shared" ref="F234:F239" si="11">E234+D234+C234</f>
        <v>0</v>
      </c>
    </row>
    <row r="235" spans="1:6">
      <c r="A235" s="330" t="s">
        <v>238</v>
      </c>
      <c r="B235" s="203" t="s">
        <v>372</v>
      </c>
      <c r="C235" s="309"/>
      <c r="D235" s="146"/>
      <c r="E235" s="309"/>
      <c r="F235" s="146">
        <f t="shared" si="11"/>
        <v>0</v>
      </c>
    </row>
    <row r="236" spans="1:6">
      <c r="A236" s="330" t="s">
        <v>239</v>
      </c>
      <c r="B236" s="339" t="s">
        <v>373</v>
      </c>
      <c r="C236" s="228"/>
      <c r="D236" s="150"/>
      <c r="E236" s="309"/>
      <c r="F236" s="146">
        <f t="shared" si="11"/>
        <v>0</v>
      </c>
    </row>
    <row r="237" spans="1:6">
      <c r="A237" s="330" t="s">
        <v>240</v>
      </c>
      <c r="B237" s="755" t="s">
        <v>388</v>
      </c>
      <c r="C237" s="312"/>
      <c r="D237" s="147"/>
      <c r="E237" s="309"/>
      <c r="F237" s="146">
        <f t="shared" si="11"/>
        <v>0</v>
      </c>
    </row>
    <row r="238" spans="1:6">
      <c r="A238" s="330" t="s">
        <v>241</v>
      </c>
      <c r="B238" s="756" t="s">
        <v>381</v>
      </c>
      <c r="C238" s="312"/>
      <c r="D238" s="147"/>
      <c r="E238" s="309"/>
      <c r="F238" s="146">
        <f t="shared" si="11"/>
        <v>0</v>
      </c>
    </row>
    <row r="239" spans="1:6" ht="13.5" thickBot="1">
      <c r="A239" s="330" t="s">
        <v>242</v>
      </c>
      <c r="B239" s="205" t="s">
        <v>146</v>
      </c>
      <c r="C239" s="310"/>
      <c r="D239" s="151"/>
      <c r="E239" s="309"/>
      <c r="F239" s="308">
        <f t="shared" si="11"/>
        <v>0</v>
      </c>
    </row>
    <row r="240" spans="1:6" ht="13.5" thickBot="1">
      <c r="A240" s="555" t="s">
        <v>243</v>
      </c>
      <c r="B240" s="556" t="s">
        <v>9</v>
      </c>
      <c r="C240" s="564">
        <f>C227+C228+C229+C230+C232+C239</f>
        <v>887</v>
      </c>
      <c r="D240" s="564">
        <f>D227+D228+D229+D230+D232+D239</f>
        <v>0</v>
      </c>
      <c r="E240" s="564">
        <f>E227+E228+E229+E230+E232+E239</f>
        <v>0</v>
      </c>
      <c r="F240" s="565">
        <f>F227+F228+F229+F230+F232+F239</f>
        <v>887</v>
      </c>
    </row>
    <row r="241" spans="1:6" ht="13.5" thickTop="1">
      <c r="A241" s="545"/>
      <c r="B241" s="338"/>
      <c r="C241" s="227"/>
      <c r="D241" s="227"/>
      <c r="E241" s="227"/>
      <c r="F241" s="154"/>
    </row>
    <row r="242" spans="1:6">
      <c r="A242" s="331" t="s">
        <v>244</v>
      </c>
      <c r="B242" s="340" t="s">
        <v>151</v>
      </c>
      <c r="C242" s="311"/>
      <c r="D242" s="149"/>
      <c r="E242" s="311"/>
      <c r="F242" s="195"/>
    </row>
    <row r="243" spans="1:6">
      <c r="A243" s="330" t="s">
        <v>245</v>
      </c>
      <c r="B243" s="203" t="s">
        <v>310</v>
      </c>
      <c r="C243" s="309"/>
      <c r="D243" s="146"/>
      <c r="E243" s="309"/>
      <c r="F243" s="146">
        <f>SUM(C243:E243)</f>
        <v>0</v>
      </c>
    </row>
    <row r="244" spans="1:6">
      <c r="A244" s="330" t="s">
        <v>244</v>
      </c>
      <c r="B244" s="203" t="s">
        <v>311</v>
      </c>
      <c r="C244" s="309"/>
      <c r="D244" s="146"/>
      <c r="E244" s="309"/>
      <c r="F244" s="146">
        <f>SUM(C244:E244)</f>
        <v>0</v>
      </c>
    </row>
    <row r="245" spans="1:6">
      <c r="A245" s="330" t="s">
        <v>245</v>
      </c>
      <c r="B245" s="203" t="s">
        <v>147</v>
      </c>
      <c r="C245" s="228">
        <f>SUM(C246:C252)</f>
        <v>0</v>
      </c>
      <c r="D245" s="228">
        <f>SUM(D246:D252)</f>
        <v>0</v>
      </c>
      <c r="E245" s="228">
        <f>SUM(E246:E252)</f>
        <v>0</v>
      </c>
      <c r="F245" s="150">
        <f>SUM(F246:F252)</f>
        <v>0</v>
      </c>
    </row>
    <row r="246" spans="1:6">
      <c r="A246" s="330" t="s">
        <v>246</v>
      </c>
      <c r="B246" s="339" t="s">
        <v>374</v>
      </c>
      <c r="C246" s="309"/>
      <c r="D246" s="146"/>
      <c r="E246" s="309"/>
      <c r="F246" s="146">
        <f>SUM(C246:E246)</f>
        <v>0</v>
      </c>
    </row>
    <row r="247" spans="1:6">
      <c r="A247" s="330" t="s">
        <v>247</v>
      </c>
      <c r="B247" s="339" t="s">
        <v>376</v>
      </c>
      <c r="C247" s="309"/>
      <c r="D247" s="146"/>
      <c r="E247" s="309"/>
      <c r="F247" s="146">
        <f t="shared" ref="F247:F253" si="12">SUM(C247:E247)</f>
        <v>0</v>
      </c>
    </row>
    <row r="248" spans="1:6">
      <c r="A248" s="330" t="s">
        <v>249</v>
      </c>
      <c r="B248" s="339" t="s">
        <v>375</v>
      </c>
      <c r="C248" s="309"/>
      <c r="D248" s="146"/>
      <c r="E248" s="309"/>
      <c r="F248" s="146">
        <f t="shared" si="12"/>
        <v>0</v>
      </c>
    </row>
    <row r="249" spans="1:6">
      <c r="A249" s="330" t="s">
        <v>250</v>
      </c>
      <c r="B249" s="339" t="s">
        <v>377</v>
      </c>
      <c r="C249" s="309"/>
      <c r="D249" s="146"/>
      <c r="E249" s="309"/>
      <c r="F249" s="146">
        <f t="shared" si="12"/>
        <v>0</v>
      </c>
    </row>
    <row r="250" spans="1:6">
      <c r="A250" s="330" t="s">
        <v>251</v>
      </c>
      <c r="B250" s="755" t="s">
        <v>378</v>
      </c>
      <c r="C250" s="309"/>
      <c r="D250" s="146"/>
      <c r="E250" s="309"/>
      <c r="F250" s="146">
        <f t="shared" si="12"/>
        <v>0</v>
      </c>
    </row>
    <row r="251" spans="1:6">
      <c r="A251" s="330" t="s">
        <v>252</v>
      </c>
      <c r="B251" s="286" t="s">
        <v>379</v>
      </c>
      <c r="C251" s="309"/>
      <c r="D251" s="146"/>
      <c r="E251" s="309"/>
      <c r="F251" s="146">
        <f t="shared" si="12"/>
        <v>0</v>
      </c>
    </row>
    <row r="252" spans="1:6">
      <c r="A252" s="330" t="s">
        <v>253</v>
      </c>
      <c r="B252" s="756" t="s">
        <v>396</v>
      </c>
      <c r="C252" s="309"/>
      <c r="D252" s="146"/>
      <c r="E252" s="309"/>
      <c r="F252" s="146">
        <f t="shared" si="12"/>
        <v>0</v>
      </c>
    </row>
    <row r="253" spans="1:6">
      <c r="A253" s="330" t="s">
        <v>254</v>
      </c>
      <c r="B253" s="203" t="s">
        <v>382</v>
      </c>
      <c r="C253" s="309"/>
      <c r="D253" s="146"/>
      <c r="E253" s="309"/>
      <c r="F253" s="146">
        <f t="shared" si="12"/>
        <v>0</v>
      </c>
    </row>
    <row r="254" spans="1:6" ht="13.5" thickBot="1">
      <c r="A254" s="330" t="s">
        <v>255</v>
      </c>
      <c r="B254" s="205" t="s">
        <v>149</v>
      </c>
      <c r="C254" s="312">
        <f>-C230</f>
        <v>0</v>
      </c>
      <c r="D254" s="312">
        <f>-D230</f>
        <v>0</v>
      </c>
      <c r="E254" s="312">
        <f>-E230</f>
        <v>0</v>
      </c>
      <c r="F254" s="147">
        <f>-F230</f>
        <v>0</v>
      </c>
    </row>
    <row r="255" spans="1:6" ht="13.5" thickBot="1">
      <c r="A255" s="555" t="s">
        <v>256</v>
      </c>
      <c r="B255" s="556" t="s">
        <v>10</v>
      </c>
      <c r="C255" s="564">
        <f>C243+C244+C245+C253+C254</f>
        <v>0</v>
      </c>
      <c r="D255" s="564">
        <f>D243+D244+D245+D253+D254</f>
        <v>0</v>
      </c>
      <c r="E255" s="564">
        <f>E243+E244+E245+E253+E254</f>
        <v>0</v>
      </c>
      <c r="F255" s="565">
        <f>F243+F244+F245+F253+F254</f>
        <v>0</v>
      </c>
    </row>
    <row r="256" spans="1:6" ht="27" thickTop="1" thickBot="1">
      <c r="A256" s="555" t="s">
        <v>257</v>
      </c>
      <c r="B256" s="560" t="s">
        <v>383</v>
      </c>
      <c r="C256" s="567">
        <f>C240+C255</f>
        <v>887</v>
      </c>
      <c r="D256" s="567">
        <f>D240+D255</f>
        <v>0</v>
      </c>
      <c r="E256" s="567">
        <f>E240+E255</f>
        <v>0</v>
      </c>
      <c r="F256" s="568">
        <f>F240+F255</f>
        <v>887</v>
      </c>
    </row>
    <row r="257" spans="1:6" ht="13.5" thickTop="1">
      <c r="A257" s="545"/>
      <c r="B257" s="771"/>
      <c r="C257" s="238"/>
      <c r="D257" s="238"/>
      <c r="E257" s="238"/>
      <c r="F257" s="244"/>
    </row>
    <row r="258" spans="1:6">
      <c r="A258" s="331" t="s">
        <v>305</v>
      </c>
      <c r="B258" s="431" t="s">
        <v>385</v>
      </c>
      <c r="C258" s="566"/>
      <c r="D258" s="149"/>
      <c r="E258" s="311"/>
      <c r="F258" s="195"/>
    </row>
    <row r="259" spans="1:6">
      <c r="A259" s="330" t="s">
        <v>259</v>
      </c>
      <c r="B259" s="204" t="s">
        <v>384</v>
      </c>
      <c r="C259" s="314"/>
      <c r="D259" s="146"/>
      <c r="E259" s="309"/>
      <c r="F259" s="146">
        <f t="shared" ref="F259:F266" si="13">SUM(C259:E259)</f>
        <v>0</v>
      </c>
    </row>
    <row r="260" spans="1:6">
      <c r="A260" s="330" t="s">
        <v>260</v>
      </c>
      <c r="B260" s="630" t="s">
        <v>389</v>
      </c>
      <c r="C260" s="762"/>
      <c r="D260" s="151"/>
      <c r="E260" s="310"/>
      <c r="F260" s="146">
        <f t="shared" si="13"/>
        <v>0</v>
      </c>
    </row>
    <row r="261" spans="1:6">
      <c r="A261" s="330" t="s">
        <v>261</v>
      </c>
      <c r="B261" s="630" t="s">
        <v>390</v>
      </c>
      <c r="C261" s="762"/>
      <c r="D261" s="151"/>
      <c r="E261" s="310"/>
      <c r="F261" s="146">
        <f t="shared" si="13"/>
        <v>0</v>
      </c>
    </row>
    <row r="262" spans="1:6">
      <c r="A262" s="330" t="s">
        <v>262</v>
      </c>
      <c r="B262" s="630" t="s">
        <v>391</v>
      </c>
      <c r="C262" s="762"/>
      <c r="D262" s="151"/>
      <c r="E262" s="310"/>
      <c r="F262" s="146">
        <f t="shared" si="13"/>
        <v>0</v>
      </c>
    </row>
    <row r="263" spans="1:6">
      <c r="A263" s="330" t="s">
        <v>263</v>
      </c>
      <c r="B263" s="757" t="s">
        <v>392</v>
      </c>
      <c r="C263" s="762"/>
      <c r="D263" s="151"/>
      <c r="E263" s="310"/>
      <c r="F263" s="146">
        <f t="shared" si="13"/>
        <v>0</v>
      </c>
    </row>
    <row r="264" spans="1:6">
      <c r="A264" s="330" t="s">
        <v>264</v>
      </c>
      <c r="B264" s="758" t="s">
        <v>393</v>
      </c>
      <c r="C264" s="762"/>
      <c r="D264" s="151"/>
      <c r="E264" s="310"/>
      <c r="F264" s="146">
        <f t="shared" si="13"/>
        <v>0</v>
      </c>
    </row>
    <row r="265" spans="1:6">
      <c r="A265" s="330" t="s">
        <v>265</v>
      </c>
      <c r="B265" s="759" t="s">
        <v>394</v>
      </c>
      <c r="C265" s="762"/>
      <c r="D265" s="151"/>
      <c r="E265" s="310"/>
      <c r="F265" s="146">
        <f t="shared" si="13"/>
        <v>0</v>
      </c>
    </row>
    <row r="266" spans="1:6" ht="13.5" thickBot="1">
      <c r="A266" s="330" t="s">
        <v>266</v>
      </c>
      <c r="B266" s="341" t="s">
        <v>395</v>
      </c>
      <c r="C266" s="762"/>
      <c r="D266" s="151"/>
      <c r="E266" s="310"/>
      <c r="F266" s="146">
        <f t="shared" si="13"/>
        <v>0</v>
      </c>
    </row>
    <row r="267" spans="1:6" ht="13.5" thickBot="1">
      <c r="A267" s="352" t="s">
        <v>267</v>
      </c>
      <c r="B267" s="290" t="s">
        <v>386</v>
      </c>
      <c r="C267" s="763">
        <f>SUM(C259:C266)</f>
        <v>0</v>
      </c>
      <c r="D267" s="763">
        <f>SUM(D259:D266)</f>
        <v>0</v>
      </c>
      <c r="E267" s="763">
        <f>SUM(E259:E266)</f>
        <v>0</v>
      </c>
      <c r="F267" s="860">
        <f>SUM(F259:F266)</f>
        <v>0</v>
      </c>
    </row>
    <row r="268" spans="1:6">
      <c r="A268" s="545"/>
      <c r="B268" s="41"/>
      <c r="C268" s="777"/>
      <c r="D268" s="779"/>
      <c r="E268" s="742"/>
      <c r="F268" s="626"/>
    </row>
    <row r="269" spans="1:6" ht="13.5" thickBot="1">
      <c r="A269" s="572" t="s">
        <v>268</v>
      </c>
      <c r="B269" s="769" t="s">
        <v>387</v>
      </c>
      <c r="C269" s="776">
        <f>C256+C267</f>
        <v>887</v>
      </c>
      <c r="D269" s="778">
        <f>D256+D267</f>
        <v>0</v>
      </c>
      <c r="E269" s="776">
        <f>E256+E267</f>
        <v>0</v>
      </c>
      <c r="F269" s="776">
        <f>F256+F267</f>
        <v>887</v>
      </c>
    </row>
    <row r="270" spans="1:6" ht="13.5" thickTop="1"/>
    <row r="271" spans="1:6">
      <c r="A271" s="1037"/>
      <c r="B271" s="1037"/>
      <c r="C271" s="1037"/>
      <c r="D271" s="1037"/>
      <c r="E271" s="1037"/>
      <c r="F271" s="1037"/>
    </row>
    <row r="272" spans="1:6">
      <c r="A272" s="1016" t="s">
        <v>641</v>
      </c>
      <c r="B272" s="1016"/>
      <c r="C272" s="1016"/>
      <c r="D272" s="1016"/>
      <c r="E272" s="1016"/>
    </row>
    <row r="273" spans="1:6">
      <c r="A273" s="343"/>
      <c r="B273" s="343"/>
      <c r="C273" s="343"/>
      <c r="D273" s="343"/>
      <c r="E273" s="343"/>
    </row>
    <row r="274" spans="1:6" ht="14.25">
      <c r="A274" s="1094" t="s">
        <v>616</v>
      </c>
      <c r="B274" s="1095"/>
      <c r="C274" s="1095"/>
      <c r="D274" s="1095"/>
      <c r="E274" s="1095"/>
      <c r="F274" s="1095"/>
    </row>
    <row r="275" spans="1:6" ht="15.75">
      <c r="B275" s="18"/>
      <c r="C275" s="18"/>
      <c r="D275" s="18"/>
      <c r="E275" s="18"/>
    </row>
    <row r="276" spans="1:6" ht="15.75">
      <c r="B276" s="18" t="s">
        <v>574</v>
      </c>
      <c r="C276" s="18"/>
      <c r="D276" s="18"/>
      <c r="E276" s="18"/>
    </row>
    <row r="277" spans="1:6" ht="13.5" thickBot="1">
      <c r="B277" s="1"/>
      <c r="C277" s="1"/>
      <c r="D277" s="1"/>
      <c r="E277" s="19" t="s">
        <v>11</v>
      </c>
    </row>
    <row r="278" spans="1:6" ht="48.75" thickBot="1">
      <c r="A278" s="353" t="s">
        <v>224</v>
      </c>
      <c r="B278" s="550" t="s">
        <v>12</v>
      </c>
      <c r="C278" s="346" t="s">
        <v>520</v>
      </c>
      <c r="D278" s="347" t="s">
        <v>521</v>
      </c>
      <c r="E278" s="346" t="s">
        <v>518</v>
      </c>
      <c r="F278" s="347" t="s">
        <v>517</v>
      </c>
    </row>
    <row r="279" spans="1:6">
      <c r="A279" s="551" t="s">
        <v>225</v>
      </c>
      <c r="B279" s="552" t="s">
        <v>226</v>
      </c>
      <c r="C279" s="561" t="s">
        <v>227</v>
      </c>
      <c r="D279" s="562" t="s">
        <v>228</v>
      </c>
      <c r="E279" s="716" t="s">
        <v>248</v>
      </c>
      <c r="F279" s="717" t="s">
        <v>273</v>
      </c>
    </row>
    <row r="280" spans="1:6">
      <c r="A280" s="331" t="s">
        <v>229</v>
      </c>
      <c r="B280" s="338" t="s">
        <v>150</v>
      </c>
      <c r="C280" s="309"/>
      <c r="D280" s="146"/>
      <c r="E280" s="309"/>
      <c r="F280" s="129"/>
    </row>
    <row r="281" spans="1:6">
      <c r="A281" s="330" t="s">
        <v>230</v>
      </c>
      <c r="B281" s="188" t="s">
        <v>6</v>
      </c>
      <c r="C281" s="309">
        <v>1917</v>
      </c>
      <c r="D281" s="146"/>
      <c r="E281" s="309"/>
      <c r="F281" s="146">
        <f>SUM(C281:E281)</f>
        <v>1917</v>
      </c>
    </row>
    <row r="282" spans="1:6">
      <c r="A282" s="330" t="s">
        <v>231</v>
      </c>
      <c r="B282" s="203" t="s">
        <v>7</v>
      </c>
      <c r="C282" s="309">
        <v>531</v>
      </c>
      <c r="D282" s="146"/>
      <c r="E282" s="309"/>
      <c r="F282" s="146">
        <f>SUM(C282:E282)</f>
        <v>531</v>
      </c>
    </row>
    <row r="283" spans="1:6">
      <c r="A283" s="330" t="s">
        <v>232</v>
      </c>
      <c r="B283" s="203" t="s">
        <v>8</v>
      </c>
      <c r="C283" s="309">
        <v>770</v>
      </c>
      <c r="D283" s="146"/>
      <c r="E283" s="309"/>
      <c r="F283" s="146">
        <f>SUM(C283:E283)</f>
        <v>770</v>
      </c>
    </row>
    <row r="284" spans="1:6">
      <c r="A284" s="330" t="s">
        <v>233</v>
      </c>
      <c r="B284" s="203" t="s">
        <v>309</v>
      </c>
      <c r="C284" s="309"/>
      <c r="D284" s="146"/>
      <c r="E284" s="309"/>
      <c r="F284" s="146">
        <f>SUM(C284:E284)</f>
        <v>0</v>
      </c>
    </row>
    <row r="285" spans="1:6">
      <c r="A285" s="330" t="s">
        <v>234</v>
      </c>
      <c r="B285" s="203" t="s">
        <v>308</v>
      </c>
      <c r="C285" s="309"/>
      <c r="D285" s="146"/>
      <c r="E285" s="309"/>
      <c r="F285" s="146">
        <f>SUM(C285:E285)</f>
        <v>0</v>
      </c>
    </row>
    <row r="286" spans="1:6">
      <c r="A286" s="330" t="s">
        <v>235</v>
      </c>
      <c r="B286" s="203" t="s">
        <v>369</v>
      </c>
      <c r="C286" s="309">
        <f>C287+C288+C289+C290+C291+C292</f>
        <v>0</v>
      </c>
      <c r="D286" s="309">
        <f>D287+D288+D289+D290+D291+D292</f>
        <v>0</v>
      </c>
      <c r="E286" s="309">
        <f>E287+E288+E289+E290+E291+E292</f>
        <v>0</v>
      </c>
      <c r="F286" s="146">
        <f>F287+F288+F289+F290+F291+F292</f>
        <v>0</v>
      </c>
    </row>
    <row r="287" spans="1:6">
      <c r="A287" s="330" t="s">
        <v>236</v>
      </c>
      <c r="B287" s="203" t="s">
        <v>370</v>
      </c>
      <c r="C287" s="309">
        <v>0</v>
      </c>
      <c r="D287" s="146">
        <v>0</v>
      </c>
      <c r="E287" s="309">
        <v>0</v>
      </c>
      <c r="F287" s="146">
        <f>E287+D287+C287</f>
        <v>0</v>
      </c>
    </row>
    <row r="288" spans="1:6">
      <c r="A288" s="330" t="s">
        <v>237</v>
      </c>
      <c r="B288" s="203" t="s">
        <v>371</v>
      </c>
      <c r="C288" s="309"/>
      <c r="D288" s="146"/>
      <c r="E288" s="309"/>
      <c r="F288" s="146">
        <f t="shared" ref="F288:F293" si="14">E288+D288+C288</f>
        <v>0</v>
      </c>
    </row>
    <row r="289" spans="1:6">
      <c r="A289" s="330" t="s">
        <v>238</v>
      </c>
      <c r="B289" s="203" t="s">
        <v>372</v>
      </c>
      <c r="C289" s="309"/>
      <c r="D289" s="146"/>
      <c r="E289" s="309"/>
      <c r="F289" s="146">
        <f t="shared" si="14"/>
        <v>0</v>
      </c>
    </row>
    <row r="290" spans="1:6">
      <c r="A290" s="330" t="s">
        <v>239</v>
      </c>
      <c r="B290" s="339" t="s">
        <v>373</v>
      </c>
      <c r="C290" s="228"/>
      <c r="D290" s="150"/>
      <c r="E290" s="309"/>
      <c r="F290" s="146">
        <f t="shared" si="14"/>
        <v>0</v>
      </c>
    </row>
    <row r="291" spans="1:6">
      <c r="A291" s="330" t="s">
        <v>240</v>
      </c>
      <c r="B291" s="755" t="s">
        <v>388</v>
      </c>
      <c r="C291" s="312"/>
      <c r="D291" s="147"/>
      <c r="E291" s="309"/>
      <c r="F291" s="146">
        <f t="shared" si="14"/>
        <v>0</v>
      </c>
    </row>
    <row r="292" spans="1:6">
      <c r="A292" s="330" t="s">
        <v>241</v>
      </c>
      <c r="B292" s="756" t="s">
        <v>381</v>
      </c>
      <c r="C292" s="312"/>
      <c r="D292" s="147"/>
      <c r="E292" s="309"/>
      <c r="F292" s="146">
        <f t="shared" si="14"/>
        <v>0</v>
      </c>
    </row>
    <row r="293" spans="1:6" ht="13.5" thickBot="1">
      <c r="A293" s="330" t="s">
        <v>242</v>
      </c>
      <c r="B293" s="205" t="s">
        <v>146</v>
      </c>
      <c r="C293" s="310"/>
      <c r="D293" s="151"/>
      <c r="E293" s="309"/>
      <c r="F293" s="308">
        <f t="shared" si="14"/>
        <v>0</v>
      </c>
    </row>
    <row r="294" spans="1:6" ht="13.5" thickBot="1">
      <c r="A294" s="555" t="s">
        <v>243</v>
      </c>
      <c r="B294" s="556" t="s">
        <v>9</v>
      </c>
      <c r="C294" s="564">
        <f>C281+C282+C283+C284+C286+C293</f>
        <v>3218</v>
      </c>
      <c r="D294" s="564">
        <f>D281+D282+D283+D284+D286+D293</f>
        <v>0</v>
      </c>
      <c r="E294" s="564">
        <f>E281+E282+E283+E284+E286+E293</f>
        <v>0</v>
      </c>
      <c r="F294" s="565">
        <f>F281+F282+F283+F284+F286+F293</f>
        <v>3218</v>
      </c>
    </row>
    <row r="295" spans="1:6" ht="13.5" thickTop="1">
      <c r="A295" s="545"/>
      <c r="B295" s="338"/>
      <c r="C295" s="227"/>
      <c r="D295" s="227"/>
      <c r="E295" s="227"/>
      <c r="F295" s="154"/>
    </row>
    <row r="296" spans="1:6">
      <c r="A296" s="331" t="s">
        <v>244</v>
      </c>
      <c r="B296" s="340" t="s">
        <v>151</v>
      </c>
      <c r="C296" s="311"/>
      <c r="D296" s="149"/>
      <c r="E296" s="311"/>
      <c r="F296" s="195"/>
    </row>
    <row r="297" spans="1:6">
      <c r="A297" s="330" t="s">
        <v>245</v>
      </c>
      <c r="B297" s="203" t="s">
        <v>310</v>
      </c>
      <c r="C297" s="309"/>
      <c r="D297" s="146"/>
      <c r="E297" s="309"/>
      <c r="F297" s="146">
        <f>SUM(C297:E297)</f>
        <v>0</v>
      </c>
    </row>
    <row r="298" spans="1:6">
      <c r="A298" s="330" t="s">
        <v>244</v>
      </c>
      <c r="B298" s="203" t="s">
        <v>311</v>
      </c>
      <c r="C298" s="309"/>
      <c r="D298" s="146"/>
      <c r="E298" s="309"/>
      <c r="F298" s="146">
        <f>SUM(C298:E298)</f>
        <v>0</v>
      </c>
    </row>
    <row r="299" spans="1:6">
      <c r="A299" s="330" t="s">
        <v>245</v>
      </c>
      <c r="B299" s="203" t="s">
        <v>147</v>
      </c>
      <c r="C299" s="228">
        <f>C300+C301+C302+C303+C304+C305+C306</f>
        <v>0</v>
      </c>
      <c r="D299" s="228">
        <f>D300+D301+D302+D303+D304+D305+D306</f>
        <v>0</v>
      </c>
      <c r="E299" s="228">
        <f>E300+E301+E302+E303+E304+E305+E306</f>
        <v>0</v>
      </c>
      <c r="F299" s="150">
        <f>F300+F301+F302+F303+F304+F305+F306</f>
        <v>0</v>
      </c>
    </row>
    <row r="300" spans="1:6">
      <c r="A300" s="330" t="s">
        <v>246</v>
      </c>
      <c r="B300" s="339" t="s">
        <v>374</v>
      </c>
      <c r="C300" s="309"/>
      <c r="D300" s="146"/>
      <c r="E300" s="309"/>
      <c r="F300" s="146">
        <f>SUM(C300:E300)</f>
        <v>0</v>
      </c>
    </row>
    <row r="301" spans="1:6">
      <c r="A301" s="330" t="s">
        <v>247</v>
      </c>
      <c r="B301" s="339" t="s">
        <v>376</v>
      </c>
      <c r="C301" s="309"/>
      <c r="D301" s="146"/>
      <c r="E301" s="309"/>
      <c r="F301" s="146">
        <f t="shared" ref="F301:F307" si="15">SUM(C301:E301)</f>
        <v>0</v>
      </c>
    </row>
    <row r="302" spans="1:6">
      <c r="A302" s="330" t="s">
        <v>249</v>
      </c>
      <c r="B302" s="339" t="s">
        <v>375</v>
      </c>
      <c r="C302" s="309"/>
      <c r="D302" s="146"/>
      <c r="E302" s="309"/>
      <c r="F302" s="146">
        <f t="shared" si="15"/>
        <v>0</v>
      </c>
    </row>
    <row r="303" spans="1:6">
      <c r="A303" s="330" t="s">
        <v>250</v>
      </c>
      <c r="B303" s="339" t="s">
        <v>377</v>
      </c>
      <c r="C303" s="309"/>
      <c r="D303" s="146"/>
      <c r="E303" s="309"/>
      <c r="F303" s="146">
        <f t="shared" si="15"/>
        <v>0</v>
      </c>
    </row>
    <row r="304" spans="1:6">
      <c r="A304" s="330" t="s">
        <v>251</v>
      </c>
      <c r="B304" s="755" t="s">
        <v>378</v>
      </c>
      <c r="C304" s="309"/>
      <c r="D304" s="146"/>
      <c r="E304" s="309"/>
      <c r="F304" s="146">
        <f t="shared" si="15"/>
        <v>0</v>
      </c>
    </row>
    <row r="305" spans="1:6">
      <c r="A305" s="330" t="s">
        <v>252</v>
      </c>
      <c r="B305" s="286" t="s">
        <v>379</v>
      </c>
      <c r="C305" s="309"/>
      <c r="D305" s="146"/>
      <c r="E305" s="309"/>
      <c r="F305" s="146">
        <f t="shared" si="15"/>
        <v>0</v>
      </c>
    </row>
    <row r="306" spans="1:6">
      <c r="A306" s="330" t="s">
        <v>253</v>
      </c>
      <c r="B306" s="756" t="s">
        <v>396</v>
      </c>
      <c r="C306" s="309"/>
      <c r="D306" s="146"/>
      <c r="E306" s="309"/>
      <c r="F306" s="146">
        <f t="shared" si="15"/>
        <v>0</v>
      </c>
    </row>
    <row r="307" spans="1:6">
      <c r="A307" s="330" t="s">
        <v>254</v>
      </c>
      <c r="B307" s="203" t="s">
        <v>382</v>
      </c>
      <c r="C307" s="309"/>
      <c r="D307" s="146"/>
      <c r="E307" s="309"/>
      <c r="F307" s="146">
        <f t="shared" si="15"/>
        <v>0</v>
      </c>
    </row>
    <row r="308" spans="1:6" ht="13.5" thickBot="1">
      <c r="A308" s="330" t="s">
        <v>255</v>
      </c>
      <c r="B308" s="205" t="s">
        <v>149</v>
      </c>
      <c r="C308" s="312">
        <f>-C284</f>
        <v>0</v>
      </c>
      <c r="D308" s="312">
        <f>-D284</f>
        <v>0</v>
      </c>
      <c r="E308" s="312">
        <f>-E284</f>
        <v>0</v>
      </c>
      <c r="F308" s="147">
        <f>-F284</f>
        <v>0</v>
      </c>
    </row>
    <row r="309" spans="1:6" ht="13.5" thickBot="1">
      <c r="A309" s="555" t="s">
        <v>256</v>
      </c>
      <c r="B309" s="556" t="s">
        <v>10</v>
      </c>
      <c r="C309" s="564">
        <f>C297+C298+C299+C307+C308</f>
        <v>0</v>
      </c>
      <c r="D309" s="564">
        <f>D297+D298+D299+D307+D308</f>
        <v>0</v>
      </c>
      <c r="E309" s="564">
        <f>E297+E298+E299+E307+E308</f>
        <v>0</v>
      </c>
      <c r="F309" s="565">
        <f>F297+F298+F299+F307+F308</f>
        <v>0</v>
      </c>
    </row>
    <row r="310" spans="1:6" ht="27" thickTop="1" thickBot="1">
      <c r="A310" s="555" t="s">
        <v>257</v>
      </c>
      <c r="B310" s="560" t="s">
        <v>383</v>
      </c>
      <c r="C310" s="567">
        <f>C294+C309</f>
        <v>3218</v>
      </c>
      <c r="D310" s="567">
        <f>D294+D309</f>
        <v>0</v>
      </c>
      <c r="E310" s="567">
        <f>E294+E309</f>
        <v>0</v>
      </c>
      <c r="F310" s="568">
        <f>F294+F309</f>
        <v>3218</v>
      </c>
    </row>
    <row r="311" spans="1:6" ht="13.5" thickTop="1">
      <c r="A311" s="545"/>
      <c r="B311" s="771"/>
      <c r="C311" s="238"/>
      <c r="D311" s="238"/>
      <c r="E311" s="238"/>
      <c r="F311" s="244"/>
    </row>
    <row r="312" spans="1:6">
      <c r="A312" s="331" t="s">
        <v>305</v>
      </c>
      <c r="B312" s="431" t="s">
        <v>385</v>
      </c>
      <c r="C312" s="566"/>
      <c r="D312" s="149"/>
      <c r="E312" s="311"/>
      <c r="F312" s="195"/>
    </row>
    <row r="313" spans="1:6">
      <c r="A313" s="330" t="s">
        <v>259</v>
      </c>
      <c r="B313" s="204" t="s">
        <v>384</v>
      </c>
      <c r="C313" s="314"/>
      <c r="D313" s="146"/>
      <c r="E313" s="309"/>
      <c r="F313" s="146">
        <f t="shared" ref="F313:F320" si="16">SUM(C313:E313)</f>
        <v>0</v>
      </c>
    </row>
    <row r="314" spans="1:6">
      <c r="A314" s="330" t="s">
        <v>260</v>
      </c>
      <c r="B314" s="630" t="s">
        <v>389</v>
      </c>
      <c r="C314" s="762"/>
      <c r="D314" s="151"/>
      <c r="E314" s="310"/>
      <c r="F314" s="146">
        <f t="shared" si="16"/>
        <v>0</v>
      </c>
    </row>
    <row r="315" spans="1:6">
      <c r="A315" s="330" t="s">
        <v>261</v>
      </c>
      <c r="B315" s="630" t="s">
        <v>390</v>
      </c>
      <c r="C315" s="762"/>
      <c r="D315" s="151"/>
      <c r="E315" s="310"/>
      <c r="F315" s="146">
        <f t="shared" si="16"/>
        <v>0</v>
      </c>
    </row>
    <row r="316" spans="1:6">
      <c r="A316" s="330" t="s">
        <v>262</v>
      </c>
      <c r="B316" s="630" t="s">
        <v>391</v>
      </c>
      <c r="C316" s="762"/>
      <c r="D316" s="151"/>
      <c r="E316" s="310"/>
      <c r="F316" s="146">
        <f t="shared" si="16"/>
        <v>0</v>
      </c>
    </row>
    <row r="317" spans="1:6">
      <c r="A317" s="330" t="s">
        <v>263</v>
      </c>
      <c r="B317" s="757" t="s">
        <v>392</v>
      </c>
      <c r="C317" s="762"/>
      <c r="D317" s="151"/>
      <c r="E317" s="310"/>
      <c r="F317" s="146">
        <f t="shared" si="16"/>
        <v>0</v>
      </c>
    </row>
    <row r="318" spans="1:6">
      <c r="A318" s="330" t="s">
        <v>264</v>
      </c>
      <c r="B318" s="758" t="s">
        <v>393</v>
      </c>
      <c r="C318" s="762"/>
      <c r="D318" s="151"/>
      <c r="E318" s="310"/>
      <c r="F318" s="146">
        <f t="shared" si="16"/>
        <v>0</v>
      </c>
    </row>
    <row r="319" spans="1:6">
      <c r="A319" s="330" t="s">
        <v>265</v>
      </c>
      <c r="B319" s="759" t="s">
        <v>394</v>
      </c>
      <c r="C319" s="762"/>
      <c r="D319" s="151"/>
      <c r="E319" s="310"/>
      <c r="F319" s="146">
        <f t="shared" si="16"/>
        <v>0</v>
      </c>
    </row>
    <row r="320" spans="1:6" ht="13.5" thickBot="1">
      <c r="A320" s="330" t="s">
        <v>266</v>
      </c>
      <c r="B320" s="341" t="s">
        <v>395</v>
      </c>
      <c r="C320" s="762"/>
      <c r="D320" s="151"/>
      <c r="E320" s="310"/>
      <c r="F320" s="146">
        <f t="shared" si="16"/>
        <v>0</v>
      </c>
    </row>
    <row r="321" spans="1:6" ht="13.5" thickBot="1">
      <c r="A321" s="352" t="s">
        <v>267</v>
      </c>
      <c r="B321" s="290" t="s">
        <v>386</v>
      </c>
      <c r="C321" s="763">
        <f>SUM(C313:C320)</f>
        <v>0</v>
      </c>
      <c r="D321" s="763">
        <f>SUM(D313:D320)</f>
        <v>0</v>
      </c>
      <c r="E321" s="763">
        <f>SUM(E313:E320)</f>
        <v>0</v>
      </c>
      <c r="F321" s="860">
        <f>SUM(F313:F320)</f>
        <v>0</v>
      </c>
    </row>
    <row r="322" spans="1:6">
      <c r="A322" s="545"/>
      <c r="B322" s="41"/>
      <c r="C322" s="777"/>
      <c r="D322" s="779"/>
      <c r="E322" s="742"/>
      <c r="F322" s="626"/>
    </row>
    <row r="323" spans="1:6" ht="13.5" thickBot="1">
      <c r="A323" s="572" t="s">
        <v>268</v>
      </c>
      <c r="B323" s="769" t="s">
        <v>387</v>
      </c>
      <c r="C323" s="776">
        <f>C310+C321</f>
        <v>3218</v>
      </c>
      <c r="D323" s="778">
        <f>D310+D321</f>
        <v>0</v>
      </c>
      <c r="E323" s="776">
        <f>E310+E321</f>
        <v>0</v>
      </c>
      <c r="F323" s="776">
        <f>F310+F321</f>
        <v>3218</v>
      </c>
    </row>
    <row r="324" spans="1:6" ht="13.5" thickTop="1"/>
    <row r="325" spans="1:6">
      <c r="A325" s="1037"/>
      <c r="B325" s="1037"/>
      <c r="C325" s="1037"/>
      <c r="D325" s="1037"/>
      <c r="E325" s="1037"/>
      <c r="F325" s="1037"/>
    </row>
    <row r="326" spans="1:6">
      <c r="A326" s="1016" t="s">
        <v>641</v>
      </c>
      <c r="B326" s="1016"/>
      <c r="C326" s="1016"/>
      <c r="D326" s="1016"/>
      <c r="E326" s="1016"/>
    </row>
    <row r="327" spans="1:6">
      <c r="A327" s="343"/>
      <c r="B327" s="343"/>
      <c r="C327" s="343"/>
      <c r="D327" s="343"/>
      <c r="E327" s="343"/>
    </row>
    <row r="328" spans="1:6" ht="14.25">
      <c r="A328" s="1094" t="s">
        <v>616</v>
      </c>
      <c r="B328" s="1095"/>
      <c r="C328" s="1095"/>
      <c r="D328" s="1095"/>
      <c r="E328" s="1095"/>
      <c r="F328" s="1095"/>
    </row>
    <row r="329" spans="1:6" ht="15.75">
      <c r="B329" s="18"/>
      <c r="C329" s="18"/>
      <c r="D329" s="18"/>
      <c r="E329" s="18"/>
    </row>
    <row r="330" spans="1:6" ht="15.75">
      <c r="B330" s="18" t="s">
        <v>522</v>
      </c>
      <c r="C330" s="18"/>
      <c r="D330" s="18"/>
      <c r="E330" s="18"/>
    </row>
    <row r="331" spans="1:6" ht="13.5" thickBot="1">
      <c r="B331" s="1"/>
      <c r="C331" s="1"/>
      <c r="D331" s="1"/>
      <c r="E331" s="19" t="s">
        <v>11</v>
      </c>
    </row>
    <row r="332" spans="1:6" ht="48.75" thickBot="1">
      <c r="A332" s="353" t="s">
        <v>224</v>
      </c>
      <c r="B332" s="550" t="s">
        <v>12</v>
      </c>
      <c r="C332" s="346" t="s">
        <v>520</v>
      </c>
      <c r="D332" s="347" t="s">
        <v>521</v>
      </c>
      <c r="E332" s="346" t="s">
        <v>518</v>
      </c>
      <c r="F332" s="347" t="s">
        <v>517</v>
      </c>
    </row>
    <row r="333" spans="1:6">
      <c r="A333" s="551" t="s">
        <v>225</v>
      </c>
      <c r="B333" s="552" t="s">
        <v>226</v>
      </c>
      <c r="C333" s="561" t="s">
        <v>227</v>
      </c>
      <c r="D333" s="562" t="s">
        <v>228</v>
      </c>
      <c r="E333" s="716" t="s">
        <v>248</v>
      </c>
      <c r="F333" s="717" t="s">
        <v>273</v>
      </c>
    </row>
    <row r="334" spans="1:6">
      <c r="A334" s="331" t="s">
        <v>229</v>
      </c>
      <c r="B334" s="338" t="s">
        <v>150</v>
      </c>
      <c r="C334" s="309"/>
      <c r="D334" s="146"/>
      <c r="E334" s="309"/>
      <c r="F334" s="129"/>
    </row>
    <row r="335" spans="1:6">
      <c r="A335" s="330" t="s">
        <v>230</v>
      </c>
      <c r="B335" s="188" t="s">
        <v>6</v>
      </c>
      <c r="C335" s="140">
        <v>1425</v>
      </c>
      <c r="D335" s="146"/>
      <c r="E335" s="309"/>
      <c r="F335" s="146">
        <f>SUM(C335:E335)</f>
        <v>1425</v>
      </c>
    </row>
    <row r="336" spans="1:6">
      <c r="A336" s="330" t="s">
        <v>231</v>
      </c>
      <c r="B336" s="203" t="s">
        <v>7</v>
      </c>
      <c r="C336" s="140">
        <v>102</v>
      </c>
      <c r="D336" s="146"/>
      <c r="E336" s="309"/>
      <c r="F336" s="146">
        <f>SUM(C336:E336)</f>
        <v>102</v>
      </c>
    </row>
    <row r="337" spans="1:6">
      <c r="A337" s="330" t="s">
        <v>232</v>
      </c>
      <c r="B337" s="203" t="s">
        <v>8</v>
      </c>
      <c r="C337" s="140"/>
      <c r="D337" s="146"/>
      <c r="E337" s="309"/>
      <c r="F337" s="146">
        <f>SUM(C337:E337)</f>
        <v>0</v>
      </c>
    </row>
    <row r="338" spans="1:6">
      <c r="A338" s="330" t="s">
        <v>233</v>
      </c>
      <c r="B338" s="203" t="s">
        <v>309</v>
      </c>
      <c r="C338" s="309"/>
      <c r="D338" s="146"/>
      <c r="E338" s="309"/>
      <c r="F338" s="146">
        <f>SUM(C338:E338)</f>
        <v>0</v>
      </c>
    </row>
    <row r="339" spans="1:6">
      <c r="A339" s="330" t="s">
        <v>234</v>
      </c>
      <c r="B339" s="203" t="s">
        <v>308</v>
      </c>
      <c r="C339" s="309"/>
      <c r="D339" s="146"/>
      <c r="E339" s="309"/>
      <c r="F339" s="146">
        <f>SUM(C339:E339)</f>
        <v>0</v>
      </c>
    </row>
    <row r="340" spans="1:6">
      <c r="A340" s="330" t="s">
        <v>235</v>
      </c>
      <c r="B340" s="203" t="s">
        <v>369</v>
      </c>
      <c r="C340" s="309">
        <f>C341+C342+C343+C344+C345+C346</f>
        <v>0</v>
      </c>
      <c r="D340" s="309">
        <f>D341+D342+D343+D344+D345+D346</f>
        <v>0</v>
      </c>
      <c r="E340" s="309">
        <f>E341+E342+E343+E344+E345+E346</f>
        <v>0</v>
      </c>
      <c r="F340" s="146">
        <f>F341+F342+F343+F344+F345+F346</f>
        <v>0</v>
      </c>
    </row>
    <row r="341" spans="1:6">
      <c r="A341" s="330" t="s">
        <v>236</v>
      </c>
      <c r="B341" s="203" t="s">
        <v>370</v>
      </c>
      <c r="C341" s="309">
        <v>0</v>
      </c>
      <c r="D341" s="146">
        <v>0</v>
      </c>
      <c r="E341" s="309">
        <v>0</v>
      </c>
      <c r="F341" s="146">
        <f>E341+D341+C341</f>
        <v>0</v>
      </c>
    </row>
    <row r="342" spans="1:6">
      <c r="A342" s="330" t="s">
        <v>237</v>
      </c>
      <c r="B342" s="203" t="s">
        <v>371</v>
      </c>
      <c r="C342" s="309"/>
      <c r="D342" s="146"/>
      <c r="E342" s="309"/>
      <c r="F342" s="146">
        <f t="shared" ref="F342:F347" si="17">E342+D342+C342</f>
        <v>0</v>
      </c>
    </row>
    <row r="343" spans="1:6">
      <c r="A343" s="330" t="s">
        <v>238</v>
      </c>
      <c r="B343" s="203" t="s">
        <v>372</v>
      </c>
      <c r="C343" s="309"/>
      <c r="D343" s="146"/>
      <c r="E343" s="309"/>
      <c r="F343" s="146">
        <f t="shared" si="17"/>
        <v>0</v>
      </c>
    </row>
    <row r="344" spans="1:6">
      <c r="A344" s="330" t="s">
        <v>239</v>
      </c>
      <c r="B344" s="339" t="s">
        <v>373</v>
      </c>
      <c r="C344" s="228"/>
      <c r="D344" s="150"/>
      <c r="E344" s="309"/>
      <c r="F344" s="146">
        <f t="shared" si="17"/>
        <v>0</v>
      </c>
    </row>
    <row r="345" spans="1:6">
      <c r="A345" s="330" t="s">
        <v>240</v>
      </c>
      <c r="B345" s="755" t="s">
        <v>388</v>
      </c>
      <c r="C345" s="312"/>
      <c r="D345" s="147"/>
      <c r="E345" s="309"/>
      <c r="F345" s="146">
        <f t="shared" si="17"/>
        <v>0</v>
      </c>
    </row>
    <row r="346" spans="1:6">
      <c r="A346" s="330" t="s">
        <v>241</v>
      </c>
      <c r="B346" s="756" t="s">
        <v>381</v>
      </c>
      <c r="C346" s="312"/>
      <c r="D346" s="147"/>
      <c r="E346" s="309"/>
      <c r="F346" s="146">
        <f t="shared" si="17"/>
        <v>0</v>
      </c>
    </row>
    <row r="347" spans="1:6" ht="13.5" thickBot="1">
      <c r="A347" s="330" t="s">
        <v>242</v>
      </c>
      <c r="B347" s="205" t="s">
        <v>146</v>
      </c>
      <c r="C347" s="310"/>
      <c r="D347" s="151"/>
      <c r="E347" s="309"/>
      <c r="F347" s="308">
        <f t="shared" si="17"/>
        <v>0</v>
      </c>
    </row>
    <row r="348" spans="1:6" ht="13.5" thickBot="1">
      <c r="A348" s="555" t="s">
        <v>243</v>
      </c>
      <c r="B348" s="556" t="s">
        <v>9</v>
      </c>
      <c r="C348" s="564">
        <f>C335+C336+C337+C338+C340+C347</f>
        <v>1527</v>
      </c>
      <c r="D348" s="564">
        <f>D335+D336+D337+D338+D340+D347</f>
        <v>0</v>
      </c>
      <c r="E348" s="564">
        <f>E335+E336+E337+E338+E340+E347</f>
        <v>0</v>
      </c>
      <c r="F348" s="565">
        <f>F335+F336+F337+F338+F340+F347</f>
        <v>1527</v>
      </c>
    </row>
    <row r="349" spans="1:6" ht="13.5" thickTop="1">
      <c r="A349" s="545"/>
      <c r="B349" s="338"/>
      <c r="C349" s="227"/>
      <c r="D349" s="227"/>
      <c r="E349" s="227"/>
      <c r="F349" s="154"/>
    </row>
    <row r="350" spans="1:6">
      <c r="A350" s="331" t="s">
        <v>244</v>
      </c>
      <c r="B350" s="340" t="s">
        <v>151</v>
      </c>
      <c r="C350" s="311"/>
      <c r="D350" s="149"/>
      <c r="E350" s="311"/>
      <c r="F350" s="195"/>
    </row>
    <row r="351" spans="1:6">
      <c r="A351" s="330" t="s">
        <v>245</v>
      </c>
      <c r="B351" s="203" t="s">
        <v>310</v>
      </c>
      <c r="C351" s="309"/>
      <c r="D351" s="146"/>
      <c r="E351" s="309"/>
      <c r="F351" s="146">
        <f>SUM(C351:E351)</f>
        <v>0</v>
      </c>
    </row>
    <row r="352" spans="1:6">
      <c r="A352" s="330" t="s">
        <v>244</v>
      </c>
      <c r="B352" s="203" t="s">
        <v>311</v>
      </c>
      <c r="C352" s="309"/>
      <c r="D352" s="146"/>
      <c r="E352" s="309"/>
      <c r="F352" s="146">
        <f>SUM(C352:E352)</f>
        <v>0</v>
      </c>
    </row>
    <row r="353" spans="1:6">
      <c r="A353" s="330" t="s">
        <v>245</v>
      </c>
      <c r="B353" s="203" t="s">
        <v>147</v>
      </c>
      <c r="C353" s="228">
        <f>C354+C355+C356+C357+C358+C359+C360</f>
        <v>0</v>
      </c>
      <c r="D353" s="228">
        <f>D354+D355+D356+D357+D358+D359+D360</f>
        <v>0</v>
      </c>
      <c r="E353" s="228">
        <f>E354+E355+E356+E357+E358+E359+E360</f>
        <v>0</v>
      </c>
      <c r="F353" s="150">
        <f>F354+F355+F356+F357+F358+F359+F360</f>
        <v>0</v>
      </c>
    </row>
    <row r="354" spans="1:6">
      <c r="A354" s="330" t="s">
        <v>246</v>
      </c>
      <c r="B354" s="339" t="s">
        <v>374</v>
      </c>
      <c r="C354" s="309"/>
      <c r="D354" s="146"/>
      <c r="E354" s="309"/>
      <c r="F354" s="146">
        <f>SUM(C354:E354)</f>
        <v>0</v>
      </c>
    </row>
    <row r="355" spans="1:6">
      <c r="A355" s="330" t="s">
        <v>247</v>
      </c>
      <c r="B355" s="339" t="s">
        <v>376</v>
      </c>
      <c r="C355" s="309"/>
      <c r="D355" s="146"/>
      <c r="E355" s="309"/>
      <c r="F355" s="146">
        <f t="shared" ref="F355:F361" si="18">SUM(C355:E355)</f>
        <v>0</v>
      </c>
    </row>
    <row r="356" spans="1:6">
      <c r="A356" s="330" t="s">
        <v>249</v>
      </c>
      <c r="B356" s="339" t="s">
        <v>375</v>
      </c>
      <c r="C356" s="309"/>
      <c r="D356" s="146"/>
      <c r="E356" s="309"/>
      <c r="F356" s="146">
        <f t="shared" si="18"/>
        <v>0</v>
      </c>
    </row>
    <row r="357" spans="1:6">
      <c r="A357" s="330" t="s">
        <v>250</v>
      </c>
      <c r="B357" s="339" t="s">
        <v>377</v>
      </c>
      <c r="C357" s="309"/>
      <c r="D357" s="146"/>
      <c r="E357" s="309"/>
      <c r="F357" s="146">
        <f t="shared" si="18"/>
        <v>0</v>
      </c>
    </row>
    <row r="358" spans="1:6">
      <c r="A358" s="330" t="s">
        <v>251</v>
      </c>
      <c r="B358" s="755" t="s">
        <v>378</v>
      </c>
      <c r="C358" s="309"/>
      <c r="D358" s="146"/>
      <c r="E358" s="309"/>
      <c r="F358" s="146">
        <f t="shared" si="18"/>
        <v>0</v>
      </c>
    </row>
    <row r="359" spans="1:6">
      <c r="A359" s="330" t="s">
        <v>252</v>
      </c>
      <c r="B359" s="286" t="s">
        <v>379</v>
      </c>
      <c r="C359" s="309"/>
      <c r="D359" s="146"/>
      <c r="E359" s="309"/>
      <c r="F359" s="146">
        <f t="shared" si="18"/>
        <v>0</v>
      </c>
    </row>
    <row r="360" spans="1:6">
      <c r="A360" s="330" t="s">
        <v>253</v>
      </c>
      <c r="B360" s="756" t="s">
        <v>396</v>
      </c>
      <c r="C360" s="309"/>
      <c r="D360" s="146"/>
      <c r="E360" s="309"/>
      <c r="F360" s="146">
        <f t="shared" si="18"/>
        <v>0</v>
      </c>
    </row>
    <row r="361" spans="1:6">
      <c r="A361" s="330" t="s">
        <v>254</v>
      </c>
      <c r="B361" s="203" t="s">
        <v>382</v>
      </c>
      <c r="C361" s="309"/>
      <c r="D361" s="146"/>
      <c r="E361" s="309"/>
      <c r="F361" s="146">
        <f t="shared" si="18"/>
        <v>0</v>
      </c>
    </row>
    <row r="362" spans="1:6" ht="13.5" thickBot="1">
      <c r="A362" s="330" t="s">
        <v>255</v>
      </c>
      <c r="B362" s="205" t="s">
        <v>149</v>
      </c>
      <c r="C362" s="312">
        <f>-C338</f>
        <v>0</v>
      </c>
      <c r="D362" s="312">
        <f>-D338</f>
        <v>0</v>
      </c>
      <c r="E362" s="312">
        <f>-E338</f>
        <v>0</v>
      </c>
      <c r="F362" s="147">
        <f>-F338</f>
        <v>0</v>
      </c>
    </row>
    <row r="363" spans="1:6" ht="13.5" thickBot="1">
      <c r="A363" s="555" t="s">
        <v>256</v>
      </c>
      <c r="B363" s="556" t="s">
        <v>10</v>
      </c>
      <c r="C363" s="564">
        <f>C351+C352+C353+C361+C362</f>
        <v>0</v>
      </c>
      <c r="D363" s="564">
        <f>D351+D352+D353+D361+D362</f>
        <v>0</v>
      </c>
      <c r="E363" s="564">
        <f>E351+E352+E353+E361+E362</f>
        <v>0</v>
      </c>
      <c r="F363" s="565">
        <f>F351+F352+F353+F361+F362</f>
        <v>0</v>
      </c>
    </row>
    <row r="364" spans="1:6" ht="27" thickTop="1" thickBot="1">
      <c r="A364" s="555" t="s">
        <v>257</v>
      </c>
      <c r="B364" s="560" t="s">
        <v>383</v>
      </c>
      <c r="C364" s="567">
        <f>C348+C363</f>
        <v>1527</v>
      </c>
      <c r="D364" s="567">
        <f>D348+D363</f>
        <v>0</v>
      </c>
      <c r="E364" s="567">
        <f>E348+E363</f>
        <v>0</v>
      </c>
      <c r="F364" s="568">
        <f>F348+F363</f>
        <v>1527</v>
      </c>
    </row>
    <row r="365" spans="1:6" ht="13.5" thickTop="1">
      <c r="A365" s="545"/>
      <c r="B365" s="771"/>
      <c r="C365" s="238"/>
      <c r="D365" s="238"/>
      <c r="E365" s="238"/>
      <c r="F365" s="244"/>
    </row>
    <row r="366" spans="1:6">
      <c r="A366" s="331" t="s">
        <v>305</v>
      </c>
      <c r="B366" s="431" t="s">
        <v>385</v>
      </c>
      <c r="C366" s="566"/>
      <c r="D366" s="149"/>
      <c r="E366" s="311"/>
      <c r="F366" s="195"/>
    </row>
    <row r="367" spans="1:6">
      <c r="A367" s="330" t="s">
        <v>259</v>
      </c>
      <c r="B367" s="204" t="s">
        <v>384</v>
      </c>
      <c r="C367" s="314"/>
      <c r="D367" s="146"/>
      <c r="E367" s="309"/>
      <c r="F367" s="146">
        <f>SUM(C367:E367)</f>
        <v>0</v>
      </c>
    </row>
    <row r="368" spans="1:6">
      <c r="A368" s="330" t="s">
        <v>260</v>
      </c>
      <c r="B368" s="630" t="s">
        <v>389</v>
      </c>
      <c r="C368" s="762"/>
      <c r="D368" s="151"/>
      <c r="E368" s="310"/>
      <c r="F368" s="146">
        <f t="shared" ref="F368:F374" si="19">SUM(C368:E368)</f>
        <v>0</v>
      </c>
    </row>
    <row r="369" spans="1:6">
      <c r="A369" s="330" t="s">
        <v>261</v>
      </c>
      <c r="B369" s="630" t="s">
        <v>390</v>
      </c>
      <c r="C369" s="762"/>
      <c r="D369" s="151"/>
      <c r="E369" s="310"/>
      <c r="F369" s="146">
        <f t="shared" si="19"/>
        <v>0</v>
      </c>
    </row>
    <row r="370" spans="1:6">
      <c r="A370" s="330" t="s">
        <v>262</v>
      </c>
      <c r="B370" s="630" t="s">
        <v>391</v>
      </c>
      <c r="C370" s="762"/>
      <c r="D370" s="151"/>
      <c r="E370" s="310"/>
      <c r="F370" s="146">
        <f t="shared" si="19"/>
        <v>0</v>
      </c>
    </row>
    <row r="371" spans="1:6">
      <c r="A371" s="330" t="s">
        <v>263</v>
      </c>
      <c r="B371" s="757" t="s">
        <v>392</v>
      </c>
      <c r="C371" s="762"/>
      <c r="D371" s="151"/>
      <c r="E371" s="310"/>
      <c r="F371" s="146">
        <f t="shared" si="19"/>
        <v>0</v>
      </c>
    </row>
    <row r="372" spans="1:6">
      <c r="A372" s="330" t="s">
        <v>264</v>
      </c>
      <c r="B372" s="758" t="s">
        <v>393</v>
      </c>
      <c r="C372" s="762"/>
      <c r="D372" s="151"/>
      <c r="E372" s="310"/>
      <c r="F372" s="146">
        <f t="shared" si="19"/>
        <v>0</v>
      </c>
    </row>
    <row r="373" spans="1:6">
      <c r="A373" s="330" t="s">
        <v>265</v>
      </c>
      <c r="B373" s="759" t="s">
        <v>394</v>
      </c>
      <c r="C373" s="762"/>
      <c r="D373" s="151"/>
      <c r="E373" s="310"/>
      <c r="F373" s="146">
        <f t="shared" si="19"/>
        <v>0</v>
      </c>
    </row>
    <row r="374" spans="1:6" ht="13.5" thickBot="1">
      <c r="A374" s="330" t="s">
        <v>266</v>
      </c>
      <c r="B374" s="341" t="s">
        <v>395</v>
      </c>
      <c r="C374" s="762"/>
      <c r="D374" s="151"/>
      <c r="E374" s="310"/>
      <c r="F374" s="146">
        <f t="shared" si="19"/>
        <v>0</v>
      </c>
    </row>
    <row r="375" spans="1:6" ht="13.5" thickBot="1">
      <c r="A375" s="352" t="s">
        <v>267</v>
      </c>
      <c r="B375" s="290" t="s">
        <v>386</v>
      </c>
      <c r="C375" s="763">
        <f>SUM(C367:C374)</f>
        <v>0</v>
      </c>
      <c r="D375" s="763">
        <f>SUM(D367:D374)</f>
        <v>0</v>
      </c>
      <c r="E375" s="763">
        <f>SUM(E367:E374)</f>
        <v>0</v>
      </c>
      <c r="F375" s="860">
        <f>SUM(F367:F374)</f>
        <v>0</v>
      </c>
    </row>
    <row r="376" spans="1:6">
      <c r="A376" s="545"/>
      <c r="B376" s="41"/>
      <c r="C376" s="777"/>
      <c r="D376" s="779"/>
      <c r="E376" s="742"/>
      <c r="F376" s="626"/>
    </row>
    <row r="377" spans="1:6" ht="13.5" thickBot="1">
      <c r="A377" s="572" t="s">
        <v>268</v>
      </c>
      <c r="B377" s="769" t="s">
        <v>387</v>
      </c>
      <c r="C377" s="776">
        <f>C364+C375</f>
        <v>1527</v>
      </c>
      <c r="D377" s="778">
        <f>D364+D375</f>
        <v>0</v>
      </c>
      <c r="E377" s="776">
        <f>E364+E375</f>
        <v>0</v>
      </c>
      <c r="F377" s="776">
        <f>F364+F375</f>
        <v>1527</v>
      </c>
    </row>
    <row r="378" spans="1:6" ht="13.5" thickTop="1"/>
    <row r="379" spans="1:6">
      <c r="A379" s="1037"/>
      <c r="B379" s="1037"/>
      <c r="C379" s="1037"/>
      <c r="D379" s="1037"/>
      <c r="E379" s="1037"/>
      <c r="F379" s="1037"/>
    </row>
    <row r="380" spans="1:6">
      <c r="A380" s="1016" t="s">
        <v>641</v>
      </c>
      <c r="B380" s="1016"/>
      <c r="C380" s="1016"/>
      <c r="D380" s="1016"/>
      <c r="E380" s="1016"/>
    </row>
    <row r="381" spans="1:6">
      <c r="A381" s="343"/>
      <c r="B381" s="343"/>
      <c r="C381" s="343"/>
      <c r="D381" s="343"/>
      <c r="E381" s="343"/>
    </row>
    <row r="382" spans="1:6" ht="14.25">
      <c r="A382" s="1094" t="s">
        <v>616</v>
      </c>
      <c r="B382" s="1095"/>
      <c r="C382" s="1095"/>
      <c r="D382" s="1095"/>
      <c r="E382" s="1095"/>
      <c r="F382" s="1095"/>
    </row>
    <row r="383" spans="1:6" ht="15.75">
      <c r="B383" s="18"/>
      <c r="C383" s="18"/>
      <c r="D383" s="18"/>
      <c r="E383" s="18"/>
    </row>
    <row r="384" spans="1:6" ht="15.75">
      <c r="B384" s="18" t="s">
        <v>566</v>
      </c>
      <c r="C384" s="18"/>
      <c r="D384" s="18"/>
      <c r="E384" s="18"/>
    </row>
    <row r="385" spans="1:6" ht="13.5" thickBot="1">
      <c r="B385" s="1"/>
      <c r="C385" s="1"/>
      <c r="D385" s="1"/>
      <c r="E385" s="19" t="s">
        <v>11</v>
      </c>
    </row>
    <row r="386" spans="1:6" ht="48.75" thickBot="1">
      <c r="A386" s="353" t="s">
        <v>224</v>
      </c>
      <c r="B386" s="550" t="s">
        <v>12</v>
      </c>
      <c r="C386" s="346" t="s">
        <v>520</v>
      </c>
      <c r="D386" s="347" t="s">
        <v>521</v>
      </c>
      <c r="E386" s="346" t="s">
        <v>518</v>
      </c>
      <c r="F386" s="347" t="s">
        <v>517</v>
      </c>
    </row>
    <row r="387" spans="1:6">
      <c r="A387" s="551" t="s">
        <v>225</v>
      </c>
      <c r="B387" s="552" t="s">
        <v>226</v>
      </c>
      <c r="C387" s="561" t="s">
        <v>227</v>
      </c>
      <c r="D387" s="562" t="s">
        <v>228</v>
      </c>
      <c r="E387" s="716" t="s">
        <v>248</v>
      </c>
      <c r="F387" s="717" t="s">
        <v>273</v>
      </c>
    </row>
    <row r="388" spans="1:6">
      <c r="A388" s="331" t="s">
        <v>229</v>
      </c>
      <c r="B388" s="338" t="s">
        <v>150</v>
      </c>
      <c r="C388" s="309"/>
      <c r="D388" s="146"/>
      <c r="E388" s="309"/>
      <c r="F388" s="129"/>
    </row>
    <row r="389" spans="1:6">
      <c r="A389" s="330" t="s">
        <v>230</v>
      </c>
      <c r="B389" s="188" t="s">
        <v>6</v>
      </c>
      <c r="C389" s="309">
        <v>600</v>
      </c>
      <c r="D389" s="146"/>
      <c r="E389" s="309"/>
      <c r="F389" s="146">
        <f>SUM(C389:E389)</f>
        <v>600</v>
      </c>
    </row>
    <row r="390" spans="1:6">
      <c r="A390" s="330" t="s">
        <v>231</v>
      </c>
      <c r="B390" s="203" t="s">
        <v>7</v>
      </c>
      <c r="C390" s="309">
        <v>160</v>
      </c>
      <c r="D390" s="146"/>
      <c r="E390" s="309"/>
      <c r="F390" s="146">
        <f>SUM(C390:E390)</f>
        <v>160</v>
      </c>
    </row>
    <row r="391" spans="1:6">
      <c r="A391" s="330" t="s">
        <v>232</v>
      </c>
      <c r="B391" s="203" t="s">
        <v>8</v>
      </c>
      <c r="C391" s="309">
        <v>1848</v>
      </c>
      <c r="D391" s="146"/>
      <c r="E391" s="309"/>
      <c r="F391" s="146">
        <f>SUM(C391:E391)</f>
        <v>1848</v>
      </c>
    </row>
    <row r="392" spans="1:6">
      <c r="A392" s="330" t="s">
        <v>233</v>
      </c>
      <c r="B392" s="203" t="s">
        <v>309</v>
      </c>
      <c r="C392" s="309"/>
      <c r="D392" s="146"/>
      <c r="E392" s="309"/>
      <c r="F392" s="146">
        <f>SUM(C392:E392)</f>
        <v>0</v>
      </c>
    </row>
    <row r="393" spans="1:6">
      <c r="A393" s="330" t="s">
        <v>234</v>
      </c>
      <c r="B393" s="203" t="s">
        <v>308</v>
      </c>
      <c r="C393" s="309"/>
      <c r="D393" s="146"/>
      <c r="E393" s="309"/>
      <c r="F393" s="146">
        <f>SUM(C393:E393)</f>
        <v>0</v>
      </c>
    </row>
    <row r="394" spans="1:6">
      <c r="A394" s="330" t="s">
        <v>235</v>
      </c>
      <c r="B394" s="203" t="s">
        <v>369</v>
      </c>
      <c r="C394" s="309">
        <f>C395+C396+C397+C398+C399+C400</f>
        <v>0</v>
      </c>
      <c r="D394" s="309">
        <f>D395+D396+D397+D398+D399+D400</f>
        <v>0</v>
      </c>
      <c r="E394" s="309">
        <f>E395+E396+E397+E398+E399+E400</f>
        <v>0</v>
      </c>
      <c r="F394" s="146">
        <f>F395+F396+F397+F398+F399+F400</f>
        <v>0</v>
      </c>
    </row>
    <row r="395" spans="1:6">
      <c r="A395" s="330" t="s">
        <v>236</v>
      </c>
      <c r="B395" s="203" t="s">
        <v>370</v>
      </c>
      <c r="C395" s="309"/>
      <c r="D395" s="146"/>
      <c r="E395" s="309"/>
      <c r="F395" s="146">
        <f>E395+D395+C395</f>
        <v>0</v>
      </c>
    </row>
    <row r="396" spans="1:6">
      <c r="A396" s="330" t="s">
        <v>237</v>
      </c>
      <c r="B396" s="203" t="s">
        <v>371</v>
      </c>
      <c r="C396" s="309"/>
      <c r="D396" s="146"/>
      <c r="E396" s="309"/>
      <c r="F396" s="146">
        <f t="shared" ref="F396:F401" si="20">E396+D396+C396</f>
        <v>0</v>
      </c>
    </row>
    <row r="397" spans="1:6">
      <c r="A397" s="330" t="s">
        <v>238</v>
      </c>
      <c r="B397" s="203" t="s">
        <v>372</v>
      </c>
      <c r="C397" s="309"/>
      <c r="D397" s="146"/>
      <c r="E397" s="309"/>
      <c r="F397" s="146">
        <f t="shared" si="20"/>
        <v>0</v>
      </c>
    </row>
    <row r="398" spans="1:6">
      <c r="A398" s="330" t="s">
        <v>239</v>
      </c>
      <c r="B398" s="339" t="s">
        <v>373</v>
      </c>
      <c r="C398" s="228"/>
      <c r="D398" s="150"/>
      <c r="E398" s="309"/>
      <c r="F398" s="146">
        <f t="shared" si="20"/>
        <v>0</v>
      </c>
    </row>
    <row r="399" spans="1:6">
      <c r="A399" s="330" t="s">
        <v>240</v>
      </c>
      <c r="B399" s="755" t="s">
        <v>388</v>
      </c>
      <c r="C399" s="312"/>
      <c r="D399" s="147"/>
      <c r="E399" s="309"/>
      <c r="F399" s="146">
        <f t="shared" si="20"/>
        <v>0</v>
      </c>
    </row>
    <row r="400" spans="1:6">
      <c r="A400" s="330" t="s">
        <v>241</v>
      </c>
      <c r="B400" s="756" t="s">
        <v>381</v>
      </c>
      <c r="C400" s="312"/>
      <c r="D400" s="147"/>
      <c r="E400" s="309"/>
      <c r="F400" s="146">
        <f t="shared" si="20"/>
        <v>0</v>
      </c>
    </row>
    <row r="401" spans="1:6" ht="13.5" thickBot="1">
      <c r="A401" s="330" t="s">
        <v>242</v>
      </c>
      <c r="B401" s="205" t="s">
        <v>146</v>
      </c>
      <c r="C401" s="310"/>
      <c r="D401" s="151"/>
      <c r="E401" s="309"/>
      <c r="F401" s="308">
        <f t="shared" si="20"/>
        <v>0</v>
      </c>
    </row>
    <row r="402" spans="1:6" ht="13.5" thickBot="1">
      <c r="A402" s="555" t="s">
        <v>243</v>
      </c>
      <c r="B402" s="556" t="s">
        <v>9</v>
      </c>
      <c r="C402" s="564">
        <f>C389+C390+C391+C392+C394+C401</f>
        <v>2608</v>
      </c>
      <c r="D402" s="564">
        <f>D389+D390+D391+D392+D394+D401</f>
        <v>0</v>
      </c>
      <c r="E402" s="564">
        <f>E389+E390+E391+E392+E394+E401</f>
        <v>0</v>
      </c>
      <c r="F402" s="565">
        <f>F389+F390+F391+F392+F394+F401</f>
        <v>2608</v>
      </c>
    </row>
    <row r="403" spans="1:6" ht="13.5" thickTop="1">
      <c r="A403" s="545"/>
      <c r="B403" s="338"/>
      <c r="C403" s="227"/>
      <c r="D403" s="227"/>
      <c r="E403" s="227"/>
      <c r="F403" s="154"/>
    </row>
    <row r="404" spans="1:6">
      <c r="A404" s="331" t="s">
        <v>244</v>
      </c>
      <c r="B404" s="340" t="s">
        <v>151</v>
      </c>
      <c r="C404" s="311"/>
      <c r="D404" s="149"/>
      <c r="E404" s="311"/>
      <c r="F404" s="195"/>
    </row>
    <row r="405" spans="1:6">
      <c r="A405" s="330" t="s">
        <v>245</v>
      </c>
      <c r="B405" s="203" t="s">
        <v>310</v>
      </c>
      <c r="C405" s="309"/>
      <c r="D405" s="146"/>
      <c r="E405" s="309"/>
      <c r="F405" s="146">
        <f>SUM(C405:E405)</f>
        <v>0</v>
      </c>
    </row>
    <row r="406" spans="1:6">
      <c r="A406" s="330" t="s">
        <v>244</v>
      </c>
      <c r="B406" s="203" t="s">
        <v>311</v>
      </c>
      <c r="C406" s="309"/>
      <c r="D406" s="146"/>
      <c r="E406" s="309"/>
      <c r="F406" s="146">
        <f>SUM(C406:E406)</f>
        <v>0</v>
      </c>
    </row>
    <row r="407" spans="1:6">
      <c r="A407" s="330" t="s">
        <v>245</v>
      </c>
      <c r="B407" s="203" t="s">
        <v>147</v>
      </c>
      <c r="C407" s="228">
        <f>C408+C409+C410+C411+C412+C413+C414</f>
        <v>0</v>
      </c>
      <c r="D407" s="228">
        <f>D408+D409+D410+D411+D412+D413+D414</f>
        <v>0</v>
      </c>
      <c r="E407" s="228">
        <f>E408+E409+E410+E411+E412+E413+E414</f>
        <v>0</v>
      </c>
      <c r="F407" s="150">
        <f>F408+F409+F410+F411+F412+F413+F414</f>
        <v>0</v>
      </c>
    </row>
    <row r="408" spans="1:6">
      <c r="A408" s="330" t="s">
        <v>246</v>
      </c>
      <c r="B408" s="339" t="s">
        <v>374</v>
      </c>
      <c r="C408" s="309"/>
      <c r="D408" s="146"/>
      <c r="E408" s="309"/>
      <c r="F408" s="146">
        <f>SUM(C408:E408)</f>
        <v>0</v>
      </c>
    </row>
    <row r="409" spans="1:6">
      <c r="A409" s="330" t="s">
        <v>247</v>
      </c>
      <c r="B409" s="339" t="s">
        <v>376</v>
      </c>
      <c r="C409" s="309"/>
      <c r="D409" s="146"/>
      <c r="E409" s="309"/>
      <c r="F409" s="146">
        <f t="shared" ref="F409:F415" si="21">SUM(C409:E409)</f>
        <v>0</v>
      </c>
    </row>
    <row r="410" spans="1:6">
      <c r="A410" s="330" t="s">
        <v>249</v>
      </c>
      <c r="B410" s="339" t="s">
        <v>375</v>
      </c>
      <c r="C410" s="309"/>
      <c r="D410" s="146"/>
      <c r="E410" s="309"/>
      <c r="F410" s="146">
        <f t="shared" si="21"/>
        <v>0</v>
      </c>
    </row>
    <row r="411" spans="1:6">
      <c r="A411" s="330" t="s">
        <v>250</v>
      </c>
      <c r="B411" s="339" t="s">
        <v>377</v>
      </c>
      <c r="C411" s="309"/>
      <c r="D411" s="146"/>
      <c r="E411" s="309"/>
      <c r="F411" s="146">
        <f t="shared" si="21"/>
        <v>0</v>
      </c>
    </row>
    <row r="412" spans="1:6">
      <c r="A412" s="330" t="s">
        <v>251</v>
      </c>
      <c r="B412" s="755" t="s">
        <v>378</v>
      </c>
      <c r="C412" s="309"/>
      <c r="D412" s="146"/>
      <c r="E412" s="309"/>
      <c r="F412" s="146">
        <f t="shared" si="21"/>
        <v>0</v>
      </c>
    </row>
    <row r="413" spans="1:6">
      <c r="A413" s="330" t="s">
        <v>252</v>
      </c>
      <c r="B413" s="286" t="s">
        <v>379</v>
      </c>
      <c r="C413" s="309"/>
      <c r="D413" s="146"/>
      <c r="E413" s="309"/>
      <c r="F413" s="146">
        <f t="shared" si="21"/>
        <v>0</v>
      </c>
    </row>
    <row r="414" spans="1:6">
      <c r="A414" s="330" t="s">
        <v>253</v>
      </c>
      <c r="B414" s="756" t="s">
        <v>396</v>
      </c>
      <c r="C414" s="309"/>
      <c r="D414" s="146"/>
      <c r="E414" s="309"/>
      <c r="F414" s="146">
        <f t="shared" si="21"/>
        <v>0</v>
      </c>
    </row>
    <row r="415" spans="1:6">
      <c r="A415" s="330" t="s">
        <v>254</v>
      </c>
      <c r="B415" s="203" t="s">
        <v>382</v>
      </c>
      <c r="C415" s="309"/>
      <c r="D415" s="146"/>
      <c r="E415" s="309"/>
      <c r="F415" s="146">
        <f t="shared" si="21"/>
        <v>0</v>
      </c>
    </row>
    <row r="416" spans="1:6" ht="13.5" thickBot="1">
      <c r="A416" s="330" t="s">
        <v>255</v>
      </c>
      <c r="B416" s="205" t="s">
        <v>149</v>
      </c>
      <c r="C416" s="312">
        <f>-C392</f>
        <v>0</v>
      </c>
      <c r="D416" s="312">
        <f>-D392</f>
        <v>0</v>
      </c>
      <c r="E416" s="312">
        <f>-E392</f>
        <v>0</v>
      </c>
      <c r="F416" s="147">
        <f>-F392</f>
        <v>0</v>
      </c>
    </row>
    <row r="417" spans="1:6" ht="13.5" thickBot="1">
      <c r="A417" s="555" t="s">
        <v>256</v>
      </c>
      <c r="B417" s="556" t="s">
        <v>10</v>
      </c>
      <c r="C417" s="564">
        <f>C405+C406+C407+C415+C416</f>
        <v>0</v>
      </c>
      <c r="D417" s="564">
        <f>D405+D406+D407+D415+D416</f>
        <v>0</v>
      </c>
      <c r="E417" s="564">
        <f>E405+E406+E407+E415+E416</f>
        <v>0</v>
      </c>
      <c r="F417" s="565">
        <f>F405+F406+F407+F415+F416</f>
        <v>0</v>
      </c>
    </row>
    <row r="418" spans="1:6" ht="27" thickTop="1" thickBot="1">
      <c r="A418" s="555" t="s">
        <v>257</v>
      </c>
      <c r="B418" s="560" t="s">
        <v>383</v>
      </c>
      <c r="C418" s="567">
        <f>C402+C417</f>
        <v>2608</v>
      </c>
      <c r="D418" s="567">
        <f>D402+D417</f>
        <v>0</v>
      </c>
      <c r="E418" s="567">
        <f>E402+E417</f>
        <v>0</v>
      </c>
      <c r="F418" s="568">
        <f>F402+F417</f>
        <v>2608</v>
      </c>
    </row>
    <row r="419" spans="1:6" ht="13.5" thickTop="1">
      <c r="A419" s="545"/>
      <c r="B419" s="771"/>
      <c r="C419" s="238"/>
      <c r="D419" s="238"/>
      <c r="E419" s="238"/>
      <c r="F419" s="244"/>
    </row>
    <row r="420" spans="1:6">
      <c r="A420" s="331" t="s">
        <v>305</v>
      </c>
      <c r="B420" s="431" t="s">
        <v>385</v>
      </c>
      <c r="C420" s="566"/>
      <c r="D420" s="149"/>
      <c r="E420" s="311"/>
      <c r="F420" s="195"/>
    </row>
    <row r="421" spans="1:6">
      <c r="A421" s="330" t="s">
        <v>259</v>
      </c>
      <c r="B421" s="204" t="s">
        <v>384</v>
      </c>
      <c r="C421" s="314"/>
      <c r="D421" s="146"/>
      <c r="E421" s="309"/>
      <c r="F421" s="146">
        <f>SUM(C421:E421)</f>
        <v>0</v>
      </c>
    </row>
    <row r="422" spans="1:6">
      <c r="A422" s="330" t="s">
        <v>260</v>
      </c>
      <c r="B422" s="630" t="s">
        <v>389</v>
      </c>
      <c r="C422" s="762"/>
      <c r="D422" s="151"/>
      <c r="E422" s="310"/>
      <c r="F422" s="146">
        <f t="shared" ref="F422:F428" si="22">SUM(C422:E422)</f>
        <v>0</v>
      </c>
    </row>
    <row r="423" spans="1:6">
      <c r="A423" s="330" t="s">
        <v>261</v>
      </c>
      <c r="B423" s="630" t="s">
        <v>390</v>
      </c>
      <c r="C423" s="762"/>
      <c r="D423" s="151"/>
      <c r="E423" s="310"/>
      <c r="F423" s="146">
        <f t="shared" si="22"/>
        <v>0</v>
      </c>
    </row>
    <row r="424" spans="1:6">
      <c r="A424" s="330" t="s">
        <v>262</v>
      </c>
      <c r="B424" s="630" t="s">
        <v>391</v>
      </c>
      <c r="C424" s="762"/>
      <c r="D424" s="151"/>
      <c r="E424" s="310"/>
      <c r="F424" s="146">
        <f t="shared" si="22"/>
        <v>0</v>
      </c>
    </row>
    <row r="425" spans="1:6">
      <c r="A425" s="330" t="s">
        <v>263</v>
      </c>
      <c r="B425" s="757" t="s">
        <v>392</v>
      </c>
      <c r="C425" s="762"/>
      <c r="D425" s="151"/>
      <c r="E425" s="310"/>
      <c r="F425" s="146">
        <f t="shared" si="22"/>
        <v>0</v>
      </c>
    </row>
    <row r="426" spans="1:6">
      <c r="A426" s="330" t="s">
        <v>264</v>
      </c>
      <c r="B426" s="758" t="s">
        <v>393</v>
      </c>
      <c r="C426" s="762"/>
      <c r="D426" s="151"/>
      <c r="E426" s="310"/>
      <c r="F426" s="146">
        <f t="shared" si="22"/>
        <v>0</v>
      </c>
    </row>
    <row r="427" spans="1:6">
      <c r="A427" s="330" t="s">
        <v>265</v>
      </c>
      <c r="B427" s="759" t="s">
        <v>394</v>
      </c>
      <c r="C427" s="762"/>
      <c r="D427" s="151"/>
      <c r="E427" s="310"/>
      <c r="F427" s="146">
        <f t="shared" si="22"/>
        <v>0</v>
      </c>
    </row>
    <row r="428" spans="1:6" ht="13.5" thickBot="1">
      <c r="A428" s="330" t="s">
        <v>266</v>
      </c>
      <c r="B428" s="341" t="s">
        <v>395</v>
      </c>
      <c r="C428" s="762"/>
      <c r="D428" s="151"/>
      <c r="E428" s="310"/>
      <c r="F428" s="146">
        <f t="shared" si="22"/>
        <v>0</v>
      </c>
    </row>
    <row r="429" spans="1:6" ht="13.5" thickBot="1">
      <c r="A429" s="352" t="s">
        <v>267</v>
      </c>
      <c r="B429" s="290" t="s">
        <v>386</v>
      </c>
      <c r="C429" s="763">
        <f>SUM(C421:C428)</f>
        <v>0</v>
      </c>
      <c r="D429" s="763">
        <f>SUM(D421:D428)</f>
        <v>0</v>
      </c>
      <c r="E429" s="763">
        <f>SUM(E421:E428)</f>
        <v>0</v>
      </c>
      <c r="F429" s="860">
        <f>SUM(F421:F428)</f>
        <v>0</v>
      </c>
    </row>
    <row r="430" spans="1:6">
      <c r="A430" s="545"/>
      <c r="B430" s="41"/>
      <c r="C430" s="777"/>
      <c r="D430" s="779"/>
      <c r="E430" s="742"/>
      <c r="F430" s="626"/>
    </row>
    <row r="431" spans="1:6" ht="13.5" thickBot="1">
      <c r="A431" s="572" t="s">
        <v>268</v>
      </c>
      <c r="B431" s="769" t="s">
        <v>387</v>
      </c>
      <c r="C431" s="776">
        <f>C418+C429</f>
        <v>2608</v>
      </c>
      <c r="D431" s="778">
        <f>D418+D429</f>
        <v>0</v>
      </c>
      <c r="E431" s="776">
        <f>E418+E429</f>
        <v>0</v>
      </c>
      <c r="F431" s="776">
        <f>F418+F429</f>
        <v>2608</v>
      </c>
    </row>
    <row r="432" spans="1:6" ht="13.5" thickTop="1"/>
    <row r="433" spans="1:6">
      <c r="A433" s="1037"/>
      <c r="B433" s="1037"/>
      <c r="C433" s="1037"/>
      <c r="D433" s="1037"/>
      <c r="E433" s="1037"/>
      <c r="F433" s="1037"/>
    </row>
    <row r="434" spans="1:6">
      <c r="A434" s="1016" t="s">
        <v>643</v>
      </c>
      <c r="B434" s="1016"/>
      <c r="C434" s="1016"/>
      <c r="D434" s="1016"/>
      <c r="E434" s="1016"/>
    </row>
    <row r="435" spans="1:6">
      <c r="A435" s="343"/>
      <c r="B435" s="343"/>
      <c r="C435" s="343"/>
      <c r="D435" s="343"/>
      <c r="E435" s="343"/>
    </row>
    <row r="436" spans="1:6" ht="14.25">
      <c r="A436" s="1094" t="s">
        <v>616</v>
      </c>
      <c r="B436" s="1095"/>
      <c r="C436" s="1095"/>
      <c r="D436" s="1095"/>
      <c r="E436" s="1095"/>
      <c r="F436" s="1095"/>
    </row>
    <row r="437" spans="1:6" ht="15.75">
      <c r="B437" s="18"/>
      <c r="C437" s="18"/>
      <c r="D437" s="18"/>
      <c r="E437" s="18"/>
    </row>
    <row r="438" spans="1:6" ht="15.75">
      <c r="B438" s="18" t="s">
        <v>588</v>
      </c>
      <c r="C438" s="18"/>
      <c r="D438" s="18"/>
      <c r="E438" s="18"/>
    </row>
    <row r="439" spans="1:6" ht="13.5" thickBot="1">
      <c r="B439" s="1"/>
      <c r="C439" s="1"/>
      <c r="D439" s="1"/>
      <c r="E439" s="19" t="s">
        <v>11</v>
      </c>
    </row>
    <row r="440" spans="1:6" ht="48.75" thickBot="1">
      <c r="A440" s="353" t="s">
        <v>224</v>
      </c>
      <c r="B440" s="550" t="s">
        <v>12</v>
      </c>
      <c r="C440" s="346" t="s">
        <v>520</v>
      </c>
      <c r="D440" s="347" t="s">
        <v>521</v>
      </c>
      <c r="E440" s="346" t="s">
        <v>518</v>
      </c>
      <c r="F440" s="347" t="s">
        <v>517</v>
      </c>
    </row>
    <row r="441" spans="1:6">
      <c r="A441" s="551" t="s">
        <v>225</v>
      </c>
      <c r="B441" s="552" t="s">
        <v>226</v>
      </c>
      <c r="C441" s="561" t="s">
        <v>227</v>
      </c>
      <c r="D441" s="562" t="s">
        <v>228</v>
      </c>
      <c r="E441" s="716" t="s">
        <v>248</v>
      </c>
      <c r="F441" s="717" t="s">
        <v>273</v>
      </c>
    </row>
    <row r="442" spans="1:6">
      <c r="A442" s="331" t="s">
        <v>229</v>
      </c>
      <c r="B442" s="338" t="s">
        <v>150</v>
      </c>
      <c r="C442" s="309"/>
      <c r="D442" s="146"/>
      <c r="E442" s="309"/>
      <c r="F442" s="129"/>
    </row>
    <row r="443" spans="1:6">
      <c r="A443" s="330" t="s">
        <v>230</v>
      </c>
      <c r="B443" s="188" t="s">
        <v>6</v>
      </c>
      <c r="C443" s="309"/>
      <c r="D443" s="146"/>
      <c r="E443" s="309"/>
      <c r="F443" s="146">
        <f>SUM(C443:E443)</f>
        <v>0</v>
      </c>
    </row>
    <row r="444" spans="1:6">
      <c r="A444" s="330" t="s">
        <v>231</v>
      </c>
      <c r="B444" s="203" t="s">
        <v>7</v>
      </c>
      <c r="C444" s="309"/>
      <c r="D444" s="146"/>
      <c r="E444" s="309"/>
      <c r="F444" s="146">
        <f>SUM(C444:E444)</f>
        <v>0</v>
      </c>
    </row>
    <row r="445" spans="1:6">
      <c r="A445" s="330" t="s">
        <v>232</v>
      </c>
      <c r="B445" s="203" t="s">
        <v>8</v>
      </c>
      <c r="C445" s="309">
        <v>645</v>
      </c>
      <c r="D445" s="146"/>
      <c r="E445" s="309"/>
      <c r="F445" s="146">
        <f>SUM(C445:E445)</f>
        <v>645</v>
      </c>
    </row>
    <row r="446" spans="1:6">
      <c r="A446" s="330" t="s">
        <v>233</v>
      </c>
      <c r="B446" s="203" t="s">
        <v>309</v>
      </c>
      <c r="C446" s="309"/>
      <c r="D446" s="146"/>
      <c r="E446" s="309"/>
      <c r="F446" s="146">
        <f>SUM(C446:E446)</f>
        <v>0</v>
      </c>
    </row>
    <row r="447" spans="1:6">
      <c r="A447" s="330" t="s">
        <v>234</v>
      </c>
      <c r="B447" s="203" t="s">
        <v>308</v>
      </c>
      <c r="C447" s="309"/>
      <c r="D447" s="146"/>
      <c r="E447" s="309"/>
      <c r="F447" s="146">
        <f>SUM(C447:E447)</f>
        <v>0</v>
      </c>
    </row>
    <row r="448" spans="1:6">
      <c r="A448" s="330" t="s">
        <v>235</v>
      </c>
      <c r="B448" s="203" t="s">
        <v>369</v>
      </c>
      <c r="C448" s="309">
        <f>C449+C450+C451+C452+C453+C454</f>
        <v>0</v>
      </c>
      <c r="D448" s="309">
        <f>D449+D450+D451+D452+D453+D454</f>
        <v>0</v>
      </c>
      <c r="E448" s="309">
        <f>E449+E450+E451+E452+E453+E454</f>
        <v>0</v>
      </c>
      <c r="F448" s="146">
        <f>F449+F450+F451+F452+F453+F454</f>
        <v>0</v>
      </c>
    </row>
    <row r="449" spans="1:6">
      <c r="A449" s="330" t="s">
        <v>236</v>
      </c>
      <c r="B449" s="203" t="s">
        <v>370</v>
      </c>
      <c r="C449" s="309">
        <v>0</v>
      </c>
      <c r="D449" s="146">
        <v>0</v>
      </c>
      <c r="E449" s="309">
        <v>0</v>
      </c>
      <c r="F449" s="146">
        <f>E449+D449+C449</f>
        <v>0</v>
      </c>
    </row>
    <row r="450" spans="1:6">
      <c r="A450" s="330" t="s">
        <v>237</v>
      </c>
      <c r="B450" s="203" t="s">
        <v>371</v>
      </c>
      <c r="C450" s="309"/>
      <c r="D450" s="146"/>
      <c r="E450" s="309"/>
      <c r="F450" s="146">
        <f t="shared" ref="F450:F455" si="23">E450+D450+C450</f>
        <v>0</v>
      </c>
    </row>
    <row r="451" spans="1:6">
      <c r="A451" s="330" t="s">
        <v>238</v>
      </c>
      <c r="B451" s="203" t="s">
        <v>372</v>
      </c>
      <c r="C451" s="309"/>
      <c r="D451" s="146"/>
      <c r="E451" s="309"/>
      <c r="F451" s="146">
        <f t="shared" si="23"/>
        <v>0</v>
      </c>
    </row>
    <row r="452" spans="1:6">
      <c r="A452" s="330" t="s">
        <v>239</v>
      </c>
      <c r="B452" s="339" t="s">
        <v>373</v>
      </c>
      <c r="C452" s="228"/>
      <c r="D452" s="150"/>
      <c r="E452" s="309"/>
      <c r="F452" s="146">
        <f t="shared" si="23"/>
        <v>0</v>
      </c>
    </row>
    <row r="453" spans="1:6">
      <c r="A453" s="330" t="s">
        <v>240</v>
      </c>
      <c r="B453" s="755" t="s">
        <v>388</v>
      </c>
      <c r="C453" s="312"/>
      <c r="D453" s="147"/>
      <c r="E453" s="309"/>
      <c r="F453" s="146">
        <f t="shared" si="23"/>
        <v>0</v>
      </c>
    </row>
    <row r="454" spans="1:6">
      <c r="A454" s="330" t="s">
        <v>241</v>
      </c>
      <c r="B454" s="756" t="s">
        <v>381</v>
      </c>
      <c r="C454" s="312"/>
      <c r="D454" s="147"/>
      <c r="E454" s="309"/>
      <c r="F454" s="146">
        <f t="shared" si="23"/>
        <v>0</v>
      </c>
    </row>
    <row r="455" spans="1:6" ht="13.5" thickBot="1">
      <c r="A455" s="330" t="s">
        <v>242</v>
      </c>
      <c r="B455" s="205" t="s">
        <v>146</v>
      </c>
      <c r="C455" s="310"/>
      <c r="D455" s="151"/>
      <c r="E455" s="309"/>
      <c r="F455" s="308">
        <f t="shared" si="23"/>
        <v>0</v>
      </c>
    </row>
    <row r="456" spans="1:6" ht="13.5" thickBot="1">
      <c r="A456" s="555" t="s">
        <v>243</v>
      </c>
      <c r="B456" s="556" t="s">
        <v>9</v>
      </c>
      <c r="C456" s="564">
        <f>C443+C444+C445+C446+C448+C455</f>
        <v>645</v>
      </c>
      <c r="D456" s="564">
        <f>D443+D444+D445+D446+D448+D455</f>
        <v>0</v>
      </c>
      <c r="E456" s="564">
        <f>E443+E444+E445+E446+E448+E455</f>
        <v>0</v>
      </c>
      <c r="F456" s="565">
        <f>F443+F444+F445+F446+F448+F455</f>
        <v>645</v>
      </c>
    </row>
    <row r="457" spans="1:6" ht="13.5" thickTop="1">
      <c r="A457" s="545"/>
      <c r="B457" s="338"/>
      <c r="C457" s="227"/>
      <c r="D457" s="227"/>
      <c r="E457" s="227"/>
      <c r="F457" s="154"/>
    </row>
    <row r="458" spans="1:6">
      <c r="A458" s="331" t="s">
        <v>244</v>
      </c>
      <c r="B458" s="340" t="s">
        <v>151</v>
      </c>
      <c r="C458" s="311"/>
      <c r="D458" s="149"/>
      <c r="E458" s="311"/>
      <c r="F458" s="195"/>
    </row>
    <row r="459" spans="1:6">
      <c r="A459" s="330" t="s">
        <v>245</v>
      </c>
      <c r="B459" s="203" t="s">
        <v>310</v>
      </c>
      <c r="C459" s="309"/>
      <c r="D459" s="146"/>
      <c r="E459" s="309"/>
      <c r="F459" s="146">
        <f>SUM(C459:E459)</f>
        <v>0</v>
      </c>
    </row>
    <row r="460" spans="1:6">
      <c r="A460" s="330" t="s">
        <v>244</v>
      </c>
      <c r="B460" s="203" t="s">
        <v>311</v>
      </c>
      <c r="C460" s="309"/>
      <c r="D460" s="146"/>
      <c r="E460" s="309"/>
      <c r="F460" s="146">
        <f>SUM(C460:E460)</f>
        <v>0</v>
      </c>
    </row>
    <row r="461" spans="1:6">
      <c r="A461" s="330" t="s">
        <v>245</v>
      </c>
      <c r="B461" s="203" t="s">
        <v>147</v>
      </c>
      <c r="C461" s="309">
        <f>C462+C463+C464+C465+C466+C467+C468</f>
        <v>0</v>
      </c>
      <c r="D461" s="228">
        <f>D462+D463+D464+D465+D466+D467+D468</f>
        <v>0</v>
      </c>
      <c r="E461" s="228">
        <f>E462+E463+E464+E465+E466+E467+E468</f>
        <v>0</v>
      </c>
      <c r="F461" s="146">
        <f>SUM(C461:E461)</f>
        <v>0</v>
      </c>
    </row>
    <row r="462" spans="1:6">
      <c r="A462" s="330" t="s">
        <v>246</v>
      </c>
      <c r="B462" s="339" t="s">
        <v>374</v>
      </c>
      <c r="C462" s="309"/>
      <c r="D462" s="146"/>
      <c r="E462" s="309"/>
      <c r="F462" s="146">
        <f>SUM(C462:E462)</f>
        <v>0</v>
      </c>
    </row>
    <row r="463" spans="1:6">
      <c r="A463" s="330" t="s">
        <v>247</v>
      </c>
      <c r="B463" s="339" t="s">
        <v>376</v>
      </c>
      <c r="C463" s="309"/>
      <c r="D463" s="146"/>
      <c r="E463" s="309"/>
      <c r="F463" s="146">
        <f t="shared" ref="F463:F469" si="24">SUM(C463:E463)</f>
        <v>0</v>
      </c>
    </row>
    <row r="464" spans="1:6">
      <c r="A464" s="330" t="s">
        <v>249</v>
      </c>
      <c r="B464" s="339" t="s">
        <v>375</v>
      </c>
      <c r="C464" s="309"/>
      <c r="D464" s="146"/>
      <c r="E464" s="309"/>
      <c r="F464" s="146">
        <f t="shared" si="24"/>
        <v>0</v>
      </c>
    </row>
    <row r="465" spans="1:6">
      <c r="A465" s="330" t="s">
        <v>250</v>
      </c>
      <c r="B465" s="339" t="s">
        <v>377</v>
      </c>
      <c r="C465" s="309">
        <f>'7-8-9.m.szoc.ell.'!E52</f>
        <v>0</v>
      </c>
      <c r="D465" s="146"/>
      <c r="E465" s="309"/>
      <c r="F465" s="146">
        <f t="shared" si="24"/>
        <v>0</v>
      </c>
    </row>
    <row r="466" spans="1:6">
      <c r="A466" s="330" t="s">
        <v>251</v>
      </c>
      <c r="B466" s="755" t="s">
        <v>378</v>
      </c>
      <c r="C466" s="309"/>
      <c r="D466" s="146"/>
      <c r="E466" s="309"/>
      <c r="F466" s="146">
        <f t="shared" si="24"/>
        <v>0</v>
      </c>
    </row>
    <row r="467" spans="1:6">
      <c r="A467" s="330" t="s">
        <v>252</v>
      </c>
      <c r="B467" s="286" t="s">
        <v>379</v>
      </c>
      <c r="C467" s="309"/>
      <c r="D467" s="146"/>
      <c r="E467" s="309"/>
      <c r="F467" s="146">
        <f t="shared" si="24"/>
        <v>0</v>
      </c>
    </row>
    <row r="468" spans="1:6">
      <c r="A468" s="330" t="s">
        <v>253</v>
      </c>
      <c r="B468" s="756" t="s">
        <v>396</v>
      </c>
      <c r="C468" s="309"/>
      <c r="D468" s="146"/>
      <c r="E468" s="309"/>
      <c r="F468" s="146">
        <f t="shared" si="24"/>
        <v>0</v>
      </c>
    </row>
    <row r="469" spans="1:6">
      <c r="A469" s="330" t="s">
        <v>254</v>
      </c>
      <c r="B469" s="203" t="s">
        <v>382</v>
      </c>
      <c r="C469" s="309"/>
      <c r="D469" s="146"/>
      <c r="E469" s="309"/>
      <c r="F469" s="146">
        <f t="shared" si="24"/>
        <v>0</v>
      </c>
    </row>
    <row r="470" spans="1:6" ht="13.5" thickBot="1">
      <c r="A470" s="330" t="s">
        <v>255</v>
      </c>
      <c r="B470" s="205" t="s">
        <v>149</v>
      </c>
      <c r="C470" s="310">
        <f>-C446</f>
        <v>0</v>
      </c>
      <c r="D470" s="310">
        <f>-D446</f>
        <v>0</v>
      </c>
      <c r="E470" s="310">
        <f>-E446</f>
        <v>0</v>
      </c>
      <c r="F470" s="151">
        <f>-F446</f>
        <v>0</v>
      </c>
    </row>
    <row r="471" spans="1:6" ht="13.5" thickBot="1">
      <c r="A471" s="555" t="s">
        <v>256</v>
      </c>
      <c r="B471" s="556" t="s">
        <v>10</v>
      </c>
      <c r="C471" s="564">
        <f>C459+C460+C461+C469+C470</f>
        <v>0</v>
      </c>
      <c r="D471" s="564">
        <f>D459+D460+D461+D469+D470</f>
        <v>0</v>
      </c>
      <c r="E471" s="564">
        <f>E459+E460+E461+E469+E470</f>
        <v>0</v>
      </c>
      <c r="F471" s="565">
        <f>F459+F460+F461+F469+F470</f>
        <v>0</v>
      </c>
    </row>
    <row r="472" spans="1:6" ht="27" thickTop="1" thickBot="1">
      <c r="A472" s="555" t="s">
        <v>257</v>
      </c>
      <c r="B472" s="560" t="s">
        <v>383</v>
      </c>
      <c r="C472" s="567">
        <f>C456+C471</f>
        <v>645</v>
      </c>
      <c r="D472" s="567">
        <f>D456+D471</f>
        <v>0</v>
      </c>
      <c r="E472" s="567">
        <f>E456+E471</f>
        <v>0</v>
      </c>
      <c r="F472" s="568">
        <f>F456+F471</f>
        <v>645</v>
      </c>
    </row>
    <row r="473" spans="1:6" ht="13.5" thickTop="1">
      <c r="A473" s="545"/>
      <c r="B473" s="771"/>
      <c r="C473" s="238"/>
      <c r="D473" s="238"/>
      <c r="E473" s="238"/>
      <c r="F473" s="244"/>
    </row>
    <row r="474" spans="1:6">
      <c r="A474" s="331" t="s">
        <v>305</v>
      </c>
      <c r="B474" s="431" t="s">
        <v>385</v>
      </c>
      <c r="C474" s="566"/>
      <c r="D474" s="149"/>
      <c r="E474" s="311"/>
      <c r="F474" s="195"/>
    </row>
    <row r="475" spans="1:6">
      <c r="A475" s="330" t="s">
        <v>259</v>
      </c>
      <c r="B475" s="204" t="s">
        <v>384</v>
      </c>
      <c r="C475" s="314"/>
      <c r="D475" s="146"/>
      <c r="E475" s="309"/>
      <c r="F475" s="146">
        <f>SUM(C475:E475)</f>
        <v>0</v>
      </c>
    </row>
    <row r="476" spans="1:6">
      <c r="A476" s="330" t="s">
        <v>260</v>
      </c>
      <c r="B476" s="630" t="s">
        <v>389</v>
      </c>
      <c r="C476" s="762"/>
      <c r="D476" s="151"/>
      <c r="E476" s="310"/>
      <c r="F476" s="146">
        <f t="shared" ref="F476:F482" si="25">SUM(C476:E476)</f>
        <v>0</v>
      </c>
    </row>
    <row r="477" spans="1:6">
      <c r="A477" s="330" t="s">
        <v>261</v>
      </c>
      <c r="B477" s="630" t="s">
        <v>390</v>
      </c>
      <c r="C477" s="762"/>
      <c r="D477" s="151"/>
      <c r="E477" s="310"/>
      <c r="F477" s="146">
        <f t="shared" si="25"/>
        <v>0</v>
      </c>
    </row>
    <row r="478" spans="1:6">
      <c r="A478" s="330" t="s">
        <v>262</v>
      </c>
      <c r="B478" s="630" t="s">
        <v>391</v>
      </c>
      <c r="C478" s="762"/>
      <c r="D478" s="151"/>
      <c r="E478" s="310"/>
      <c r="F478" s="146">
        <f t="shared" si="25"/>
        <v>0</v>
      </c>
    </row>
    <row r="479" spans="1:6">
      <c r="A479" s="330" t="s">
        <v>263</v>
      </c>
      <c r="B479" s="757" t="s">
        <v>392</v>
      </c>
      <c r="C479" s="762"/>
      <c r="D479" s="151"/>
      <c r="E479" s="310"/>
      <c r="F479" s="146">
        <f t="shared" si="25"/>
        <v>0</v>
      </c>
    </row>
    <row r="480" spans="1:6">
      <c r="A480" s="330" t="s">
        <v>264</v>
      </c>
      <c r="B480" s="758" t="s">
        <v>393</v>
      </c>
      <c r="C480" s="762"/>
      <c r="D480" s="151"/>
      <c r="E480" s="310"/>
      <c r="F480" s="146">
        <f t="shared" si="25"/>
        <v>0</v>
      </c>
    </row>
    <row r="481" spans="1:6">
      <c r="A481" s="330" t="s">
        <v>265</v>
      </c>
      <c r="B481" s="759" t="s">
        <v>394</v>
      </c>
      <c r="C481" s="762"/>
      <c r="D481" s="151"/>
      <c r="E481" s="310"/>
      <c r="F481" s="146">
        <f t="shared" si="25"/>
        <v>0</v>
      </c>
    </row>
    <row r="482" spans="1:6" ht="13.5" thickBot="1">
      <c r="A482" s="330" t="s">
        <v>266</v>
      </c>
      <c r="B482" s="341" t="s">
        <v>395</v>
      </c>
      <c r="C482" s="762"/>
      <c r="D482" s="151"/>
      <c r="E482" s="310"/>
      <c r="F482" s="146">
        <f t="shared" si="25"/>
        <v>0</v>
      </c>
    </row>
    <row r="483" spans="1:6" ht="13.5" thickBot="1">
      <c r="A483" s="352" t="s">
        <v>267</v>
      </c>
      <c r="B483" s="290" t="s">
        <v>386</v>
      </c>
      <c r="C483" s="763">
        <f>SUM(C475:C482)</f>
        <v>0</v>
      </c>
      <c r="D483" s="763">
        <f>SUM(D475:D482)</f>
        <v>0</v>
      </c>
      <c r="E483" s="763">
        <f>SUM(E475:E482)</f>
        <v>0</v>
      </c>
      <c r="F483" s="860">
        <f>SUM(F475:F482)</f>
        <v>0</v>
      </c>
    </row>
    <row r="484" spans="1:6">
      <c r="A484" s="545"/>
      <c r="B484" s="41"/>
      <c r="C484" s="777"/>
      <c r="D484" s="779"/>
      <c r="E484" s="742"/>
      <c r="F484" s="626"/>
    </row>
    <row r="485" spans="1:6" ht="13.5" thickBot="1">
      <c r="A485" s="572" t="s">
        <v>268</v>
      </c>
      <c r="B485" s="769" t="s">
        <v>387</v>
      </c>
      <c r="C485" s="776">
        <f>C472+C483</f>
        <v>645</v>
      </c>
      <c r="D485" s="778">
        <f>D472+D483</f>
        <v>0</v>
      </c>
      <c r="E485" s="776">
        <f>E472+E483</f>
        <v>0</v>
      </c>
      <c r="F485" s="776">
        <f>F472+F483</f>
        <v>645</v>
      </c>
    </row>
    <row r="486" spans="1:6" ht="13.5" thickTop="1"/>
    <row r="487" spans="1:6">
      <c r="A487" s="1037"/>
      <c r="B487" s="1037"/>
      <c r="C487" s="1037"/>
      <c r="D487" s="1037"/>
      <c r="E487" s="1037"/>
      <c r="F487" s="1037"/>
    </row>
    <row r="488" spans="1:6">
      <c r="A488" s="1016" t="s">
        <v>641</v>
      </c>
      <c r="B488" s="1016"/>
      <c r="C488" s="1016"/>
      <c r="D488" s="1016"/>
      <c r="E488" s="1016"/>
    </row>
    <row r="489" spans="1:6">
      <c r="A489" s="343"/>
      <c r="B489" s="343"/>
      <c r="C489" s="343"/>
      <c r="D489" s="343"/>
      <c r="E489" s="343"/>
    </row>
    <row r="490" spans="1:6" ht="14.25">
      <c r="A490" s="1094" t="s">
        <v>616</v>
      </c>
      <c r="B490" s="1095"/>
      <c r="C490" s="1095"/>
      <c r="D490" s="1095"/>
      <c r="E490" s="1095"/>
      <c r="F490" s="1095"/>
    </row>
    <row r="491" spans="1:6" ht="15.75">
      <c r="B491" s="18"/>
      <c r="C491" s="18"/>
      <c r="D491" s="18"/>
      <c r="E491" s="18"/>
    </row>
    <row r="492" spans="1:6" ht="15.75">
      <c r="B492" s="18" t="s">
        <v>590</v>
      </c>
      <c r="C492" s="18"/>
      <c r="D492" s="18"/>
      <c r="E492" s="18"/>
    </row>
    <row r="493" spans="1:6" ht="13.5" thickBot="1">
      <c r="B493" s="1"/>
      <c r="C493" s="1"/>
      <c r="D493" s="1"/>
      <c r="E493" s="19" t="s">
        <v>11</v>
      </c>
    </row>
    <row r="494" spans="1:6" ht="48.75" thickBot="1">
      <c r="A494" s="353" t="s">
        <v>224</v>
      </c>
      <c r="B494" s="550" t="s">
        <v>12</v>
      </c>
      <c r="C494" s="346" t="s">
        <v>520</v>
      </c>
      <c r="D494" s="347" t="s">
        <v>521</v>
      </c>
      <c r="E494" s="346" t="s">
        <v>518</v>
      </c>
      <c r="F494" s="347" t="s">
        <v>517</v>
      </c>
    </row>
    <row r="495" spans="1:6">
      <c r="A495" s="551" t="s">
        <v>225</v>
      </c>
      <c r="B495" s="552" t="s">
        <v>226</v>
      </c>
      <c r="C495" s="561" t="s">
        <v>227</v>
      </c>
      <c r="D495" s="562" t="s">
        <v>228</v>
      </c>
      <c r="E495" s="716" t="s">
        <v>248</v>
      </c>
      <c r="F495" s="717" t="s">
        <v>273</v>
      </c>
    </row>
    <row r="496" spans="1:6">
      <c r="A496" s="331" t="s">
        <v>229</v>
      </c>
      <c r="B496" s="338" t="s">
        <v>150</v>
      </c>
      <c r="C496" s="309"/>
      <c r="D496" s="146"/>
      <c r="E496" s="309"/>
      <c r="F496" s="129"/>
    </row>
    <row r="497" spans="1:6">
      <c r="A497" s="330" t="s">
        <v>230</v>
      </c>
      <c r="B497" s="188" t="s">
        <v>6</v>
      </c>
      <c r="C497" s="309"/>
      <c r="D497" s="146"/>
      <c r="E497" s="309"/>
      <c r="F497" s="146">
        <f>SUM(C497:E497)</f>
        <v>0</v>
      </c>
    </row>
    <row r="498" spans="1:6">
      <c r="A498" s="330" t="s">
        <v>231</v>
      </c>
      <c r="B498" s="203" t="s">
        <v>7</v>
      </c>
      <c r="C498" s="309"/>
      <c r="D498" s="146"/>
      <c r="E498" s="309"/>
      <c r="F498" s="146">
        <f>SUM(C498:E498)</f>
        <v>0</v>
      </c>
    </row>
    <row r="499" spans="1:6">
      <c r="A499" s="330" t="s">
        <v>232</v>
      </c>
      <c r="B499" s="203" t="s">
        <v>8</v>
      </c>
      <c r="C499" s="309"/>
      <c r="D499" s="146"/>
      <c r="E499" s="309"/>
      <c r="F499" s="146">
        <f>SUM(C499:E499)</f>
        <v>0</v>
      </c>
    </row>
    <row r="500" spans="1:6">
      <c r="A500" s="330" t="s">
        <v>233</v>
      </c>
      <c r="B500" s="203" t="s">
        <v>309</v>
      </c>
      <c r="C500" s="309"/>
      <c r="D500" s="146"/>
      <c r="E500" s="309"/>
      <c r="F500" s="146">
        <f>SUM(C500:E500)</f>
        <v>0</v>
      </c>
    </row>
    <row r="501" spans="1:6">
      <c r="A501" s="330" t="s">
        <v>234</v>
      </c>
      <c r="B501" s="203" t="s">
        <v>308</v>
      </c>
      <c r="C501" s="309"/>
      <c r="D501" s="146"/>
      <c r="E501" s="309"/>
      <c r="F501" s="146">
        <f>SUM(C501:E501)</f>
        <v>0</v>
      </c>
    </row>
    <row r="502" spans="1:6">
      <c r="A502" s="330" t="s">
        <v>235</v>
      </c>
      <c r="B502" s="203" t="s">
        <v>369</v>
      </c>
      <c r="C502" s="309">
        <f>C503+C504+C505+C506+C507+C508</f>
        <v>0</v>
      </c>
      <c r="D502" s="309">
        <f>D503+D504+D505+D506+D507+D508</f>
        <v>0</v>
      </c>
      <c r="E502" s="309">
        <f>E503+E504+E505+E506+E507+E508</f>
        <v>0</v>
      </c>
      <c r="F502" s="146">
        <f>F503+F504+F505+F506+F507+F508</f>
        <v>0</v>
      </c>
    </row>
    <row r="503" spans="1:6">
      <c r="A503" s="330" t="s">
        <v>236</v>
      </c>
      <c r="B503" s="203" t="s">
        <v>370</v>
      </c>
      <c r="C503" s="309">
        <v>0</v>
      </c>
      <c r="D503" s="146">
        <v>0</v>
      </c>
      <c r="E503" s="309">
        <v>0</v>
      </c>
      <c r="F503" s="146">
        <f>E503+D503+C503</f>
        <v>0</v>
      </c>
    </row>
    <row r="504" spans="1:6">
      <c r="A504" s="330" t="s">
        <v>237</v>
      </c>
      <c r="B504" s="203" t="s">
        <v>371</v>
      </c>
      <c r="C504" s="309"/>
      <c r="D504" s="146"/>
      <c r="E504" s="309"/>
      <c r="F504" s="146">
        <f t="shared" ref="F504:F509" si="26">E504+D504+C504</f>
        <v>0</v>
      </c>
    </row>
    <row r="505" spans="1:6">
      <c r="A505" s="330" t="s">
        <v>238</v>
      </c>
      <c r="B505" s="203" t="s">
        <v>372</v>
      </c>
      <c r="C505" s="309"/>
      <c r="D505" s="146"/>
      <c r="E505" s="309"/>
      <c r="F505" s="146">
        <f t="shared" si="26"/>
        <v>0</v>
      </c>
    </row>
    <row r="506" spans="1:6">
      <c r="A506" s="330" t="s">
        <v>239</v>
      </c>
      <c r="B506" s="339" t="s">
        <v>373</v>
      </c>
      <c r="C506" s="228"/>
      <c r="D506" s="150"/>
      <c r="E506" s="309"/>
      <c r="F506" s="146">
        <f t="shared" si="26"/>
        <v>0</v>
      </c>
    </row>
    <row r="507" spans="1:6">
      <c r="A507" s="330" t="s">
        <v>240</v>
      </c>
      <c r="B507" s="755" t="s">
        <v>388</v>
      </c>
      <c r="C507" s="312"/>
      <c r="D507" s="147"/>
      <c r="E507" s="309"/>
      <c r="F507" s="146">
        <f t="shared" si="26"/>
        <v>0</v>
      </c>
    </row>
    <row r="508" spans="1:6">
      <c r="A508" s="330" t="s">
        <v>241</v>
      </c>
      <c r="B508" s="756" t="s">
        <v>381</v>
      </c>
      <c r="C508" s="312"/>
      <c r="D508" s="147"/>
      <c r="E508" s="309"/>
      <c r="F508" s="146">
        <f t="shared" si="26"/>
        <v>0</v>
      </c>
    </row>
    <row r="509" spans="1:6" ht="13.5" thickBot="1">
      <c r="A509" s="330" t="s">
        <v>242</v>
      </c>
      <c r="B509" s="205" t="s">
        <v>146</v>
      </c>
      <c r="C509" s="310">
        <v>2889</v>
      </c>
      <c r="D509" s="151"/>
      <c r="E509" s="309"/>
      <c r="F509" s="308">
        <f t="shared" si="26"/>
        <v>2889</v>
      </c>
    </row>
    <row r="510" spans="1:6" ht="13.5" thickBot="1">
      <c r="A510" s="555" t="s">
        <v>243</v>
      </c>
      <c r="B510" s="556" t="s">
        <v>9</v>
      </c>
      <c r="C510" s="564">
        <f>C497+C498+C499+C500+C502+C509</f>
        <v>2889</v>
      </c>
      <c r="D510" s="564">
        <f>D497+D498+D499+D500+D502+D509</f>
        <v>0</v>
      </c>
      <c r="E510" s="564">
        <f>E497+E498+E499+E500+E502+E509</f>
        <v>0</v>
      </c>
      <c r="F510" s="565">
        <f>F497+F498+F499+F500+F502+F509</f>
        <v>2889</v>
      </c>
    </row>
    <row r="511" spans="1:6" ht="13.5" thickTop="1">
      <c r="A511" s="545"/>
      <c r="B511" s="338"/>
      <c r="C511" s="227"/>
      <c r="D511" s="227"/>
      <c r="E511" s="227"/>
      <c r="F511" s="154"/>
    </row>
    <row r="512" spans="1:6">
      <c r="A512" s="331" t="s">
        <v>244</v>
      </c>
      <c r="B512" s="340" t="s">
        <v>151</v>
      </c>
      <c r="C512" s="311"/>
      <c r="D512" s="149"/>
      <c r="E512" s="311"/>
      <c r="F512" s="195"/>
    </row>
    <row r="513" spans="1:6">
      <c r="A513" s="330" t="s">
        <v>245</v>
      </c>
      <c r="B513" s="203" t="s">
        <v>310</v>
      </c>
      <c r="C513" s="309"/>
      <c r="D513" s="146"/>
      <c r="E513" s="309"/>
      <c r="F513" s="146">
        <f>SUM(C513:E513)</f>
        <v>0</v>
      </c>
    </row>
    <row r="514" spans="1:6">
      <c r="A514" s="330" t="s">
        <v>244</v>
      </c>
      <c r="B514" s="203" t="s">
        <v>311</v>
      </c>
      <c r="C514" s="309"/>
      <c r="D514" s="146"/>
      <c r="E514" s="309"/>
      <c r="F514" s="146">
        <f>SUM(C514:E514)</f>
        <v>0</v>
      </c>
    </row>
    <row r="515" spans="1:6">
      <c r="A515" s="330" t="s">
        <v>245</v>
      </c>
      <c r="B515" s="203" t="s">
        <v>147</v>
      </c>
      <c r="C515" s="309">
        <f>C516+C517+C518+C519+C520+C521+C522</f>
        <v>0</v>
      </c>
      <c r="D515" s="309">
        <f>D516+D517+D518+D519+D520+D521+D522</f>
        <v>0</v>
      </c>
      <c r="E515" s="309">
        <f>E516+E517+E518+E519+E520+E521+E522</f>
        <v>0</v>
      </c>
      <c r="F515" s="146">
        <f>F516+F517+F518+F519+F520+F521+F522</f>
        <v>0</v>
      </c>
    </row>
    <row r="516" spans="1:6">
      <c r="A516" s="330" t="s">
        <v>246</v>
      </c>
      <c r="B516" s="339" t="s">
        <v>374</v>
      </c>
      <c r="C516" s="309"/>
      <c r="D516" s="146"/>
      <c r="E516" s="309"/>
      <c r="F516" s="146">
        <f>SUM(C516:E516)</f>
        <v>0</v>
      </c>
    </row>
    <row r="517" spans="1:6">
      <c r="A517" s="330" t="s">
        <v>247</v>
      </c>
      <c r="B517" s="339" t="s">
        <v>376</v>
      </c>
      <c r="C517" s="309"/>
      <c r="D517" s="146"/>
      <c r="E517" s="309"/>
      <c r="F517" s="146">
        <f t="shared" ref="F517:F523" si="27">SUM(C517:E517)</f>
        <v>0</v>
      </c>
    </row>
    <row r="518" spans="1:6">
      <c r="A518" s="330" t="s">
        <v>249</v>
      </c>
      <c r="B518" s="339" t="s">
        <v>375</v>
      </c>
      <c r="C518" s="309"/>
      <c r="D518" s="146"/>
      <c r="E518" s="309"/>
      <c r="F518" s="146">
        <f t="shared" si="27"/>
        <v>0</v>
      </c>
    </row>
    <row r="519" spans="1:6">
      <c r="A519" s="330" t="s">
        <v>250</v>
      </c>
      <c r="B519" s="339" t="s">
        <v>377</v>
      </c>
      <c r="C519" s="309"/>
      <c r="D519" s="146"/>
      <c r="E519" s="309"/>
      <c r="F519" s="146">
        <f t="shared" si="27"/>
        <v>0</v>
      </c>
    </row>
    <row r="520" spans="1:6">
      <c r="A520" s="330" t="s">
        <v>251</v>
      </c>
      <c r="B520" s="755" t="s">
        <v>378</v>
      </c>
      <c r="C520" s="309"/>
      <c r="D520" s="146"/>
      <c r="E520" s="309"/>
      <c r="F520" s="146">
        <f t="shared" si="27"/>
        <v>0</v>
      </c>
    </row>
    <row r="521" spans="1:6">
      <c r="A521" s="330" t="s">
        <v>252</v>
      </c>
      <c r="B521" s="286" t="s">
        <v>379</v>
      </c>
      <c r="C521" s="309"/>
      <c r="D521" s="146"/>
      <c r="E521" s="309"/>
      <c r="F521" s="146">
        <f t="shared" si="27"/>
        <v>0</v>
      </c>
    </row>
    <row r="522" spans="1:6">
      <c r="A522" s="330" t="s">
        <v>253</v>
      </c>
      <c r="B522" s="756" t="s">
        <v>396</v>
      </c>
      <c r="C522" s="309"/>
      <c r="D522" s="146"/>
      <c r="E522" s="309"/>
      <c r="F522" s="146">
        <f t="shared" si="27"/>
        <v>0</v>
      </c>
    </row>
    <row r="523" spans="1:6">
      <c r="A523" s="330" t="s">
        <v>254</v>
      </c>
      <c r="B523" s="203" t="s">
        <v>382</v>
      </c>
      <c r="C523" s="309"/>
      <c r="D523" s="146"/>
      <c r="E523" s="309"/>
      <c r="F523" s="146">
        <f t="shared" si="27"/>
        <v>0</v>
      </c>
    </row>
    <row r="524" spans="1:6" ht="13.5" thickBot="1">
      <c r="A524" s="330" t="s">
        <v>255</v>
      </c>
      <c r="B524" s="205" t="s">
        <v>149</v>
      </c>
      <c r="C524" s="312">
        <f>-C500</f>
        <v>0</v>
      </c>
      <c r="D524" s="312">
        <f>-D500</f>
        <v>0</v>
      </c>
      <c r="E524" s="312">
        <f>-E500</f>
        <v>0</v>
      </c>
      <c r="F524" s="147">
        <f>-F500</f>
        <v>0</v>
      </c>
    </row>
    <row r="525" spans="1:6" ht="13.5" thickBot="1">
      <c r="A525" s="555" t="s">
        <v>256</v>
      </c>
      <c r="B525" s="556" t="s">
        <v>10</v>
      </c>
      <c r="C525" s="564">
        <f>C513+C514+C515+C523+C524</f>
        <v>0</v>
      </c>
      <c r="D525" s="564">
        <f>D513+D514+D515+D523+D524</f>
        <v>0</v>
      </c>
      <c r="E525" s="564">
        <f>E513+E514+E515+E523+E524</f>
        <v>0</v>
      </c>
      <c r="F525" s="565">
        <f>F513+F514+F515+F523+F524</f>
        <v>0</v>
      </c>
    </row>
    <row r="526" spans="1:6" ht="27" thickTop="1" thickBot="1">
      <c r="A526" s="555" t="s">
        <v>257</v>
      </c>
      <c r="B526" s="560" t="s">
        <v>383</v>
      </c>
      <c r="C526" s="567">
        <f>C510+C525</f>
        <v>2889</v>
      </c>
      <c r="D526" s="567">
        <f>D510+D525</f>
        <v>0</v>
      </c>
      <c r="E526" s="567">
        <f>E510+E525</f>
        <v>0</v>
      </c>
      <c r="F526" s="568">
        <f>F510+F525</f>
        <v>2889</v>
      </c>
    </row>
    <row r="527" spans="1:6" ht="13.5" thickTop="1">
      <c r="A527" s="545"/>
      <c r="B527" s="771"/>
      <c r="C527" s="238"/>
      <c r="D527" s="238"/>
      <c r="E527" s="238"/>
      <c r="F527" s="244"/>
    </row>
    <row r="528" spans="1:6">
      <c r="A528" s="331" t="s">
        <v>305</v>
      </c>
      <c r="B528" s="431" t="s">
        <v>385</v>
      </c>
      <c r="C528" s="566"/>
      <c r="D528" s="149"/>
      <c r="E528" s="311"/>
      <c r="F528" s="195"/>
    </row>
    <row r="529" spans="1:6">
      <c r="A529" s="330" t="s">
        <v>259</v>
      </c>
      <c r="B529" s="204" t="s">
        <v>384</v>
      </c>
      <c r="C529" s="314"/>
      <c r="D529" s="146"/>
      <c r="E529" s="309"/>
      <c r="F529" s="146">
        <f>SUM(C529:E529)</f>
        <v>0</v>
      </c>
    </row>
    <row r="530" spans="1:6">
      <c r="A530" s="330" t="s">
        <v>260</v>
      </c>
      <c r="B530" s="630" t="s">
        <v>389</v>
      </c>
      <c r="C530" s="762"/>
      <c r="D530" s="151"/>
      <c r="E530" s="310"/>
      <c r="F530" s="146">
        <f t="shared" ref="F530:F536" si="28">SUM(C530:E530)</f>
        <v>0</v>
      </c>
    </row>
    <row r="531" spans="1:6">
      <c r="A531" s="330" t="s">
        <v>261</v>
      </c>
      <c r="B531" s="630" t="s">
        <v>390</v>
      </c>
      <c r="C531" s="762"/>
      <c r="D531" s="151"/>
      <c r="E531" s="310"/>
      <c r="F531" s="146">
        <f t="shared" si="28"/>
        <v>0</v>
      </c>
    </row>
    <row r="532" spans="1:6">
      <c r="A532" s="330" t="s">
        <v>262</v>
      </c>
      <c r="B532" s="630" t="s">
        <v>391</v>
      </c>
      <c r="C532" s="762"/>
      <c r="D532" s="151"/>
      <c r="E532" s="310"/>
      <c r="F532" s="146">
        <f t="shared" si="28"/>
        <v>0</v>
      </c>
    </row>
    <row r="533" spans="1:6">
      <c r="A533" s="330" t="s">
        <v>263</v>
      </c>
      <c r="B533" s="757" t="s">
        <v>392</v>
      </c>
      <c r="C533" s="762"/>
      <c r="D533" s="151"/>
      <c r="E533" s="310"/>
      <c r="F533" s="146">
        <f t="shared" si="28"/>
        <v>0</v>
      </c>
    </row>
    <row r="534" spans="1:6">
      <c r="A534" s="330" t="s">
        <v>264</v>
      </c>
      <c r="B534" s="758" t="s">
        <v>393</v>
      </c>
      <c r="C534" s="762"/>
      <c r="D534" s="151"/>
      <c r="E534" s="310"/>
      <c r="F534" s="146">
        <f t="shared" si="28"/>
        <v>0</v>
      </c>
    </row>
    <row r="535" spans="1:6">
      <c r="A535" s="330" t="s">
        <v>265</v>
      </c>
      <c r="B535" s="759" t="s">
        <v>394</v>
      </c>
      <c r="C535" s="762"/>
      <c r="D535" s="151"/>
      <c r="E535" s="310"/>
      <c r="F535" s="146">
        <f t="shared" si="28"/>
        <v>0</v>
      </c>
    </row>
    <row r="536" spans="1:6" ht="13.5" thickBot="1">
      <c r="A536" s="330" t="s">
        <v>266</v>
      </c>
      <c r="B536" s="341" t="s">
        <v>395</v>
      </c>
      <c r="C536" s="762"/>
      <c r="D536" s="151"/>
      <c r="E536" s="310"/>
      <c r="F536" s="146">
        <f t="shared" si="28"/>
        <v>0</v>
      </c>
    </row>
    <row r="537" spans="1:6" ht="13.5" thickBot="1">
      <c r="A537" s="352" t="s">
        <v>267</v>
      </c>
      <c r="B537" s="290" t="s">
        <v>386</v>
      </c>
      <c r="C537" s="763">
        <f>SUM(C529:C536)</f>
        <v>0</v>
      </c>
      <c r="D537" s="763">
        <f>SUM(D529:D536)</f>
        <v>0</v>
      </c>
      <c r="E537" s="763">
        <f>SUM(E529:E536)</f>
        <v>0</v>
      </c>
      <c r="F537" s="860">
        <f>SUM(F529:F536)</f>
        <v>0</v>
      </c>
    </row>
    <row r="538" spans="1:6">
      <c r="A538" s="545"/>
      <c r="B538" s="41"/>
      <c r="C538" s="777"/>
      <c r="D538" s="779"/>
      <c r="E538" s="742"/>
      <c r="F538" s="626"/>
    </row>
    <row r="539" spans="1:6" ht="13.5" thickBot="1">
      <c r="A539" s="572" t="s">
        <v>268</v>
      </c>
      <c r="B539" s="769" t="s">
        <v>387</v>
      </c>
      <c r="C539" s="776">
        <f>C526+C537</f>
        <v>2889</v>
      </c>
      <c r="D539" s="778">
        <f>D526+D537</f>
        <v>0</v>
      </c>
      <c r="E539" s="776">
        <f>E526+E537</f>
        <v>0</v>
      </c>
      <c r="F539" s="776">
        <f>F526+F537</f>
        <v>2889</v>
      </c>
    </row>
    <row r="540" spans="1:6" ht="13.5" thickTop="1"/>
    <row r="541" spans="1:6">
      <c r="A541" s="1037"/>
      <c r="B541" s="1037"/>
      <c r="C541" s="1037"/>
      <c r="D541" s="1037"/>
      <c r="E541" s="1037"/>
      <c r="F541" s="1037"/>
    </row>
    <row r="542" spans="1:6">
      <c r="A542" s="1016" t="s">
        <v>641</v>
      </c>
      <c r="B542" s="1016"/>
      <c r="C542" s="1016"/>
      <c r="D542" s="1016"/>
      <c r="E542" s="1016"/>
    </row>
    <row r="543" spans="1:6">
      <c r="A543" s="343"/>
      <c r="B543" s="343"/>
      <c r="C543" s="343"/>
      <c r="D543" s="343"/>
      <c r="E543" s="343"/>
    </row>
    <row r="544" spans="1:6" ht="14.25">
      <c r="A544" s="1094" t="s">
        <v>616</v>
      </c>
      <c r="B544" s="1095"/>
      <c r="C544" s="1095"/>
      <c r="D544" s="1095"/>
      <c r="E544" s="1095"/>
      <c r="F544" s="1095"/>
    </row>
    <row r="545" spans="1:6" ht="15.75">
      <c r="B545" s="18"/>
      <c r="C545" s="18"/>
      <c r="D545" s="18"/>
      <c r="E545" s="18"/>
    </row>
    <row r="546" spans="1:6" ht="15.75">
      <c r="B546" s="18" t="s">
        <v>589</v>
      </c>
      <c r="C546" s="18"/>
      <c r="D546" s="18"/>
      <c r="E546" s="18"/>
    </row>
    <row r="547" spans="1:6" ht="13.5" thickBot="1">
      <c r="B547" s="1"/>
      <c r="C547" s="1"/>
      <c r="D547" s="1"/>
      <c r="E547" s="19" t="s">
        <v>11</v>
      </c>
    </row>
    <row r="548" spans="1:6" ht="48.75" thickBot="1">
      <c r="A548" s="353" t="s">
        <v>224</v>
      </c>
      <c r="B548" s="550" t="s">
        <v>12</v>
      </c>
      <c r="C548" s="346" t="s">
        <v>520</v>
      </c>
      <c r="D548" s="347" t="s">
        <v>521</v>
      </c>
      <c r="E548" s="346" t="s">
        <v>518</v>
      </c>
      <c r="F548" s="347" t="s">
        <v>517</v>
      </c>
    </row>
    <row r="549" spans="1:6">
      <c r="A549" s="551" t="s">
        <v>225</v>
      </c>
      <c r="B549" s="552" t="s">
        <v>226</v>
      </c>
      <c r="C549" s="561" t="s">
        <v>227</v>
      </c>
      <c r="D549" s="562" t="s">
        <v>228</v>
      </c>
      <c r="E549" s="716" t="s">
        <v>248</v>
      </c>
      <c r="F549" s="717" t="s">
        <v>273</v>
      </c>
    </row>
    <row r="550" spans="1:6">
      <c r="A550" s="331" t="s">
        <v>229</v>
      </c>
      <c r="B550" s="338" t="s">
        <v>150</v>
      </c>
      <c r="C550" s="309"/>
      <c r="D550" s="146"/>
      <c r="E550" s="309"/>
      <c r="F550" s="129"/>
    </row>
    <row r="551" spans="1:6">
      <c r="A551" s="330" t="s">
        <v>230</v>
      </c>
      <c r="B551" s="188" t="s">
        <v>6</v>
      </c>
      <c r="C551" s="309"/>
      <c r="D551" s="146"/>
      <c r="E551" s="309"/>
      <c r="F551" s="146">
        <f>SUM(C551:E551)</f>
        <v>0</v>
      </c>
    </row>
    <row r="552" spans="1:6">
      <c r="A552" s="330" t="s">
        <v>231</v>
      </c>
      <c r="B552" s="203" t="s">
        <v>7</v>
      </c>
      <c r="C552" s="309"/>
      <c r="D552" s="146"/>
      <c r="E552" s="309"/>
      <c r="F552" s="146">
        <f>SUM(C552:E552)</f>
        <v>0</v>
      </c>
    </row>
    <row r="553" spans="1:6">
      <c r="A553" s="330" t="s">
        <v>232</v>
      </c>
      <c r="B553" s="203" t="s">
        <v>8</v>
      </c>
      <c r="C553" s="309"/>
      <c r="D553" s="146"/>
      <c r="E553" s="309"/>
      <c r="F553" s="146">
        <f>SUM(C553:E553)</f>
        <v>0</v>
      </c>
    </row>
    <row r="554" spans="1:6">
      <c r="A554" s="330" t="s">
        <v>233</v>
      </c>
      <c r="B554" s="203" t="s">
        <v>309</v>
      </c>
      <c r="C554" s="309"/>
      <c r="D554" s="146"/>
      <c r="E554" s="309"/>
      <c r="F554" s="146">
        <f>SUM(C554:E554)</f>
        <v>0</v>
      </c>
    </row>
    <row r="555" spans="1:6">
      <c r="A555" s="330" t="s">
        <v>234</v>
      </c>
      <c r="B555" s="203" t="s">
        <v>308</v>
      </c>
      <c r="C555" s="309"/>
      <c r="D555" s="146"/>
      <c r="E555" s="309"/>
      <c r="F555" s="146">
        <f>SUM(C555:E555)</f>
        <v>0</v>
      </c>
    </row>
    <row r="556" spans="1:6">
      <c r="A556" s="330" t="s">
        <v>235</v>
      </c>
      <c r="B556" s="203" t="s">
        <v>369</v>
      </c>
      <c r="C556" s="309">
        <f>C557+C558+C559+C560+C561+C562</f>
        <v>0</v>
      </c>
      <c r="D556" s="309">
        <f>D557+D558+D559+D560+D561+D562</f>
        <v>0</v>
      </c>
      <c r="E556" s="309">
        <f>E557+E558+E559+E560+E561+E562</f>
        <v>0</v>
      </c>
      <c r="F556" s="146">
        <f>F557+F558+F559+F560+F561+F562</f>
        <v>0</v>
      </c>
    </row>
    <row r="557" spans="1:6">
      <c r="A557" s="330" t="s">
        <v>236</v>
      </c>
      <c r="B557" s="203" t="s">
        <v>370</v>
      </c>
      <c r="C557" s="309">
        <v>0</v>
      </c>
      <c r="D557" s="146">
        <v>0</v>
      </c>
      <c r="E557" s="309">
        <v>0</v>
      </c>
      <c r="F557" s="146">
        <f>E557+D557+C557</f>
        <v>0</v>
      </c>
    </row>
    <row r="558" spans="1:6">
      <c r="A558" s="330" t="s">
        <v>237</v>
      </c>
      <c r="B558" s="203" t="s">
        <v>371</v>
      </c>
      <c r="C558" s="309"/>
      <c r="D558" s="146"/>
      <c r="E558" s="309"/>
      <c r="F558" s="146">
        <f t="shared" ref="F558:F563" si="29">E558+D558+C558</f>
        <v>0</v>
      </c>
    </row>
    <row r="559" spans="1:6">
      <c r="A559" s="330" t="s">
        <v>238</v>
      </c>
      <c r="B559" s="203" t="s">
        <v>372</v>
      </c>
      <c r="C559" s="309"/>
      <c r="D559" s="146"/>
      <c r="E559" s="309"/>
      <c r="F559" s="146">
        <f t="shared" si="29"/>
        <v>0</v>
      </c>
    </row>
    <row r="560" spans="1:6">
      <c r="A560" s="330" t="s">
        <v>239</v>
      </c>
      <c r="B560" s="339" t="s">
        <v>373</v>
      </c>
      <c r="C560" s="228"/>
      <c r="D560" s="150"/>
      <c r="E560" s="309"/>
      <c r="F560" s="146">
        <f t="shared" si="29"/>
        <v>0</v>
      </c>
    </row>
    <row r="561" spans="1:6">
      <c r="A561" s="330" t="s">
        <v>240</v>
      </c>
      <c r="B561" s="755" t="s">
        <v>388</v>
      </c>
      <c r="C561" s="312"/>
      <c r="D561" s="147"/>
      <c r="E561" s="309"/>
      <c r="F561" s="146">
        <f t="shared" si="29"/>
        <v>0</v>
      </c>
    </row>
    <row r="562" spans="1:6">
      <c r="A562" s="330" t="s">
        <v>241</v>
      </c>
      <c r="B562" s="756" t="s">
        <v>381</v>
      </c>
      <c r="C562" s="312"/>
      <c r="D562" s="147"/>
      <c r="E562" s="309"/>
      <c r="F562" s="146">
        <f t="shared" si="29"/>
        <v>0</v>
      </c>
    </row>
    <row r="563" spans="1:6" ht="13.5" thickBot="1">
      <c r="A563" s="330" t="s">
        <v>242</v>
      </c>
      <c r="B563" s="205" t="s">
        <v>146</v>
      </c>
      <c r="C563" s="310"/>
      <c r="D563" s="151"/>
      <c r="E563" s="309"/>
      <c r="F563" s="308">
        <f t="shared" si="29"/>
        <v>0</v>
      </c>
    </row>
    <row r="564" spans="1:6" ht="13.5" thickBot="1">
      <c r="A564" s="555" t="s">
        <v>243</v>
      </c>
      <c r="B564" s="556" t="s">
        <v>9</v>
      </c>
      <c r="C564" s="564">
        <f>C551+C552+C553+C554+C556+C563</f>
        <v>0</v>
      </c>
      <c r="D564" s="564">
        <f>D551+D552+D553+D554+D556+D563</f>
        <v>0</v>
      </c>
      <c r="E564" s="564">
        <f>E551+E552+E553+E554+E556+E563</f>
        <v>0</v>
      </c>
      <c r="F564" s="565">
        <f>F551+F552+F553+F554+F556+F563</f>
        <v>0</v>
      </c>
    </row>
    <row r="565" spans="1:6" ht="13.5" thickTop="1">
      <c r="A565" s="545"/>
      <c r="B565" s="338"/>
      <c r="C565" s="227"/>
      <c r="D565" s="227"/>
      <c r="E565" s="227"/>
      <c r="F565" s="154"/>
    </row>
    <row r="566" spans="1:6">
      <c r="A566" s="331" t="s">
        <v>244</v>
      </c>
      <c r="B566" s="340" t="s">
        <v>151</v>
      </c>
      <c r="C566" s="311"/>
      <c r="D566" s="149"/>
      <c r="E566" s="311"/>
      <c r="F566" s="195"/>
    </row>
    <row r="567" spans="1:6">
      <c r="A567" s="330" t="s">
        <v>245</v>
      </c>
      <c r="B567" s="203" t="s">
        <v>310</v>
      </c>
      <c r="C567" s="309"/>
      <c r="D567" s="146"/>
      <c r="E567" s="309"/>
      <c r="F567" s="146">
        <f>SUM(C567:E567)</f>
        <v>0</v>
      </c>
    </row>
    <row r="568" spans="1:6">
      <c r="A568" s="330" t="s">
        <v>244</v>
      </c>
      <c r="B568" s="203" t="s">
        <v>311</v>
      </c>
      <c r="C568" s="309">
        <v>0</v>
      </c>
      <c r="D568" s="146"/>
      <c r="E568" s="309"/>
      <c r="F568" s="146">
        <f>SUM(C568:E568)</f>
        <v>0</v>
      </c>
    </row>
    <row r="569" spans="1:6">
      <c r="A569" s="330" t="s">
        <v>245</v>
      </c>
      <c r="B569" s="203" t="s">
        <v>147</v>
      </c>
      <c r="C569" s="309">
        <f>C570+C571+C572+C573+C574+C575+C576</f>
        <v>0</v>
      </c>
      <c r="D569" s="309">
        <f>D570+D571+D572+D573+D574+D575+D576</f>
        <v>0</v>
      </c>
      <c r="E569" s="309">
        <f>E570+E571+E572+E573+E574+E575+E576</f>
        <v>0</v>
      </c>
      <c r="F569" s="146">
        <f>F570+F571+F572+F573+F574+F575+F576</f>
        <v>0</v>
      </c>
    </row>
    <row r="570" spans="1:6">
      <c r="A570" s="330" t="s">
        <v>246</v>
      </c>
      <c r="B570" s="339" t="s">
        <v>374</v>
      </c>
      <c r="C570" s="309"/>
      <c r="D570" s="146"/>
      <c r="E570" s="309"/>
      <c r="F570" s="146">
        <f>SUM(C570:E570)</f>
        <v>0</v>
      </c>
    </row>
    <row r="571" spans="1:6">
      <c r="A571" s="330" t="s">
        <v>247</v>
      </c>
      <c r="B571" s="339" t="s">
        <v>376</v>
      </c>
      <c r="C571" s="309"/>
      <c r="D571" s="146"/>
      <c r="E571" s="309"/>
      <c r="F571" s="146">
        <f t="shared" ref="F571:F577" si="30">SUM(C571:E571)</f>
        <v>0</v>
      </c>
    </row>
    <row r="572" spans="1:6">
      <c r="A572" s="330" t="s">
        <v>249</v>
      </c>
      <c r="B572" s="339" t="s">
        <v>375</v>
      </c>
      <c r="C572" s="309"/>
      <c r="D572" s="146"/>
      <c r="E572" s="309"/>
      <c r="F572" s="146">
        <f t="shared" si="30"/>
        <v>0</v>
      </c>
    </row>
    <row r="573" spans="1:6">
      <c r="A573" s="330" t="s">
        <v>250</v>
      </c>
      <c r="B573" s="339" t="s">
        <v>377</v>
      </c>
      <c r="C573" s="309"/>
      <c r="D573" s="146"/>
      <c r="E573" s="309"/>
      <c r="F573" s="146">
        <f t="shared" si="30"/>
        <v>0</v>
      </c>
    </row>
    <row r="574" spans="1:6">
      <c r="A574" s="330" t="s">
        <v>251</v>
      </c>
      <c r="B574" s="755" t="s">
        <v>378</v>
      </c>
      <c r="C574" s="309"/>
      <c r="D574" s="146"/>
      <c r="E574" s="309"/>
      <c r="F574" s="146">
        <f t="shared" si="30"/>
        <v>0</v>
      </c>
    </row>
    <row r="575" spans="1:6">
      <c r="A575" s="330" t="s">
        <v>252</v>
      </c>
      <c r="B575" s="286" t="s">
        <v>379</v>
      </c>
      <c r="C575" s="309"/>
      <c r="D575" s="146"/>
      <c r="E575" s="309"/>
      <c r="F575" s="146">
        <f t="shared" si="30"/>
        <v>0</v>
      </c>
    </row>
    <row r="576" spans="1:6">
      <c r="A576" s="330" t="s">
        <v>253</v>
      </c>
      <c r="B576" s="756" t="s">
        <v>396</v>
      </c>
      <c r="C576" s="309"/>
      <c r="D576" s="146"/>
      <c r="E576" s="309"/>
      <c r="F576" s="146">
        <f t="shared" si="30"/>
        <v>0</v>
      </c>
    </row>
    <row r="577" spans="1:6">
      <c r="A577" s="330" t="s">
        <v>254</v>
      </c>
      <c r="B577" s="203" t="s">
        <v>382</v>
      </c>
      <c r="C577" s="309"/>
      <c r="D577" s="146"/>
      <c r="E577" s="309"/>
      <c r="F577" s="146">
        <f t="shared" si="30"/>
        <v>0</v>
      </c>
    </row>
    <row r="578" spans="1:6" ht="13.5" thickBot="1">
      <c r="A578" s="330" t="s">
        <v>255</v>
      </c>
      <c r="B578" s="205" t="s">
        <v>149</v>
      </c>
      <c r="C578" s="312">
        <f>-C554</f>
        <v>0</v>
      </c>
      <c r="D578" s="312">
        <f>-D554</f>
        <v>0</v>
      </c>
      <c r="E578" s="312">
        <f>-E554</f>
        <v>0</v>
      </c>
      <c r="F578" s="147">
        <f>-F554</f>
        <v>0</v>
      </c>
    </row>
    <row r="579" spans="1:6" ht="13.5" thickBot="1">
      <c r="A579" s="555" t="s">
        <v>256</v>
      </c>
      <c r="B579" s="556" t="s">
        <v>10</v>
      </c>
      <c r="C579" s="564">
        <f>C567+C568+C569+C577+C578</f>
        <v>0</v>
      </c>
      <c r="D579" s="564">
        <f>D567+D568+D569+D577+D578</f>
        <v>0</v>
      </c>
      <c r="E579" s="564">
        <f>E567+E568+E569+E577+E578</f>
        <v>0</v>
      </c>
      <c r="F579" s="565">
        <f>F567+F568+F569+F577+F578</f>
        <v>0</v>
      </c>
    </row>
    <row r="580" spans="1:6" ht="27" thickTop="1" thickBot="1">
      <c r="A580" s="555" t="s">
        <v>257</v>
      </c>
      <c r="B580" s="560" t="s">
        <v>383</v>
      </c>
      <c r="C580" s="567">
        <f>C564+C579</f>
        <v>0</v>
      </c>
      <c r="D580" s="567">
        <f>D564+D579</f>
        <v>0</v>
      </c>
      <c r="E580" s="567">
        <f>E564+E579</f>
        <v>0</v>
      </c>
      <c r="F580" s="568">
        <f>F564+F579</f>
        <v>0</v>
      </c>
    </row>
    <row r="581" spans="1:6" ht="13.5" thickTop="1">
      <c r="A581" s="545"/>
      <c r="B581" s="771"/>
      <c r="C581" s="238"/>
      <c r="D581" s="238"/>
      <c r="E581" s="238"/>
      <c r="F581" s="244"/>
    </row>
    <row r="582" spans="1:6">
      <c r="A582" s="331" t="s">
        <v>305</v>
      </c>
      <c r="B582" s="431" t="s">
        <v>385</v>
      </c>
      <c r="C582" s="566"/>
      <c r="D582" s="149"/>
      <c r="E582" s="311"/>
      <c r="F582" s="195"/>
    </row>
    <row r="583" spans="1:6">
      <c r="A583" s="330" t="s">
        <v>259</v>
      </c>
      <c r="B583" s="204" t="s">
        <v>384</v>
      </c>
      <c r="C583" s="314"/>
      <c r="D583" s="146"/>
      <c r="E583" s="309"/>
      <c r="F583" s="146">
        <f>SUM(C583:E583)</f>
        <v>0</v>
      </c>
    </row>
    <row r="584" spans="1:6">
      <c r="A584" s="330" t="s">
        <v>260</v>
      </c>
      <c r="B584" s="630" t="s">
        <v>389</v>
      </c>
      <c r="C584" s="762"/>
      <c r="D584" s="151"/>
      <c r="E584" s="310"/>
      <c r="F584" s="146">
        <f t="shared" ref="F584:F590" si="31">SUM(C584:E584)</f>
        <v>0</v>
      </c>
    </row>
    <row r="585" spans="1:6">
      <c r="A585" s="330" t="s">
        <v>261</v>
      </c>
      <c r="B585" s="630" t="s">
        <v>390</v>
      </c>
      <c r="C585" s="762">
        <v>26257</v>
      </c>
      <c r="D585" s="151"/>
      <c r="E585" s="310"/>
      <c r="F585" s="146">
        <f t="shared" si="31"/>
        <v>26257</v>
      </c>
    </row>
    <row r="586" spans="1:6">
      <c r="A586" s="330" t="s">
        <v>262</v>
      </c>
      <c r="B586" s="630" t="s">
        <v>391</v>
      </c>
      <c r="C586" s="762"/>
      <c r="D586" s="151"/>
      <c r="E586" s="310"/>
      <c r="F586" s="146">
        <f t="shared" si="31"/>
        <v>0</v>
      </c>
    </row>
    <row r="587" spans="1:6">
      <c r="A587" s="330" t="s">
        <v>263</v>
      </c>
      <c r="B587" s="757" t="s">
        <v>392</v>
      </c>
      <c r="C587" s="762"/>
      <c r="D587" s="151"/>
      <c r="E587" s="310"/>
      <c r="F587" s="146">
        <f t="shared" si="31"/>
        <v>0</v>
      </c>
    </row>
    <row r="588" spans="1:6">
      <c r="A588" s="330" t="s">
        <v>264</v>
      </c>
      <c r="B588" s="758" t="s">
        <v>393</v>
      </c>
      <c r="C588" s="762"/>
      <c r="D588" s="151"/>
      <c r="E588" s="310"/>
      <c r="F588" s="146">
        <f t="shared" si="31"/>
        <v>0</v>
      </c>
    </row>
    <row r="589" spans="1:6">
      <c r="A589" s="330" t="s">
        <v>265</v>
      </c>
      <c r="B589" s="759" t="s">
        <v>394</v>
      </c>
      <c r="C589" s="762"/>
      <c r="D589" s="151"/>
      <c r="E589" s="310"/>
      <c r="F589" s="146">
        <f t="shared" si="31"/>
        <v>0</v>
      </c>
    </row>
    <row r="590" spans="1:6" ht="13.5" thickBot="1">
      <c r="A590" s="330" t="s">
        <v>266</v>
      </c>
      <c r="B590" s="341" t="s">
        <v>395</v>
      </c>
      <c r="C590" s="762"/>
      <c r="D590" s="151"/>
      <c r="E590" s="310"/>
      <c r="F590" s="146">
        <f t="shared" si="31"/>
        <v>0</v>
      </c>
    </row>
    <row r="591" spans="1:6" ht="13.5" thickBot="1">
      <c r="A591" s="352" t="s">
        <v>267</v>
      </c>
      <c r="B591" s="290" t="s">
        <v>386</v>
      </c>
      <c r="C591" s="763">
        <f>SUM(C583:C590)</f>
        <v>26257</v>
      </c>
      <c r="D591" s="763">
        <f>SUM(D583:D590)</f>
        <v>0</v>
      </c>
      <c r="E591" s="763">
        <f>SUM(E583:E590)</f>
        <v>0</v>
      </c>
      <c r="F591" s="860">
        <f>SUM(F583:F590)</f>
        <v>26257</v>
      </c>
    </row>
    <row r="592" spans="1:6">
      <c r="A592" s="545"/>
      <c r="B592" s="41"/>
      <c r="C592" s="777"/>
      <c r="D592" s="779"/>
      <c r="E592" s="742"/>
      <c r="F592" s="626"/>
    </row>
    <row r="593" spans="1:6" ht="13.5" thickBot="1">
      <c r="A593" s="572" t="s">
        <v>268</v>
      </c>
      <c r="B593" s="769" t="s">
        <v>387</v>
      </c>
      <c r="C593" s="776">
        <f>C580+C591</f>
        <v>26257</v>
      </c>
      <c r="D593" s="778">
        <f>D580+D591</f>
        <v>0</v>
      </c>
      <c r="E593" s="776">
        <f>E580+E591</f>
        <v>0</v>
      </c>
      <c r="F593" s="776">
        <f>F580+F591</f>
        <v>26257</v>
      </c>
    </row>
    <row r="594" spans="1:6" ht="13.5" thickTop="1"/>
    <row r="595" spans="1:6">
      <c r="A595" s="1037"/>
      <c r="B595" s="1037"/>
      <c r="C595" s="1037"/>
      <c r="D595" s="1037"/>
      <c r="E595" s="1037"/>
      <c r="F595" s="1037"/>
    </row>
    <row r="596" spans="1:6">
      <c r="A596" s="1016" t="s">
        <v>641</v>
      </c>
      <c r="B596" s="1016"/>
      <c r="C596" s="1016"/>
      <c r="D596" s="1016"/>
      <c r="E596" s="1016"/>
    </row>
    <row r="597" spans="1:6">
      <c r="A597" s="343"/>
      <c r="B597" s="343"/>
      <c r="C597" s="343"/>
      <c r="D597" s="343"/>
      <c r="E597" s="343"/>
    </row>
    <row r="598" spans="1:6" ht="14.25">
      <c r="A598" s="1094" t="s">
        <v>616</v>
      </c>
      <c r="B598" s="1095"/>
      <c r="C598" s="1095"/>
      <c r="D598" s="1095"/>
      <c r="E598" s="1095"/>
      <c r="F598" s="1095"/>
    </row>
    <row r="599" spans="1:6" ht="15.75">
      <c r="B599" s="18"/>
      <c r="C599" s="18"/>
      <c r="D599" s="18"/>
      <c r="E599" s="18"/>
    </row>
    <row r="600" spans="1:6" ht="15.75">
      <c r="B600" s="18" t="s">
        <v>523</v>
      </c>
      <c r="C600" s="18"/>
      <c r="D600" s="18"/>
      <c r="E600" s="18"/>
    </row>
    <row r="601" spans="1:6" ht="13.5" thickBot="1">
      <c r="B601" s="1"/>
      <c r="C601" s="1"/>
      <c r="D601" s="1"/>
      <c r="E601" s="19" t="s">
        <v>11</v>
      </c>
    </row>
    <row r="602" spans="1:6" ht="48.75" thickBot="1">
      <c r="A602" s="353" t="s">
        <v>224</v>
      </c>
      <c r="B602" s="550" t="s">
        <v>12</v>
      </c>
      <c r="C602" s="346" t="s">
        <v>520</v>
      </c>
      <c r="D602" s="347" t="s">
        <v>521</v>
      </c>
      <c r="E602" s="346" t="s">
        <v>518</v>
      </c>
      <c r="F602" s="347" t="s">
        <v>517</v>
      </c>
    </row>
    <row r="603" spans="1:6">
      <c r="A603" s="551" t="s">
        <v>225</v>
      </c>
      <c r="B603" s="552" t="s">
        <v>226</v>
      </c>
      <c r="C603" s="561" t="s">
        <v>227</v>
      </c>
      <c r="D603" s="562" t="s">
        <v>228</v>
      </c>
      <c r="E603" s="716" t="s">
        <v>248</v>
      </c>
      <c r="F603" s="717" t="s">
        <v>273</v>
      </c>
    </row>
    <row r="604" spans="1:6">
      <c r="A604" s="331" t="s">
        <v>229</v>
      </c>
      <c r="B604" s="338" t="s">
        <v>150</v>
      </c>
      <c r="C604" s="309"/>
      <c r="D604" s="146"/>
      <c r="E604" s="309"/>
      <c r="F604" s="129"/>
    </row>
    <row r="605" spans="1:6">
      <c r="A605" s="330" t="s">
        <v>230</v>
      </c>
      <c r="B605" s="188" t="s">
        <v>6</v>
      </c>
      <c r="C605" s="309">
        <f>C551+C497+C443+C389+C335+C281+C227+C173+C119+C65+C11</f>
        <v>6875</v>
      </c>
      <c r="D605" s="309">
        <f>D551+D497+D443+D389+D335+D281+D227+D173+D119+D65+D11</f>
        <v>0</v>
      </c>
      <c r="E605" s="309">
        <f>E551+E497+E443+E389+E335+E281+E227+E173+E119+E65+E11</f>
        <v>0</v>
      </c>
      <c r="F605" s="146">
        <f>SUM(C605:E605)</f>
        <v>6875</v>
      </c>
    </row>
    <row r="606" spans="1:6">
      <c r="A606" s="330" t="s">
        <v>231</v>
      </c>
      <c r="B606" s="203" t="s">
        <v>7</v>
      </c>
      <c r="C606" s="309">
        <f t="shared" ref="C606:E617" si="32">C552+C498+C444+C390+C336+C282+C228+C174+C120+C66+C12</f>
        <v>1598</v>
      </c>
      <c r="D606" s="309">
        <f t="shared" si="32"/>
        <v>0</v>
      </c>
      <c r="E606" s="309">
        <f t="shared" si="32"/>
        <v>0</v>
      </c>
      <c r="F606" s="146">
        <f>SUM(C606:E606)</f>
        <v>1598</v>
      </c>
    </row>
    <row r="607" spans="1:6">
      <c r="A607" s="330" t="s">
        <v>232</v>
      </c>
      <c r="B607" s="203" t="s">
        <v>8</v>
      </c>
      <c r="C607" s="309">
        <f t="shared" si="32"/>
        <v>22384</v>
      </c>
      <c r="D607" s="309">
        <f t="shared" si="32"/>
        <v>0</v>
      </c>
      <c r="E607" s="309">
        <f t="shared" si="32"/>
        <v>0</v>
      </c>
      <c r="F607" s="146">
        <f>SUM(C607:E607)</f>
        <v>22384</v>
      </c>
    </row>
    <row r="608" spans="1:6">
      <c r="A608" s="330" t="s">
        <v>233</v>
      </c>
      <c r="B608" s="203" t="s">
        <v>309</v>
      </c>
      <c r="C608" s="309">
        <f t="shared" si="32"/>
        <v>0</v>
      </c>
      <c r="D608" s="309">
        <f t="shared" si="32"/>
        <v>0</v>
      </c>
      <c r="E608" s="309">
        <f t="shared" si="32"/>
        <v>0</v>
      </c>
      <c r="F608" s="146">
        <f>SUM(C608:E608)</f>
        <v>0</v>
      </c>
    </row>
    <row r="609" spans="1:6">
      <c r="A609" s="330" t="s">
        <v>234</v>
      </c>
      <c r="B609" s="203" t="s">
        <v>308</v>
      </c>
      <c r="C609" s="309">
        <f t="shared" si="32"/>
        <v>0</v>
      </c>
      <c r="D609" s="309">
        <f t="shared" si="32"/>
        <v>0</v>
      </c>
      <c r="E609" s="309">
        <f t="shared" si="32"/>
        <v>0</v>
      </c>
      <c r="F609" s="146">
        <f>SUM(C609:E609)</f>
        <v>0</v>
      </c>
    </row>
    <row r="610" spans="1:6">
      <c r="A610" s="330" t="s">
        <v>235</v>
      </c>
      <c r="B610" s="203" t="s">
        <v>369</v>
      </c>
      <c r="C610" s="309">
        <f t="shared" si="32"/>
        <v>3600</v>
      </c>
      <c r="D610" s="309">
        <f t="shared" si="32"/>
        <v>0</v>
      </c>
      <c r="E610" s="309">
        <f t="shared" si="32"/>
        <v>0</v>
      </c>
      <c r="F610" s="146">
        <f>F611+F612+F613+F614+F615+F616</f>
        <v>3600</v>
      </c>
    </row>
    <row r="611" spans="1:6">
      <c r="A611" s="330" t="s">
        <v>236</v>
      </c>
      <c r="B611" s="203" t="s">
        <v>370</v>
      </c>
      <c r="C611" s="309">
        <f t="shared" si="32"/>
        <v>3450</v>
      </c>
      <c r="D611" s="309">
        <f t="shared" si="32"/>
        <v>0</v>
      </c>
      <c r="E611" s="309">
        <f t="shared" si="32"/>
        <v>0</v>
      </c>
      <c r="F611" s="146">
        <f>E611+D611+C611</f>
        <v>3450</v>
      </c>
    </row>
    <row r="612" spans="1:6">
      <c r="A612" s="330" t="s">
        <v>237</v>
      </c>
      <c r="B612" s="203" t="s">
        <v>371</v>
      </c>
      <c r="C612" s="309">
        <f t="shared" si="32"/>
        <v>0</v>
      </c>
      <c r="D612" s="309">
        <f t="shared" si="32"/>
        <v>0</v>
      </c>
      <c r="E612" s="309">
        <f t="shared" si="32"/>
        <v>0</v>
      </c>
      <c r="F612" s="146">
        <f t="shared" ref="F612:F617" si="33">E612+D612+C612</f>
        <v>0</v>
      </c>
    </row>
    <row r="613" spans="1:6">
      <c r="A613" s="330" t="s">
        <v>238</v>
      </c>
      <c r="B613" s="203" t="s">
        <v>372</v>
      </c>
      <c r="C613" s="309">
        <f t="shared" si="32"/>
        <v>0</v>
      </c>
      <c r="D613" s="309">
        <f t="shared" si="32"/>
        <v>0</v>
      </c>
      <c r="E613" s="309">
        <f t="shared" si="32"/>
        <v>0</v>
      </c>
      <c r="F613" s="146">
        <f t="shared" si="33"/>
        <v>0</v>
      </c>
    </row>
    <row r="614" spans="1:6">
      <c r="A614" s="330" t="s">
        <v>239</v>
      </c>
      <c r="B614" s="339" t="s">
        <v>373</v>
      </c>
      <c r="C614" s="309">
        <f t="shared" si="32"/>
        <v>150</v>
      </c>
      <c r="D614" s="309">
        <f t="shared" si="32"/>
        <v>0</v>
      </c>
      <c r="E614" s="309">
        <f t="shared" si="32"/>
        <v>0</v>
      </c>
      <c r="F614" s="146">
        <f t="shared" si="33"/>
        <v>150</v>
      </c>
    </row>
    <row r="615" spans="1:6">
      <c r="A615" s="330" t="s">
        <v>240</v>
      </c>
      <c r="B615" s="755" t="s">
        <v>388</v>
      </c>
      <c r="C615" s="309">
        <f t="shared" si="32"/>
        <v>0</v>
      </c>
      <c r="D615" s="309">
        <f t="shared" si="32"/>
        <v>0</v>
      </c>
      <c r="E615" s="309">
        <f t="shared" si="32"/>
        <v>0</v>
      </c>
      <c r="F615" s="146">
        <f t="shared" si="33"/>
        <v>0</v>
      </c>
    </row>
    <row r="616" spans="1:6">
      <c r="A616" s="330" t="s">
        <v>241</v>
      </c>
      <c r="B616" s="756" t="s">
        <v>381</v>
      </c>
      <c r="C616" s="309">
        <f t="shared" si="32"/>
        <v>0</v>
      </c>
      <c r="D616" s="309">
        <f t="shared" si="32"/>
        <v>0</v>
      </c>
      <c r="E616" s="309">
        <f t="shared" si="32"/>
        <v>0</v>
      </c>
      <c r="F616" s="146">
        <f t="shared" si="33"/>
        <v>0</v>
      </c>
    </row>
    <row r="617" spans="1:6" ht="13.5" thickBot="1">
      <c r="A617" s="330" t="s">
        <v>242</v>
      </c>
      <c r="B617" s="205" t="s">
        <v>146</v>
      </c>
      <c r="C617" s="309">
        <f t="shared" si="32"/>
        <v>2889</v>
      </c>
      <c r="D617" s="309">
        <f t="shared" si="32"/>
        <v>0</v>
      </c>
      <c r="E617" s="309">
        <f t="shared" si="32"/>
        <v>0</v>
      </c>
      <c r="F617" s="308">
        <f t="shared" si="33"/>
        <v>2889</v>
      </c>
    </row>
    <row r="618" spans="1:6" ht="13.5" thickBot="1">
      <c r="A618" s="555" t="s">
        <v>243</v>
      </c>
      <c r="B618" s="556" t="s">
        <v>9</v>
      </c>
      <c r="C618" s="564">
        <f>C605+C606+C607+C608+C610+C617</f>
        <v>37346</v>
      </c>
      <c r="D618" s="564">
        <f>D605+D606+D607+D608+D610+D617</f>
        <v>0</v>
      </c>
      <c r="E618" s="564">
        <f>E605+E606+E607+E608+E610+E617</f>
        <v>0</v>
      </c>
      <c r="F618" s="565">
        <f>F605+F606+F607+F608+F610+F617</f>
        <v>37346</v>
      </c>
    </row>
    <row r="619" spans="1:6" ht="13.5" thickTop="1">
      <c r="A619" s="545"/>
      <c r="B619" s="338"/>
      <c r="C619" s="227"/>
      <c r="D619" s="227"/>
      <c r="E619" s="227"/>
      <c r="F619" s="154"/>
    </row>
    <row r="620" spans="1:6">
      <c r="A620" s="331" t="s">
        <v>244</v>
      </c>
      <c r="B620" s="340" t="s">
        <v>151</v>
      </c>
      <c r="C620" s="311"/>
      <c r="D620" s="149"/>
      <c r="E620" s="311"/>
      <c r="F620" s="195"/>
    </row>
    <row r="621" spans="1:6">
      <c r="A621" s="330" t="s">
        <v>245</v>
      </c>
      <c r="B621" s="203" t="s">
        <v>310</v>
      </c>
      <c r="C621" s="309">
        <f>C567+C513+C459+C405+C351+C297+C243+C189+C135+C81+C27</f>
        <v>890</v>
      </c>
      <c r="D621" s="309">
        <f>D567+D513+D459+D405+D351+D297+D243+D189+D135+D81+D27</f>
        <v>0</v>
      </c>
      <c r="E621" s="309">
        <f>E567+E513+E459+E405+E351+E297+E243+E189+E135+E81+E27</f>
        <v>0</v>
      </c>
      <c r="F621" s="146">
        <f>SUM(C621:E621)</f>
        <v>890</v>
      </c>
    </row>
    <row r="622" spans="1:6">
      <c r="A622" s="330" t="s">
        <v>244</v>
      </c>
      <c r="B622" s="203" t="s">
        <v>311</v>
      </c>
      <c r="C622" s="309">
        <f t="shared" ref="C622:E631" si="34">C568+C514+C460+C406+C352+C298+C244+C190+C136+C82+C28</f>
        <v>20000</v>
      </c>
      <c r="D622" s="309">
        <f t="shared" si="34"/>
        <v>0</v>
      </c>
      <c r="E622" s="309">
        <f t="shared" si="34"/>
        <v>0</v>
      </c>
      <c r="F622" s="146">
        <f t="shared" ref="F622:F630" si="35">SUM(C622:E622)</f>
        <v>20000</v>
      </c>
    </row>
    <row r="623" spans="1:6">
      <c r="A623" s="330" t="s">
        <v>245</v>
      </c>
      <c r="B623" s="203" t="s">
        <v>147</v>
      </c>
      <c r="C623" s="309">
        <f t="shared" si="34"/>
        <v>0</v>
      </c>
      <c r="D623" s="309">
        <f t="shared" si="34"/>
        <v>0</v>
      </c>
      <c r="E623" s="309">
        <f t="shared" si="34"/>
        <v>0</v>
      </c>
      <c r="F623" s="146">
        <f t="shared" si="35"/>
        <v>0</v>
      </c>
    </row>
    <row r="624" spans="1:6">
      <c r="A624" s="330" t="s">
        <v>246</v>
      </c>
      <c r="B624" s="339" t="s">
        <v>374</v>
      </c>
      <c r="C624" s="309">
        <f t="shared" si="34"/>
        <v>0</v>
      </c>
      <c r="D624" s="309">
        <f t="shared" si="34"/>
        <v>0</v>
      </c>
      <c r="E624" s="309">
        <f t="shared" si="34"/>
        <v>0</v>
      </c>
      <c r="F624" s="146">
        <f t="shared" si="35"/>
        <v>0</v>
      </c>
    </row>
    <row r="625" spans="1:6">
      <c r="A625" s="330" t="s">
        <v>247</v>
      </c>
      <c r="B625" s="339" t="s">
        <v>376</v>
      </c>
      <c r="C625" s="309">
        <f t="shared" si="34"/>
        <v>0</v>
      </c>
      <c r="D625" s="309">
        <f t="shared" si="34"/>
        <v>0</v>
      </c>
      <c r="E625" s="309">
        <f t="shared" si="34"/>
        <v>0</v>
      </c>
      <c r="F625" s="146">
        <f t="shared" si="35"/>
        <v>0</v>
      </c>
    </row>
    <row r="626" spans="1:6">
      <c r="A626" s="330" t="s">
        <v>249</v>
      </c>
      <c r="B626" s="339" t="s">
        <v>375</v>
      </c>
      <c r="C626" s="309">
        <f t="shared" si="34"/>
        <v>0</v>
      </c>
      <c r="D626" s="309">
        <f t="shared" si="34"/>
        <v>0</v>
      </c>
      <c r="E626" s="309">
        <f t="shared" si="34"/>
        <v>0</v>
      </c>
      <c r="F626" s="146">
        <f t="shared" si="35"/>
        <v>0</v>
      </c>
    </row>
    <row r="627" spans="1:6">
      <c r="A627" s="330" t="s">
        <v>250</v>
      </c>
      <c r="B627" s="339" t="s">
        <v>377</v>
      </c>
      <c r="C627" s="309">
        <f t="shared" si="34"/>
        <v>0</v>
      </c>
      <c r="D627" s="309">
        <f t="shared" si="34"/>
        <v>0</v>
      </c>
      <c r="E627" s="309">
        <f t="shared" si="34"/>
        <v>0</v>
      </c>
      <c r="F627" s="146">
        <f t="shared" si="35"/>
        <v>0</v>
      </c>
    </row>
    <row r="628" spans="1:6">
      <c r="A628" s="330" t="s">
        <v>251</v>
      </c>
      <c r="B628" s="755" t="s">
        <v>378</v>
      </c>
      <c r="C628" s="309">
        <f t="shared" si="34"/>
        <v>0</v>
      </c>
      <c r="D628" s="309">
        <f t="shared" si="34"/>
        <v>0</v>
      </c>
      <c r="E628" s="309">
        <f t="shared" si="34"/>
        <v>0</v>
      </c>
      <c r="F628" s="146">
        <f t="shared" si="35"/>
        <v>0</v>
      </c>
    </row>
    <row r="629" spans="1:6">
      <c r="A629" s="330" t="s">
        <v>252</v>
      </c>
      <c r="B629" s="286" t="s">
        <v>379</v>
      </c>
      <c r="C629" s="309">
        <f t="shared" si="34"/>
        <v>0</v>
      </c>
      <c r="D629" s="309">
        <f t="shared" si="34"/>
        <v>0</v>
      </c>
      <c r="E629" s="309">
        <f t="shared" si="34"/>
        <v>0</v>
      </c>
      <c r="F629" s="146">
        <f t="shared" si="35"/>
        <v>0</v>
      </c>
    </row>
    <row r="630" spans="1:6">
      <c r="A630" s="330" t="s">
        <v>253</v>
      </c>
      <c r="B630" s="756" t="s">
        <v>396</v>
      </c>
      <c r="C630" s="309">
        <f t="shared" si="34"/>
        <v>0</v>
      </c>
      <c r="D630" s="309">
        <f t="shared" si="34"/>
        <v>0</v>
      </c>
      <c r="E630" s="309">
        <f t="shared" si="34"/>
        <v>0</v>
      </c>
      <c r="F630" s="146">
        <f t="shared" si="35"/>
        <v>0</v>
      </c>
    </row>
    <row r="631" spans="1:6">
      <c r="A631" s="330" t="s">
        <v>254</v>
      </c>
      <c r="B631" s="203" t="s">
        <v>382</v>
      </c>
      <c r="C631" s="309">
        <f t="shared" si="34"/>
        <v>0</v>
      </c>
      <c r="D631" s="309">
        <f t="shared" si="34"/>
        <v>0</v>
      </c>
      <c r="E631" s="309">
        <f t="shared" si="34"/>
        <v>0</v>
      </c>
      <c r="F631" s="146">
        <f>SUM(C631:E631)</f>
        <v>0</v>
      </c>
    </row>
    <row r="632" spans="1:6" ht="13.5" thickBot="1">
      <c r="A632" s="330" t="s">
        <v>255</v>
      </c>
      <c r="B632" s="205" t="s">
        <v>149</v>
      </c>
      <c r="C632" s="310">
        <f>-C608</f>
        <v>0</v>
      </c>
      <c r="D632" s="310">
        <f>-D608</f>
        <v>0</v>
      </c>
      <c r="E632" s="310">
        <f>-E608</f>
        <v>0</v>
      </c>
      <c r="F632" s="151">
        <f>-F608</f>
        <v>0</v>
      </c>
    </row>
    <row r="633" spans="1:6" ht="13.5" thickBot="1">
      <c r="A633" s="555" t="s">
        <v>256</v>
      </c>
      <c r="B633" s="556" t="s">
        <v>10</v>
      </c>
      <c r="C633" s="564">
        <f>C621+C622+C623+C631+C632</f>
        <v>20890</v>
      </c>
      <c r="D633" s="564">
        <f>D621+D622+D623+D631+D632</f>
        <v>0</v>
      </c>
      <c r="E633" s="564">
        <f>E621+E622+E623+E631+E632</f>
        <v>0</v>
      </c>
      <c r="F633" s="565">
        <f>F621+F622+F623+F631+F632</f>
        <v>20890</v>
      </c>
    </row>
    <row r="634" spans="1:6" ht="27" thickTop="1" thickBot="1">
      <c r="A634" s="555" t="s">
        <v>257</v>
      </c>
      <c r="B634" s="560" t="s">
        <v>383</v>
      </c>
      <c r="C634" s="567">
        <f>C618+C633</f>
        <v>58236</v>
      </c>
      <c r="D634" s="567">
        <f>D618+D633</f>
        <v>0</v>
      </c>
      <c r="E634" s="567">
        <f>E618+E633</f>
        <v>0</v>
      </c>
      <c r="F634" s="568">
        <f>F618+F633</f>
        <v>58236</v>
      </c>
    </row>
    <row r="635" spans="1:6" ht="13.5" thickTop="1">
      <c r="A635" s="545"/>
      <c r="B635" s="771"/>
      <c r="C635" s="238"/>
      <c r="D635" s="238"/>
      <c r="E635" s="238"/>
      <c r="F635" s="244"/>
    </row>
    <row r="636" spans="1:6">
      <c r="A636" s="331" t="s">
        <v>305</v>
      </c>
      <c r="B636" s="431" t="s">
        <v>385</v>
      </c>
      <c r="C636" s="566"/>
      <c r="D636" s="149"/>
      <c r="E636" s="311"/>
      <c r="F636" s="195"/>
    </row>
    <row r="637" spans="1:6">
      <c r="A637" s="330" t="s">
        <v>259</v>
      </c>
      <c r="B637" s="204" t="s">
        <v>384</v>
      </c>
      <c r="C637" s="309">
        <f>C583+C529+C475+C421+C367+C313+C259+C205+C151+C97+C43</f>
        <v>0</v>
      </c>
      <c r="D637" s="309">
        <f>D583+D529+D475+D421+D367+D313+D259+D205+D151+D97+D43</f>
        <v>0</v>
      </c>
      <c r="E637" s="309">
        <f>E583+E529+E475+E421+E367+E313+E259+E205+E151+E97+E43</f>
        <v>0</v>
      </c>
      <c r="F637" s="146">
        <f>SUM(C637:E637)</f>
        <v>0</v>
      </c>
    </row>
    <row r="638" spans="1:6">
      <c r="A638" s="330" t="s">
        <v>260</v>
      </c>
      <c r="B638" s="630" t="s">
        <v>389</v>
      </c>
      <c r="C638" s="309">
        <f t="shared" ref="C638:E644" si="36">C584+C530+C476+C422+C368+C314+C260+C206+C152+C98+C44</f>
        <v>0</v>
      </c>
      <c r="D638" s="309">
        <f t="shared" si="36"/>
        <v>0</v>
      </c>
      <c r="E638" s="309">
        <f t="shared" si="36"/>
        <v>0</v>
      </c>
      <c r="F638" s="146">
        <f t="shared" ref="F638:F644" si="37">SUM(C638:E638)</f>
        <v>0</v>
      </c>
    </row>
    <row r="639" spans="1:6">
      <c r="A639" s="330" t="s">
        <v>261</v>
      </c>
      <c r="B639" s="630" t="s">
        <v>390</v>
      </c>
      <c r="C639" s="309">
        <f t="shared" si="36"/>
        <v>26257</v>
      </c>
      <c r="D639" s="309">
        <f t="shared" si="36"/>
        <v>0</v>
      </c>
      <c r="E639" s="309">
        <f t="shared" si="36"/>
        <v>0</v>
      </c>
      <c r="F639" s="146">
        <f t="shared" si="37"/>
        <v>26257</v>
      </c>
    </row>
    <row r="640" spans="1:6">
      <c r="A640" s="330" t="s">
        <v>262</v>
      </c>
      <c r="B640" s="630" t="s">
        <v>391</v>
      </c>
      <c r="C640" s="309">
        <f t="shared" si="36"/>
        <v>0</v>
      </c>
      <c r="D640" s="309">
        <f t="shared" si="36"/>
        <v>0</v>
      </c>
      <c r="E640" s="309">
        <f t="shared" si="36"/>
        <v>0</v>
      </c>
      <c r="F640" s="146">
        <f t="shared" si="37"/>
        <v>0</v>
      </c>
    </row>
    <row r="641" spans="1:6">
      <c r="A641" s="330" t="s">
        <v>263</v>
      </c>
      <c r="B641" s="757" t="s">
        <v>392</v>
      </c>
      <c r="C641" s="309">
        <f t="shared" si="36"/>
        <v>0</v>
      </c>
      <c r="D641" s="309">
        <f t="shared" si="36"/>
        <v>0</v>
      </c>
      <c r="E641" s="309">
        <f t="shared" si="36"/>
        <v>0</v>
      </c>
      <c r="F641" s="146">
        <f t="shared" si="37"/>
        <v>0</v>
      </c>
    </row>
    <row r="642" spans="1:6">
      <c r="A642" s="330" t="s">
        <v>264</v>
      </c>
      <c r="B642" s="758" t="s">
        <v>393</v>
      </c>
      <c r="C642" s="309">
        <f t="shared" si="36"/>
        <v>0</v>
      </c>
      <c r="D642" s="309">
        <f t="shared" si="36"/>
        <v>0</v>
      </c>
      <c r="E642" s="309">
        <f t="shared" si="36"/>
        <v>0</v>
      </c>
      <c r="F642" s="146">
        <f t="shared" si="37"/>
        <v>0</v>
      </c>
    </row>
    <row r="643" spans="1:6">
      <c r="A643" s="330" t="s">
        <v>265</v>
      </c>
      <c r="B643" s="759" t="s">
        <v>394</v>
      </c>
      <c r="C643" s="309">
        <f t="shared" si="36"/>
        <v>0</v>
      </c>
      <c r="D643" s="309">
        <f t="shared" si="36"/>
        <v>0</v>
      </c>
      <c r="E643" s="309">
        <f t="shared" si="36"/>
        <v>0</v>
      </c>
      <c r="F643" s="146">
        <f t="shared" si="37"/>
        <v>0</v>
      </c>
    </row>
    <row r="644" spans="1:6" ht="13.5" thickBot="1">
      <c r="A644" s="330" t="s">
        <v>266</v>
      </c>
      <c r="B644" s="341" t="s">
        <v>395</v>
      </c>
      <c r="C644" s="309">
        <f t="shared" si="36"/>
        <v>0</v>
      </c>
      <c r="D644" s="309">
        <f t="shared" si="36"/>
        <v>0</v>
      </c>
      <c r="E644" s="309">
        <f t="shared" si="36"/>
        <v>0</v>
      </c>
      <c r="F644" s="146">
        <f t="shared" si="37"/>
        <v>0</v>
      </c>
    </row>
    <row r="645" spans="1:6" ht="13.5" thickBot="1">
      <c r="A645" s="352" t="s">
        <v>267</v>
      </c>
      <c r="B645" s="290" t="s">
        <v>386</v>
      </c>
      <c r="C645" s="763">
        <f>SUM(C637:C644)</f>
        <v>26257</v>
      </c>
      <c r="D645" s="763">
        <f>SUM(D637:D644)</f>
        <v>0</v>
      </c>
      <c r="E645" s="309">
        <f>E591+E537+E483+E429+E375+E321+E267+E213+E159+E105+E51</f>
        <v>0</v>
      </c>
      <c r="F645" s="860">
        <f>SUM(F637:F644)</f>
        <v>26257</v>
      </c>
    </row>
    <row r="646" spans="1:6">
      <c r="A646" s="545"/>
      <c r="B646" s="41"/>
      <c r="C646" s="777"/>
      <c r="D646" s="779"/>
      <c r="E646" s="742"/>
      <c r="F646" s="626"/>
    </row>
    <row r="647" spans="1:6" ht="13.5" thickBot="1">
      <c r="A647" s="572" t="s">
        <v>268</v>
      </c>
      <c r="B647" s="769" t="s">
        <v>387</v>
      </c>
      <c r="C647" s="776">
        <f>C634+C645</f>
        <v>84493</v>
      </c>
      <c r="D647" s="778">
        <f>D634+D645</f>
        <v>0</v>
      </c>
      <c r="E647" s="776">
        <f>E634+E645</f>
        <v>0</v>
      </c>
      <c r="F647" s="776">
        <f>F634+F645</f>
        <v>84493</v>
      </c>
    </row>
    <row r="648" spans="1:6" ht="13.5" thickTop="1"/>
    <row r="649" spans="1:6">
      <c r="A649" s="1037"/>
      <c r="B649" s="1037"/>
      <c r="C649" s="1037"/>
      <c r="D649" s="1037"/>
      <c r="E649" s="1037"/>
      <c r="F649" s="1037"/>
    </row>
    <row r="650" spans="1:6">
      <c r="A650" s="1016" t="s">
        <v>641</v>
      </c>
      <c r="B650" s="1016"/>
      <c r="C650" s="1016"/>
      <c r="D650" s="1016"/>
      <c r="E650" s="1016"/>
    </row>
    <row r="651" spans="1:6">
      <c r="A651" s="343"/>
      <c r="B651" s="343"/>
      <c r="C651" s="343"/>
      <c r="D651" s="343"/>
      <c r="E651" s="343"/>
    </row>
    <row r="652" spans="1:6" ht="14.25">
      <c r="A652" s="1094" t="s">
        <v>616</v>
      </c>
      <c r="B652" s="1095"/>
      <c r="C652" s="1095"/>
      <c r="D652" s="1095"/>
      <c r="E652" s="1095"/>
      <c r="F652" s="1095"/>
    </row>
    <row r="653" spans="1:6" ht="15.75">
      <c r="B653" s="18"/>
      <c r="C653" s="18"/>
      <c r="D653" s="18"/>
      <c r="E653" s="18"/>
    </row>
    <row r="654" spans="1:6" ht="15.75">
      <c r="B654" s="18" t="s">
        <v>524</v>
      </c>
      <c r="C654" s="18"/>
      <c r="D654" s="18"/>
      <c r="E654" s="18"/>
    </row>
    <row r="655" spans="1:6" ht="13.5" thickBot="1">
      <c r="B655" s="1"/>
      <c r="C655" s="1"/>
      <c r="D655" s="1"/>
      <c r="E655" s="19" t="s">
        <v>11</v>
      </c>
    </row>
    <row r="656" spans="1:6" ht="48.75" thickBot="1">
      <c r="A656" s="353" t="s">
        <v>224</v>
      </c>
      <c r="B656" s="550" t="s">
        <v>12</v>
      </c>
      <c r="C656" s="346" t="s">
        <v>520</v>
      </c>
      <c r="D656" s="347" t="s">
        <v>521</v>
      </c>
      <c r="E656" s="346" t="s">
        <v>518</v>
      </c>
      <c r="F656" s="347" t="s">
        <v>517</v>
      </c>
    </row>
    <row r="657" spans="1:6">
      <c r="A657" s="551" t="s">
        <v>225</v>
      </c>
      <c r="B657" s="552" t="s">
        <v>226</v>
      </c>
      <c r="C657" s="561" t="s">
        <v>227</v>
      </c>
      <c r="D657" s="562" t="s">
        <v>228</v>
      </c>
      <c r="E657" s="716" t="s">
        <v>248</v>
      </c>
      <c r="F657" s="717" t="s">
        <v>273</v>
      </c>
    </row>
    <row r="658" spans="1:6">
      <c r="A658" s="331" t="s">
        <v>229</v>
      </c>
      <c r="B658" s="338" t="s">
        <v>150</v>
      </c>
      <c r="C658" s="309"/>
      <c r="D658" s="146"/>
      <c r="E658" s="309"/>
      <c r="F658" s="129"/>
    </row>
    <row r="659" spans="1:6">
      <c r="A659" s="330" t="s">
        <v>230</v>
      </c>
      <c r="B659" s="188" t="s">
        <v>6</v>
      </c>
      <c r="C659" s="309"/>
      <c r="D659" s="146"/>
      <c r="E659" s="309"/>
      <c r="F659" s="146">
        <f>SUM(C659:E659)</f>
        <v>0</v>
      </c>
    </row>
    <row r="660" spans="1:6">
      <c r="A660" s="330" t="s">
        <v>231</v>
      </c>
      <c r="B660" s="203" t="s">
        <v>7</v>
      </c>
      <c r="C660" s="309"/>
      <c r="D660" s="146"/>
      <c r="E660" s="309"/>
      <c r="F660" s="146">
        <f>SUM(C660:E660)</f>
        <v>0</v>
      </c>
    </row>
    <row r="661" spans="1:6">
      <c r="A661" s="330" t="s">
        <v>232</v>
      </c>
      <c r="B661" s="203" t="s">
        <v>8</v>
      </c>
      <c r="C661" s="309"/>
      <c r="D661" s="146"/>
      <c r="E661" s="309"/>
      <c r="F661" s="146">
        <f>SUM(C661:E661)</f>
        <v>0</v>
      </c>
    </row>
    <row r="662" spans="1:6">
      <c r="A662" s="330" t="s">
        <v>233</v>
      </c>
      <c r="B662" s="203" t="s">
        <v>309</v>
      </c>
      <c r="C662" s="309"/>
      <c r="D662" s="146"/>
      <c r="E662" s="309"/>
      <c r="F662" s="146">
        <f>SUM(C662:E662)</f>
        <v>0</v>
      </c>
    </row>
    <row r="663" spans="1:6">
      <c r="A663" s="330" t="s">
        <v>234</v>
      </c>
      <c r="B663" s="203" t="s">
        <v>308</v>
      </c>
      <c r="C663" s="309"/>
      <c r="D663" s="146"/>
      <c r="E663" s="309"/>
      <c r="F663" s="146">
        <f>SUM(C663:E663)</f>
        <v>0</v>
      </c>
    </row>
    <row r="664" spans="1:6">
      <c r="A664" s="330" t="s">
        <v>235</v>
      </c>
      <c r="B664" s="203" t="s">
        <v>369</v>
      </c>
      <c r="C664" s="309">
        <v>0</v>
      </c>
      <c r="D664" s="309">
        <v>0</v>
      </c>
      <c r="E664" s="309">
        <f>E665+E666+E667+E668+E669+E670</f>
        <v>0</v>
      </c>
      <c r="F664" s="146">
        <v>0</v>
      </c>
    </row>
    <row r="665" spans="1:6">
      <c r="A665" s="330" t="s">
        <v>236</v>
      </c>
      <c r="B665" s="203" t="s">
        <v>370</v>
      </c>
      <c r="C665" s="309">
        <v>0</v>
      </c>
      <c r="D665" s="146">
        <v>0</v>
      </c>
      <c r="E665" s="309">
        <v>0</v>
      </c>
      <c r="F665" s="146">
        <f>E665+D665+C665</f>
        <v>0</v>
      </c>
    </row>
    <row r="666" spans="1:6">
      <c r="A666" s="330" t="s">
        <v>237</v>
      </c>
      <c r="B666" s="203" t="s">
        <v>371</v>
      </c>
      <c r="C666" s="309"/>
      <c r="D666" s="146"/>
      <c r="E666" s="309"/>
      <c r="F666" s="146">
        <f t="shared" ref="F666:F671" si="38">E666+D666+C666</f>
        <v>0</v>
      </c>
    </row>
    <row r="667" spans="1:6">
      <c r="A667" s="330" t="s">
        <v>238</v>
      </c>
      <c r="B667" s="203" t="s">
        <v>372</v>
      </c>
      <c r="C667" s="309"/>
      <c r="D667" s="146"/>
      <c r="E667" s="309"/>
      <c r="F667" s="146">
        <f t="shared" si="38"/>
        <v>0</v>
      </c>
    </row>
    <row r="668" spans="1:6">
      <c r="A668" s="330" t="s">
        <v>239</v>
      </c>
      <c r="B668" s="339" t="s">
        <v>373</v>
      </c>
      <c r="C668" s="228"/>
      <c r="D668" s="150"/>
      <c r="E668" s="309"/>
      <c r="F668" s="146">
        <f t="shared" si="38"/>
        <v>0</v>
      </c>
    </row>
    <row r="669" spans="1:6">
      <c r="A669" s="330" t="s">
        <v>240</v>
      </c>
      <c r="B669" s="755" t="s">
        <v>388</v>
      </c>
      <c r="C669" s="310"/>
      <c r="D669" s="147"/>
      <c r="E669" s="309"/>
      <c r="F669" s="146">
        <f t="shared" si="38"/>
        <v>0</v>
      </c>
    </row>
    <row r="670" spans="1:6">
      <c r="A670" s="330" t="s">
        <v>241</v>
      </c>
      <c r="B670" s="756" t="s">
        <v>381</v>
      </c>
      <c r="C670" s="310">
        <v>0</v>
      </c>
      <c r="D670" s="151">
        <v>0</v>
      </c>
      <c r="E670" s="309">
        <v>0</v>
      </c>
      <c r="F670" s="146">
        <v>0</v>
      </c>
    </row>
    <row r="671" spans="1:6" ht="13.5" thickBot="1">
      <c r="A671" s="330" t="s">
        <v>242</v>
      </c>
      <c r="B671" s="205" t="s">
        <v>146</v>
      </c>
      <c r="C671" s="310"/>
      <c r="D671" s="151"/>
      <c r="E671" s="309"/>
      <c r="F671" s="308">
        <f t="shared" si="38"/>
        <v>0</v>
      </c>
    </row>
    <row r="672" spans="1:6" ht="13.5" thickBot="1">
      <c r="A672" s="555" t="s">
        <v>243</v>
      </c>
      <c r="B672" s="556" t="s">
        <v>9</v>
      </c>
      <c r="C672" s="564">
        <f>C659+C660+C661+C662+C664+C671</f>
        <v>0</v>
      </c>
      <c r="D672" s="564">
        <f>D659+D660+D661+D662+D664+D671</f>
        <v>0</v>
      </c>
      <c r="E672" s="564">
        <f>E659+E660+E661+E662+E664+E671</f>
        <v>0</v>
      </c>
      <c r="F672" s="565">
        <f>F659+F660+F661+F662+F664+F671</f>
        <v>0</v>
      </c>
    </row>
    <row r="673" spans="1:6" ht="13.5" thickTop="1">
      <c r="A673" s="545"/>
      <c r="B673" s="338"/>
      <c r="C673" s="227"/>
      <c r="D673" s="227"/>
      <c r="E673" s="227"/>
      <c r="F673" s="154"/>
    </row>
    <row r="674" spans="1:6">
      <c r="A674" s="331" t="s">
        <v>244</v>
      </c>
      <c r="B674" s="340" t="s">
        <v>151</v>
      </c>
      <c r="C674" s="311"/>
      <c r="D674" s="149"/>
      <c r="E674" s="311"/>
      <c r="F674" s="195"/>
    </row>
    <row r="675" spans="1:6">
      <c r="A675" s="330" t="s">
        <v>245</v>
      </c>
      <c r="B675" s="203" t="s">
        <v>310</v>
      </c>
      <c r="C675" s="309"/>
      <c r="D675" s="146"/>
      <c r="E675" s="309"/>
      <c r="F675" s="146">
        <f>SUM(C675:E675)</f>
        <v>0</v>
      </c>
    </row>
    <row r="676" spans="1:6">
      <c r="A676" s="330" t="s">
        <v>244</v>
      </c>
      <c r="B676" s="203" t="s">
        <v>311</v>
      </c>
      <c r="C676" s="309"/>
      <c r="D676" s="146"/>
      <c r="E676" s="309"/>
      <c r="F676" s="146">
        <f>SUM(C676:E676)</f>
        <v>0</v>
      </c>
    </row>
    <row r="677" spans="1:6">
      <c r="A677" s="330" t="s">
        <v>245</v>
      </c>
      <c r="B677" s="203" t="s">
        <v>147</v>
      </c>
      <c r="C677" s="309">
        <v>0</v>
      </c>
      <c r="D677" s="309">
        <v>0</v>
      </c>
      <c r="E677" s="309">
        <f>E678+E679+E680+E681+E682+E683+E684</f>
        <v>0</v>
      </c>
      <c r="F677" s="146">
        <v>0</v>
      </c>
    </row>
    <row r="678" spans="1:6">
      <c r="A678" s="330" t="s">
        <v>246</v>
      </c>
      <c r="B678" s="339" t="s">
        <v>374</v>
      </c>
      <c r="C678" s="309"/>
      <c r="D678" s="146"/>
      <c r="E678" s="309"/>
      <c r="F678" s="146">
        <f>SUM(C678:E678)</f>
        <v>0</v>
      </c>
    </row>
    <row r="679" spans="1:6">
      <c r="A679" s="330" t="s">
        <v>247</v>
      </c>
      <c r="B679" s="339" t="s">
        <v>376</v>
      </c>
      <c r="C679" s="309"/>
      <c r="D679" s="146"/>
      <c r="E679" s="309"/>
      <c r="F679" s="146">
        <f t="shared" ref="F679:F685" si="39">SUM(C679:E679)</f>
        <v>0</v>
      </c>
    </row>
    <row r="680" spans="1:6">
      <c r="A680" s="330" t="s">
        <v>249</v>
      </c>
      <c r="B680" s="339" t="s">
        <v>375</v>
      </c>
      <c r="C680" s="309"/>
      <c r="D680" s="146"/>
      <c r="E680" s="309"/>
      <c r="F680" s="146">
        <f t="shared" si="39"/>
        <v>0</v>
      </c>
    </row>
    <row r="681" spans="1:6">
      <c r="A681" s="330" t="s">
        <v>250</v>
      </c>
      <c r="B681" s="339" t="s">
        <v>377</v>
      </c>
      <c r="C681" s="309"/>
      <c r="D681" s="146"/>
      <c r="E681" s="309"/>
      <c r="F681" s="146">
        <f t="shared" si="39"/>
        <v>0</v>
      </c>
    </row>
    <row r="682" spans="1:6">
      <c r="A682" s="330" t="s">
        <v>251</v>
      </c>
      <c r="B682" s="755" t="s">
        <v>378</v>
      </c>
      <c r="C682" s="309"/>
      <c r="D682" s="146"/>
      <c r="E682" s="309"/>
      <c r="F682" s="146">
        <f t="shared" si="39"/>
        <v>0</v>
      </c>
    </row>
    <row r="683" spans="1:6">
      <c r="A683" s="330" t="s">
        <v>252</v>
      </c>
      <c r="B683" s="286" t="s">
        <v>379</v>
      </c>
      <c r="C683" s="309"/>
      <c r="D683" s="146"/>
      <c r="E683" s="309"/>
      <c r="F683" s="146">
        <f t="shared" si="39"/>
        <v>0</v>
      </c>
    </row>
    <row r="684" spans="1:6">
      <c r="A684" s="330" t="s">
        <v>253</v>
      </c>
      <c r="B684" s="756" t="s">
        <v>396</v>
      </c>
      <c r="C684" s="309">
        <v>0</v>
      </c>
      <c r="D684" s="146">
        <v>0</v>
      </c>
      <c r="E684" s="309">
        <v>0</v>
      </c>
      <c r="F684" s="146">
        <v>0</v>
      </c>
    </row>
    <row r="685" spans="1:6">
      <c r="A685" s="330" t="s">
        <v>254</v>
      </c>
      <c r="B685" s="203" t="s">
        <v>382</v>
      </c>
      <c r="C685" s="309"/>
      <c r="D685" s="146"/>
      <c r="E685" s="309"/>
      <c r="F685" s="146">
        <f t="shared" si="39"/>
        <v>0</v>
      </c>
    </row>
    <row r="686" spans="1:6" ht="13.5" thickBot="1">
      <c r="A686" s="330" t="s">
        <v>255</v>
      </c>
      <c r="B686" s="205" t="s">
        <v>149</v>
      </c>
      <c r="C686" s="312">
        <f>-C662</f>
        <v>0</v>
      </c>
      <c r="D686" s="312">
        <f>-D662</f>
        <v>0</v>
      </c>
      <c r="E686" s="312">
        <f>-E662</f>
        <v>0</v>
      </c>
      <c r="F686" s="147">
        <f>-F662</f>
        <v>0</v>
      </c>
    </row>
    <row r="687" spans="1:6" ht="13.5" thickBot="1">
      <c r="A687" s="555" t="s">
        <v>256</v>
      </c>
      <c r="B687" s="556" t="s">
        <v>10</v>
      </c>
      <c r="C687" s="564">
        <f>C675+C676+C677+C685+C686</f>
        <v>0</v>
      </c>
      <c r="D687" s="564">
        <f>D675+D676+D677+D685+D686</f>
        <v>0</v>
      </c>
      <c r="E687" s="564">
        <f>E675+E676+E677+E685+E686</f>
        <v>0</v>
      </c>
      <c r="F687" s="565">
        <f>F675+F676+F677+F685+F686</f>
        <v>0</v>
      </c>
    </row>
    <row r="688" spans="1:6" ht="27" thickTop="1" thickBot="1">
      <c r="A688" s="555" t="s">
        <v>257</v>
      </c>
      <c r="B688" s="560" t="s">
        <v>383</v>
      </c>
      <c r="C688" s="567">
        <f>C672+C687</f>
        <v>0</v>
      </c>
      <c r="D688" s="567">
        <f>D672+D687</f>
        <v>0</v>
      </c>
      <c r="E688" s="567">
        <f>E672+E687</f>
        <v>0</v>
      </c>
      <c r="F688" s="568">
        <f>F672+F687</f>
        <v>0</v>
      </c>
    </row>
    <row r="689" spans="1:6" ht="13.5" thickTop="1">
      <c r="A689" s="545"/>
      <c r="B689" s="771"/>
      <c r="C689" s="238"/>
      <c r="D689" s="238"/>
      <c r="E689" s="238"/>
      <c r="F689" s="244"/>
    </row>
    <row r="690" spans="1:6">
      <c r="A690" s="331" t="s">
        <v>305</v>
      </c>
      <c r="B690" s="431" t="s">
        <v>385</v>
      </c>
      <c r="C690" s="566"/>
      <c r="D690" s="149"/>
      <c r="E690" s="311"/>
      <c r="F690" s="195"/>
    </row>
    <row r="691" spans="1:6">
      <c r="A691" s="330" t="s">
        <v>259</v>
      </c>
      <c r="B691" s="204" t="s">
        <v>384</v>
      </c>
      <c r="C691" s="314"/>
      <c r="D691" s="146"/>
      <c r="E691" s="309"/>
      <c r="F691" s="146">
        <f>SUM(C691:E691)</f>
        <v>0</v>
      </c>
    </row>
    <row r="692" spans="1:6">
      <c r="A692" s="330" t="s">
        <v>260</v>
      </c>
      <c r="B692" s="630" t="s">
        <v>389</v>
      </c>
      <c r="C692" s="762"/>
      <c r="D692" s="151"/>
      <c r="E692" s="310"/>
      <c r="F692" s="146">
        <f t="shared" ref="F692:F698" si="40">SUM(C692:E692)</f>
        <v>0</v>
      </c>
    </row>
    <row r="693" spans="1:6">
      <c r="A693" s="330" t="s">
        <v>261</v>
      </c>
      <c r="B693" s="630" t="s">
        <v>390</v>
      </c>
      <c r="C693" s="762"/>
      <c r="D693" s="151"/>
      <c r="E693" s="310"/>
      <c r="F693" s="146">
        <f t="shared" si="40"/>
        <v>0</v>
      </c>
    </row>
    <row r="694" spans="1:6">
      <c r="A694" s="330" t="s">
        <v>262</v>
      </c>
      <c r="B694" s="630" t="s">
        <v>391</v>
      </c>
      <c r="C694" s="762"/>
      <c r="D694" s="151"/>
      <c r="E694" s="310"/>
      <c r="F694" s="146">
        <f t="shared" si="40"/>
        <v>0</v>
      </c>
    </row>
    <row r="695" spans="1:6">
      <c r="A695" s="330" t="s">
        <v>263</v>
      </c>
      <c r="B695" s="757" t="s">
        <v>392</v>
      </c>
      <c r="C695" s="762"/>
      <c r="D695" s="151"/>
      <c r="E695" s="310"/>
      <c r="F695" s="146">
        <f t="shared" si="40"/>
        <v>0</v>
      </c>
    </row>
    <row r="696" spans="1:6">
      <c r="A696" s="330" t="s">
        <v>264</v>
      </c>
      <c r="B696" s="758" t="s">
        <v>393</v>
      </c>
      <c r="C696" s="762"/>
      <c r="D696" s="151"/>
      <c r="E696" s="310"/>
      <c r="F696" s="146">
        <f t="shared" si="40"/>
        <v>0</v>
      </c>
    </row>
    <row r="697" spans="1:6">
      <c r="A697" s="330" t="s">
        <v>265</v>
      </c>
      <c r="B697" s="759" t="s">
        <v>394</v>
      </c>
      <c r="C697" s="762"/>
      <c r="D697" s="151"/>
      <c r="E697" s="310"/>
      <c r="F697" s="146">
        <f t="shared" si="40"/>
        <v>0</v>
      </c>
    </row>
    <row r="698" spans="1:6" ht="13.5" thickBot="1">
      <c r="A698" s="330" t="s">
        <v>266</v>
      </c>
      <c r="B698" s="341" t="s">
        <v>395</v>
      </c>
      <c r="C698" s="762"/>
      <c r="D698" s="151"/>
      <c r="E698" s="310"/>
      <c r="F698" s="146">
        <f t="shared" si="40"/>
        <v>0</v>
      </c>
    </row>
    <row r="699" spans="1:6" ht="13.5" thickBot="1">
      <c r="A699" s="352" t="s">
        <v>267</v>
      </c>
      <c r="B699" s="290" t="s">
        <v>386</v>
      </c>
      <c r="C699" s="763">
        <f>SUM(C691:C698)</f>
        <v>0</v>
      </c>
      <c r="D699" s="763">
        <f>SUM(D691:D698)</f>
        <v>0</v>
      </c>
      <c r="E699" s="763">
        <f>SUM(E691:E698)</f>
        <v>0</v>
      </c>
      <c r="F699" s="860">
        <f>SUM(F691:F698)</f>
        <v>0</v>
      </c>
    </row>
    <row r="700" spans="1:6">
      <c r="A700" s="545"/>
      <c r="B700" s="41"/>
      <c r="C700" s="777"/>
      <c r="D700" s="779"/>
      <c r="E700" s="742"/>
      <c r="F700" s="626"/>
    </row>
    <row r="701" spans="1:6" ht="13.5" thickBot="1">
      <c r="A701" s="399" t="s">
        <v>268</v>
      </c>
      <c r="B701" s="923" t="s">
        <v>387</v>
      </c>
      <c r="C701" s="924">
        <f>C688+C699</f>
        <v>0</v>
      </c>
      <c r="D701" s="925">
        <f>D688+D699</f>
        <v>0</v>
      </c>
      <c r="E701" s="924">
        <f>E688+E699</f>
        <v>0</v>
      </c>
      <c r="F701" s="924">
        <f>F688+F699</f>
        <v>0</v>
      </c>
    </row>
    <row r="703" spans="1:6">
      <c r="A703" s="1016" t="s">
        <v>614</v>
      </c>
      <c r="B703" s="1016"/>
      <c r="C703" s="1016"/>
      <c r="D703" s="1016"/>
      <c r="E703" s="1016"/>
    </row>
    <row r="704" spans="1:6">
      <c r="A704" s="343"/>
      <c r="B704" s="343"/>
      <c r="C704" s="343"/>
      <c r="D704" s="343"/>
      <c r="E704" s="343"/>
    </row>
    <row r="705" spans="1:6" ht="14.25">
      <c r="A705" s="1094" t="s">
        <v>616</v>
      </c>
      <c r="B705" s="1095"/>
      <c r="C705" s="1095"/>
      <c r="D705" s="1095"/>
      <c r="E705" s="1095"/>
      <c r="F705" s="1095"/>
    </row>
    <row r="706" spans="1:6" ht="15.75">
      <c r="B706" s="18"/>
      <c r="C706" s="18"/>
      <c r="D706" s="18"/>
      <c r="E706" s="18"/>
    </row>
    <row r="707" spans="1:6" ht="15.75">
      <c r="B707" s="18" t="s">
        <v>15</v>
      </c>
      <c r="C707" s="18"/>
      <c r="D707" s="18"/>
      <c r="E707" s="18"/>
    </row>
    <row r="708" spans="1:6" ht="13.5" thickBot="1">
      <c r="B708" s="1"/>
      <c r="C708" s="1"/>
      <c r="D708" s="1"/>
      <c r="E708" s="19" t="s">
        <v>11</v>
      </c>
    </row>
    <row r="709" spans="1:6" ht="48.75" thickBot="1">
      <c r="A709" s="353" t="s">
        <v>224</v>
      </c>
      <c r="B709" s="550" t="s">
        <v>12</v>
      </c>
      <c r="C709" s="346" t="s">
        <v>520</v>
      </c>
      <c r="D709" s="347" t="s">
        <v>521</v>
      </c>
      <c r="E709" s="346" t="s">
        <v>518</v>
      </c>
      <c r="F709" s="347" t="s">
        <v>517</v>
      </c>
    </row>
    <row r="710" spans="1:6">
      <c r="A710" s="551" t="s">
        <v>225</v>
      </c>
      <c r="B710" s="552" t="s">
        <v>226</v>
      </c>
      <c r="C710" s="561" t="s">
        <v>227</v>
      </c>
      <c r="D710" s="562" t="s">
        <v>228</v>
      </c>
      <c r="E710" s="716" t="s">
        <v>248</v>
      </c>
      <c r="F710" s="717" t="s">
        <v>273</v>
      </c>
    </row>
    <row r="711" spans="1:6">
      <c r="A711" s="331" t="s">
        <v>229</v>
      </c>
      <c r="B711" s="338" t="s">
        <v>150</v>
      </c>
      <c r="C711" s="309"/>
      <c r="D711" s="146"/>
      <c r="E711" s="309"/>
      <c r="F711" s="129"/>
    </row>
    <row r="712" spans="1:6">
      <c r="A712" s="330" t="s">
        <v>230</v>
      </c>
      <c r="B712" s="188" t="s">
        <v>6</v>
      </c>
      <c r="C712" s="309">
        <f>C659+C605</f>
        <v>6875</v>
      </c>
      <c r="D712" s="309">
        <f>D659+D605</f>
        <v>0</v>
      </c>
      <c r="E712" s="309">
        <f>E659+E605</f>
        <v>0</v>
      </c>
      <c r="F712" s="146">
        <f>SUM(C712:E712)</f>
        <v>6875</v>
      </c>
    </row>
    <row r="713" spans="1:6">
      <c r="A713" s="330" t="s">
        <v>231</v>
      </c>
      <c r="B713" s="203" t="s">
        <v>7</v>
      </c>
      <c r="C713" s="309">
        <f t="shared" ref="C713:E716" si="41">C660+C606</f>
        <v>1598</v>
      </c>
      <c r="D713" s="309">
        <f t="shared" si="41"/>
        <v>0</v>
      </c>
      <c r="E713" s="309">
        <f t="shared" si="41"/>
        <v>0</v>
      </c>
      <c r="F713" s="146">
        <f>SUM(C713:E713)</f>
        <v>1598</v>
      </c>
    </row>
    <row r="714" spans="1:6">
      <c r="A714" s="330" t="s">
        <v>232</v>
      </c>
      <c r="B714" s="203" t="s">
        <v>8</v>
      </c>
      <c r="C714" s="309">
        <f t="shared" si="41"/>
        <v>22384</v>
      </c>
      <c r="D714" s="309">
        <f t="shared" si="41"/>
        <v>0</v>
      </c>
      <c r="E714" s="309">
        <f t="shared" si="41"/>
        <v>0</v>
      </c>
      <c r="F714" s="146">
        <f>SUM(C714:E714)</f>
        <v>22384</v>
      </c>
    </row>
    <row r="715" spans="1:6">
      <c r="A715" s="330" t="s">
        <v>233</v>
      </c>
      <c r="B715" s="203" t="s">
        <v>309</v>
      </c>
      <c r="C715" s="309">
        <f t="shared" si="41"/>
        <v>0</v>
      </c>
      <c r="D715" s="309">
        <f t="shared" si="41"/>
        <v>0</v>
      </c>
      <c r="E715" s="309">
        <f t="shared" si="41"/>
        <v>0</v>
      </c>
      <c r="F715" s="146">
        <f>SUM(C715:E715)</f>
        <v>0</v>
      </c>
    </row>
    <row r="716" spans="1:6">
      <c r="A716" s="330" t="s">
        <v>234</v>
      </c>
      <c r="B716" s="203" t="s">
        <v>308</v>
      </c>
      <c r="C716" s="309">
        <f t="shared" si="41"/>
        <v>0</v>
      </c>
      <c r="D716" s="309">
        <f t="shared" si="41"/>
        <v>0</v>
      </c>
      <c r="E716" s="309">
        <f t="shared" si="41"/>
        <v>0</v>
      </c>
      <c r="F716" s="146">
        <f>SUM(C716:E716)</f>
        <v>0</v>
      </c>
    </row>
    <row r="717" spans="1:6">
      <c r="A717" s="330" t="s">
        <v>235</v>
      </c>
      <c r="B717" s="203" t="s">
        <v>369</v>
      </c>
      <c r="C717" s="309">
        <f>C718+C719+C720+C721+C722+C723</f>
        <v>3600</v>
      </c>
      <c r="D717" s="309">
        <f>D718+D719+D720+D721+D722+D723</f>
        <v>0</v>
      </c>
      <c r="E717" s="309">
        <f>E718+E719+E720+E721+E722+E723</f>
        <v>0</v>
      </c>
      <c r="F717" s="146">
        <f>F718+F719+F720+F721+F722+F723</f>
        <v>3600</v>
      </c>
    </row>
    <row r="718" spans="1:6">
      <c r="A718" s="330" t="s">
        <v>236</v>
      </c>
      <c r="B718" s="203" t="s">
        <v>370</v>
      </c>
      <c r="C718" s="309">
        <f>C665+C611</f>
        <v>3450</v>
      </c>
      <c r="D718" s="309">
        <f>D665+D611</f>
        <v>0</v>
      </c>
      <c r="E718" s="309">
        <f>E665+E611</f>
        <v>0</v>
      </c>
      <c r="F718" s="146">
        <f>E718+D718+C718</f>
        <v>3450</v>
      </c>
    </row>
    <row r="719" spans="1:6">
      <c r="A719" s="330" t="s">
        <v>237</v>
      </c>
      <c r="B719" s="203" t="s">
        <v>371</v>
      </c>
      <c r="C719" s="309">
        <f t="shared" ref="C719:E724" si="42">C666+C612</f>
        <v>0</v>
      </c>
      <c r="D719" s="309">
        <f t="shared" si="42"/>
        <v>0</v>
      </c>
      <c r="E719" s="309">
        <f t="shared" si="42"/>
        <v>0</v>
      </c>
      <c r="F719" s="146">
        <f t="shared" ref="F719:F724" si="43">E719+D719+C719</f>
        <v>0</v>
      </c>
    </row>
    <row r="720" spans="1:6">
      <c r="A720" s="330" t="s">
        <v>238</v>
      </c>
      <c r="B720" s="203" t="s">
        <v>372</v>
      </c>
      <c r="C720" s="309">
        <f t="shared" si="42"/>
        <v>0</v>
      </c>
      <c r="D720" s="309">
        <f t="shared" si="42"/>
        <v>0</v>
      </c>
      <c r="E720" s="309">
        <f t="shared" si="42"/>
        <v>0</v>
      </c>
      <c r="F720" s="146">
        <f t="shared" si="43"/>
        <v>0</v>
      </c>
    </row>
    <row r="721" spans="1:6">
      <c r="A721" s="330" t="s">
        <v>239</v>
      </c>
      <c r="B721" s="339" t="s">
        <v>373</v>
      </c>
      <c r="C721" s="309">
        <v>150</v>
      </c>
      <c r="D721" s="309">
        <f t="shared" si="42"/>
        <v>0</v>
      </c>
      <c r="E721" s="309">
        <f t="shared" si="42"/>
        <v>0</v>
      </c>
      <c r="F721" s="146">
        <f t="shared" si="43"/>
        <v>150</v>
      </c>
    </row>
    <row r="722" spans="1:6">
      <c r="A722" s="330" t="s">
        <v>240</v>
      </c>
      <c r="B722" s="755" t="s">
        <v>388</v>
      </c>
      <c r="C722" s="309">
        <f t="shared" si="42"/>
        <v>0</v>
      </c>
      <c r="D722" s="309">
        <f t="shared" si="42"/>
        <v>0</v>
      </c>
      <c r="E722" s="309">
        <f t="shared" si="42"/>
        <v>0</v>
      </c>
      <c r="F722" s="146">
        <f t="shared" si="43"/>
        <v>0</v>
      </c>
    </row>
    <row r="723" spans="1:6">
      <c r="A723" s="330" t="s">
        <v>241</v>
      </c>
      <c r="B723" s="756" t="s">
        <v>381</v>
      </c>
      <c r="C723" s="309">
        <f t="shared" si="42"/>
        <v>0</v>
      </c>
      <c r="D723" s="309">
        <f t="shared" si="42"/>
        <v>0</v>
      </c>
      <c r="E723" s="309">
        <f t="shared" si="42"/>
        <v>0</v>
      </c>
      <c r="F723" s="146">
        <f t="shared" si="43"/>
        <v>0</v>
      </c>
    </row>
    <row r="724" spans="1:6" ht="13.5" thickBot="1">
      <c r="A724" s="330" t="s">
        <v>242</v>
      </c>
      <c r="B724" s="205" t="s">
        <v>146</v>
      </c>
      <c r="C724" s="309">
        <v>2889</v>
      </c>
      <c r="D724" s="309">
        <f t="shared" si="42"/>
        <v>0</v>
      </c>
      <c r="E724" s="309">
        <f t="shared" si="42"/>
        <v>0</v>
      </c>
      <c r="F724" s="308">
        <f t="shared" si="43"/>
        <v>2889</v>
      </c>
    </row>
    <row r="725" spans="1:6" ht="13.5" thickBot="1">
      <c r="A725" s="555" t="s">
        <v>243</v>
      </c>
      <c r="B725" s="556" t="s">
        <v>9</v>
      </c>
      <c r="C725" s="564">
        <f>C712+C713+C714+C715+C717+C724</f>
        <v>37346</v>
      </c>
      <c r="D725" s="564">
        <f>D712+D713+D714+D715+D717+D724</f>
        <v>0</v>
      </c>
      <c r="E725" s="564">
        <f>E712+E713+E714+E715+E717+E724</f>
        <v>0</v>
      </c>
      <c r="F725" s="565">
        <f>F712+F713+F714+F715+F717+F724</f>
        <v>37346</v>
      </c>
    </row>
    <row r="726" spans="1:6" ht="13.5" thickTop="1">
      <c r="A726" s="545"/>
      <c r="B726" s="338"/>
      <c r="C726" s="227"/>
      <c r="D726" s="227"/>
      <c r="E726" s="227"/>
      <c r="F726" s="154"/>
    </row>
    <row r="727" spans="1:6">
      <c r="A727" s="331" t="s">
        <v>244</v>
      </c>
      <c r="B727" s="340" t="s">
        <v>151</v>
      </c>
      <c r="C727" s="311"/>
      <c r="D727" s="149"/>
      <c r="E727" s="311"/>
      <c r="F727" s="195"/>
    </row>
    <row r="728" spans="1:6">
      <c r="A728" s="330" t="s">
        <v>245</v>
      </c>
      <c r="B728" s="203" t="s">
        <v>310</v>
      </c>
      <c r="C728" s="309">
        <v>890</v>
      </c>
      <c r="D728" s="309">
        <f t="shared" ref="D728:E729" si="44">D675+D621</f>
        <v>0</v>
      </c>
      <c r="E728" s="309">
        <f t="shared" si="44"/>
        <v>0</v>
      </c>
      <c r="F728" s="146">
        <f>SUM(C728:E728)</f>
        <v>890</v>
      </c>
    </row>
    <row r="729" spans="1:6">
      <c r="A729" s="330" t="s">
        <v>244</v>
      </c>
      <c r="B729" s="203" t="s">
        <v>311</v>
      </c>
      <c r="C729" s="309">
        <v>20000</v>
      </c>
      <c r="D729" s="309">
        <f t="shared" si="44"/>
        <v>0</v>
      </c>
      <c r="E729" s="309">
        <f t="shared" si="44"/>
        <v>0</v>
      </c>
      <c r="F729" s="146">
        <f>SUM(C729:E729)</f>
        <v>20000</v>
      </c>
    </row>
    <row r="730" spans="1:6">
      <c r="A730" s="330" t="s">
        <v>245</v>
      </c>
      <c r="B730" s="203" t="s">
        <v>147</v>
      </c>
      <c r="C730" s="309">
        <f>C731+C732+C733+C734+C735+C736+C737</f>
        <v>0</v>
      </c>
      <c r="D730" s="309">
        <f>D731+D732+D733+D734+D735+D736+D737</f>
        <v>0</v>
      </c>
      <c r="E730" s="309">
        <f>E731+E732+E733+E734+E735+E736+E737</f>
        <v>0</v>
      </c>
      <c r="F730" s="146">
        <f>F731+F732+F733+F734+F735+F736+F737</f>
        <v>0</v>
      </c>
    </row>
    <row r="731" spans="1:6">
      <c r="A731" s="330" t="s">
        <v>246</v>
      </c>
      <c r="B731" s="339" t="s">
        <v>374</v>
      </c>
      <c r="C731" s="309">
        <f>C678+C624</f>
        <v>0</v>
      </c>
      <c r="D731" s="309">
        <f>D678+D624</f>
        <v>0</v>
      </c>
      <c r="E731" s="309">
        <f>E678+E624</f>
        <v>0</v>
      </c>
      <c r="F731" s="146">
        <f>SUM(C731:E731)</f>
        <v>0</v>
      </c>
    </row>
    <row r="732" spans="1:6">
      <c r="A732" s="330" t="s">
        <v>247</v>
      </c>
      <c r="B732" s="339" t="s">
        <v>376</v>
      </c>
      <c r="C732" s="309">
        <f t="shared" ref="C732:E738" si="45">C679+C625</f>
        <v>0</v>
      </c>
      <c r="D732" s="309">
        <f t="shared" si="45"/>
        <v>0</v>
      </c>
      <c r="E732" s="309">
        <f t="shared" si="45"/>
        <v>0</v>
      </c>
      <c r="F732" s="146">
        <f t="shared" ref="F732:F738" si="46">SUM(C732:E732)</f>
        <v>0</v>
      </c>
    </row>
    <row r="733" spans="1:6">
      <c r="A733" s="330" t="s">
        <v>249</v>
      </c>
      <c r="B733" s="339" t="s">
        <v>375</v>
      </c>
      <c r="C733" s="309">
        <f t="shared" si="45"/>
        <v>0</v>
      </c>
      <c r="D733" s="309">
        <f t="shared" si="45"/>
        <v>0</v>
      </c>
      <c r="E733" s="309">
        <f t="shared" si="45"/>
        <v>0</v>
      </c>
      <c r="F733" s="146">
        <f t="shared" si="46"/>
        <v>0</v>
      </c>
    </row>
    <row r="734" spans="1:6">
      <c r="A734" s="330" t="s">
        <v>250</v>
      </c>
      <c r="B734" s="339" t="s">
        <v>377</v>
      </c>
      <c r="C734" s="309">
        <f t="shared" si="45"/>
        <v>0</v>
      </c>
      <c r="D734" s="309">
        <f t="shared" si="45"/>
        <v>0</v>
      </c>
      <c r="E734" s="309">
        <f t="shared" si="45"/>
        <v>0</v>
      </c>
      <c r="F734" s="146">
        <f t="shared" si="46"/>
        <v>0</v>
      </c>
    </row>
    <row r="735" spans="1:6">
      <c r="A735" s="330" t="s">
        <v>251</v>
      </c>
      <c r="B735" s="755" t="s">
        <v>378</v>
      </c>
      <c r="C735" s="309">
        <f t="shared" si="45"/>
        <v>0</v>
      </c>
      <c r="D735" s="309">
        <f t="shared" si="45"/>
        <v>0</v>
      </c>
      <c r="E735" s="309">
        <f t="shared" si="45"/>
        <v>0</v>
      </c>
      <c r="F735" s="146">
        <f t="shared" si="46"/>
        <v>0</v>
      </c>
    </row>
    <row r="736" spans="1:6">
      <c r="A736" s="330" t="s">
        <v>252</v>
      </c>
      <c r="B736" s="286" t="s">
        <v>379</v>
      </c>
      <c r="C736" s="309">
        <f t="shared" si="45"/>
        <v>0</v>
      </c>
      <c r="D736" s="309">
        <f t="shared" si="45"/>
        <v>0</v>
      </c>
      <c r="E736" s="309">
        <f t="shared" si="45"/>
        <v>0</v>
      </c>
      <c r="F736" s="146">
        <f t="shared" si="46"/>
        <v>0</v>
      </c>
    </row>
    <row r="737" spans="1:6">
      <c r="A737" s="330" t="s">
        <v>253</v>
      </c>
      <c r="B737" s="756" t="s">
        <v>396</v>
      </c>
      <c r="C737" s="309">
        <f t="shared" si="45"/>
        <v>0</v>
      </c>
      <c r="D737" s="309">
        <f t="shared" si="45"/>
        <v>0</v>
      </c>
      <c r="E737" s="309">
        <f t="shared" si="45"/>
        <v>0</v>
      </c>
      <c r="F737" s="146">
        <f t="shared" si="46"/>
        <v>0</v>
      </c>
    </row>
    <row r="738" spans="1:6">
      <c r="A738" s="330" t="s">
        <v>254</v>
      </c>
      <c r="B738" s="203" t="s">
        <v>382</v>
      </c>
      <c r="C738" s="309">
        <f t="shared" si="45"/>
        <v>0</v>
      </c>
      <c r="D738" s="309">
        <f t="shared" si="45"/>
        <v>0</v>
      </c>
      <c r="E738" s="309">
        <f t="shared" si="45"/>
        <v>0</v>
      </c>
      <c r="F738" s="146">
        <f t="shared" si="46"/>
        <v>0</v>
      </c>
    </row>
    <row r="739" spans="1:6" ht="13.5" thickBot="1">
      <c r="A739" s="330" t="s">
        <v>255</v>
      </c>
      <c r="B739" s="205" t="s">
        <v>149</v>
      </c>
      <c r="C739" s="310">
        <f>-C715</f>
        <v>0</v>
      </c>
      <c r="D739" s="310">
        <f>-D715</f>
        <v>0</v>
      </c>
      <c r="E739" s="310">
        <f>-E715</f>
        <v>0</v>
      </c>
      <c r="F739" s="151">
        <f>-F715</f>
        <v>0</v>
      </c>
    </row>
    <row r="740" spans="1:6" ht="13.5" thickBot="1">
      <c r="A740" s="555" t="s">
        <v>256</v>
      </c>
      <c r="B740" s="556" t="s">
        <v>10</v>
      </c>
      <c r="C740" s="564">
        <f>C728+C729+C730+C738+C739</f>
        <v>20890</v>
      </c>
      <c r="D740" s="564">
        <f>D728+D729+D730+D738+D739</f>
        <v>0</v>
      </c>
      <c r="E740" s="564">
        <f>E728+E729+E730+E738+E739</f>
        <v>0</v>
      </c>
      <c r="F740" s="565">
        <f>F728+F729+F730+F738+F739</f>
        <v>20890</v>
      </c>
    </row>
    <row r="741" spans="1:6" ht="27" thickTop="1" thickBot="1">
      <c r="A741" s="555" t="s">
        <v>257</v>
      </c>
      <c r="B741" s="560" t="s">
        <v>383</v>
      </c>
      <c r="C741" s="567">
        <f>C725+C740</f>
        <v>58236</v>
      </c>
      <c r="D741" s="567">
        <f>D725+D740</f>
        <v>0</v>
      </c>
      <c r="E741" s="567">
        <f>E725+E740</f>
        <v>0</v>
      </c>
      <c r="F741" s="568">
        <f>F725+F740</f>
        <v>58236</v>
      </c>
    </row>
    <row r="742" spans="1:6" ht="13.5" thickTop="1">
      <c r="A742" s="545"/>
      <c r="B742" s="771"/>
      <c r="C742" s="238"/>
      <c r="D742" s="238"/>
      <c r="E742" s="238"/>
      <c r="F742" s="244"/>
    </row>
    <row r="743" spans="1:6">
      <c r="A743" s="331" t="s">
        <v>305</v>
      </c>
      <c r="B743" s="431" t="s">
        <v>385</v>
      </c>
      <c r="C743" s="566"/>
      <c r="D743" s="149"/>
      <c r="E743" s="311"/>
      <c r="F743" s="195"/>
    </row>
    <row r="744" spans="1:6">
      <c r="A744" s="330" t="s">
        <v>259</v>
      </c>
      <c r="B744" s="204" t="s">
        <v>384</v>
      </c>
      <c r="C744" s="309">
        <f>C691+C637</f>
        <v>0</v>
      </c>
      <c r="D744" s="309">
        <f>D691+D637</f>
        <v>0</v>
      </c>
      <c r="E744" s="309">
        <f>E691+E637</f>
        <v>0</v>
      </c>
      <c r="F744" s="146">
        <f>SUM(C744:E744)</f>
        <v>0</v>
      </c>
    </row>
    <row r="745" spans="1:6">
      <c r="A745" s="330" t="s">
        <v>260</v>
      </c>
      <c r="B745" s="630" t="s">
        <v>389</v>
      </c>
      <c r="C745" s="309">
        <f t="shared" ref="C745:E751" si="47">C692+C638</f>
        <v>0</v>
      </c>
      <c r="D745" s="309">
        <f t="shared" si="47"/>
        <v>0</v>
      </c>
      <c r="E745" s="309">
        <f t="shared" si="47"/>
        <v>0</v>
      </c>
      <c r="F745" s="146">
        <f t="shared" ref="F745:F751" si="48">SUM(C745:E745)</f>
        <v>0</v>
      </c>
    </row>
    <row r="746" spans="1:6">
      <c r="A746" s="330" t="s">
        <v>261</v>
      </c>
      <c r="B746" s="630" t="s">
        <v>390</v>
      </c>
      <c r="C746" s="309">
        <v>26257</v>
      </c>
      <c r="D746" s="309">
        <f t="shared" si="47"/>
        <v>0</v>
      </c>
      <c r="E746" s="309">
        <f t="shared" si="47"/>
        <v>0</v>
      </c>
      <c r="F746" s="146">
        <f t="shared" si="48"/>
        <v>26257</v>
      </c>
    </row>
    <row r="747" spans="1:6">
      <c r="A747" s="330" t="s">
        <v>262</v>
      </c>
      <c r="B747" s="630" t="s">
        <v>391</v>
      </c>
      <c r="C747" s="309">
        <f t="shared" si="47"/>
        <v>0</v>
      </c>
      <c r="D747" s="309">
        <f t="shared" si="47"/>
        <v>0</v>
      </c>
      <c r="E747" s="309">
        <f t="shared" si="47"/>
        <v>0</v>
      </c>
      <c r="F747" s="146">
        <f t="shared" si="48"/>
        <v>0</v>
      </c>
    </row>
    <row r="748" spans="1:6">
      <c r="A748" s="330" t="s">
        <v>263</v>
      </c>
      <c r="B748" s="757" t="s">
        <v>392</v>
      </c>
      <c r="C748" s="309">
        <f t="shared" si="47"/>
        <v>0</v>
      </c>
      <c r="D748" s="309">
        <f t="shared" si="47"/>
        <v>0</v>
      </c>
      <c r="E748" s="309">
        <f t="shared" si="47"/>
        <v>0</v>
      </c>
      <c r="F748" s="146">
        <f t="shared" si="48"/>
        <v>0</v>
      </c>
    </row>
    <row r="749" spans="1:6">
      <c r="A749" s="330" t="s">
        <v>264</v>
      </c>
      <c r="B749" s="758" t="s">
        <v>393</v>
      </c>
      <c r="C749" s="309">
        <f t="shared" si="47"/>
        <v>0</v>
      </c>
      <c r="D749" s="309">
        <f t="shared" si="47"/>
        <v>0</v>
      </c>
      <c r="E749" s="309">
        <f t="shared" si="47"/>
        <v>0</v>
      </c>
      <c r="F749" s="146">
        <f t="shared" si="48"/>
        <v>0</v>
      </c>
    </row>
    <row r="750" spans="1:6">
      <c r="A750" s="330" t="s">
        <v>265</v>
      </c>
      <c r="B750" s="759" t="s">
        <v>394</v>
      </c>
      <c r="C750" s="309"/>
      <c r="D750" s="309">
        <f t="shared" si="47"/>
        <v>0</v>
      </c>
      <c r="E750" s="309">
        <f t="shared" si="47"/>
        <v>0</v>
      </c>
      <c r="F750" s="146">
        <f t="shared" si="48"/>
        <v>0</v>
      </c>
    </row>
    <row r="751" spans="1:6" ht="13.5" thickBot="1">
      <c r="A751" s="330" t="s">
        <v>266</v>
      </c>
      <c r="B751" s="341" t="s">
        <v>395</v>
      </c>
      <c r="C751" s="309">
        <f t="shared" si="47"/>
        <v>0</v>
      </c>
      <c r="D751" s="309">
        <f t="shared" si="47"/>
        <v>0</v>
      </c>
      <c r="E751" s="309">
        <f t="shared" si="47"/>
        <v>0</v>
      </c>
      <c r="F751" s="146">
        <f t="shared" si="48"/>
        <v>0</v>
      </c>
    </row>
    <row r="752" spans="1:6" ht="13.5" thickBot="1">
      <c r="A752" s="352" t="s">
        <v>267</v>
      </c>
      <c r="B752" s="290" t="s">
        <v>386</v>
      </c>
      <c r="C752" s="763">
        <f>SUM(C744:C751)</f>
        <v>26257</v>
      </c>
      <c r="D752" s="763">
        <f>SUM(D744:D751)</f>
        <v>0</v>
      </c>
      <c r="E752" s="763">
        <f>SUM(E744:E751)</f>
        <v>0</v>
      </c>
      <c r="F752" s="860">
        <f>SUM(F744:F751)</f>
        <v>26257</v>
      </c>
    </row>
    <row r="753" spans="1:6">
      <c r="A753" s="545"/>
      <c r="B753" s="41"/>
      <c r="C753" s="777"/>
      <c r="D753" s="779"/>
      <c r="E753" s="742"/>
      <c r="F753" s="626"/>
    </row>
    <row r="754" spans="1:6" ht="13.5" thickBot="1">
      <c r="A754" s="399" t="s">
        <v>268</v>
      </c>
      <c r="B754" s="923" t="s">
        <v>387</v>
      </c>
      <c r="C754" s="924">
        <f>C741+C752</f>
        <v>84493</v>
      </c>
      <c r="D754" s="925">
        <f>D741+D752</f>
        <v>0</v>
      </c>
      <c r="E754" s="924">
        <f>E741+E752</f>
        <v>0</v>
      </c>
      <c r="F754" s="924">
        <f>F741+F752</f>
        <v>84493</v>
      </c>
    </row>
  </sheetData>
  <mergeCells count="41">
    <mergeCell ref="A382:F382"/>
    <mergeCell ref="A434:E434"/>
    <mergeCell ref="A703:E703"/>
    <mergeCell ref="A705:F705"/>
    <mergeCell ref="A596:E596"/>
    <mergeCell ref="A598:F598"/>
    <mergeCell ref="A649:F649"/>
    <mergeCell ref="A650:E650"/>
    <mergeCell ref="A652:F652"/>
    <mergeCell ref="A4:F4"/>
    <mergeCell ref="A436:F436"/>
    <mergeCell ref="A595:F595"/>
    <mergeCell ref="A1:F1"/>
    <mergeCell ref="A55:F55"/>
    <mergeCell ref="A109:F109"/>
    <mergeCell ref="A163:F163"/>
    <mergeCell ref="A544:F544"/>
    <mergeCell ref="A541:F541"/>
    <mergeCell ref="A488:E488"/>
    <mergeCell ref="A379:F379"/>
    <mergeCell ref="A433:F433"/>
    <mergeCell ref="A542:E542"/>
    <mergeCell ref="A325:F325"/>
    <mergeCell ref="A328:F328"/>
    <mergeCell ref="A380:E380"/>
    <mergeCell ref="A326:E326"/>
    <mergeCell ref="A487:F487"/>
    <mergeCell ref="A490:F490"/>
    <mergeCell ref="A2:E2"/>
    <mergeCell ref="A220:F220"/>
    <mergeCell ref="A272:E272"/>
    <mergeCell ref="A217:F217"/>
    <mergeCell ref="A271:F271"/>
    <mergeCell ref="A56:E56"/>
    <mergeCell ref="A58:F58"/>
    <mergeCell ref="A110:E110"/>
    <mergeCell ref="A112:F112"/>
    <mergeCell ref="A164:E164"/>
    <mergeCell ref="A166:F166"/>
    <mergeCell ref="A218:E218"/>
    <mergeCell ref="A274:F274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F53"/>
  <sheetViews>
    <sheetView workbookViewId="0">
      <selection sqref="A1:E1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0.85546875" customWidth="1"/>
    <col min="6" max="6" width="12" customWidth="1"/>
  </cols>
  <sheetData>
    <row r="1" spans="1:6">
      <c r="A1" s="1016" t="s">
        <v>674</v>
      </c>
      <c r="B1" s="1016"/>
      <c r="C1" s="1016"/>
      <c r="D1" s="1016"/>
      <c r="E1" s="1016"/>
    </row>
    <row r="2" spans="1:6">
      <c r="A2" s="343"/>
      <c r="B2" s="343"/>
      <c r="C2" s="343"/>
      <c r="D2" s="343"/>
      <c r="E2" s="343"/>
    </row>
    <row r="3" spans="1:6" ht="15.75">
      <c r="B3" s="1036" t="s">
        <v>617</v>
      </c>
      <c r="C3" s="1036"/>
      <c r="D3" s="1036"/>
      <c r="E3" s="1036"/>
      <c r="F3" s="1040"/>
    </row>
    <row r="4" spans="1:6" ht="13.5" thickBot="1">
      <c r="B4" s="1"/>
      <c r="C4" s="1"/>
      <c r="D4" s="1"/>
      <c r="E4" s="19"/>
      <c r="F4" s="19" t="s">
        <v>4</v>
      </c>
    </row>
    <row r="5" spans="1:6" ht="42" customHeight="1" thickBot="1">
      <c r="A5" s="350" t="s">
        <v>224</v>
      </c>
      <c r="B5" s="277" t="s">
        <v>20</v>
      </c>
      <c r="C5" s="346" t="s">
        <v>520</v>
      </c>
      <c r="D5" s="347" t="s">
        <v>521</v>
      </c>
      <c r="E5" s="346" t="s">
        <v>518</v>
      </c>
      <c r="F5" s="347" t="s">
        <v>517</v>
      </c>
    </row>
    <row r="6" spans="1:6" ht="13.5" thickBot="1">
      <c r="A6" s="481" t="s">
        <v>225</v>
      </c>
      <c r="B6" s="609" t="s">
        <v>226</v>
      </c>
      <c r="C6" s="610" t="s">
        <v>227</v>
      </c>
      <c r="D6" s="611" t="s">
        <v>228</v>
      </c>
      <c r="E6" s="611" t="s">
        <v>248</v>
      </c>
      <c r="F6" s="612" t="s">
        <v>273</v>
      </c>
    </row>
    <row r="7" spans="1:6" ht="13.5" thickBot="1">
      <c r="A7" s="481" t="s">
        <v>229</v>
      </c>
      <c r="B7" s="257" t="s">
        <v>594</v>
      </c>
      <c r="C7" s="66">
        <f>C8+C9+C16+C21</f>
        <v>49073</v>
      </c>
      <c r="D7" s="66">
        <f>D8+D9+D16</f>
        <v>0</v>
      </c>
      <c r="E7" s="66">
        <f>E8+E9+E16</f>
        <v>0</v>
      </c>
      <c r="F7" s="118">
        <f t="shared" ref="F7:F26" si="0">SUM(C7:E7)</f>
        <v>49073</v>
      </c>
    </row>
    <row r="8" spans="1:6" ht="13.5" thickBot="1">
      <c r="A8" s="481" t="s">
        <v>230</v>
      </c>
      <c r="B8" s="258" t="s">
        <v>202</v>
      </c>
      <c r="C8" s="32">
        <f>'10.m.bev.ei'!D9</f>
        <v>1386</v>
      </c>
      <c r="D8" s="613"/>
      <c r="E8" s="613"/>
      <c r="F8" s="859">
        <f t="shared" si="0"/>
        <v>1386</v>
      </c>
    </row>
    <row r="9" spans="1:6" ht="13.5" thickBot="1">
      <c r="A9" s="481" t="s">
        <v>231</v>
      </c>
      <c r="B9" s="259" t="s">
        <v>438</v>
      </c>
      <c r="C9" s="264">
        <f>SUM(C10:C15)</f>
        <v>1837</v>
      </c>
      <c r="D9" s="264">
        <f>SUM(D10:D15)</f>
        <v>0</v>
      </c>
      <c r="E9" s="264">
        <f>SUM(E10:E15)</f>
        <v>0</v>
      </c>
      <c r="F9" s="860">
        <f>F10+F11+F12+F13+F14+F15</f>
        <v>1837</v>
      </c>
    </row>
    <row r="10" spans="1:6">
      <c r="A10" s="615" t="s">
        <v>232</v>
      </c>
      <c r="B10" s="810" t="s">
        <v>417</v>
      </c>
      <c r="C10" s="549"/>
      <c r="D10" s="396"/>
      <c r="E10" s="396"/>
      <c r="F10" s="265">
        <f t="shared" si="0"/>
        <v>0</v>
      </c>
    </row>
    <row r="11" spans="1:6">
      <c r="A11" s="175" t="s">
        <v>233</v>
      </c>
      <c r="B11" s="811" t="s">
        <v>418</v>
      </c>
      <c r="C11" s="809"/>
      <c r="D11" s="803"/>
      <c r="E11" s="803"/>
      <c r="F11" s="265">
        <f t="shared" si="0"/>
        <v>0</v>
      </c>
    </row>
    <row r="12" spans="1:6">
      <c r="A12" s="175" t="s">
        <v>234</v>
      </c>
      <c r="B12" s="260" t="s">
        <v>419</v>
      </c>
      <c r="C12" s="809">
        <f>'10.m.bev.ei'!D13</f>
        <v>752</v>
      </c>
      <c r="D12" s="803"/>
      <c r="E12" s="803"/>
      <c r="F12" s="265">
        <f t="shared" si="0"/>
        <v>752</v>
      </c>
    </row>
    <row r="13" spans="1:6">
      <c r="A13" s="792" t="s">
        <v>235</v>
      </c>
      <c r="B13" s="808" t="s">
        <v>420</v>
      </c>
      <c r="C13" s="809">
        <f>'10.m.bev.ei'!D14</f>
        <v>1085</v>
      </c>
      <c r="D13" s="210"/>
      <c r="E13" s="210"/>
      <c r="F13" s="265">
        <f t="shared" si="0"/>
        <v>1085</v>
      </c>
    </row>
    <row r="14" spans="1:6">
      <c r="A14" s="175" t="s">
        <v>236</v>
      </c>
      <c r="B14" s="260" t="s">
        <v>421</v>
      </c>
      <c r="C14" s="809">
        <f>'10.m.bev.ei'!D15</f>
        <v>0</v>
      </c>
      <c r="D14" s="30"/>
      <c r="E14" s="30"/>
      <c r="F14" s="265">
        <f t="shared" si="0"/>
        <v>0</v>
      </c>
    </row>
    <row r="15" spans="1:6" ht="13.5" thickBot="1">
      <c r="A15" s="616" t="s">
        <v>237</v>
      </c>
      <c r="B15" s="261" t="s">
        <v>422</v>
      </c>
      <c r="C15" s="10"/>
      <c r="D15" s="214"/>
      <c r="E15" s="214"/>
      <c r="F15" s="265">
        <f t="shared" si="0"/>
        <v>0</v>
      </c>
    </row>
    <row r="16" spans="1:6" ht="13.5" thickBot="1">
      <c r="A16" s="481" t="s">
        <v>238</v>
      </c>
      <c r="B16" s="257" t="s">
        <v>203</v>
      </c>
      <c r="C16" s="617">
        <f>C17</f>
        <v>45850</v>
      </c>
      <c r="D16" s="617">
        <f>D17+D22+D23+D24+D25+D26</f>
        <v>0</v>
      </c>
      <c r="E16" s="617">
        <f>E17+E22+E23+E24++E25+E26</f>
        <v>0</v>
      </c>
      <c r="F16" s="617">
        <f>F17</f>
        <v>45850</v>
      </c>
    </row>
    <row r="17" spans="1:6">
      <c r="A17" s="615" t="s">
        <v>239</v>
      </c>
      <c r="B17" s="814" t="s">
        <v>439</v>
      </c>
      <c r="C17" s="21">
        <f>C18+C19+C20</f>
        <v>45850</v>
      </c>
      <c r="D17" s="21">
        <f>D18+D19+D20</f>
        <v>0</v>
      </c>
      <c r="E17" s="21">
        <f>E18+E19+E20</f>
        <v>0</v>
      </c>
      <c r="F17" s="21">
        <f>F18+F19+F20</f>
        <v>45850</v>
      </c>
    </row>
    <row r="18" spans="1:6">
      <c r="A18" s="792" t="s">
        <v>240</v>
      </c>
      <c r="B18" s="831" t="s">
        <v>470</v>
      </c>
      <c r="C18" s="21">
        <f>'10.m.bev.ei'!D19</f>
        <v>44184</v>
      </c>
      <c r="D18" s="830"/>
      <c r="E18" s="109"/>
      <c r="F18" s="115">
        <f>SUM(C18:E18)</f>
        <v>44184</v>
      </c>
    </row>
    <row r="19" spans="1:6">
      <c r="A19" s="792" t="s">
        <v>241</v>
      </c>
      <c r="B19" s="832" t="s">
        <v>472</v>
      </c>
      <c r="C19" s="21">
        <f>'10.m.bev.ei'!D20</f>
        <v>1666</v>
      </c>
      <c r="D19" s="219"/>
      <c r="E19" s="110"/>
      <c r="F19" s="115">
        <f>SUM(C19:E19)</f>
        <v>1666</v>
      </c>
    </row>
    <row r="20" spans="1:6" ht="13.5" thickBot="1">
      <c r="A20" s="174" t="s">
        <v>242</v>
      </c>
      <c r="B20" s="1011" t="s">
        <v>473</v>
      </c>
      <c r="C20" s="25">
        <f>'10.m.bev.ei'!D21</f>
        <v>0</v>
      </c>
      <c r="D20" s="629"/>
      <c r="E20" s="826"/>
      <c r="F20" s="117">
        <f>SUM(C20:E20)</f>
        <v>0</v>
      </c>
    </row>
    <row r="21" spans="1:6" s="15" customFormat="1" ht="13.5" thickBot="1">
      <c r="A21" s="481" t="s">
        <v>243</v>
      </c>
      <c r="B21" s="1012" t="s">
        <v>196</v>
      </c>
      <c r="C21" s="108">
        <f>'10.m.bev.ei'!D22</f>
        <v>0</v>
      </c>
      <c r="D21" s="1013"/>
      <c r="E21" s="1013"/>
      <c r="F21" s="828">
        <f>SUM(C21:E21)</f>
        <v>0</v>
      </c>
    </row>
    <row r="22" spans="1:6">
      <c r="A22" s="792" t="s">
        <v>244</v>
      </c>
      <c r="B22" s="622" t="s">
        <v>440</v>
      </c>
      <c r="C22" s="21">
        <f>'10.m.bev.ei'!D23</f>
        <v>0</v>
      </c>
      <c r="D22" s="210"/>
      <c r="E22" s="270"/>
      <c r="F22" s="115">
        <f t="shared" si="0"/>
        <v>0</v>
      </c>
    </row>
    <row r="23" spans="1:6">
      <c r="A23" s="792" t="s">
        <v>245</v>
      </c>
      <c r="B23" s="815" t="s">
        <v>441</v>
      </c>
      <c r="C23" s="21">
        <f>'10.m.bev.ei'!D24</f>
        <v>0</v>
      </c>
      <c r="D23" s="30"/>
      <c r="E23" s="212"/>
      <c r="F23" s="115">
        <f t="shared" si="0"/>
        <v>0</v>
      </c>
    </row>
    <row r="24" spans="1:6" ht="13.5" customHeight="1">
      <c r="A24" s="792" t="s">
        <v>246</v>
      </c>
      <c r="B24" s="262" t="s">
        <v>442</v>
      </c>
      <c r="C24" s="21"/>
      <c r="D24" s="212"/>
      <c r="E24" s="212"/>
      <c r="F24" s="115">
        <f t="shared" si="0"/>
        <v>0</v>
      </c>
    </row>
    <row r="25" spans="1:6" ht="13.5" customHeight="1">
      <c r="A25" s="792" t="s">
        <v>247</v>
      </c>
      <c r="B25" s="816" t="s">
        <v>443</v>
      </c>
      <c r="C25" s="21"/>
      <c r="D25" s="212"/>
      <c r="E25" s="212"/>
      <c r="F25" s="115">
        <f t="shared" si="0"/>
        <v>0</v>
      </c>
    </row>
    <row r="26" spans="1:6" ht="15" customHeight="1" thickBot="1">
      <c r="A26" s="792" t="s">
        <v>249</v>
      </c>
      <c r="B26" s="262" t="s">
        <v>444</v>
      </c>
      <c r="C26" s="926">
        <f>'10.m.bev.ei'!D27</f>
        <v>0</v>
      </c>
      <c r="D26" s="927"/>
      <c r="E26" s="927"/>
      <c r="F26" s="928">
        <f t="shared" si="0"/>
        <v>0</v>
      </c>
    </row>
    <row r="27" spans="1:6" ht="6.75" customHeight="1" thickBot="1">
      <c r="A27" s="481"/>
      <c r="B27" s="263"/>
      <c r="C27" s="25"/>
      <c r="D27" s="210"/>
      <c r="E27" s="210"/>
      <c r="F27" s="117"/>
    </row>
    <row r="28" spans="1:6" ht="13.5" thickBot="1">
      <c r="A28" s="481" t="s">
        <v>250</v>
      </c>
      <c r="B28" s="222" t="s">
        <v>527</v>
      </c>
      <c r="C28" s="153">
        <f>C29+C34+C37</f>
        <v>0</v>
      </c>
      <c r="D28" s="851">
        <f>D29+D34+D37</f>
        <v>0</v>
      </c>
      <c r="E28" s="108">
        <v>0</v>
      </c>
      <c r="F28" s="828">
        <v>0</v>
      </c>
    </row>
    <row r="29" spans="1:6">
      <c r="A29" s="615" t="s">
        <v>251</v>
      </c>
      <c r="B29" s="134" t="s">
        <v>446</v>
      </c>
      <c r="C29" s="240">
        <f>C30+C32+C33+C31</f>
        <v>0</v>
      </c>
      <c r="D29" s="619">
        <f>D30+D32+D33+D31</f>
        <v>0</v>
      </c>
      <c r="E29" s="618">
        <v>0</v>
      </c>
      <c r="F29" s="618">
        <f>F30+F32+F33+F31</f>
        <v>0</v>
      </c>
    </row>
    <row r="30" spans="1:6">
      <c r="A30" s="175" t="s">
        <v>252</v>
      </c>
      <c r="B30" s="131" t="s">
        <v>198</v>
      </c>
      <c r="C30" s="177">
        <f>'19. intézményi bev'!F29</f>
        <v>0</v>
      </c>
      <c r="D30" s="380">
        <v>0</v>
      </c>
      <c r="E30" s="177">
        <v>0</v>
      </c>
      <c r="F30" s="380">
        <f>SUM(C30:E30)</f>
        <v>0</v>
      </c>
    </row>
    <row r="31" spans="1:6">
      <c r="A31" s="175" t="s">
        <v>253</v>
      </c>
      <c r="B31" s="250" t="s">
        <v>447</v>
      </c>
      <c r="C31" s="149">
        <f>'10.m.bev.ei'!D32</f>
        <v>0</v>
      </c>
      <c r="D31" s="142"/>
      <c r="E31" s="149"/>
      <c r="F31" s="380">
        <f t="shared" ref="F31:F39" si="1">SUM(C31:E31)</f>
        <v>0</v>
      </c>
    </row>
    <row r="32" spans="1:6" ht="24" customHeight="1">
      <c r="A32" s="175" t="s">
        <v>254</v>
      </c>
      <c r="B32" s="621" t="s">
        <v>448</v>
      </c>
      <c r="C32" s="146">
        <v>0</v>
      </c>
      <c r="D32" s="140">
        <v>0</v>
      </c>
      <c r="E32" s="146"/>
      <c r="F32" s="380">
        <f t="shared" si="1"/>
        <v>0</v>
      </c>
    </row>
    <row r="33" spans="1:6">
      <c r="A33" s="175" t="s">
        <v>255</v>
      </c>
      <c r="B33" s="250" t="s">
        <v>449</v>
      </c>
      <c r="C33" s="154">
        <f>'19. intézményi bev'!F32</f>
        <v>0</v>
      </c>
      <c r="D33" s="145">
        <f>'10.m.bev.ei'!D34</f>
        <v>0</v>
      </c>
      <c r="E33" s="154"/>
      <c r="F33" s="380">
        <f t="shared" si="1"/>
        <v>0</v>
      </c>
    </row>
    <row r="34" spans="1:6">
      <c r="A34" s="175" t="s">
        <v>256</v>
      </c>
      <c r="B34" s="819" t="s">
        <v>452</v>
      </c>
      <c r="C34" s="157">
        <f>C35+C36+C37+C38+C39+C40</f>
        <v>0</v>
      </c>
      <c r="D34" s="852">
        <f>D35+D36+D37+D38+D39+D40</f>
        <v>0</v>
      </c>
      <c r="E34" s="157">
        <f>E35+E36+E37+E38+E39+E40</f>
        <v>0</v>
      </c>
      <c r="F34" s="157">
        <f>F35+F36+F37+F38+F39+F40</f>
        <v>0</v>
      </c>
    </row>
    <row r="35" spans="1:6">
      <c r="A35" s="175" t="s">
        <v>257</v>
      </c>
      <c r="B35" s="622" t="s">
        <v>450</v>
      </c>
      <c r="C35" s="154"/>
      <c r="D35" s="145"/>
      <c r="E35" s="154"/>
      <c r="F35" s="380">
        <f t="shared" si="1"/>
        <v>0</v>
      </c>
    </row>
    <row r="36" spans="1:6">
      <c r="A36" s="175" t="s">
        <v>258</v>
      </c>
      <c r="B36" s="818" t="s">
        <v>451</v>
      </c>
      <c r="C36" s="623">
        <f>'20-21.m.kp.fejl.tám.bev'!C34</f>
        <v>0</v>
      </c>
      <c r="D36" s="853"/>
      <c r="E36" s="623"/>
      <c r="F36" s="380">
        <f t="shared" si="1"/>
        <v>0</v>
      </c>
    </row>
    <row r="37" spans="1:6">
      <c r="A37" s="175" t="s">
        <v>259</v>
      </c>
      <c r="B37" s="820" t="s">
        <v>453</v>
      </c>
      <c r="C37" s="624"/>
      <c r="D37" s="854"/>
      <c r="E37" s="624"/>
      <c r="F37" s="380">
        <f t="shared" si="1"/>
        <v>0</v>
      </c>
    </row>
    <row r="38" spans="1:6">
      <c r="A38" s="175" t="s">
        <v>260</v>
      </c>
      <c r="B38" s="131" t="s">
        <v>454</v>
      </c>
      <c r="C38" s="177"/>
      <c r="D38" s="226">
        <f>'22-23.m.felh bev'!F18</f>
        <v>0</v>
      </c>
      <c r="E38" s="176"/>
      <c r="F38" s="380">
        <f t="shared" si="1"/>
        <v>0</v>
      </c>
    </row>
    <row r="39" spans="1:6">
      <c r="A39" s="175" t="s">
        <v>261</v>
      </c>
      <c r="B39" s="820" t="s">
        <v>455</v>
      </c>
      <c r="C39" s="177"/>
      <c r="D39" s="235">
        <f>'10.m.bev.ei'!D40</f>
        <v>0</v>
      </c>
      <c r="E39" s="242"/>
      <c r="F39" s="380">
        <f t="shared" si="1"/>
        <v>0</v>
      </c>
    </row>
    <row r="40" spans="1:6" ht="13.5" thickBot="1">
      <c r="A40" s="175" t="s">
        <v>262</v>
      </c>
      <c r="B40" s="131" t="s">
        <v>456</v>
      </c>
      <c r="C40" s="656">
        <f>'22-23.m.felh bev'!E32</f>
        <v>0</v>
      </c>
      <c r="D40" s="855"/>
      <c r="E40" s="656"/>
      <c r="F40" s="380">
        <f>SUM(C40:E40)</f>
        <v>0</v>
      </c>
    </row>
    <row r="41" spans="1:6" ht="27.75" customHeight="1" thickBot="1">
      <c r="A41" s="481" t="s">
        <v>263</v>
      </c>
      <c r="B41" s="136" t="s">
        <v>457</v>
      </c>
      <c r="C41" s="625">
        <f>C7+C28</f>
        <v>49073</v>
      </c>
      <c r="D41" s="625">
        <f>D7+D28</f>
        <v>0</v>
      </c>
      <c r="E41" s="625">
        <f>E7+E28</f>
        <v>0</v>
      </c>
      <c r="F41" s="625">
        <f>F7+F28</f>
        <v>49073</v>
      </c>
    </row>
    <row r="42" spans="1:6" ht="7.5" customHeight="1" thickBot="1">
      <c r="A42" s="481"/>
      <c r="B42" s="132"/>
      <c r="C42" s="25"/>
      <c r="D42" s="269"/>
      <c r="E42" s="269"/>
      <c r="F42" s="117"/>
    </row>
    <row r="43" spans="1:6" ht="13.5" thickBot="1">
      <c r="A43" s="481" t="s">
        <v>264</v>
      </c>
      <c r="B43" s="133" t="s">
        <v>458</v>
      </c>
      <c r="C43" s="271"/>
      <c r="D43" s="271"/>
      <c r="E43" s="271"/>
      <c r="F43" s="271"/>
    </row>
    <row r="44" spans="1:6" ht="12.75" customHeight="1">
      <c r="A44" s="615" t="s">
        <v>265</v>
      </c>
      <c r="B44" s="251" t="s">
        <v>200</v>
      </c>
      <c r="C44" s="270"/>
      <c r="D44" s="220"/>
      <c r="E44" s="220"/>
      <c r="F44" s="268"/>
    </row>
    <row r="45" spans="1:6" ht="15.75" customHeight="1">
      <c r="A45" s="175" t="s">
        <v>266</v>
      </c>
      <c r="B45" s="543" t="s">
        <v>460</v>
      </c>
      <c r="C45" s="110">
        <v>15420</v>
      </c>
      <c r="D45" s="219">
        <v>0</v>
      </c>
      <c r="E45" s="219"/>
      <c r="F45" s="821">
        <f>C45+D45+E45</f>
        <v>15420</v>
      </c>
    </row>
    <row r="46" spans="1:6" ht="14.25" customHeight="1">
      <c r="A46" s="175" t="s">
        <v>267</v>
      </c>
      <c r="B46" s="543" t="s">
        <v>461</v>
      </c>
      <c r="C46" s="110">
        <v>20000</v>
      </c>
      <c r="D46" s="219"/>
      <c r="E46" s="219"/>
      <c r="F46" s="821">
        <f>C46+D46+E46</f>
        <v>20000</v>
      </c>
    </row>
    <row r="47" spans="1:6" ht="15" customHeight="1">
      <c r="A47" s="175" t="s">
        <v>268</v>
      </c>
      <c r="B47" s="543" t="s">
        <v>459</v>
      </c>
      <c r="C47" s="110"/>
      <c r="D47" s="219"/>
      <c r="E47" s="219"/>
      <c r="F47" s="821">
        <f>SUM(C47:E47)</f>
        <v>0</v>
      </c>
    </row>
    <row r="48" spans="1:6">
      <c r="A48" s="175" t="s">
        <v>269</v>
      </c>
      <c r="B48" s="757" t="s">
        <v>465</v>
      </c>
      <c r="C48" s="110"/>
      <c r="D48" s="219"/>
      <c r="E48" s="219"/>
      <c r="F48" s="821"/>
    </row>
    <row r="49" spans="1:6">
      <c r="A49" s="175" t="s">
        <v>270</v>
      </c>
      <c r="B49" s="758" t="s">
        <v>464</v>
      </c>
      <c r="C49" s="110"/>
      <c r="D49" s="219"/>
      <c r="E49" s="219"/>
      <c r="F49" s="821"/>
    </row>
    <row r="50" spans="1:6">
      <c r="A50" s="175" t="s">
        <v>271</v>
      </c>
      <c r="B50" s="759" t="s">
        <v>462</v>
      </c>
      <c r="C50" s="110"/>
      <c r="D50" s="219"/>
      <c r="E50" s="219"/>
      <c r="F50" s="821">
        <f>SUM(C50:E50)</f>
        <v>0</v>
      </c>
    </row>
    <row r="51" spans="1:6" ht="13.5" thickBot="1">
      <c r="A51" s="175" t="s">
        <v>272</v>
      </c>
      <c r="B51" s="825" t="s">
        <v>463</v>
      </c>
      <c r="C51" s="826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D51" s="629"/>
      <c r="E51" s="629"/>
      <c r="F51" s="827">
        <f>SUM(C51:E51)</f>
        <v>0</v>
      </c>
    </row>
    <row r="52" spans="1:6" ht="13.5" thickBot="1">
      <c r="A52" s="650" t="s">
        <v>278</v>
      </c>
      <c r="B52" s="817" t="s">
        <v>467</v>
      </c>
      <c r="C52" s="108">
        <f>SUM(C44:C51)</f>
        <v>35420</v>
      </c>
      <c r="D52" s="108">
        <f>SUM(D44:D51)</f>
        <v>0</v>
      </c>
      <c r="E52" s="108">
        <f>SUM(E44:E51)</f>
        <v>0</v>
      </c>
      <c r="F52" s="828">
        <f>SUM(F44:F51)</f>
        <v>35420</v>
      </c>
    </row>
    <row r="53" spans="1:6" ht="13.5" thickBot="1">
      <c r="A53" s="481" t="s">
        <v>267</v>
      </c>
      <c r="B53" s="822" t="s">
        <v>466</v>
      </c>
      <c r="C53" s="823">
        <f>C41+C52</f>
        <v>84493</v>
      </c>
      <c r="D53" s="823">
        <f>D41+D52</f>
        <v>0</v>
      </c>
      <c r="E53" s="823">
        <f>E41+E52</f>
        <v>0</v>
      </c>
      <c r="F53" s="824">
        <f>F41+F52</f>
        <v>84493</v>
      </c>
    </row>
  </sheetData>
  <mergeCells count="2">
    <mergeCell ref="A1:E1"/>
    <mergeCell ref="B3:F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61"/>
  <sheetViews>
    <sheetView workbookViewId="0">
      <selection sqref="A1:E1"/>
    </sheetView>
  </sheetViews>
  <sheetFormatPr defaultRowHeight="12.75"/>
  <cols>
    <col min="1" max="1" width="5.42578125" customWidth="1"/>
    <col min="2" max="2" width="37.140625" customWidth="1"/>
    <col min="3" max="3" width="11.85546875" customWidth="1"/>
    <col min="4" max="4" width="10.5703125" customWidth="1"/>
    <col min="5" max="5" width="10.140625" customWidth="1"/>
    <col min="6" max="6" width="10.5703125" customWidth="1"/>
  </cols>
  <sheetData>
    <row r="1" spans="1:6">
      <c r="A1" s="1016" t="s">
        <v>675</v>
      </c>
      <c r="B1" s="1016"/>
      <c r="C1" s="1016"/>
      <c r="D1" s="1016"/>
      <c r="E1" s="1016"/>
    </row>
    <row r="2" spans="1:6">
      <c r="A2" s="343"/>
      <c r="B2" s="343"/>
      <c r="C2" s="343"/>
      <c r="D2" s="343"/>
      <c r="E2" s="343"/>
    </row>
    <row r="3" spans="1:6" ht="14.25">
      <c r="A3" s="1094" t="s">
        <v>618</v>
      </c>
      <c r="B3" s="1095"/>
      <c r="C3" s="1095"/>
      <c r="D3" s="1095"/>
      <c r="E3" s="1095"/>
      <c r="F3" s="1095"/>
    </row>
    <row r="4" spans="1:6" ht="11.25" customHeight="1">
      <c r="B4" s="18"/>
      <c r="C4" s="18"/>
      <c r="D4" s="18"/>
      <c r="E4" s="18"/>
      <c r="F4" s="160"/>
    </row>
    <row r="5" spans="1:6" ht="13.5" thickBot="1">
      <c r="B5" s="34" t="s">
        <v>582</v>
      </c>
      <c r="C5" s="1"/>
      <c r="D5" s="1"/>
      <c r="E5" s="19"/>
      <c r="F5" s="19" t="s">
        <v>4</v>
      </c>
    </row>
    <row r="6" spans="1:6" ht="48" customHeight="1" thickBot="1">
      <c r="A6" s="350" t="s">
        <v>224</v>
      </c>
      <c r="B6" s="277" t="s">
        <v>20</v>
      </c>
      <c r="C6" s="346" t="s">
        <v>619</v>
      </c>
      <c r="D6" s="347" t="s">
        <v>519</v>
      </c>
      <c r="E6" s="346" t="s">
        <v>518</v>
      </c>
      <c r="F6" s="347" t="s">
        <v>517</v>
      </c>
    </row>
    <row r="7" spans="1:6" ht="13.5" thickBot="1">
      <c r="A7" s="481" t="s">
        <v>225</v>
      </c>
      <c r="B7" s="609" t="s">
        <v>226</v>
      </c>
      <c r="C7" s="610" t="s">
        <v>227</v>
      </c>
      <c r="D7" s="611" t="s">
        <v>228</v>
      </c>
      <c r="E7" s="611" t="s">
        <v>248</v>
      </c>
      <c r="F7" s="612" t="s">
        <v>273</v>
      </c>
    </row>
    <row r="8" spans="1:6" ht="13.5" thickBot="1">
      <c r="A8" s="481" t="s">
        <v>229</v>
      </c>
      <c r="B8" s="257" t="s">
        <v>445</v>
      </c>
      <c r="C8" s="66">
        <f>C10+C9+C17</f>
        <v>22242</v>
      </c>
      <c r="D8" s="66"/>
      <c r="E8" s="66"/>
      <c r="F8" s="118">
        <f>SUM(C8:E8)</f>
        <v>22242</v>
      </c>
    </row>
    <row r="9" spans="1:6" ht="13.5" thickBot="1">
      <c r="A9" s="481" t="s">
        <v>230</v>
      </c>
      <c r="B9" s="258" t="s">
        <v>633</v>
      </c>
      <c r="C9" s="32">
        <v>22242</v>
      </c>
      <c r="D9" s="613"/>
      <c r="E9" s="613"/>
      <c r="F9" s="859">
        <f t="shared" ref="F9:F27" si="0">SUM(C9:E9)</f>
        <v>22242</v>
      </c>
    </row>
    <row r="10" spans="1:6" ht="13.5" thickBot="1">
      <c r="A10" s="481" t="s">
        <v>231</v>
      </c>
      <c r="B10" s="259" t="s">
        <v>438</v>
      </c>
      <c r="C10" s="264"/>
      <c r="D10" s="614"/>
      <c r="E10" s="614"/>
      <c r="F10" s="860">
        <f>F11+F12+F13+F14+F15+F16</f>
        <v>0</v>
      </c>
    </row>
    <row r="11" spans="1:6">
      <c r="A11" s="615" t="s">
        <v>232</v>
      </c>
      <c r="B11" s="810" t="s">
        <v>417</v>
      </c>
      <c r="C11" s="549"/>
      <c r="D11" s="396"/>
      <c r="E11" s="396"/>
      <c r="F11" s="265">
        <f t="shared" si="0"/>
        <v>0</v>
      </c>
    </row>
    <row r="12" spans="1:6">
      <c r="A12" s="175" t="s">
        <v>233</v>
      </c>
      <c r="B12" s="811" t="s">
        <v>418</v>
      </c>
      <c r="C12" s="809"/>
      <c r="D12" s="803"/>
      <c r="E12" s="803"/>
      <c r="F12" s="265">
        <f t="shared" si="0"/>
        <v>0</v>
      </c>
    </row>
    <row r="13" spans="1:6">
      <c r="A13" s="175" t="s">
        <v>234</v>
      </c>
      <c r="B13" s="260" t="s">
        <v>419</v>
      </c>
      <c r="C13" s="809"/>
      <c r="D13" s="803"/>
      <c r="E13" s="803"/>
      <c r="F13" s="265">
        <f t="shared" si="0"/>
        <v>0</v>
      </c>
    </row>
    <row r="14" spans="1:6">
      <c r="A14" s="792" t="s">
        <v>235</v>
      </c>
      <c r="B14" s="808" t="s">
        <v>420</v>
      </c>
      <c r="C14" s="21"/>
      <c r="D14" s="210"/>
      <c r="E14" s="210"/>
      <c r="F14" s="265">
        <f t="shared" si="0"/>
        <v>0</v>
      </c>
    </row>
    <row r="15" spans="1:6">
      <c r="A15" s="175" t="s">
        <v>236</v>
      </c>
      <c r="B15" s="260" t="s">
        <v>421</v>
      </c>
      <c r="C15" s="21"/>
      <c r="D15" s="30"/>
      <c r="E15" s="30"/>
      <c r="F15" s="265">
        <f t="shared" si="0"/>
        <v>0</v>
      </c>
    </row>
    <row r="16" spans="1:6" ht="13.5" thickBot="1">
      <c r="A16" s="616" t="s">
        <v>237</v>
      </c>
      <c r="B16" s="261" t="s">
        <v>422</v>
      </c>
      <c r="C16" s="10"/>
      <c r="D16" s="214"/>
      <c r="E16" s="214"/>
      <c r="F16" s="265">
        <f t="shared" si="0"/>
        <v>0</v>
      </c>
    </row>
    <row r="17" spans="1:6" ht="13.5" thickBot="1">
      <c r="A17" s="481" t="s">
        <v>238</v>
      </c>
      <c r="B17" s="257" t="s">
        <v>203</v>
      </c>
      <c r="C17" s="617"/>
      <c r="D17" s="617"/>
      <c r="E17" s="617"/>
      <c r="F17" s="617">
        <f>F18+F23+F24+F25++F26+F27</f>
        <v>0</v>
      </c>
    </row>
    <row r="18" spans="1:6">
      <c r="A18" s="615" t="s">
        <v>239</v>
      </c>
      <c r="B18" s="814" t="s">
        <v>439</v>
      </c>
      <c r="C18" s="21"/>
      <c r="D18" s="21"/>
      <c r="E18" s="21"/>
      <c r="F18" s="21">
        <f>F19+F20+F21+F22</f>
        <v>0</v>
      </c>
    </row>
    <row r="19" spans="1:6">
      <c r="A19" s="792" t="s">
        <v>240</v>
      </c>
      <c r="B19" s="831" t="s">
        <v>470</v>
      </c>
      <c r="C19" s="21"/>
      <c r="D19" s="830"/>
      <c r="E19" s="109"/>
      <c r="F19" s="115">
        <f>SUM(C19:E19)</f>
        <v>0</v>
      </c>
    </row>
    <row r="20" spans="1:6">
      <c r="A20" s="792" t="s">
        <v>241</v>
      </c>
      <c r="B20" s="832" t="s">
        <v>472</v>
      </c>
      <c r="C20" s="21"/>
      <c r="D20" s="219"/>
      <c r="E20" s="110"/>
      <c r="F20" s="115">
        <f>SUM(C20:E20)</f>
        <v>0</v>
      </c>
    </row>
    <row r="21" spans="1:6">
      <c r="A21" s="792" t="s">
        <v>242</v>
      </c>
      <c r="B21" s="832" t="s">
        <v>473</v>
      </c>
      <c r="C21" s="21"/>
      <c r="D21" s="219"/>
      <c r="E21" s="110"/>
      <c r="F21" s="115">
        <f>SUM(C21:E21)</f>
        <v>0</v>
      </c>
    </row>
    <row r="22" spans="1:6">
      <c r="A22" s="792" t="s">
        <v>243</v>
      </c>
      <c r="B22" s="829" t="s">
        <v>475</v>
      </c>
      <c r="C22" s="21"/>
      <c r="D22" s="210"/>
      <c r="E22" s="210"/>
      <c r="F22" s="115">
        <f>SUM(C22:E22)</f>
        <v>0</v>
      </c>
    </row>
    <row r="23" spans="1:6">
      <c r="A23" s="792" t="s">
        <v>244</v>
      </c>
      <c r="B23" s="252" t="s">
        <v>440</v>
      </c>
      <c r="C23" s="21"/>
      <c r="D23" s="214"/>
      <c r="E23" s="109"/>
      <c r="F23" s="115">
        <f t="shared" si="0"/>
        <v>0</v>
      </c>
    </row>
    <row r="24" spans="1:6">
      <c r="A24" s="792" t="s">
        <v>245</v>
      </c>
      <c r="B24" s="815" t="s">
        <v>441</v>
      </c>
      <c r="C24" s="8"/>
      <c r="D24" s="30"/>
      <c r="E24" s="212"/>
      <c r="F24" s="115">
        <f t="shared" si="0"/>
        <v>0</v>
      </c>
    </row>
    <row r="25" spans="1:6" ht="12.75" customHeight="1">
      <c r="A25" s="792" t="s">
        <v>246</v>
      </c>
      <c r="B25" s="262" t="s">
        <v>442</v>
      </c>
      <c r="C25" s="21"/>
      <c r="D25" s="212"/>
      <c r="E25" s="212"/>
      <c r="F25" s="115">
        <f t="shared" si="0"/>
        <v>0</v>
      </c>
    </row>
    <row r="26" spans="1:6" ht="14.25" customHeight="1">
      <c r="A26" s="792" t="s">
        <v>247</v>
      </c>
      <c r="B26" s="816" t="s">
        <v>443</v>
      </c>
      <c r="C26" s="21"/>
      <c r="D26" s="212"/>
      <c r="E26" s="212"/>
      <c r="F26" s="115">
        <f t="shared" si="0"/>
        <v>0</v>
      </c>
    </row>
    <row r="27" spans="1:6" ht="13.5" customHeight="1" thickBot="1">
      <c r="A27" s="792" t="s">
        <v>249</v>
      </c>
      <c r="B27" s="262" t="s">
        <v>444</v>
      </c>
      <c r="C27" s="21"/>
      <c r="D27" s="212"/>
      <c r="E27" s="212"/>
      <c r="F27" s="115">
        <f t="shared" si="0"/>
        <v>0</v>
      </c>
    </row>
    <row r="28" spans="1:6" ht="6.75" customHeight="1" thickBot="1">
      <c r="A28" s="481"/>
      <c r="B28" s="263"/>
      <c r="C28" s="25"/>
      <c r="D28" s="210"/>
      <c r="E28" s="210"/>
      <c r="F28" s="117"/>
    </row>
    <row r="29" spans="1:6" ht="13.5" thickBot="1">
      <c r="A29" s="481" t="s">
        <v>250</v>
      </c>
      <c r="B29" s="222" t="s">
        <v>204</v>
      </c>
      <c r="C29" s="153"/>
      <c r="D29" s="851"/>
      <c r="E29" s="108"/>
      <c r="F29" s="828">
        <f>F30+F35+F38</f>
        <v>0</v>
      </c>
    </row>
    <row r="30" spans="1:6">
      <c r="A30" s="615" t="s">
        <v>251</v>
      </c>
      <c r="B30" s="134" t="s">
        <v>446</v>
      </c>
      <c r="C30" s="240"/>
      <c r="D30" s="619"/>
      <c r="E30" s="618"/>
      <c r="F30" s="618">
        <f>F31+F33+F34+F32</f>
        <v>0</v>
      </c>
    </row>
    <row r="31" spans="1:6">
      <c r="A31" s="175" t="s">
        <v>252</v>
      </c>
      <c r="B31" s="131" t="s">
        <v>198</v>
      </c>
      <c r="C31" s="177"/>
      <c r="D31" s="380"/>
      <c r="E31" s="177"/>
      <c r="F31" s="380">
        <f>SUM(C31:E31)</f>
        <v>0</v>
      </c>
    </row>
    <row r="32" spans="1:6">
      <c r="A32" s="175" t="s">
        <v>253</v>
      </c>
      <c r="B32" s="250" t="s">
        <v>447</v>
      </c>
      <c r="C32" s="149"/>
      <c r="D32" s="142"/>
      <c r="E32" s="149"/>
      <c r="F32" s="380">
        <f t="shared" ref="F32:F40" si="1">SUM(C32:E32)</f>
        <v>0</v>
      </c>
    </row>
    <row r="33" spans="1:6" ht="23.25" customHeight="1">
      <c r="A33" s="175" t="s">
        <v>254</v>
      </c>
      <c r="B33" s="621" t="s">
        <v>448</v>
      </c>
      <c r="C33" s="146"/>
      <c r="D33" s="140"/>
      <c r="E33" s="146"/>
      <c r="F33" s="380">
        <f t="shared" si="1"/>
        <v>0</v>
      </c>
    </row>
    <row r="34" spans="1:6">
      <c r="A34" s="175" t="s">
        <v>255</v>
      </c>
      <c r="B34" s="250" t="s">
        <v>449</v>
      </c>
      <c r="C34" s="154"/>
      <c r="D34" s="145"/>
      <c r="E34" s="154"/>
      <c r="F34" s="380">
        <f t="shared" si="1"/>
        <v>0</v>
      </c>
    </row>
    <row r="35" spans="1:6">
      <c r="A35" s="175" t="s">
        <v>256</v>
      </c>
      <c r="B35" s="819" t="s">
        <v>452</v>
      </c>
      <c r="C35" s="157"/>
      <c r="D35" s="852"/>
      <c r="E35" s="157"/>
      <c r="F35" s="157">
        <f>F36+F37+F38+F39+F40+F41</f>
        <v>0</v>
      </c>
    </row>
    <row r="36" spans="1:6">
      <c r="A36" s="175" t="s">
        <v>257</v>
      </c>
      <c r="B36" s="622" t="s">
        <v>450</v>
      </c>
      <c r="C36" s="154"/>
      <c r="D36" s="145"/>
      <c r="E36" s="154"/>
      <c r="F36" s="380">
        <f t="shared" si="1"/>
        <v>0</v>
      </c>
    </row>
    <row r="37" spans="1:6">
      <c r="A37" s="175" t="s">
        <v>258</v>
      </c>
      <c r="B37" s="818" t="s">
        <v>451</v>
      </c>
      <c r="C37" s="623"/>
      <c r="D37" s="853"/>
      <c r="E37" s="623"/>
      <c r="F37" s="380">
        <f t="shared" si="1"/>
        <v>0</v>
      </c>
    </row>
    <row r="38" spans="1:6">
      <c r="A38" s="175" t="s">
        <v>259</v>
      </c>
      <c r="B38" s="820" t="s">
        <v>453</v>
      </c>
      <c r="C38" s="624"/>
      <c r="D38" s="854"/>
      <c r="E38" s="624"/>
      <c r="F38" s="380">
        <f t="shared" si="1"/>
        <v>0</v>
      </c>
    </row>
    <row r="39" spans="1:6">
      <c r="A39" s="175" t="s">
        <v>260</v>
      </c>
      <c r="B39" s="131" t="s">
        <v>454</v>
      </c>
      <c r="C39" s="177"/>
      <c r="D39" s="226"/>
      <c r="E39" s="176"/>
      <c r="F39" s="380">
        <f t="shared" si="1"/>
        <v>0</v>
      </c>
    </row>
    <row r="40" spans="1:6">
      <c r="A40" s="175" t="s">
        <v>261</v>
      </c>
      <c r="B40" s="820" t="s">
        <v>455</v>
      </c>
      <c r="C40" s="177"/>
      <c r="D40" s="235"/>
      <c r="E40" s="242"/>
      <c r="F40" s="380">
        <f t="shared" si="1"/>
        <v>0</v>
      </c>
    </row>
    <row r="41" spans="1:6" ht="13.5" thickBot="1">
      <c r="A41" s="175" t="s">
        <v>262</v>
      </c>
      <c r="B41" s="131" t="s">
        <v>456</v>
      </c>
      <c r="C41" s="656"/>
      <c r="D41" s="855"/>
      <c r="E41" s="656"/>
      <c r="F41" s="380">
        <f>SUM(C41:E41)</f>
        <v>0</v>
      </c>
    </row>
    <row r="42" spans="1:6" ht="27.75" customHeight="1" thickBot="1">
      <c r="A42" s="481" t="s">
        <v>263</v>
      </c>
      <c r="B42" s="136" t="s">
        <v>457</v>
      </c>
      <c r="C42" s="625">
        <f>C8+C29</f>
        <v>22242</v>
      </c>
      <c r="D42" s="625"/>
      <c r="E42" s="625"/>
      <c r="F42" s="625">
        <f>F8+F29</f>
        <v>22242</v>
      </c>
    </row>
    <row r="43" spans="1:6" ht="7.5" customHeight="1" thickBot="1">
      <c r="A43" s="481"/>
      <c r="B43" s="132"/>
      <c r="C43" s="25"/>
      <c r="D43" s="269"/>
      <c r="E43" s="269"/>
      <c r="F43" s="117"/>
    </row>
    <row r="44" spans="1:6" ht="13.5" thickBot="1">
      <c r="A44" s="481" t="s">
        <v>264</v>
      </c>
      <c r="B44" s="133" t="s">
        <v>458</v>
      </c>
      <c r="C44" s="271"/>
      <c r="D44" s="271"/>
      <c r="E44" s="271"/>
      <c r="F44" s="271"/>
    </row>
    <row r="45" spans="1:6" ht="16.5" customHeight="1">
      <c r="A45" s="615" t="s">
        <v>265</v>
      </c>
      <c r="B45" s="251" t="s">
        <v>200</v>
      </c>
      <c r="C45" s="270"/>
      <c r="D45" s="220"/>
      <c r="E45" s="220"/>
      <c r="F45" s="268"/>
    </row>
    <row r="46" spans="1:6" ht="12.75" customHeight="1">
      <c r="A46" s="175" t="s">
        <v>266</v>
      </c>
      <c r="B46" s="543" t="s">
        <v>460</v>
      </c>
      <c r="C46" s="110">
        <v>5539</v>
      </c>
      <c r="D46" s="219"/>
      <c r="E46" s="219"/>
      <c r="F46" s="821">
        <f>C46+D46+E46</f>
        <v>5539</v>
      </c>
    </row>
    <row r="47" spans="1:6" ht="12.75" customHeight="1">
      <c r="A47" s="175" t="s">
        <v>267</v>
      </c>
      <c r="B47" s="543" t="s">
        <v>461</v>
      </c>
      <c r="C47" s="110"/>
      <c r="D47" s="219"/>
      <c r="E47" s="219"/>
      <c r="F47" s="821">
        <f>C47+D47+E47</f>
        <v>0</v>
      </c>
    </row>
    <row r="48" spans="1:6" ht="13.5" customHeight="1">
      <c r="A48" s="175" t="s">
        <v>268</v>
      </c>
      <c r="B48" s="543" t="s">
        <v>459</v>
      </c>
      <c r="C48" s="110">
        <v>26257</v>
      </c>
      <c r="D48" s="219"/>
      <c r="E48" s="219"/>
      <c r="F48" s="821">
        <f>SUM(C48:E48)</f>
        <v>26257</v>
      </c>
    </row>
    <row r="49" spans="1:6">
      <c r="A49" s="175" t="s">
        <v>269</v>
      </c>
      <c r="B49" s="757" t="s">
        <v>465</v>
      </c>
      <c r="C49" s="110"/>
      <c r="D49" s="219"/>
      <c r="E49" s="219"/>
      <c r="F49" s="821"/>
    </row>
    <row r="50" spans="1:6">
      <c r="A50" s="175" t="s">
        <v>270</v>
      </c>
      <c r="B50" s="758" t="s">
        <v>464</v>
      </c>
      <c r="C50" s="110"/>
      <c r="D50" s="219"/>
      <c r="E50" s="219"/>
      <c r="F50" s="821"/>
    </row>
    <row r="51" spans="1:6">
      <c r="A51" s="175" t="s">
        <v>271</v>
      </c>
      <c r="B51" s="759" t="s">
        <v>462</v>
      </c>
      <c r="C51" s="110"/>
      <c r="D51" s="219"/>
      <c r="E51" s="219"/>
      <c r="F51" s="821">
        <f>SUM(C51:E51)</f>
        <v>0</v>
      </c>
    </row>
    <row r="52" spans="1:6" ht="13.5" thickBot="1">
      <c r="A52" s="175" t="s">
        <v>272</v>
      </c>
      <c r="B52" s="825" t="s">
        <v>463</v>
      </c>
      <c r="C52" s="826"/>
      <c r="D52" s="629"/>
      <c r="E52" s="629"/>
      <c r="F52" s="827">
        <f>SUM(C52:E52)</f>
        <v>0</v>
      </c>
    </row>
    <row r="53" spans="1:6" ht="13.5" thickBot="1">
      <c r="A53" s="650" t="s">
        <v>278</v>
      </c>
      <c r="B53" s="817" t="s">
        <v>467</v>
      </c>
      <c r="C53" s="108">
        <f>C46+C47+C48+C49+C50+C51+C52</f>
        <v>31796</v>
      </c>
      <c r="D53" s="108"/>
      <c r="E53" s="108"/>
      <c r="F53" s="828">
        <f>SUM(F45:F52)</f>
        <v>31796</v>
      </c>
    </row>
    <row r="54" spans="1:6" ht="13.5" thickBot="1">
      <c r="A54" s="481" t="s">
        <v>267</v>
      </c>
      <c r="B54" s="822" t="s">
        <v>466</v>
      </c>
      <c r="C54" s="823">
        <f>C42+C53</f>
        <v>54038</v>
      </c>
      <c r="D54" s="823"/>
      <c r="E54" s="823"/>
      <c r="F54" s="824">
        <f>F42+F53</f>
        <v>54038</v>
      </c>
    </row>
    <row r="61" spans="1:6" ht="9.75" customHeight="1"/>
  </sheetData>
  <mergeCells count="2">
    <mergeCell ref="A1:E1"/>
    <mergeCell ref="A3:F3"/>
  </mergeCells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9"/>
  <sheetViews>
    <sheetView workbookViewId="0">
      <selection sqref="A1:E1"/>
    </sheetView>
  </sheetViews>
  <sheetFormatPr defaultRowHeight="12.75"/>
  <cols>
    <col min="1" max="1" width="4.42578125" customWidth="1"/>
    <col min="2" max="2" width="39" customWidth="1"/>
    <col min="3" max="3" width="16.7109375" customWidth="1"/>
    <col min="4" max="4" width="15.140625" customWidth="1"/>
    <col min="5" max="5" width="17" customWidth="1"/>
    <col min="6" max="6" width="11.28515625" customWidth="1"/>
    <col min="7" max="7" width="10.7109375" customWidth="1"/>
  </cols>
  <sheetData>
    <row r="1" spans="1:7" ht="15">
      <c r="A1" s="1016" t="s">
        <v>651</v>
      </c>
      <c r="B1" s="1016"/>
      <c r="C1" s="1016"/>
      <c r="D1" s="1016"/>
      <c r="E1" s="1016"/>
      <c r="F1" s="16"/>
      <c r="G1" s="16"/>
    </row>
    <row r="2" spans="1:7" ht="15">
      <c r="A2" s="343"/>
      <c r="B2" s="343"/>
      <c r="C2" s="343"/>
      <c r="D2" s="343"/>
      <c r="E2" s="343"/>
      <c r="F2" s="16"/>
      <c r="G2" s="16"/>
    </row>
    <row r="3" spans="1:7" ht="15.75">
      <c r="B3" s="1036" t="s">
        <v>624</v>
      </c>
      <c r="C3" s="1036"/>
      <c r="D3" s="1036"/>
      <c r="E3" s="1036"/>
      <c r="F3" s="34"/>
      <c r="G3" s="12"/>
    </row>
    <row r="4" spans="1:7" ht="15.75">
      <c r="B4" s="18"/>
      <c r="C4" s="18"/>
      <c r="D4" s="18"/>
      <c r="E4" s="18"/>
      <c r="F4" s="34"/>
      <c r="G4" s="12"/>
    </row>
    <row r="5" spans="1:7" ht="13.5" thickBot="1">
      <c r="B5" s="1"/>
      <c r="C5" s="1"/>
      <c r="D5" s="1"/>
      <c r="E5" s="19" t="s">
        <v>11</v>
      </c>
    </row>
    <row r="6" spans="1:7" ht="27" thickBot="1">
      <c r="A6" s="353" t="s">
        <v>224</v>
      </c>
      <c r="B6" s="550" t="s">
        <v>12</v>
      </c>
      <c r="C6" s="350" t="s">
        <v>555</v>
      </c>
      <c r="D6" s="328" t="s">
        <v>367</v>
      </c>
      <c r="E6" s="350" t="s">
        <v>565</v>
      </c>
    </row>
    <row r="7" spans="1:7">
      <c r="A7" s="551" t="s">
        <v>225</v>
      </c>
      <c r="B7" s="552" t="s">
        <v>226</v>
      </c>
      <c r="C7" s="561" t="s">
        <v>227</v>
      </c>
      <c r="D7" s="562" t="s">
        <v>228</v>
      </c>
      <c r="E7" s="562" t="s">
        <v>248</v>
      </c>
    </row>
    <row r="8" spans="1:7">
      <c r="A8" s="331" t="s">
        <v>229</v>
      </c>
      <c r="B8" s="338" t="s">
        <v>150</v>
      </c>
      <c r="C8" s="309"/>
      <c r="D8" s="146"/>
      <c r="E8" s="146"/>
    </row>
    <row r="9" spans="1:7">
      <c r="A9" s="330" t="s">
        <v>230</v>
      </c>
      <c r="B9" s="188" t="s">
        <v>6</v>
      </c>
      <c r="C9" s="738">
        <v>2933</v>
      </c>
      <c r="D9" s="146"/>
      <c r="E9" s="146">
        <v>0</v>
      </c>
    </row>
    <row r="10" spans="1:7">
      <c r="A10" s="330" t="s">
        <v>231</v>
      </c>
      <c r="B10" s="203" t="s">
        <v>7</v>
      </c>
      <c r="C10" s="738">
        <v>805</v>
      </c>
      <c r="D10" s="146"/>
      <c r="E10" s="146">
        <v>0</v>
      </c>
    </row>
    <row r="11" spans="1:7">
      <c r="A11" s="330" t="s">
        <v>232</v>
      </c>
      <c r="B11" s="203" t="s">
        <v>8</v>
      </c>
      <c r="C11" s="309">
        <v>5941</v>
      </c>
      <c r="D11" s="146">
        <v>1440</v>
      </c>
      <c r="E11" s="146">
        <v>1528</v>
      </c>
    </row>
    <row r="12" spans="1:7">
      <c r="A12" s="330" t="s">
        <v>233</v>
      </c>
      <c r="B12" s="203" t="s">
        <v>309</v>
      </c>
      <c r="C12" s="309">
        <v>0</v>
      </c>
      <c r="D12" s="146">
        <v>0</v>
      </c>
      <c r="E12" s="146">
        <v>0</v>
      </c>
    </row>
    <row r="13" spans="1:7">
      <c r="A13" s="330" t="s">
        <v>234</v>
      </c>
      <c r="B13" s="203" t="s">
        <v>308</v>
      </c>
      <c r="C13" s="309">
        <v>0</v>
      </c>
      <c r="D13" s="146">
        <v>0</v>
      </c>
      <c r="E13" s="146">
        <v>0</v>
      </c>
    </row>
    <row r="14" spans="1:7">
      <c r="A14" s="330" t="s">
        <v>235</v>
      </c>
      <c r="B14" s="203" t="s">
        <v>369</v>
      </c>
      <c r="C14" s="309">
        <f>C15+C16+C17+C18+C19+C20</f>
        <v>3600</v>
      </c>
      <c r="D14" s="309"/>
      <c r="E14" s="146">
        <f>E15+E16+E17+E18+E19+E20</f>
        <v>0</v>
      </c>
    </row>
    <row r="15" spans="1:7">
      <c r="A15" s="330" t="s">
        <v>236</v>
      </c>
      <c r="B15" s="203" t="s">
        <v>370</v>
      </c>
      <c r="C15" s="309">
        <v>3450</v>
      </c>
      <c r="D15" s="146"/>
      <c r="E15" s="146">
        <v>0</v>
      </c>
    </row>
    <row r="16" spans="1:7" s="15" customFormat="1">
      <c r="A16" s="330" t="s">
        <v>237</v>
      </c>
      <c r="B16" s="203" t="s">
        <v>371</v>
      </c>
      <c r="C16" s="309"/>
      <c r="D16" s="146"/>
      <c r="E16" s="740"/>
    </row>
    <row r="17" spans="1:5">
      <c r="A17" s="330" t="s">
        <v>238</v>
      </c>
      <c r="B17" s="203" t="s">
        <v>372</v>
      </c>
      <c r="C17" s="309"/>
      <c r="D17" s="146"/>
      <c r="E17" s="146"/>
    </row>
    <row r="18" spans="1:5" ht="11.25" customHeight="1">
      <c r="A18" s="330" t="s">
        <v>239</v>
      </c>
      <c r="B18" s="339" t="s">
        <v>373</v>
      </c>
      <c r="C18" s="228">
        <v>150</v>
      </c>
      <c r="D18" s="146"/>
      <c r="E18" s="146"/>
    </row>
    <row r="19" spans="1:5" ht="11.25" customHeight="1">
      <c r="A19" s="330" t="s">
        <v>240</v>
      </c>
      <c r="B19" s="755" t="s">
        <v>388</v>
      </c>
      <c r="C19" s="312"/>
      <c r="D19" s="147"/>
      <c r="E19" s="146"/>
    </row>
    <row r="20" spans="1:5" ht="11.25" customHeight="1">
      <c r="A20" s="330" t="s">
        <v>241</v>
      </c>
      <c r="B20" s="756" t="s">
        <v>381</v>
      </c>
      <c r="C20" s="312"/>
      <c r="D20" s="147"/>
      <c r="E20" s="146"/>
    </row>
    <row r="21" spans="1:5" ht="13.5" thickBot="1">
      <c r="A21" s="330" t="s">
        <v>242</v>
      </c>
      <c r="B21" s="205" t="s">
        <v>146</v>
      </c>
      <c r="C21" s="310"/>
      <c r="D21" s="151"/>
      <c r="E21" s="146"/>
    </row>
    <row r="22" spans="1:5" ht="13.5" thickBot="1">
      <c r="A22" s="555" t="s">
        <v>243</v>
      </c>
      <c r="B22" s="556" t="s">
        <v>9</v>
      </c>
      <c r="C22" s="570">
        <f>C9+C10+C11+C12+C14+C21</f>
        <v>13279</v>
      </c>
      <c r="D22" s="570">
        <f>D9+D10+D11+D12+D14+D21</f>
        <v>1440</v>
      </c>
      <c r="E22" s="571">
        <f>E9+E10+E11+E12+E14+E21</f>
        <v>1528</v>
      </c>
    </row>
    <row r="23" spans="1:5" ht="13.5" thickTop="1">
      <c r="A23" s="545"/>
      <c r="B23" s="338"/>
      <c r="C23" s="227"/>
      <c r="D23" s="227"/>
      <c r="E23" s="783"/>
    </row>
    <row r="24" spans="1:5">
      <c r="A24" s="331" t="s">
        <v>244</v>
      </c>
      <c r="B24" s="340" t="s">
        <v>151</v>
      </c>
      <c r="C24" s="311"/>
      <c r="D24" s="311"/>
      <c r="E24" s="149"/>
    </row>
    <row r="25" spans="1:5">
      <c r="A25" s="330" t="s">
        <v>245</v>
      </c>
      <c r="B25" s="203" t="s">
        <v>310</v>
      </c>
      <c r="C25" s="309">
        <v>890</v>
      </c>
      <c r="D25" s="146"/>
      <c r="E25" s="146"/>
    </row>
    <row r="26" spans="1:5">
      <c r="A26" s="330" t="s">
        <v>244</v>
      </c>
      <c r="B26" s="203" t="s">
        <v>311</v>
      </c>
      <c r="C26" s="309">
        <v>20000</v>
      </c>
      <c r="D26" s="146"/>
      <c r="E26" s="146"/>
    </row>
    <row r="27" spans="1:5">
      <c r="A27" s="330" t="s">
        <v>245</v>
      </c>
      <c r="B27" s="203" t="s">
        <v>147</v>
      </c>
      <c r="C27" s="228">
        <f>C28+C29+C30+C31+C32+C33+C34</f>
        <v>0</v>
      </c>
      <c r="D27" s="228">
        <f>D28+D29+D30+D31+D32+D33+D34</f>
        <v>0</v>
      </c>
      <c r="E27" s="150">
        <f>E28+E29+E30+E31+E32+E33+E34</f>
        <v>0</v>
      </c>
    </row>
    <row r="28" spans="1:5">
      <c r="A28" s="330" t="s">
        <v>246</v>
      </c>
      <c r="B28" s="339" t="s">
        <v>374</v>
      </c>
      <c r="C28" s="309"/>
      <c r="D28" s="146"/>
      <c r="E28" s="146"/>
    </row>
    <row r="29" spans="1:5">
      <c r="A29" s="330" t="s">
        <v>247</v>
      </c>
      <c r="B29" s="339" t="s">
        <v>376</v>
      </c>
      <c r="C29" s="309"/>
      <c r="D29" s="146"/>
      <c r="E29" s="146"/>
    </row>
    <row r="30" spans="1:5">
      <c r="A30" s="330" t="s">
        <v>249</v>
      </c>
      <c r="B30" s="339" t="s">
        <v>375</v>
      </c>
      <c r="C30" s="309"/>
      <c r="D30" s="146"/>
      <c r="E30" s="146"/>
    </row>
    <row r="31" spans="1:5">
      <c r="A31" s="330" t="s">
        <v>250</v>
      </c>
      <c r="B31" s="339" t="s">
        <v>377</v>
      </c>
      <c r="C31" s="309"/>
      <c r="D31" s="146"/>
      <c r="E31" s="146"/>
    </row>
    <row r="32" spans="1:5">
      <c r="A32" s="330" t="s">
        <v>251</v>
      </c>
      <c r="B32" s="755" t="s">
        <v>378</v>
      </c>
      <c r="C32" s="309"/>
      <c r="D32" s="146"/>
      <c r="E32" s="146"/>
    </row>
    <row r="33" spans="1:5">
      <c r="A33" s="330" t="s">
        <v>252</v>
      </c>
      <c r="B33" s="286" t="s">
        <v>379</v>
      </c>
      <c r="C33" s="309"/>
      <c r="D33" s="146"/>
      <c r="E33" s="146"/>
    </row>
    <row r="34" spans="1:5">
      <c r="A34" s="330" t="s">
        <v>253</v>
      </c>
      <c r="B34" s="756" t="s">
        <v>396</v>
      </c>
      <c r="C34" s="309"/>
      <c r="D34" s="146"/>
      <c r="E34" s="146"/>
    </row>
    <row r="35" spans="1:5">
      <c r="A35" s="330" t="s">
        <v>254</v>
      </c>
      <c r="B35" s="203" t="s">
        <v>382</v>
      </c>
      <c r="C35" s="309"/>
      <c r="D35" s="146"/>
      <c r="E35" s="146"/>
    </row>
    <row r="36" spans="1:5" ht="13.5" customHeight="1" thickBot="1">
      <c r="A36" s="330" t="s">
        <v>255</v>
      </c>
      <c r="B36" s="205" t="s">
        <v>149</v>
      </c>
      <c r="C36" s="312">
        <f>-C12</f>
        <v>0</v>
      </c>
      <c r="D36" s="312">
        <f>-D12</f>
        <v>0</v>
      </c>
      <c r="E36" s="147">
        <f>-E12</f>
        <v>0</v>
      </c>
    </row>
    <row r="37" spans="1:5" ht="13.5" thickBot="1">
      <c r="A37" s="555" t="s">
        <v>256</v>
      </c>
      <c r="B37" s="780" t="s">
        <v>10</v>
      </c>
      <c r="C37" s="801">
        <f>C25+C26+C27+C35+C36</f>
        <v>20890</v>
      </c>
      <c r="D37" s="801">
        <f>D25+D26+D27+D35+D36</f>
        <v>0</v>
      </c>
      <c r="E37" s="801">
        <f>E25+E26+E27+E35+E36</f>
        <v>0</v>
      </c>
    </row>
    <row r="38" spans="1:5" ht="27" thickTop="1" thickBot="1">
      <c r="A38" s="555" t="s">
        <v>257</v>
      </c>
      <c r="B38" s="764" t="s">
        <v>383</v>
      </c>
      <c r="C38" s="800">
        <f>C22+C37</f>
        <v>34169</v>
      </c>
      <c r="D38" s="800">
        <f>D22+D37</f>
        <v>1440</v>
      </c>
      <c r="E38" s="800">
        <f>E22+E37</f>
        <v>1528</v>
      </c>
    </row>
    <row r="39" spans="1:5" ht="13.5" thickTop="1">
      <c r="A39" s="545"/>
      <c r="B39" s="771"/>
      <c r="C39" s="154"/>
      <c r="D39" s="27"/>
      <c r="E39" s="154"/>
    </row>
    <row r="40" spans="1:5">
      <c r="A40" s="331" t="s">
        <v>305</v>
      </c>
      <c r="B40" s="431" t="s">
        <v>385</v>
      </c>
      <c r="C40" s="149"/>
      <c r="D40" s="155"/>
      <c r="E40" s="149"/>
    </row>
    <row r="41" spans="1:5">
      <c r="A41" s="330" t="s">
        <v>259</v>
      </c>
      <c r="B41" s="204" t="s">
        <v>384</v>
      </c>
      <c r="C41" s="146"/>
      <c r="D41" s="111"/>
      <c r="E41" s="146"/>
    </row>
    <row r="42" spans="1:5">
      <c r="A42" s="330" t="s">
        <v>260</v>
      </c>
      <c r="B42" s="630" t="s">
        <v>389</v>
      </c>
      <c r="C42" s="146"/>
      <c r="D42" s="111"/>
      <c r="E42" s="146"/>
    </row>
    <row r="43" spans="1:5">
      <c r="A43" s="330" t="s">
        <v>261</v>
      </c>
      <c r="B43" s="630" t="s">
        <v>390</v>
      </c>
      <c r="C43" s="146"/>
      <c r="D43" s="111"/>
      <c r="E43" s="146"/>
    </row>
    <row r="44" spans="1:5">
      <c r="A44" s="330" t="s">
        <v>262</v>
      </c>
      <c r="B44" s="630" t="s">
        <v>391</v>
      </c>
      <c r="C44" s="146"/>
      <c r="D44" s="111"/>
      <c r="E44" s="146"/>
    </row>
    <row r="45" spans="1:5">
      <c r="A45" s="330" t="s">
        <v>263</v>
      </c>
      <c r="B45" s="765" t="s">
        <v>392</v>
      </c>
      <c r="C45" s="146"/>
      <c r="D45" s="111"/>
      <c r="E45" s="146"/>
    </row>
    <row r="46" spans="1:5">
      <c r="A46" s="330" t="s">
        <v>264</v>
      </c>
      <c r="B46" s="766" t="s">
        <v>393</v>
      </c>
      <c r="C46" s="146"/>
      <c r="D46" s="111"/>
      <c r="E46" s="146"/>
    </row>
    <row r="47" spans="1:5">
      <c r="A47" s="330" t="s">
        <v>265</v>
      </c>
      <c r="B47" s="767" t="s">
        <v>394</v>
      </c>
      <c r="C47" s="146"/>
      <c r="D47" s="111"/>
      <c r="E47" s="146"/>
    </row>
    <row r="48" spans="1:5" ht="13.5" thickBot="1">
      <c r="A48" s="330" t="s">
        <v>266</v>
      </c>
      <c r="B48" s="768" t="s">
        <v>395</v>
      </c>
      <c r="C48" s="151"/>
      <c r="D48" s="112"/>
      <c r="E48" s="151"/>
    </row>
    <row r="49" spans="1:5" ht="13.5" thickBot="1">
      <c r="A49" s="352" t="s">
        <v>267</v>
      </c>
      <c r="B49" s="290" t="s">
        <v>386</v>
      </c>
      <c r="C49" s="153">
        <f>C41+C42+C43+C44+C45+C46+C47+C48</f>
        <v>0</v>
      </c>
      <c r="D49" s="153">
        <f>D41+D42+D43+D44+D45+D46+D47+D48</f>
        <v>0</v>
      </c>
      <c r="E49" s="153">
        <f>E41+E42+E43+E44+E45+E46+E47+E48</f>
        <v>0</v>
      </c>
    </row>
    <row r="50" spans="1:5">
      <c r="A50" s="545"/>
      <c r="B50" s="41"/>
      <c r="C50" s="154"/>
      <c r="D50" s="27"/>
      <c r="E50" s="154"/>
    </row>
    <row r="51" spans="1:5" ht="13.5" thickBot="1">
      <c r="A51" s="399" t="s">
        <v>268</v>
      </c>
      <c r="B51" s="923" t="s">
        <v>387</v>
      </c>
      <c r="C51" s="315">
        <f>C38+C49</f>
        <v>34169</v>
      </c>
      <c r="D51" s="315">
        <f>D38+D49</f>
        <v>1440</v>
      </c>
      <c r="E51" s="315">
        <f>E38+E49</f>
        <v>1528</v>
      </c>
    </row>
    <row r="52" spans="1:5">
      <c r="A52" s="351"/>
      <c r="B52" s="41"/>
      <c r="C52" s="27"/>
      <c r="D52" s="27"/>
      <c r="E52" s="27"/>
    </row>
    <row r="53" spans="1:5">
      <c r="A53" s="351"/>
      <c r="B53" s="41"/>
      <c r="C53" s="27"/>
      <c r="D53" s="27"/>
      <c r="E53" s="27"/>
    </row>
    <row r="54" spans="1:5">
      <c r="A54" s="351"/>
      <c r="B54" s="41"/>
      <c r="C54" s="27"/>
      <c r="D54" s="27"/>
      <c r="E54" s="27"/>
    </row>
    <row r="55" spans="1:5">
      <c r="A55" s="351"/>
      <c r="B55" s="41"/>
      <c r="C55" s="27"/>
      <c r="D55" s="27"/>
      <c r="E55" s="27"/>
    </row>
    <row r="56" spans="1:5">
      <c r="A56" s="351"/>
      <c r="B56" s="41"/>
      <c r="C56" s="27"/>
      <c r="D56" s="27"/>
      <c r="E56" s="27"/>
    </row>
    <row r="57" spans="1:5">
      <c r="A57" s="351"/>
      <c r="B57" s="41"/>
      <c r="C57" s="27"/>
      <c r="D57" s="27"/>
      <c r="E57" s="27"/>
    </row>
    <row r="58" spans="1:5">
      <c r="A58" s="351"/>
      <c r="B58" s="41"/>
      <c r="C58" s="27"/>
      <c r="D58" s="27"/>
      <c r="E58" s="27"/>
    </row>
    <row r="59" spans="1:5">
      <c r="A59" s="351"/>
      <c r="B59" s="41"/>
      <c r="C59" s="27"/>
      <c r="D59" s="27"/>
      <c r="E59" s="27"/>
    </row>
    <row r="60" spans="1:5">
      <c r="A60" s="351"/>
      <c r="B60" s="41"/>
      <c r="C60" s="27"/>
      <c r="D60" s="27"/>
      <c r="E60" s="27"/>
    </row>
    <row r="61" spans="1:5" ht="14.25" customHeight="1">
      <c r="A61" s="1038"/>
      <c r="B61" s="1037"/>
      <c r="C61" s="1037"/>
      <c r="D61" s="1037"/>
      <c r="E61" s="1037"/>
    </row>
    <row r="62" spans="1:5">
      <c r="A62" s="1016" t="s">
        <v>623</v>
      </c>
      <c r="B62" s="1016"/>
      <c r="C62" s="1016"/>
      <c r="D62" s="1016"/>
      <c r="E62" s="1016"/>
    </row>
    <row r="63" spans="1:5">
      <c r="A63" s="343"/>
      <c r="B63" s="343"/>
      <c r="C63" s="343"/>
      <c r="D63" s="343"/>
      <c r="E63" s="343"/>
    </row>
    <row r="64" spans="1:5" ht="15.75">
      <c r="B64" s="1036" t="s">
        <v>624</v>
      </c>
      <c r="C64" s="1036"/>
      <c r="D64" s="1036"/>
      <c r="E64" s="1036"/>
    </row>
    <row r="65" spans="1:5" ht="15.75">
      <c r="B65" s="18"/>
      <c r="C65" s="18"/>
      <c r="D65" s="18"/>
      <c r="E65" s="18"/>
    </row>
    <row r="66" spans="1:5" ht="13.5" thickBot="1">
      <c r="B66" s="1"/>
      <c r="C66" s="1"/>
      <c r="D66" s="1"/>
      <c r="E66" s="19" t="s">
        <v>11</v>
      </c>
    </row>
    <row r="67" spans="1:5" ht="27" thickBot="1">
      <c r="A67" s="353" t="s">
        <v>224</v>
      </c>
      <c r="B67" s="550" t="s">
        <v>12</v>
      </c>
      <c r="C67" s="739" t="s">
        <v>556</v>
      </c>
      <c r="D67" s="739" t="s">
        <v>587</v>
      </c>
      <c r="E67" s="748" t="s">
        <v>574</v>
      </c>
    </row>
    <row r="68" spans="1:5" ht="12.75" customHeight="1">
      <c r="A68" s="551" t="s">
        <v>225</v>
      </c>
      <c r="B68" s="552" t="s">
        <v>226</v>
      </c>
      <c r="C68" s="561" t="s">
        <v>227</v>
      </c>
      <c r="D68" s="562" t="s">
        <v>228</v>
      </c>
      <c r="E68" s="563" t="s">
        <v>248</v>
      </c>
    </row>
    <row r="69" spans="1:5" ht="11.25" customHeight="1">
      <c r="A69" s="331" t="s">
        <v>229</v>
      </c>
      <c r="B69" s="338" t="s">
        <v>150</v>
      </c>
      <c r="C69" s="309"/>
      <c r="D69" s="146"/>
      <c r="E69" s="140"/>
    </row>
    <row r="70" spans="1:5">
      <c r="A70" s="330" t="s">
        <v>230</v>
      </c>
      <c r="B70" s="188" t="s">
        <v>6</v>
      </c>
      <c r="C70" s="309"/>
      <c r="D70" s="146"/>
      <c r="E70" s="140">
        <v>1917</v>
      </c>
    </row>
    <row r="71" spans="1:5">
      <c r="A71" s="330" t="s">
        <v>231</v>
      </c>
      <c r="B71" s="203" t="s">
        <v>7</v>
      </c>
      <c r="C71" s="309"/>
      <c r="D71" s="146"/>
      <c r="E71" s="140">
        <v>531</v>
      </c>
    </row>
    <row r="72" spans="1:5">
      <c r="A72" s="330" t="s">
        <v>232</v>
      </c>
      <c r="B72" s="203" t="s">
        <v>8</v>
      </c>
      <c r="C72" s="309">
        <v>9325</v>
      </c>
      <c r="D72" s="146">
        <v>887</v>
      </c>
      <c r="E72" s="140">
        <v>770</v>
      </c>
    </row>
    <row r="73" spans="1:5">
      <c r="A73" s="330" t="s">
        <v>233</v>
      </c>
      <c r="B73" s="203" t="s">
        <v>309</v>
      </c>
      <c r="C73" s="309"/>
      <c r="D73" s="146"/>
      <c r="E73" s="140"/>
    </row>
    <row r="74" spans="1:5">
      <c r="A74" s="330" t="s">
        <v>234</v>
      </c>
      <c r="B74" s="203" t="s">
        <v>308</v>
      </c>
      <c r="C74" s="309"/>
      <c r="D74" s="146"/>
      <c r="E74" s="140"/>
    </row>
    <row r="75" spans="1:5">
      <c r="A75" s="330" t="s">
        <v>235</v>
      </c>
      <c r="B75" s="203" t="s">
        <v>369</v>
      </c>
      <c r="C75" s="309">
        <f>C76+C77+C78+C79+C80+C81</f>
        <v>0</v>
      </c>
      <c r="D75" s="309">
        <f>D76+D77+D78+D79+D80+D81</f>
        <v>0</v>
      </c>
      <c r="E75" s="146">
        <f>E76+E77+E78+E79+E80+E81</f>
        <v>0</v>
      </c>
    </row>
    <row r="76" spans="1:5">
      <c r="A76" s="330" t="s">
        <v>236</v>
      </c>
      <c r="B76" s="203" t="s">
        <v>370</v>
      </c>
      <c r="C76" s="738"/>
      <c r="D76" s="146"/>
      <c r="E76" s="140"/>
    </row>
    <row r="77" spans="1:5">
      <c r="A77" s="330" t="s">
        <v>237</v>
      </c>
      <c r="B77" s="203" t="s">
        <v>371</v>
      </c>
      <c r="C77" s="309"/>
      <c r="D77" s="146"/>
      <c r="E77" s="140"/>
    </row>
    <row r="78" spans="1:5">
      <c r="A78" s="330" t="s">
        <v>238</v>
      </c>
      <c r="B78" s="203" t="s">
        <v>372</v>
      </c>
      <c r="C78" s="309"/>
      <c r="D78" s="146"/>
      <c r="E78" s="140"/>
    </row>
    <row r="79" spans="1:5" ht="13.5" customHeight="1">
      <c r="A79" s="330" t="s">
        <v>239</v>
      </c>
      <c r="B79" s="339" t="s">
        <v>373</v>
      </c>
      <c r="C79" s="228"/>
      <c r="D79" s="150"/>
      <c r="E79" s="140">
        <f>'5.6.m.tám.ért.kiad.'!E30+'5.6.m.tám.ért.kiad.'!E31</f>
        <v>0</v>
      </c>
    </row>
    <row r="80" spans="1:5" ht="13.5" customHeight="1">
      <c r="A80" s="330" t="s">
        <v>240</v>
      </c>
      <c r="B80" s="755" t="s">
        <v>388</v>
      </c>
      <c r="C80" s="312"/>
      <c r="D80" s="147"/>
      <c r="E80" s="140"/>
    </row>
    <row r="81" spans="1:5" ht="13.5" customHeight="1">
      <c r="A81" s="330" t="s">
        <v>241</v>
      </c>
      <c r="B81" s="756" t="s">
        <v>381</v>
      </c>
      <c r="C81" s="312"/>
      <c r="D81" s="147"/>
      <c r="E81" s="140"/>
    </row>
    <row r="82" spans="1:5" s="15" customFormat="1" ht="13.5" thickBot="1">
      <c r="A82" s="330" t="s">
        <v>242</v>
      </c>
      <c r="B82" s="205" t="s">
        <v>146</v>
      </c>
      <c r="C82" s="310"/>
      <c r="D82" s="151"/>
      <c r="E82" s="140"/>
    </row>
    <row r="83" spans="1:5" ht="18" customHeight="1" thickBot="1">
      <c r="A83" s="555" t="s">
        <v>243</v>
      </c>
      <c r="B83" s="556" t="s">
        <v>9</v>
      </c>
      <c r="C83" s="570">
        <f>C70+C71+C72+C73+C75+C82</f>
        <v>9325</v>
      </c>
      <c r="D83" s="570">
        <f>D70+D71+D72+D73+D75+D82</f>
        <v>887</v>
      </c>
      <c r="E83" s="571">
        <f>E70+E71+E72+E73+E75+E82</f>
        <v>3218</v>
      </c>
    </row>
    <row r="84" spans="1:5" ht="11.25" customHeight="1" thickTop="1">
      <c r="A84" s="545"/>
      <c r="B84" s="338"/>
      <c r="C84" s="227"/>
      <c r="D84" s="227"/>
      <c r="E84" s="154"/>
    </row>
    <row r="85" spans="1:5" ht="13.5" customHeight="1">
      <c r="A85" s="331" t="s">
        <v>244</v>
      </c>
      <c r="B85" s="340" t="s">
        <v>151</v>
      </c>
      <c r="C85" s="311"/>
      <c r="D85" s="311"/>
      <c r="E85" s="149"/>
    </row>
    <row r="86" spans="1:5">
      <c r="A86" s="330" t="s">
        <v>245</v>
      </c>
      <c r="B86" s="203" t="s">
        <v>310</v>
      </c>
      <c r="C86" s="309"/>
      <c r="D86" s="309"/>
      <c r="E86" s="146"/>
    </row>
    <row r="87" spans="1:5">
      <c r="A87" s="330" t="s">
        <v>244</v>
      </c>
      <c r="B87" s="203" t="s">
        <v>311</v>
      </c>
      <c r="C87" s="309"/>
      <c r="D87" s="309"/>
      <c r="E87" s="146"/>
    </row>
    <row r="88" spans="1:5">
      <c r="A88" s="330" t="s">
        <v>245</v>
      </c>
      <c r="B88" s="203" t="s">
        <v>147</v>
      </c>
      <c r="C88" s="228"/>
      <c r="D88" s="309">
        <f>D89+D90+D91+D92+D93+D94+D95</f>
        <v>0</v>
      </c>
      <c r="E88" s="150">
        <f>E89+E90+E91+E92+E93+E94+E95</f>
        <v>0</v>
      </c>
    </row>
    <row r="89" spans="1:5">
      <c r="A89" s="330" t="s">
        <v>246</v>
      </c>
      <c r="B89" s="339" t="s">
        <v>374</v>
      </c>
      <c r="C89" s="309"/>
      <c r="D89" s="309"/>
      <c r="E89" s="146"/>
    </row>
    <row r="90" spans="1:5">
      <c r="A90" s="330" t="s">
        <v>247</v>
      </c>
      <c r="B90" s="339" t="s">
        <v>376</v>
      </c>
      <c r="C90" s="309"/>
      <c r="D90" s="309"/>
      <c r="E90" s="146"/>
    </row>
    <row r="91" spans="1:5" s="15" customFormat="1">
      <c r="A91" s="330" t="s">
        <v>249</v>
      </c>
      <c r="B91" s="339" t="s">
        <v>375</v>
      </c>
      <c r="C91" s="309"/>
      <c r="D91" s="309"/>
      <c r="E91" s="146"/>
    </row>
    <row r="92" spans="1:5" s="15" customFormat="1">
      <c r="A92" s="330" t="s">
        <v>250</v>
      </c>
      <c r="B92" s="339" t="s">
        <v>377</v>
      </c>
      <c r="C92" s="309"/>
      <c r="D92" s="309">
        <f>'7-8-9.m.szoc.ell.'!E53</f>
        <v>0</v>
      </c>
      <c r="E92" s="146"/>
    </row>
    <row r="93" spans="1:5" s="15" customFormat="1">
      <c r="A93" s="330" t="s">
        <v>251</v>
      </c>
      <c r="B93" s="755" t="s">
        <v>378</v>
      </c>
      <c r="C93" s="309"/>
      <c r="D93" s="309">
        <f>'36.m.nyújtottnkölcsön'!C24</f>
        <v>0</v>
      </c>
      <c r="E93" s="146"/>
    </row>
    <row r="94" spans="1:5" s="15" customFormat="1">
      <c r="A94" s="330" t="s">
        <v>252</v>
      </c>
      <c r="B94" s="286" t="s">
        <v>379</v>
      </c>
      <c r="C94" s="309"/>
      <c r="D94" s="309"/>
      <c r="E94" s="146"/>
    </row>
    <row r="95" spans="1:5" s="15" customFormat="1">
      <c r="A95" s="330" t="s">
        <v>253</v>
      </c>
      <c r="B95" s="756" t="s">
        <v>396</v>
      </c>
      <c r="C95" s="309"/>
      <c r="D95" s="309"/>
      <c r="E95" s="146"/>
    </row>
    <row r="96" spans="1:5">
      <c r="A96" s="330" t="s">
        <v>254</v>
      </c>
      <c r="B96" s="203" t="s">
        <v>382</v>
      </c>
      <c r="C96" s="309"/>
      <c r="D96" s="309"/>
      <c r="E96" s="146"/>
    </row>
    <row r="97" spans="1:5" ht="13.5" thickBot="1">
      <c r="A97" s="330" t="s">
        <v>255</v>
      </c>
      <c r="B97" s="205" t="s">
        <v>149</v>
      </c>
      <c r="C97" s="310"/>
      <c r="D97" s="312">
        <f>-D73</f>
        <v>0</v>
      </c>
      <c r="E97" s="579">
        <f>-E73</f>
        <v>0</v>
      </c>
    </row>
    <row r="98" spans="1:5" ht="18.75" customHeight="1" thickBot="1">
      <c r="A98" s="555" t="s">
        <v>256</v>
      </c>
      <c r="B98" s="556" t="s">
        <v>10</v>
      </c>
      <c r="C98" s="570">
        <f>C86+C87+C88+C96+C97</f>
        <v>0</v>
      </c>
      <c r="D98" s="570">
        <f>D86+D87+D88+D96+D97</f>
        <v>0</v>
      </c>
      <c r="E98" s="571">
        <f>E86+E87+E88+E96+E97</f>
        <v>0</v>
      </c>
    </row>
    <row r="99" spans="1:5" ht="27" thickTop="1" thickBot="1">
      <c r="A99" s="555" t="s">
        <v>257</v>
      </c>
      <c r="B99" s="560" t="s">
        <v>383</v>
      </c>
      <c r="C99" s="559">
        <f>C83+C98</f>
        <v>9325</v>
      </c>
      <c r="D99" s="559">
        <f>D83+D98</f>
        <v>887</v>
      </c>
      <c r="E99" s="908">
        <f>E83+E98</f>
        <v>3218</v>
      </c>
    </row>
    <row r="100" spans="1:5" ht="13.5" thickTop="1">
      <c r="A100" s="545"/>
      <c r="B100" s="771"/>
      <c r="C100" s="772"/>
      <c r="D100" s="628"/>
      <c r="E100" s="627"/>
    </row>
    <row r="101" spans="1:5">
      <c r="A101" s="331" t="s">
        <v>305</v>
      </c>
      <c r="B101" s="431" t="s">
        <v>385</v>
      </c>
      <c r="C101" s="21"/>
      <c r="D101" s="26"/>
      <c r="E101" s="240"/>
    </row>
    <row r="102" spans="1:5">
      <c r="A102" s="330" t="s">
        <v>259</v>
      </c>
      <c r="B102" s="204" t="s">
        <v>384</v>
      </c>
      <c r="C102" s="21"/>
      <c r="D102" s="28"/>
      <c r="E102" s="176"/>
    </row>
    <row r="103" spans="1:5">
      <c r="A103" s="330" t="s">
        <v>260</v>
      </c>
      <c r="B103" s="630" t="s">
        <v>389</v>
      </c>
      <c r="C103" s="270"/>
      <c r="D103" s="620"/>
      <c r="E103" s="177"/>
    </row>
    <row r="104" spans="1:5">
      <c r="A104" s="330" t="s">
        <v>261</v>
      </c>
      <c r="B104" s="630" t="s">
        <v>390</v>
      </c>
      <c r="C104" s="270"/>
      <c r="D104" s="155"/>
      <c r="E104" s="177"/>
    </row>
    <row r="105" spans="1:5">
      <c r="A105" s="330" t="s">
        <v>262</v>
      </c>
      <c r="B105" s="630" t="s">
        <v>391</v>
      </c>
      <c r="C105" s="270"/>
      <c r="D105" s="155"/>
      <c r="E105" s="149"/>
    </row>
    <row r="106" spans="1:5">
      <c r="A106" s="330" t="s">
        <v>263</v>
      </c>
      <c r="B106" s="757" t="s">
        <v>392</v>
      </c>
      <c r="C106" s="549"/>
      <c r="D106" s="26"/>
      <c r="E106" s="240"/>
    </row>
    <row r="107" spans="1:5">
      <c r="A107" s="330" t="s">
        <v>264</v>
      </c>
      <c r="B107" s="758" t="s">
        <v>393</v>
      </c>
      <c r="C107" s="549"/>
      <c r="D107" s="620"/>
      <c r="E107" s="177"/>
    </row>
    <row r="108" spans="1:5">
      <c r="A108" s="330" t="s">
        <v>265</v>
      </c>
      <c r="B108" s="759" t="s">
        <v>394</v>
      </c>
      <c r="C108" s="110"/>
      <c r="D108" s="111"/>
      <c r="E108" s="146"/>
    </row>
    <row r="109" spans="1:5" ht="13.5" thickBot="1">
      <c r="A109" s="330" t="s">
        <v>266</v>
      </c>
      <c r="B109" s="341" t="s">
        <v>395</v>
      </c>
      <c r="C109" s="25"/>
      <c r="D109" s="27"/>
      <c r="E109" s="154"/>
    </row>
    <row r="110" spans="1:5" ht="13.5" thickBot="1">
      <c r="A110" s="352" t="s">
        <v>267</v>
      </c>
      <c r="B110" s="290" t="s">
        <v>386</v>
      </c>
      <c r="C110" s="108">
        <f>SUM(C102:C109)</f>
        <v>0</v>
      </c>
      <c r="D110" s="108">
        <f>SUM(D102:D109)</f>
        <v>0</v>
      </c>
      <c r="E110" s="828">
        <f>SUM(E102:E109)</f>
        <v>0</v>
      </c>
    </row>
    <row r="111" spans="1:5">
      <c r="A111" s="545"/>
      <c r="B111" s="41"/>
      <c r="C111" s="770"/>
      <c r="D111" s="213"/>
      <c r="E111" s="244"/>
    </row>
    <row r="112" spans="1:5" ht="13.5" thickBot="1">
      <c r="A112" s="572" t="s">
        <v>268</v>
      </c>
      <c r="B112" s="769" t="s">
        <v>387</v>
      </c>
      <c r="C112" s="761">
        <f>C99+C110</f>
        <v>9325</v>
      </c>
      <c r="D112" s="773">
        <f>D99+D110</f>
        <v>887</v>
      </c>
      <c r="E112" s="776">
        <f>E99+E110</f>
        <v>3218</v>
      </c>
    </row>
    <row r="113" spans="1:5" ht="13.5" thickTop="1">
      <c r="A113" s="351"/>
      <c r="B113" s="41"/>
      <c r="C113" s="27"/>
      <c r="D113" s="27"/>
      <c r="E113" s="27"/>
    </row>
    <row r="114" spans="1:5">
      <c r="A114" s="351"/>
      <c r="B114" s="41"/>
      <c r="C114" s="27"/>
      <c r="D114" s="27"/>
      <c r="E114" s="27"/>
    </row>
    <row r="115" spans="1:5">
      <c r="A115" s="351"/>
      <c r="B115" s="41"/>
      <c r="C115" s="27"/>
      <c r="D115" s="27"/>
      <c r="E115" s="27"/>
    </row>
    <row r="116" spans="1:5">
      <c r="A116" s="351"/>
      <c r="B116" s="41"/>
      <c r="C116" s="27"/>
      <c r="D116" s="27"/>
      <c r="E116" s="27"/>
    </row>
    <row r="117" spans="1:5">
      <c r="A117" s="351"/>
      <c r="B117" s="41"/>
      <c r="C117" s="27"/>
      <c r="D117" s="27"/>
      <c r="E117" s="27"/>
    </row>
    <row r="118" spans="1:5">
      <c r="A118" s="351"/>
      <c r="B118" s="41"/>
      <c r="C118" s="27"/>
      <c r="D118" s="27"/>
      <c r="E118" s="27"/>
    </row>
    <row r="119" spans="1:5">
      <c r="A119" s="351"/>
      <c r="B119" s="41"/>
      <c r="C119" s="27"/>
      <c r="D119" s="27"/>
      <c r="E119" s="27"/>
    </row>
    <row r="120" spans="1:5">
      <c r="A120" s="1038"/>
      <c r="B120" s="1037"/>
      <c r="C120" s="1037"/>
      <c r="D120" s="1037"/>
      <c r="E120" s="1037"/>
    </row>
    <row r="121" spans="1:5" ht="13.5" customHeight="1">
      <c r="A121" s="1016" t="s">
        <v>623</v>
      </c>
      <c r="B121" s="1016"/>
      <c r="C121" s="1016"/>
      <c r="D121" s="1016"/>
      <c r="E121" s="1016"/>
    </row>
    <row r="122" spans="1:5" ht="13.5" customHeight="1">
      <c r="A122" s="343"/>
      <c r="B122" s="343"/>
      <c r="C122" s="343"/>
      <c r="D122" s="343"/>
      <c r="E122" s="343"/>
    </row>
    <row r="123" spans="1:5" ht="15.75">
      <c r="B123" s="1036" t="s">
        <v>624</v>
      </c>
      <c r="C123" s="1036"/>
      <c r="D123" s="1036"/>
      <c r="E123" s="1036"/>
    </row>
    <row r="124" spans="1:5" ht="15.75">
      <c r="B124" s="18"/>
      <c r="C124" s="18"/>
      <c r="D124" s="18"/>
      <c r="E124" s="18"/>
    </row>
    <row r="125" spans="1:5" ht="13.5" thickBot="1">
      <c r="B125" s="1"/>
      <c r="C125" s="1"/>
      <c r="D125" s="1"/>
      <c r="E125" s="19" t="s">
        <v>11</v>
      </c>
    </row>
    <row r="126" spans="1:5" ht="24" thickBot="1">
      <c r="A126" s="353" t="s">
        <v>224</v>
      </c>
      <c r="B126" s="550" t="s">
        <v>12</v>
      </c>
      <c r="C126" s="327" t="s">
        <v>522</v>
      </c>
      <c r="D126" s="328" t="s">
        <v>566</v>
      </c>
      <c r="E126" s="350" t="s">
        <v>567</v>
      </c>
    </row>
    <row r="127" spans="1:5">
      <c r="A127" s="551" t="s">
        <v>225</v>
      </c>
      <c r="B127" s="552" t="s">
        <v>226</v>
      </c>
      <c r="C127" s="561" t="s">
        <v>227</v>
      </c>
      <c r="D127" s="562" t="s">
        <v>228</v>
      </c>
      <c r="E127" s="577" t="s">
        <v>248</v>
      </c>
    </row>
    <row r="128" spans="1:5">
      <c r="A128" s="331" t="s">
        <v>229</v>
      </c>
      <c r="B128" s="338" t="s">
        <v>150</v>
      </c>
      <c r="C128" s="309"/>
      <c r="D128" s="146"/>
      <c r="E128" s="140"/>
    </row>
    <row r="129" spans="1:6" ht="12" customHeight="1">
      <c r="A129" s="330" t="s">
        <v>230</v>
      </c>
      <c r="B129" s="188" t="s">
        <v>6</v>
      </c>
      <c r="C129" s="309">
        <v>1425</v>
      </c>
      <c r="D129" s="740">
        <v>600</v>
      </c>
      <c r="E129" s="140"/>
    </row>
    <row r="130" spans="1:6">
      <c r="A130" s="330" t="s">
        <v>231</v>
      </c>
      <c r="B130" s="203" t="s">
        <v>7</v>
      </c>
      <c r="C130" s="309">
        <v>102</v>
      </c>
      <c r="D130" s="740">
        <v>160</v>
      </c>
      <c r="E130" s="140"/>
    </row>
    <row r="131" spans="1:6">
      <c r="A131" s="330" t="s">
        <v>232</v>
      </c>
      <c r="B131" s="203" t="s">
        <v>8</v>
      </c>
      <c r="C131" s="309"/>
      <c r="D131" s="146">
        <v>1848</v>
      </c>
      <c r="E131" s="140">
        <v>645</v>
      </c>
    </row>
    <row r="132" spans="1:6">
      <c r="A132" s="330" t="s">
        <v>233</v>
      </c>
      <c r="B132" s="203" t="s">
        <v>309</v>
      </c>
      <c r="C132" s="309"/>
      <c r="D132" s="146"/>
      <c r="E132" s="140"/>
    </row>
    <row r="133" spans="1:6">
      <c r="A133" s="330" t="s">
        <v>234</v>
      </c>
      <c r="B133" s="203" t="s">
        <v>308</v>
      </c>
      <c r="C133" s="309"/>
      <c r="D133" s="146"/>
      <c r="E133" s="140"/>
    </row>
    <row r="134" spans="1:6">
      <c r="A134" s="330" t="s">
        <v>235</v>
      </c>
      <c r="B134" s="203" t="s">
        <v>369</v>
      </c>
      <c r="C134" s="309">
        <f>C135+C136+C137+C138+C139+C140</f>
        <v>0</v>
      </c>
      <c r="D134" s="309">
        <f>D135+D136+D137+D138+D139+D140</f>
        <v>0</v>
      </c>
      <c r="E134" s="146">
        <f>E135+E136+E137+E138+E139+E140</f>
        <v>0</v>
      </c>
    </row>
    <row r="135" spans="1:6">
      <c r="A135" s="330" t="s">
        <v>236</v>
      </c>
      <c r="B135" s="203" t="s">
        <v>370</v>
      </c>
      <c r="C135" s="309"/>
      <c r="D135" s="146"/>
      <c r="E135" s="140"/>
    </row>
    <row r="136" spans="1:6" ht="12" customHeight="1">
      <c r="A136" s="330" t="s">
        <v>237</v>
      </c>
      <c r="B136" s="203" t="s">
        <v>371</v>
      </c>
      <c r="C136" s="309"/>
      <c r="D136" s="146"/>
      <c r="E136" s="140"/>
    </row>
    <row r="137" spans="1:6">
      <c r="A137" s="330" t="s">
        <v>238</v>
      </c>
      <c r="B137" s="203" t="s">
        <v>372</v>
      </c>
      <c r="C137" s="309"/>
      <c r="D137" s="146"/>
      <c r="E137" s="140"/>
    </row>
    <row r="138" spans="1:6" ht="14.25" customHeight="1">
      <c r="A138" s="330" t="s">
        <v>239</v>
      </c>
      <c r="B138" s="339" t="s">
        <v>373</v>
      </c>
      <c r="C138" s="228"/>
      <c r="D138" s="150"/>
      <c r="E138" s="140"/>
    </row>
    <row r="139" spans="1:6" ht="14.25" customHeight="1">
      <c r="A139" s="330" t="s">
        <v>240</v>
      </c>
      <c r="B139" s="755" t="s">
        <v>388</v>
      </c>
      <c r="C139" s="312"/>
      <c r="D139" s="147"/>
      <c r="E139" s="140"/>
    </row>
    <row r="140" spans="1:6" ht="14.25" customHeight="1">
      <c r="A140" s="330" t="s">
        <v>241</v>
      </c>
      <c r="B140" s="756" t="s">
        <v>381</v>
      </c>
      <c r="C140" s="312"/>
      <c r="D140" s="147"/>
      <c r="E140" s="140"/>
    </row>
    <row r="141" spans="1:6" ht="13.5" customHeight="1" thickBot="1">
      <c r="A141" s="330" t="s">
        <v>242</v>
      </c>
      <c r="B141" s="205" t="s">
        <v>146</v>
      </c>
      <c r="C141" s="310"/>
      <c r="D141" s="151"/>
      <c r="E141" s="140"/>
    </row>
    <row r="142" spans="1:6" s="15" customFormat="1" ht="13.5" thickBot="1">
      <c r="A142" s="555" t="s">
        <v>243</v>
      </c>
      <c r="B142" s="556" t="s">
        <v>9</v>
      </c>
      <c r="C142" s="570">
        <f>C129+C130+C131+C132+C134+C141</f>
        <v>1527</v>
      </c>
      <c r="D142" s="570">
        <f>D129+D130+D131+D132+D134+D141</f>
        <v>2608</v>
      </c>
      <c r="E142" s="571">
        <f>E129+E130+E131+E132+E134+E141</f>
        <v>645</v>
      </c>
      <c r="F142"/>
    </row>
    <row r="143" spans="1:6" s="15" customFormat="1" ht="13.5" thickTop="1">
      <c r="A143" s="545"/>
      <c r="B143" s="338"/>
      <c r="C143" s="227"/>
      <c r="D143" s="227"/>
      <c r="E143" s="154"/>
      <c r="F143"/>
    </row>
    <row r="144" spans="1:6" ht="14.25" customHeight="1">
      <c r="A144" s="331" t="s">
        <v>244</v>
      </c>
      <c r="B144" s="340" t="s">
        <v>151</v>
      </c>
      <c r="C144" s="311"/>
      <c r="D144" s="311"/>
      <c r="E144" s="149"/>
    </row>
    <row r="145" spans="1:6">
      <c r="A145" s="330" t="s">
        <v>245</v>
      </c>
      <c r="B145" s="203" t="s">
        <v>310</v>
      </c>
      <c r="C145" s="309"/>
      <c r="D145" s="309"/>
      <c r="E145" s="146"/>
    </row>
    <row r="146" spans="1:6" ht="14.25" customHeight="1">
      <c r="A146" s="330" t="s">
        <v>244</v>
      </c>
      <c r="B146" s="203" t="s">
        <v>311</v>
      </c>
      <c r="C146" s="309"/>
      <c r="D146" s="309"/>
      <c r="E146" s="146"/>
    </row>
    <row r="147" spans="1:6" s="15" customFormat="1" ht="14.25" customHeight="1">
      <c r="A147" s="330" t="s">
        <v>245</v>
      </c>
      <c r="B147" s="203" t="s">
        <v>147</v>
      </c>
      <c r="C147" s="228">
        <f>C148+C149+C150+C151+C152+C153+C154</f>
        <v>0</v>
      </c>
      <c r="D147" s="228">
        <f>D148+D149+D150+D151+D152+D153+D154</f>
        <v>0</v>
      </c>
      <c r="E147" s="150">
        <f>E148+E149+E150+E151+E152+E153+E154</f>
        <v>0</v>
      </c>
      <c r="F147"/>
    </row>
    <row r="148" spans="1:6">
      <c r="A148" s="330" t="s">
        <v>246</v>
      </c>
      <c r="B148" s="339" t="s">
        <v>374</v>
      </c>
      <c r="C148" s="309"/>
      <c r="D148" s="309"/>
      <c r="E148" s="146"/>
    </row>
    <row r="149" spans="1:6">
      <c r="A149" s="330" t="s">
        <v>247</v>
      </c>
      <c r="B149" s="339" t="s">
        <v>376</v>
      </c>
      <c r="C149" s="309"/>
      <c r="D149" s="309"/>
      <c r="E149" s="146"/>
    </row>
    <row r="150" spans="1:6" ht="12.75" customHeight="1">
      <c r="A150" s="330" t="s">
        <v>249</v>
      </c>
      <c r="B150" s="339" t="s">
        <v>375</v>
      </c>
      <c r="C150" s="309"/>
      <c r="D150" s="309"/>
      <c r="E150" s="146"/>
    </row>
    <row r="151" spans="1:6" ht="12.75" customHeight="1">
      <c r="A151" s="330" t="s">
        <v>250</v>
      </c>
      <c r="B151" s="339" t="s">
        <v>377</v>
      </c>
      <c r="C151" s="309"/>
      <c r="D151" s="309"/>
      <c r="E151" s="146"/>
    </row>
    <row r="152" spans="1:6" ht="12.75" customHeight="1">
      <c r="A152" s="330" t="s">
        <v>251</v>
      </c>
      <c r="B152" s="755" t="s">
        <v>378</v>
      </c>
      <c r="C152" s="309"/>
      <c r="D152" s="309"/>
      <c r="E152" s="146"/>
    </row>
    <row r="153" spans="1:6" ht="12.75" customHeight="1">
      <c r="A153" s="330" t="s">
        <v>252</v>
      </c>
      <c r="B153" s="286" t="s">
        <v>379</v>
      </c>
      <c r="C153" s="309"/>
      <c r="D153" s="309"/>
      <c r="E153" s="146"/>
    </row>
    <row r="154" spans="1:6" ht="12.75" customHeight="1">
      <c r="A154" s="330" t="s">
        <v>253</v>
      </c>
      <c r="B154" s="756" t="s">
        <v>396</v>
      </c>
      <c r="C154" s="309"/>
      <c r="D154" s="309"/>
      <c r="E154" s="146"/>
    </row>
    <row r="155" spans="1:6">
      <c r="A155" s="330" t="s">
        <v>254</v>
      </c>
      <c r="B155" s="203" t="s">
        <v>382</v>
      </c>
      <c r="C155" s="309"/>
      <c r="D155" s="309"/>
      <c r="E155" s="146"/>
    </row>
    <row r="156" spans="1:6" ht="13.5" thickBot="1">
      <c r="A156" s="330" t="s">
        <v>255</v>
      </c>
      <c r="B156" s="205" t="s">
        <v>149</v>
      </c>
      <c r="C156" s="312">
        <f>-C132</f>
        <v>0</v>
      </c>
      <c r="D156" s="312">
        <f>-D132</f>
        <v>0</v>
      </c>
      <c r="E156" s="579">
        <f>-E132</f>
        <v>0</v>
      </c>
    </row>
    <row r="157" spans="1:6" ht="13.5" thickBot="1">
      <c r="A157" s="555" t="s">
        <v>256</v>
      </c>
      <c r="B157" s="556" t="s">
        <v>10</v>
      </c>
      <c r="C157" s="570">
        <f>C145+C146+C147+C155+C156</f>
        <v>0</v>
      </c>
      <c r="D157" s="570">
        <f>D145+D146+D147+D155+D156</f>
        <v>0</v>
      </c>
      <c r="E157" s="571">
        <f>E145+E146+E147+E155+E156</f>
        <v>0</v>
      </c>
    </row>
    <row r="158" spans="1:6" ht="27" thickTop="1" thickBot="1">
      <c r="A158" s="555" t="s">
        <v>257</v>
      </c>
      <c r="B158" s="560" t="s">
        <v>383</v>
      </c>
      <c r="C158" s="802">
        <f>C142+C157</f>
        <v>1527</v>
      </c>
      <c r="D158" s="802">
        <f>D142+D157</f>
        <v>2608</v>
      </c>
      <c r="E158" s="907">
        <f>E142+E157</f>
        <v>645</v>
      </c>
    </row>
    <row r="159" spans="1:6" ht="13.5" thickTop="1">
      <c r="A159" s="545"/>
      <c r="B159" s="771"/>
      <c r="C159" s="788"/>
      <c r="D159" s="788"/>
      <c r="E159" s="788"/>
    </row>
    <row r="160" spans="1:6">
      <c r="A160" s="331" t="s">
        <v>305</v>
      </c>
      <c r="B160" s="431" t="s">
        <v>385</v>
      </c>
      <c r="C160" s="313"/>
      <c r="D160" s="152"/>
      <c r="E160" s="142"/>
    </row>
    <row r="161" spans="1:5">
      <c r="A161" s="330" t="s">
        <v>259</v>
      </c>
      <c r="B161" s="204" t="s">
        <v>384</v>
      </c>
      <c r="C161" s="309"/>
      <c r="D161" s="146"/>
      <c r="E161" s="140"/>
    </row>
    <row r="162" spans="1:5">
      <c r="A162" s="330" t="s">
        <v>260</v>
      </c>
      <c r="B162" s="630" t="s">
        <v>389</v>
      </c>
      <c r="C162" s="309"/>
      <c r="D162" s="309"/>
      <c r="E162" s="146"/>
    </row>
    <row r="163" spans="1:5">
      <c r="A163" s="330" t="s">
        <v>261</v>
      </c>
      <c r="B163" s="630" t="s">
        <v>390</v>
      </c>
      <c r="C163" s="311"/>
      <c r="D163" s="149"/>
      <c r="E163" s="142"/>
    </row>
    <row r="164" spans="1:5">
      <c r="A164" s="330" t="s">
        <v>262</v>
      </c>
      <c r="B164" s="630" t="s">
        <v>391</v>
      </c>
      <c r="C164" s="228"/>
      <c r="D164" s="150"/>
      <c r="E164" s="143"/>
    </row>
    <row r="165" spans="1:5">
      <c r="A165" s="330" t="s">
        <v>263</v>
      </c>
      <c r="B165" s="757" t="s">
        <v>392</v>
      </c>
      <c r="C165" s="309"/>
      <c r="D165" s="146"/>
      <c r="E165" s="143"/>
    </row>
    <row r="166" spans="1:5">
      <c r="A166" s="330" t="s">
        <v>264</v>
      </c>
      <c r="B166" s="758" t="s">
        <v>393</v>
      </c>
      <c r="C166" s="309"/>
      <c r="D166" s="146"/>
      <c r="E166" s="143"/>
    </row>
    <row r="167" spans="1:5">
      <c r="A167" s="330" t="s">
        <v>265</v>
      </c>
      <c r="B167" s="759" t="s">
        <v>394</v>
      </c>
      <c r="C167" s="219"/>
      <c r="D167" s="146"/>
      <c r="E167" s="143"/>
    </row>
    <row r="168" spans="1:5" ht="13.5" thickBot="1">
      <c r="A168" s="330" t="s">
        <v>266</v>
      </c>
      <c r="B168" s="341" t="s">
        <v>395</v>
      </c>
      <c r="C168" s="227"/>
      <c r="D168" s="227"/>
      <c r="E168" s="154"/>
    </row>
    <row r="169" spans="1:5" ht="13.5" thickBot="1">
      <c r="A169" s="352" t="s">
        <v>267</v>
      </c>
      <c r="B169" s="290" t="s">
        <v>386</v>
      </c>
      <c r="C169" s="232">
        <f>SUM(C161:C168)</f>
        <v>0</v>
      </c>
      <c r="D169" s="232">
        <f>SUM(D161:D168)</f>
        <v>0</v>
      </c>
      <c r="E169" s="153">
        <f>SUM(E161:E168)</f>
        <v>0</v>
      </c>
    </row>
    <row r="170" spans="1:5">
      <c r="A170" s="545"/>
      <c r="B170" s="41"/>
      <c r="C170" s="777"/>
      <c r="D170" s="742"/>
      <c r="E170" s="742"/>
    </row>
    <row r="171" spans="1:5" ht="13.5" thickBot="1">
      <c r="A171" s="572" t="s">
        <v>268</v>
      </c>
      <c r="B171" s="769" t="s">
        <v>387</v>
      </c>
      <c r="C171" s="776">
        <f>C158+C169</f>
        <v>1527</v>
      </c>
      <c r="D171" s="776">
        <f>D158+D169</f>
        <v>2608</v>
      </c>
      <c r="E171" s="776">
        <f>E158+E169</f>
        <v>645</v>
      </c>
    </row>
    <row r="172" spans="1:5" ht="13.5" thickTop="1">
      <c r="A172" s="351"/>
      <c r="B172" s="744"/>
      <c r="C172" s="273"/>
      <c r="D172" s="27"/>
      <c r="E172" s="27"/>
    </row>
    <row r="173" spans="1:5">
      <c r="A173" s="351"/>
      <c r="B173" s="744"/>
      <c r="C173" s="273"/>
      <c r="D173" s="27"/>
      <c r="E173" s="27"/>
    </row>
    <row r="174" spans="1:5">
      <c r="A174" s="351"/>
      <c r="B174" s="744"/>
      <c r="C174" s="273"/>
      <c r="D174" s="27"/>
      <c r="E174" s="27"/>
    </row>
    <row r="175" spans="1:5">
      <c r="A175" s="351"/>
      <c r="B175" s="744"/>
      <c r="C175" s="273"/>
      <c r="D175" s="27"/>
      <c r="E175" s="27"/>
    </row>
    <row r="176" spans="1:5">
      <c r="A176" s="351"/>
      <c r="B176" s="744"/>
      <c r="C176" s="273"/>
      <c r="D176" s="27"/>
      <c r="E176" s="27"/>
    </row>
    <row r="178" spans="1:8">
      <c r="A178" s="1038"/>
      <c r="B178" s="1037"/>
      <c r="C178" s="1037"/>
      <c r="D178" s="1037"/>
      <c r="E178" s="1037"/>
    </row>
    <row r="179" spans="1:8">
      <c r="A179" s="1016" t="s">
        <v>623</v>
      </c>
      <c r="B179" s="1016"/>
      <c r="C179" s="1016"/>
      <c r="D179" s="1016"/>
      <c r="E179" s="1016"/>
    </row>
    <row r="180" spans="1:8">
      <c r="A180" s="343"/>
      <c r="B180" s="343"/>
      <c r="C180" s="343"/>
      <c r="D180" s="343"/>
      <c r="E180" s="343"/>
    </row>
    <row r="181" spans="1:8" ht="15.75">
      <c r="B181" s="1036" t="s">
        <v>624</v>
      </c>
      <c r="C181" s="1036"/>
      <c r="D181" s="1036"/>
      <c r="E181" s="1036"/>
    </row>
    <row r="182" spans="1:8" ht="15.75">
      <c r="B182" s="18"/>
      <c r="C182" s="18"/>
      <c r="D182" s="18"/>
      <c r="E182" s="18"/>
    </row>
    <row r="183" spans="1:8" ht="13.5" thickBot="1">
      <c r="B183" s="1"/>
      <c r="C183" s="1010"/>
      <c r="D183" s="1"/>
      <c r="E183" s="19" t="s">
        <v>11</v>
      </c>
    </row>
    <row r="184" spans="1:8" ht="27" thickBot="1">
      <c r="A184" s="353" t="s">
        <v>224</v>
      </c>
      <c r="B184" s="550" t="s">
        <v>12</v>
      </c>
      <c r="C184" s="350" t="s">
        <v>568</v>
      </c>
      <c r="D184" s="348" t="s">
        <v>569</v>
      </c>
      <c r="E184" s="328"/>
    </row>
    <row r="185" spans="1:8">
      <c r="A185" s="551" t="s">
        <v>225</v>
      </c>
      <c r="B185" s="552" t="s">
        <v>226</v>
      </c>
      <c r="C185" s="576" t="s">
        <v>227</v>
      </c>
      <c r="D185" s="562" t="s">
        <v>228</v>
      </c>
      <c r="E185" s="563" t="s">
        <v>248</v>
      </c>
    </row>
    <row r="186" spans="1:8">
      <c r="A186" s="331" t="s">
        <v>229</v>
      </c>
      <c r="B186" s="338" t="s">
        <v>150</v>
      </c>
      <c r="C186" s="309"/>
      <c r="D186" s="146"/>
      <c r="E186" s="140"/>
    </row>
    <row r="187" spans="1:8">
      <c r="A187" s="330" t="s">
        <v>230</v>
      </c>
      <c r="B187" s="188" t="s">
        <v>6</v>
      </c>
      <c r="C187" s="309"/>
      <c r="D187" s="146"/>
      <c r="E187" s="140"/>
    </row>
    <row r="188" spans="1:8">
      <c r="A188" s="330" t="s">
        <v>231</v>
      </c>
      <c r="B188" s="203" t="s">
        <v>7</v>
      </c>
      <c r="C188" s="309"/>
      <c r="D188" s="146"/>
      <c r="E188" s="140"/>
    </row>
    <row r="189" spans="1:8">
      <c r="A189" s="330" t="s">
        <v>232</v>
      </c>
      <c r="B189" s="203" t="s">
        <v>8</v>
      </c>
      <c r="C189" s="309"/>
      <c r="D189" s="146"/>
      <c r="E189" s="140"/>
    </row>
    <row r="190" spans="1:8">
      <c r="A190" s="330" t="s">
        <v>233</v>
      </c>
      <c r="B190" s="203" t="s">
        <v>309</v>
      </c>
      <c r="C190" s="309"/>
      <c r="D190" s="146"/>
      <c r="E190" s="140"/>
    </row>
    <row r="191" spans="1:8">
      <c r="A191" s="330" t="s">
        <v>234</v>
      </c>
      <c r="B191" s="203" t="s">
        <v>308</v>
      </c>
      <c r="C191" s="309"/>
      <c r="D191" s="146"/>
      <c r="E191" s="140"/>
    </row>
    <row r="192" spans="1:8">
      <c r="A192" s="330" t="s">
        <v>235</v>
      </c>
      <c r="B192" s="203" t="s">
        <v>369</v>
      </c>
      <c r="C192" s="309"/>
      <c r="D192" s="309"/>
      <c r="E192" s="146"/>
      <c r="H192" s="13"/>
    </row>
    <row r="193" spans="1:8">
      <c r="A193" s="330" t="s">
        <v>236</v>
      </c>
      <c r="B193" s="203" t="s">
        <v>370</v>
      </c>
      <c r="C193" s="309"/>
      <c r="D193" s="146"/>
      <c r="E193" s="140"/>
      <c r="H193" s="13"/>
    </row>
    <row r="194" spans="1:8">
      <c r="A194" s="330" t="s">
        <v>237</v>
      </c>
      <c r="B194" s="203" t="s">
        <v>371</v>
      </c>
      <c r="C194" s="309"/>
      <c r="D194" s="146"/>
      <c r="E194" s="140"/>
    </row>
    <row r="195" spans="1:8">
      <c r="A195" s="330" t="s">
        <v>238</v>
      </c>
      <c r="B195" s="203" t="s">
        <v>372</v>
      </c>
      <c r="C195" s="309"/>
      <c r="D195" s="146"/>
      <c r="E195" s="140"/>
    </row>
    <row r="196" spans="1:8">
      <c r="A196" s="330" t="s">
        <v>239</v>
      </c>
      <c r="B196" s="339" t="s">
        <v>373</v>
      </c>
      <c r="C196" s="228"/>
      <c r="D196" s="150"/>
      <c r="E196" s="140"/>
    </row>
    <row r="197" spans="1:8">
      <c r="A197" s="330" t="s">
        <v>240</v>
      </c>
      <c r="B197" s="755" t="s">
        <v>388</v>
      </c>
      <c r="C197" s="312"/>
      <c r="D197" s="147"/>
      <c r="E197" s="140"/>
    </row>
    <row r="198" spans="1:8">
      <c r="A198" s="330" t="s">
        <v>241</v>
      </c>
      <c r="B198" s="756" t="s">
        <v>381</v>
      </c>
      <c r="C198" s="312"/>
      <c r="D198" s="147"/>
      <c r="E198" s="140"/>
    </row>
    <row r="199" spans="1:8" ht="13.5" thickBot="1">
      <c r="A199" s="330" t="s">
        <v>242</v>
      </c>
      <c r="B199" s="205" t="s">
        <v>146</v>
      </c>
      <c r="C199" s="310">
        <v>2889</v>
      </c>
      <c r="D199" s="151"/>
      <c r="E199" s="140"/>
    </row>
    <row r="200" spans="1:8" ht="13.5" thickBot="1">
      <c r="A200" s="555" t="s">
        <v>243</v>
      </c>
      <c r="B200" s="556" t="s">
        <v>9</v>
      </c>
      <c r="C200" s="570">
        <f>C187+C188+C189+C190+C192+C199</f>
        <v>2889</v>
      </c>
      <c r="D200" s="570">
        <f>D187+D188+D189+D190+D192+D199</f>
        <v>0</v>
      </c>
      <c r="E200" s="571"/>
    </row>
    <row r="201" spans="1:8" ht="13.5" thickTop="1">
      <c r="A201" s="545"/>
      <c r="B201" s="338"/>
      <c r="C201" s="786"/>
      <c r="D201" s="786"/>
      <c r="E201" s="787"/>
    </row>
    <row r="202" spans="1:8">
      <c r="A202" s="331" t="s">
        <v>244</v>
      </c>
      <c r="B202" s="340" t="s">
        <v>151</v>
      </c>
      <c r="C202" s="311"/>
      <c r="D202" s="149"/>
      <c r="E202" s="142"/>
    </row>
    <row r="203" spans="1:8">
      <c r="A203" s="330" t="s">
        <v>245</v>
      </c>
      <c r="B203" s="203" t="s">
        <v>310</v>
      </c>
      <c r="C203" s="309"/>
      <c r="D203" s="146"/>
      <c r="E203" s="140"/>
    </row>
    <row r="204" spans="1:8">
      <c r="A204" s="330" t="s">
        <v>244</v>
      </c>
      <c r="B204" s="203" t="s">
        <v>311</v>
      </c>
      <c r="C204" s="309"/>
      <c r="D204" s="309"/>
      <c r="E204" s="146"/>
    </row>
    <row r="205" spans="1:8">
      <c r="A205" s="330" t="s">
        <v>245</v>
      </c>
      <c r="B205" s="203" t="s">
        <v>147</v>
      </c>
      <c r="C205" s="146">
        <f>C206+C207+C208+C209+C210+C211+C212</f>
        <v>0</v>
      </c>
      <c r="D205" s="146">
        <f>D206+D207+D208+D209+D210+D211+D212</f>
        <v>0</v>
      </c>
      <c r="E205" s="146"/>
    </row>
    <row r="206" spans="1:8">
      <c r="A206" s="330" t="s">
        <v>246</v>
      </c>
      <c r="B206" s="339" t="s">
        <v>374</v>
      </c>
      <c r="C206" s="309"/>
      <c r="D206" s="146"/>
      <c r="E206" s="140"/>
    </row>
    <row r="207" spans="1:8">
      <c r="A207" s="330" t="s">
        <v>247</v>
      </c>
      <c r="B207" s="339" t="s">
        <v>376</v>
      </c>
      <c r="C207" s="309"/>
      <c r="D207" s="146"/>
      <c r="E207" s="140"/>
    </row>
    <row r="208" spans="1:8">
      <c r="A208" s="330" t="s">
        <v>249</v>
      </c>
      <c r="B208" s="339" t="s">
        <v>375</v>
      </c>
      <c r="C208" s="309"/>
      <c r="D208" s="146"/>
      <c r="E208" s="140"/>
    </row>
    <row r="209" spans="1:5">
      <c r="A209" s="330" t="s">
        <v>250</v>
      </c>
      <c r="B209" s="339" t="s">
        <v>377</v>
      </c>
      <c r="C209" s="309"/>
      <c r="D209" s="146">
        <f>'7-8-9.m.szoc.ell.'!E52</f>
        <v>0</v>
      </c>
      <c r="E209" s="140"/>
    </row>
    <row r="210" spans="1:5">
      <c r="A210" s="330" t="s">
        <v>251</v>
      </c>
      <c r="B210" s="755" t="s">
        <v>378</v>
      </c>
      <c r="C210" s="309"/>
      <c r="D210" s="146"/>
      <c r="E210" s="140"/>
    </row>
    <row r="211" spans="1:5">
      <c r="A211" s="330" t="s">
        <v>252</v>
      </c>
      <c r="B211" s="286" t="s">
        <v>379</v>
      </c>
      <c r="C211" s="309"/>
      <c r="D211" s="146"/>
      <c r="E211" s="140"/>
    </row>
    <row r="212" spans="1:5">
      <c r="A212" s="330" t="s">
        <v>253</v>
      </c>
      <c r="B212" s="756" t="s">
        <v>396</v>
      </c>
      <c r="C212" s="309"/>
      <c r="D212" s="146"/>
      <c r="E212" s="140"/>
    </row>
    <row r="213" spans="1:5">
      <c r="A213" s="330" t="s">
        <v>254</v>
      </c>
      <c r="B213" s="203" t="s">
        <v>382</v>
      </c>
      <c r="C213" s="218"/>
      <c r="D213" s="309"/>
      <c r="E213" s="150"/>
    </row>
    <row r="214" spans="1:5" ht="13.5" thickBot="1">
      <c r="A214" s="330" t="s">
        <v>255</v>
      </c>
      <c r="B214" s="205" t="s">
        <v>149</v>
      </c>
      <c r="C214" s="227">
        <f>-C190</f>
        <v>0</v>
      </c>
      <c r="D214" s="227">
        <f>-D190</f>
        <v>0</v>
      </c>
      <c r="E214" s="154"/>
    </row>
    <row r="215" spans="1:5" ht="13.5" thickBot="1">
      <c r="A215" s="555" t="s">
        <v>256</v>
      </c>
      <c r="B215" s="556" t="s">
        <v>10</v>
      </c>
      <c r="C215" s="782">
        <f>C203+C204+C205+C213+C214</f>
        <v>0</v>
      </c>
      <c r="D215" s="782">
        <f>D203+D204+D205+D213+D214</f>
        <v>0</v>
      </c>
      <c r="E215" s="807"/>
    </row>
    <row r="216" spans="1:5" ht="27" thickTop="1" thickBot="1">
      <c r="A216" s="555" t="s">
        <v>257</v>
      </c>
      <c r="B216" s="560" t="s">
        <v>383</v>
      </c>
      <c r="C216" s="238">
        <f>C215+C200</f>
        <v>2889</v>
      </c>
      <c r="D216" s="238">
        <f>D215+D200</f>
        <v>0</v>
      </c>
      <c r="E216" s="244"/>
    </row>
    <row r="217" spans="1:5" ht="13.5" thickTop="1">
      <c r="A217" s="545"/>
      <c r="B217" s="771"/>
      <c r="C217" s="781"/>
      <c r="D217" s="781"/>
      <c r="E217" s="783"/>
    </row>
    <row r="218" spans="1:5">
      <c r="A218" s="331" t="s">
        <v>305</v>
      </c>
      <c r="B218" s="431" t="s">
        <v>385</v>
      </c>
      <c r="C218" s="311"/>
      <c r="D218" s="149"/>
      <c r="E218" s="142"/>
    </row>
    <row r="219" spans="1:5">
      <c r="A219" s="330" t="s">
        <v>259</v>
      </c>
      <c r="B219" s="204" t="s">
        <v>384</v>
      </c>
      <c r="C219" s="309"/>
      <c r="D219" s="309"/>
      <c r="E219" s="146"/>
    </row>
    <row r="220" spans="1:5">
      <c r="A220" s="330" t="s">
        <v>260</v>
      </c>
      <c r="B220" s="630" t="s">
        <v>389</v>
      </c>
      <c r="C220" s="311"/>
      <c r="D220" s="149"/>
      <c r="E220" s="142"/>
    </row>
    <row r="221" spans="1:5">
      <c r="A221" s="330" t="s">
        <v>261</v>
      </c>
      <c r="B221" s="630" t="s">
        <v>390</v>
      </c>
      <c r="C221" s="228"/>
      <c r="D221" s="146">
        <v>26257</v>
      </c>
      <c r="E221" s="143"/>
    </row>
    <row r="222" spans="1:5">
      <c r="A222" s="330" t="s">
        <v>262</v>
      </c>
      <c r="B222" s="630" t="s">
        <v>391</v>
      </c>
      <c r="C222" s="309"/>
      <c r="D222" s="146"/>
      <c r="E222" s="143"/>
    </row>
    <row r="223" spans="1:5">
      <c r="A223" s="330" t="s">
        <v>263</v>
      </c>
      <c r="B223" s="757" t="s">
        <v>392</v>
      </c>
      <c r="C223" s="219"/>
      <c r="D223" s="146"/>
      <c r="E223" s="143"/>
    </row>
    <row r="224" spans="1:5">
      <c r="A224" s="330" t="s">
        <v>264</v>
      </c>
      <c r="B224" s="758" t="s">
        <v>393</v>
      </c>
      <c r="C224" s="219"/>
      <c r="D224" s="146"/>
      <c r="E224" s="143"/>
    </row>
    <row r="225" spans="1:5">
      <c r="A225" s="330" t="s">
        <v>265</v>
      </c>
      <c r="B225" s="759" t="s">
        <v>394</v>
      </c>
      <c r="C225" s="219"/>
      <c r="D225" s="309"/>
      <c r="E225" s="146"/>
    </row>
    <row r="226" spans="1:5" ht="13.5" thickBot="1">
      <c r="A226" s="330" t="s">
        <v>266</v>
      </c>
      <c r="B226" s="341" t="s">
        <v>395</v>
      </c>
      <c r="C226" s="238"/>
      <c r="D226" s="227"/>
      <c r="E226" s="244"/>
    </row>
    <row r="227" spans="1:5" ht="13.5" thickBot="1">
      <c r="A227" s="352" t="s">
        <v>267</v>
      </c>
      <c r="B227" s="290" t="s">
        <v>386</v>
      </c>
      <c r="C227" s="763">
        <f>SUM(C219:C226)</f>
        <v>0</v>
      </c>
      <c r="D227" s="805">
        <f>SUM(D219:D226)</f>
        <v>26257</v>
      </c>
      <c r="E227" s="860"/>
    </row>
    <row r="228" spans="1:5">
      <c r="A228" s="545"/>
      <c r="B228" s="41"/>
      <c r="C228" s="777"/>
      <c r="D228" s="742"/>
      <c r="E228" s="742"/>
    </row>
    <row r="229" spans="1:5" ht="13.5" thickBot="1">
      <c r="A229" s="572" t="s">
        <v>268</v>
      </c>
      <c r="B229" s="769" t="s">
        <v>387</v>
      </c>
      <c r="C229" s="784">
        <f>C216+C227</f>
        <v>2889</v>
      </c>
      <c r="D229" s="784">
        <f>D216+D227</f>
        <v>26257</v>
      </c>
      <c r="E229" s="785">
        <f>E216+E227</f>
        <v>0</v>
      </c>
    </row>
    <row r="230" spans="1:5" ht="13.5" thickTop="1">
      <c r="A230" s="351"/>
      <c r="B230" s="744"/>
      <c r="C230" s="27"/>
      <c r="D230" s="27"/>
      <c r="E230" s="27"/>
    </row>
    <row r="231" spans="1:5">
      <c r="A231" s="351"/>
      <c r="B231" s="744"/>
      <c r="C231" s="27"/>
      <c r="D231" s="27"/>
      <c r="E231" s="27"/>
    </row>
    <row r="232" spans="1:5">
      <c r="A232" s="351"/>
      <c r="B232" s="744"/>
      <c r="C232" s="27"/>
      <c r="D232" s="27"/>
      <c r="E232" s="27"/>
    </row>
    <row r="233" spans="1:5">
      <c r="A233" s="351"/>
      <c r="B233" s="744"/>
      <c r="C233" s="27"/>
      <c r="D233" s="27"/>
      <c r="E233" s="27"/>
    </row>
    <row r="234" spans="1:5">
      <c r="A234" s="351"/>
      <c r="B234" s="744"/>
      <c r="C234" s="27"/>
      <c r="D234" s="27"/>
      <c r="E234" s="27"/>
    </row>
    <row r="235" spans="1:5">
      <c r="A235" s="351"/>
      <c r="B235" s="744"/>
      <c r="C235" s="27"/>
      <c r="D235" s="27"/>
      <c r="E235" s="27"/>
    </row>
    <row r="236" spans="1:5" ht="12.75" customHeight="1"/>
    <row r="237" spans="1:5" ht="12.75" customHeight="1"/>
    <row r="238" spans="1:5">
      <c r="A238" s="1038"/>
      <c r="B238" s="1037"/>
      <c r="C238" s="1037"/>
      <c r="D238" s="1037"/>
      <c r="E238" s="1037"/>
    </row>
    <row r="239" spans="1:5">
      <c r="A239" s="1016" t="s">
        <v>623</v>
      </c>
      <c r="B239" s="1016"/>
      <c r="C239" s="1016"/>
      <c r="D239" s="1016"/>
      <c r="E239" s="1016"/>
    </row>
    <row r="240" spans="1:5">
      <c r="A240" s="343"/>
      <c r="B240" s="343"/>
      <c r="C240" s="343"/>
      <c r="D240" s="343"/>
      <c r="E240" s="343"/>
    </row>
    <row r="241" spans="1:5" ht="15.75">
      <c r="B241" s="1036" t="s">
        <v>624</v>
      </c>
      <c r="C241" s="1036"/>
      <c r="D241" s="1036"/>
      <c r="E241" s="1036"/>
    </row>
    <row r="242" spans="1:5" ht="13.5" thickBot="1">
      <c r="B242" s="1"/>
      <c r="C242" s="1"/>
      <c r="D242" s="1"/>
      <c r="E242" s="19" t="s">
        <v>11</v>
      </c>
    </row>
    <row r="243" spans="1:5" ht="27" thickBot="1">
      <c r="A243" s="353" t="s">
        <v>224</v>
      </c>
      <c r="B243" s="550" t="s">
        <v>12</v>
      </c>
      <c r="C243" s="350" t="s">
        <v>13</v>
      </c>
      <c r="D243" s="159" t="s">
        <v>413</v>
      </c>
      <c r="E243" s="35" t="s">
        <v>15</v>
      </c>
    </row>
    <row r="244" spans="1:5">
      <c r="A244" s="551" t="s">
        <v>225</v>
      </c>
      <c r="B244" s="552" t="s">
        <v>226</v>
      </c>
      <c r="C244" s="561" t="s">
        <v>227</v>
      </c>
      <c r="D244" s="562" t="s">
        <v>228</v>
      </c>
      <c r="E244" s="896" t="s">
        <v>248</v>
      </c>
    </row>
    <row r="245" spans="1:5">
      <c r="A245" s="331" t="s">
        <v>229</v>
      </c>
      <c r="B245" s="338" t="s">
        <v>150</v>
      </c>
      <c r="C245" s="309"/>
      <c r="D245" s="146"/>
      <c r="E245" s="897"/>
    </row>
    <row r="246" spans="1:5">
      <c r="A246" s="330" t="s">
        <v>230</v>
      </c>
      <c r="B246" s="188" t="s">
        <v>6</v>
      </c>
      <c r="C246" s="309">
        <f>E187+D187+C187+E129+D129+C129+E70+D70+C70+E9+D9+C9</f>
        <v>6875</v>
      </c>
      <c r="D246" s="146"/>
      <c r="E246" s="897">
        <f>SUM(C246:D246)</f>
        <v>6875</v>
      </c>
    </row>
    <row r="247" spans="1:5">
      <c r="A247" s="330" t="s">
        <v>231</v>
      </c>
      <c r="B247" s="203" t="s">
        <v>7</v>
      </c>
      <c r="C247" s="309">
        <f>E188+D188+C188+E130+D130+C130+E71+D71+C71+E10+D10+C10</f>
        <v>1598</v>
      </c>
      <c r="D247" s="146"/>
      <c r="E247" s="897">
        <f>SUM(C247:D247)</f>
        <v>1598</v>
      </c>
    </row>
    <row r="248" spans="1:5">
      <c r="A248" s="330" t="s">
        <v>232</v>
      </c>
      <c r="B248" s="203" t="s">
        <v>8</v>
      </c>
      <c r="C248" s="309">
        <f>E189+D189+C189+E131+D131+C131+E72+D72+C72+E11+D11+C11</f>
        <v>22384</v>
      </c>
      <c r="D248" s="146"/>
      <c r="E248" s="897">
        <f>SUM(C248:D248)</f>
        <v>22384</v>
      </c>
    </row>
    <row r="249" spans="1:5">
      <c r="A249" s="330" t="s">
        <v>233</v>
      </c>
      <c r="B249" s="203" t="s">
        <v>309</v>
      </c>
      <c r="C249" s="309">
        <f>E190+D190+C190+E132+D132+C132+E73+D73+C73+E12+D12+C12</f>
        <v>0</v>
      </c>
      <c r="D249" s="146"/>
      <c r="E249" s="897">
        <f>SUM(C249:D249)</f>
        <v>0</v>
      </c>
    </row>
    <row r="250" spans="1:5">
      <c r="A250" s="330" t="s">
        <v>234</v>
      </c>
      <c r="B250" s="203" t="s">
        <v>308</v>
      </c>
      <c r="C250" s="309">
        <f t="shared" ref="C250:C257" si="0">E191+D191+C191+E133+D133+C133+E74+D74+C74+E13+D13+C13</f>
        <v>0</v>
      </c>
      <c r="D250" s="146"/>
      <c r="E250" s="897">
        <f>SUM(C250:D250)</f>
        <v>0</v>
      </c>
    </row>
    <row r="251" spans="1:5">
      <c r="A251" s="330" t="s">
        <v>235</v>
      </c>
      <c r="B251" s="203" t="s">
        <v>369</v>
      </c>
      <c r="C251" s="309">
        <f t="shared" si="0"/>
        <v>3600</v>
      </c>
      <c r="D251" s="309">
        <v>0</v>
      </c>
      <c r="E251" s="898">
        <v>3600</v>
      </c>
    </row>
    <row r="252" spans="1:5">
      <c r="A252" s="330" t="s">
        <v>236</v>
      </c>
      <c r="B252" s="203" t="s">
        <v>370</v>
      </c>
      <c r="C252" s="309">
        <f t="shared" si="0"/>
        <v>3450</v>
      </c>
      <c r="D252" s="146"/>
      <c r="E252" s="897">
        <f t="shared" ref="E252:E258" si="1">SUM(C252:D252)</f>
        <v>3450</v>
      </c>
    </row>
    <row r="253" spans="1:5">
      <c r="A253" s="330" t="s">
        <v>237</v>
      </c>
      <c r="B253" s="203" t="s">
        <v>371</v>
      </c>
      <c r="C253" s="309">
        <f t="shared" si="0"/>
        <v>0</v>
      </c>
      <c r="D253" s="146"/>
      <c r="E253" s="897">
        <f t="shared" si="1"/>
        <v>0</v>
      </c>
    </row>
    <row r="254" spans="1:5">
      <c r="A254" s="330" t="s">
        <v>238</v>
      </c>
      <c r="B254" s="203" t="s">
        <v>372</v>
      </c>
      <c r="C254" s="309">
        <f t="shared" si="0"/>
        <v>0</v>
      </c>
      <c r="D254" s="146"/>
      <c r="E254" s="897">
        <f t="shared" si="1"/>
        <v>0</v>
      </c>
    </row>
    <row r="255" spans="1:5">
      <c r="A255" s="330" t="s">
        <v>239</v>
      </c>
      <c r="B255" s="339" t="s">
        <v>373</v>
      </c>
      <c r="C255" s="309">
        <f t="shared" si="0"/>
        <v>150</v>
      </c>
      <c r="D255" s="146"/>
      <c r="E255" s="897">
        <f t="shared" si="1"/>
        <v>150</v>
      </c>
    </row>
    <row r="256" spans="1:5">
      <c r="A256" s="330" t="s">
        <v>240</v>
      </c>
      <c r="B256" s="755" t="s">
        <v>388</v>
      </c>
      <c r="C256" s="309">
        <f t="shared" si="0"/>
        <v>0</v>
      </c>
      <c r="D256" s="146"/>
      <c r="E256" s="897">
        <f t="shared" si="1"/>
        <v>0</v>
      </c>
    </row>
    <row r="257" spans="1:5">
      <c r="A257" s="330" t="s">
        <v>241</v>
      </c>
      <c r="B257" s="756" t="s">
        <v>381</v>
      </c>
      <c r="C257" s="309">
        <f t="shared" si="0"/>
        <v>0</v>
      </c>
      <c r="D257" s="146">
        <v>0</v>
      </c>
      <c r="E257" s="897">
        <f t="shared" si="1"/>
        <v>0</v>
      </c>
    </row>
    <row r="258" spans="1:5" ht="13.5" thickBot="1">
      <c r="A258" s="330" t="s">
        <v>242</v>
      </c>
      <c r="B258" s="205" t="s">
        <v>146</v>
      </c>
      <c r="C258" s="309">
        <f>E199+D199+C199+E141+D141+C141+E82+D82+C82+E21+D21+C21</f>
        <v>2889</v>
      </c>
      <c r="D258" s="146"/>
      <c r="E258" s="897">
        <f t="shared" si="1"/>
        <v>2889</v>
      </c>
    </row>
    <row r="259" spans="1:5" ht="13.5" thickBot="1">
      <c r="A259" s="555" t="s">
        <v>243</v>
      </c>
      <c r="B259" s="556" t="s">
        <v>9</v>
      </c>
      <c r="C259" s="570">
        <f>C246+C247+C248+C249+C251+C258</f>
        <v>37346</v>
      </c>
      <c r="D259" s="571">
        <f>D246+D247+D248+D249+D251+D258</f>
        <v>0</v>
      </c>
      <c r="E259" s="899">
        <f>E246+E247+E248+E249+E251+E258</f>
        <v>37346</v>
      </c>
    </row>
    <row r="260" spans="1:5" ht="13.5" thickTop="1">
      <c r="A260" s="545"/>
      <c r="B260" s="338"/>
      <c r="C260" s="806"/>
      <c r="D260" s="783"/>
      <c r="E260" s="900"/>
    </row>
    <row r="261" spans="1:5">
      <c r="A261" s="331" t="s">
        <v>244</v>
      </c>
      <c r="B261" s="340" t="s">
        <v>151</v>
      </c>
      <c r="C261" s="311"/>
      <c r="D261" s="149"/>
      <c r="E261" s="901"/>
    </row>
    <row r="262" spans="1:5">
      <c r="A262" s="330" t="s">
        <v>245</v>
      </c>
      <c r="B262" s="203" t="s">
        <v>310</v>
      </c>
      <c r="C262" s="309">
        <f>E203+D203+C203+E145+D145+C145+E86+D86+C86+E25+D25+C25</f>
        <v>890</v>
      </c>
      <c r="D262" s="146"/>
      <c r="E262" s="897">
        <f>SUM(C262:D262)</f>
        <v>890</v>
      </c>
    </row>
    <row r="263" spans="1:5">
      <c r="A263" s="330" t="s">
        <v>244</v>
      </c>
      <c r="B263" s="203" t="s">
        <v>311</v>
      </c>
      <c r="C263" s="309">
        <f t="shared" ref="C263:C272" si="2">E204+D204+C204+E146+D146+C146+E87+D87+C87+E26+D26+C26</f>
        <v>20000</v>
      </c>
      <c r="D263" s="146"/>
      <c r="E263" s="897">
        <f>SUM(C263:D263)</f>
        <v>20000</v>
      </c>
    </row>
    <row r="264" spans="1:5">
      <c r="A264" s="330" t="s">
        <v>245</v>
      </c>
      <c r="B264" s="203" t="s">
        <v>147</v>
      </c>
      <c r="C264" s="309">
        <f t="shared" si="2"/>
        <v>0</v>
      </c>
      <c r="D264" s="146">
        <v>0</v>
      </c>
      <c r="E264" s="897">
        <v>0</v>
      </c>
    </row>
    <row r="265" spans="1:5">
      <c r="A265" s="330" t="s">
        <v>246</v>
      </c>
      <c r="B265" s="339" t="s">
        <v>374</v>
      </c>
      <c r="C265" s="309">
        <f t="shared" si="2"/>
        <v>0</v>
      </c>
      <c r="D265" s="146"/>
      <c r="E265" s="897">
        <v>0</v>
      </c>
    </row>
    <row r="266" spans="1:5">
      <c r="A266" s="330" t="s">
        <v>247</v>
      </c>
      <c r="B266" s="339" t="s">
        <v>376</v>
      </c>
      <c r="C266" s="309">
        <f t="shared" si="2"/>
        <v>0</v>
      </c>
      <c r="D266" s="146"/>
      <c r="E266" s="897">
        <f t="shared" ref="E266:E273" si="3">SUM(C266:D266)</f>
        <v>0</v>
      </c>
    </row>
    <row r="267" spans="1:5">
      <c r="A267" s="330" t="s">
        <v>249</v>
      </c>
      <c r="B267" s="339" t="s">
        <v>375</v>
      </c>
      <c r="C267" s="309">
        <f t="shared" si="2"/>
        <v>0</v>
      </c>
      <c r="D267" s="146"/>
      <c r="E267" s="897">
        <f t="shared" si="3"/>
        <v>0</v>
      </c>
    </row>
    <row r="268" spans="1:5">
      <c r="A268" s="330" t="s">
        <v>250</v>
      </c>
      <c r="B268" s="339" t="s">
        <v>377</v>
      </c>
      <c r="C268" s="309">
        <f t="shared" si="2"/>
        <v>0</v>
      </c>
      <c r="D268" s="146"/>
      <c r="E268" s="897">
        <f t="shared" si="3"/>
        <v>0</v>
      </c>
    </row>
    <row r="269" spans="1:5">
      <c r="A269" s="330" t="s">
        <v>251</v>
      </c>
      <c r="B269" s="755" t="s">
        <v>378</v>
      </c>
      <c r="C269" s="309">
        <f t="shared" si="2"/>
        <v>0</v>
      </c>
      <c r="D269" s="146"/>
      <c r="E269" s="897">
        <f t="shared" si="3"/>
        <v>0</v>
      </c>
    </row>
    <row r="270" spans="1:5">
      <c r="A270" s="330" t="s">
        <v>252</v>
      </c>
      <c r="B270" s="286" t="s">
        <v>379</v>
      </c>
      <c r="C270" s="309">
        <f t="shared" si="2"/>
        <v>0</v>
      </c>
      <c r="D270" s="146"/>
      <c r="E270" s="897">
        <f t="shared" si="3"/>
        <v>0</v>
      </c>
    </row>
    <row r="271" spans="1:5" ht="11.25" customHeight="1">
      <c r="A271" s="330" t="s">
        <v>253</v>
      </c>
      <c r="B271" s="756" t="s">
        <v>396</v>
      </c>
      <c r="C271" s="309">
        <f t="shared" si="2"/>
        <v>0</v>
      </c>
      <c r="D271" s="146">
        <v>0</v>
      </c>
      <c r="E271" s="897">
        <v>0</v>
      </c>
    </row>
    <row r="272" spans="1:5">
      <c r="A272" s="330" t="s">
        <v>254</v>
      </c>
      <c r="B272" s="203" t="s">
        <v>382</v>
      </c>
      <c r="C272" s="309">
        <f t="shared" si="2"/>
        <v>0</v>
      </c>
      <c r="D272" s="146"/>
      <c r="E272" s="897">
        <f t="shared" si="3"/>
        <v>0</v>
      </c>
    </row>
    <row r="273" spans="1:6" ht="13.5" thickBot="1">
      <c r="A273" s="330" t="s">
        <v>255</v>
      </c>
      <c r="B273" s="33" t="s">
        <v>149</v>
      </c>
      <c r="C273" s="309">
        <f>E214+D214+C214+E156+D156+C156+E97+D97+C97+E36+D36+C36</f>
        <v>0</v>
      </c>
      <c r="D273" s="430"/>
      <c r="E273" s="897">
        <f t="shared" si="3"/>
        <v>0</v>
      </c>
    </row>
    <row r="274" spans="1:6" ht="13.5" thickBot="1">
      <c r="A274" s="555" t="s">
        <v>256</v>
      </c>
      <c r="B274" s="780" t="s">
        <v>10</v>
      </c>
      <c r="C274" s="804">
        <f>C262+C263+C264+C272+C273</f>
        <v>20890</v>
      </c>
      <c r="D274" s="804">
        <f>D262+D263+D264+D272+D273</f>
        <v>0</v>
      </c>
      <c r="E274" s="902">
        <f>E262+E263+E264+E272+E273</f>
        <v>20890</v>
      </c>
      <c r="F274" s="81"/>
    </row>
    <row r="275" spans="1:6" ht="27" thickTop="1" thickBot="1">
      <c r="A275" s="555" t="s">
        <v>257</v>
      </c>
      <c r="B275" s="560" t="s">
        <v>383</v>
      </c>
      <c r="C275" s="789">
        <f>C259+C274</f>
        <v>58236</v>
      </c>
      <c r="D275" s="789">
        <f>D259+D274</f>
        <v>0</v>
      </c>
      <c r="E275" s="789">
        <f>E259+E274</f>
        <v>58236</v>
      </c>
    </row>
    <row r="276" spans="1:6" ht="13.5" thickTop="1">
      <c r="A276" s="545"/>
      <c r="B276" s="771"/>
      <c r="C276" s="788"/>
      <c r="D276" s="788"/>
      <c r="E276" s="903"/>
    </row>
    <row r="277" spans="1:6">
      <c r="A277" s="331" t="s">
        <v>305</v>
      </c>
      <c r="B277" s="431" t="s">
        <v>385</v>
      </c>
      <c r="C277" s="311"/>
      <c r="D277" s="149"/>
      <c r="E277" s="901"/>
    </row>
    <row r="278" spans="1:6">
      <c r="A278" s="330" t="s">
        <v>259</v>
      </c>
      <c r="B278" s="204" t="s">
        <v>384</v>
      </c>
      <c r="C278" s="309">
        <f>E219+D219+C219+E161+D161+C161+E102+D102+C102+E41+D41+C41</f>
        <v>0</v>
      </c>
      <c r="D278" s="309"/>
      <c r="E278" s="898">
        <f>SUM(C278:D278)</f>
        <v>0</v>
      </c>
    </row>
    <row r="279" spans="1:6">
      <c r="A279" s="330" t="s">
        <v>260</v>
      </c>
      <c r="B279" s="630" t="s">
        <v>389</v>
      </c>
      <c r="C279" s="309">
        <f t="shared" ref="C279:C284" si="4">E220+D220+C220+E162+D162+C162+E103+D103+C103+E42+D42+C42</f>
        <v>0</v>
      </c>
      <c r="D279" s="149"/>
      <c r="E279" s="898">
        <f t="shared" ref="E279:E285" si="5">SUM(C279:D279)</f>
        <v>0</v>
      </c>
    </row>
    <row r="280" spans="1:6">
      <c r="A280" s="330" t="s">
        <v>261</v>
      </c>
      <c r="B280" s="630" t="s">
        <v>390</v>
      </c>
      <c r="C280" s="309">
        <f t="shared" si="4"/>
        <v>26257</v>
      </c>
      <c r="D280" s="146"/>
      <c r="E280" s="898">
        <f t="shared" si="5"/>
        <v>26257</v>
      </c>
    </row>
    <row r="281" spans="1:6">
      <c r="A281" s="330" t="s">
        <v>262</v>
      </c>
      <c r="B281" s="630" t="s">
        <v>391</v>
      </c>
      <c r="C281" s="309">
        <f t="shared" si="4"/>
        <v>0</v>
      </c>
      <c r="D281" s="146"/>
      <c r="E281" s="898">
        <f t="shared" si="5"/>
        <v>0</v>
      </c>
    </row>
    <row r="282" spans="1:6">
      <c r="A282" s="330" t="s">
        <v>263</v>
      </c>
      <c r="B282" s="757" t="s">
        <v>392</v>
      </c>
      <c r="C282" s="309">
        <f t="shared" si="4"/>
        <v>0</v>
      </c>
      <c r="D282" s="146"/>
      <c r="E282" s="898">
        <f t="shared" si="5"/>
        <v>0</v>
      </c>
    </row>
    <row r="283" spans="1:6">
      <c r="A283" s="330" t="s">
        <v>264</v>
      </c>
      <c r="B283" s="758" t="s">
        <v>393</v>
      </c>
      <c r="C283" s="309">
        <f t="shared" si="4"/>
        <v>0</v>
      </c>
      <c r="D283" s="146"/>
      <c r="E283" s="898">
        <f t="shared" si="5"/>
        <v>0</v>
      </c>
    </row>
    <row r="284" spans="1:6">
      <c r="A284" s="330" t="s">
        <v>265</v>
      </c>
      <c r="B284" s="759" t="s">
        <v>394</v>
      </c>
      <c r="C284" s="309">
        <f t="shared" si="4"/>
        <v>0</v>
      </c>
      <c r="D284" s="309"/>
      <c r="E284" s="898">
        <f t="shared" si="5"/>
        <v>0</v>
      </c>
    </row>
    <row r="285" spans="1:6" ht="13.5" thickBot="1">
      <c r="A285" s="330" t="s">
        <v>266</v>
      </c>
      <c r="B285" s="768" t="s">
        <v>395</v>
      </c>
      <c r="C285" s="309">
        <f>E226+D226+C226+E168+D168+C168+E109+D109+C109+E48+D48+C48</f>
        <v>0</v>
      </c>
      <c r="D285" s="238"/>
      <c r="E285" s="898">
        <f t="shared" si="5"/>
        <v>0</v>
      </c>
    </row>
    <row r="286" spans="1:6" ht="13.5" thickBot="1">
      <c r="A286" s="352" t="s">
        <v>267</v>
      </c>
      <c r="B286" s="290" t="s">
        <v>386</v>
      </c>
      <c r="C286" s="805">
        <f>SUM(C278:C285)</f>
        <v>26257</v>
      </c>
      <c r="D286" s="805">
        <f>SUM(D278:D285)</f>
        <v>0</v>
      </c>
      <c r="E286" s="904">
        <f>SUM(E278:E285)</f>
        <v>26257</v>
      </c>
    </row>
    <row r="287" spans="1:6">
      <c r="A287" s="545"/>
      <c r="B287" s="41"/>
      <c r="C287" s="742"/>
      <c r="D287" s="742"/>
      <c r="E287" s="905"/>
    </row>
    <row r="288" spans="1:6" ht="13.5" thickBot="1">
      <c r="A288" s="572" t="s">
        <v>268</v>
      </c>
      <c r="B288" s="769" t="s">
        <v>387</v>
      </c>
      <c r="C288" s="785">
        <f>C286+C275</f>
        <v>84493</v>
      </c>
      <c r="D288" s="785">
        <f>D286+D275</f>
        <v>0</v>
      </c>
      <c r="E288" s="906">
        <f>E286+E275</f>
        <v>84493</v>
      </c>
    </row>
    <row r="289" ht="13.5" thickTop="1"/>
  </sheetData>
  <mergeCells count="14">
    <mergeCell ref="A238:E238"/>
    <mergeCell ref="A239:E239"/>
    <mergeCell ref="B241:E241"/>
    <mergeCell ref="A1:E1"/>
    <mergeCell ref="B3:E3"/>
    <mergeCell ref="A61:E61"/>
    <mergeCell ref="A120:E120"/>
    <mergeCell ref="A179:E179"/>
    <mergeCell ref="B181:E181"/>
    <mergeCell ref="A121:E121"/>
    <mergeCell ref="B123:E123"/>
    <mergeCell ref="A178:E178"/>
    <mergeCell ref="A62:E62"/>
    <mergeCell ref="B64:E64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2:F14"/>
  <sheetViews>
    <sheetView tabSelected="1" workbookViewId="0">
      <selection activeCell="A2" sqref="A2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1015" t="s">
        <v>676</v>
      </c>
      <c r="B2" s="160"/>
      <c r="C2" s="160"/>
      <c r="D2" s="160"/>
      <c r="E2" s="160"/>
      <c r="F2" s="160"/>
    </row>
    <row r="3" spans="1:6" ht="14.25">
      <c r="B3" s="82"/>
      <c r="C3" s="83"/>
    </row>
    <row r="4" spans="1:6" ht="14.25">
      <c r="B4" s="82"/>
      <c r="C4" s="85"/>
    </row>
    <row r="5" spans="1:6" ht="15.75">
      <c r="B5" s="1098" t="s">
        <v>102</v>
      </c>
      <c r="C5" s="1098"/>
    </row>
    <row r="6" spans="1:6" ht="15.75">
      <c r="B6" s="1096" t="s">
        <v>620</v>
      </c>
      <c r="C6" s="1096"/>
    </row>
    <row r="7" spans="1:6">
      <c r="B7" s="1097"/>
      <c r="C7" s="1097"/>
    </row>
    <row r="8" spans="1:6" ht="13.5" thickBot="1">
      <c r="B8" s="82"/>
      <c r="C8" s="84" t="s">
        <v>4</v>
      </c>
    </row>
    <row r="9" spans="1:6" ht="26.25" thickBot="1">
      <c r="A9" s="459" t="s">
        <v>224</v>
      </c>
      <c r="B9" s="487" t="s">
        <v>103</v>
      </c>
      <c r="C9" s="488" t="s">
        <v>104</v>
      </c>
      <c r="D9" s="13"/>
    </row>
    <row r="10" spans="1:6" ht="13.5" thickBot="1">
      <c r="A10" s="432" t="s">
        <v>225</v>
      </c>
      <c r="B10" s="480" t="s">
        <v>226</v>
      </c>
      <c r="C10" s="489" t="s">
        <v>227</v>
      </c>
      <c r="D10" s="34"/>
    </row>
    <row r="11" spans="1:6">
      <c r="A11" s="439" t="s">
        <v>229</v>
      </c>
      <c r="B11" s="86" t="s">
        <v>621</v>
      </c>
      <c r="C11" s="490">
        <v>40959</v>
      </c>
    </row>
    <row r="12" spans="1:6">
      <c r="A12" s="394" t="s">
        <v>230</v>
      </c>
      <c r="B12" s="86" t="s">
        <v>105</v>
      </c>
      <c r="C12" s="491">
        <f>'1.m.mérleg'!E32</f>
        <v>138531</v>
      </c>
    </row>
    <row r="13" spans="1:6">
      <c r="A13" s="369" t="s">
        <v>231</v>
      </c>
      <c r="B13" s="86" t="s">
        <v>106</v>
      </c>
      <c r="C13" s="492">
        <v>138531</v>
      </c>
    </row>
    <row r="14" spans="1:6" ht="13.5" thickBot="1">
      <c r="A14" s="379" t="s">
        <v>232</v>
      </c>
      <c r="B14" s="493" t="s">
        <v>622</v>
      </c>
      <c r="C14" s="494">
        <f>C11+C12-C13</f>
        <v>40959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4"/>
  <sheetViews>
    <sheetView workbookViewId="0">
      <selection sqref="A1:E1"/>
    </sheetView>
  </sheetViews>
  <sheetFormatPr defaultRowHeight="12.75"/>
  <cols>
    <col min="1" max="1" width="4" customWidth="1"/>
    <col min="2" max="2" width="38.42578125" customWidth="1"/>
    <col min="3" max="3" width="12.140625" customWidth="1"/>
    <col min="4" max="4" width="13.28515625" customWidth="1"/>
    <col min="5" max="5" width="12.42578125" customWidth="1"/>
    <col min="6" max="6" width="13.5703125" customWidth="1"/>
  </cols>
  <sheetData>
    <row r="1" spans="1:9">
      <c r="A1" s="1016" t="s">
        <v>652</v>
      </c>
      <c r="B1" s="1016"/>
      <c r="C1" s="1016"/>
      <c r="D1" s="1016"/>
      <c r="E1" s="1016"/>
    </row>
    <row r="2" spans="1:9">
      <c r="A2" s="343"/>
      <c r="B2" s="343"/>
      <c r="C2" s="343"/>
      <c r="D2" s="343"/>
      <c r="E2" s="343"/>
    </row>
    <row r="3" spans="1:9" ht="15.75">
      <c r="B3" s="1036" t="s">
        <v>640</v>
      </c>
      <c r="C3" s="1036"/>
      <c r="D3" s="1036"/>
      <c r="E3" s="1036"/>
    </row>
    <row r="4" spans="1:9" ht="15.75">
      <c r="B4" s="18"/>
      <c r="C4" s="18"/>
      <c r="D4" s="18"/>
      <c r="E4" s="18"/>
    </row>
    <row r="5" spans="1:9" ht="13.5" thickBot="1">
      <c r="B5" s="1"/>
      <c r="C5" s="1"/>
      <c r="D5" s="1"/>
      <c r="E5" s="19" t="s">
        <v>11</v>
      </c>
    </row>
    <row r="6" spans="1:9" ht="35.25" customHeight="1" thickBot="1">
      <c r="A6" s="353" t="s">
        <v>224</v>
      </c>
      <c r="B6" s="550" t="s">
        <v>12</v>
      </c>
      <c r="C6" s="960" t="s">
        <v>582</v>
      </c>
      <c r="D6" s="961"/>
      <c r="E6" s="346"/>
      <c r="F6" s="347" t="s">
        <v>338</v>
      </c>
    </row>
    <row r="7" spans="1:9" ht="11.25" customHeight="1">
      <c r="A7" s="551" t="s">
        <v>225</v>
      </c>
      <c r="B7" s="552" t="s">
        <v>226</v>
      </c>
      <c r="C7" s="561" t="s">
        <v>227</v>
      </c>
      <c r="D7" s="562" t="s">
        <v>228</v>
      </c>
      <c r="E7" s="716" t="s">
        <v>248</v>
      </c>
      <c r="F7" s="717" t="s">
        <v>273</v>
      </c>
    </row>
    <row r="8" spans="1:9">
      <c r="A8" s="331" t="s">
        <v>229</v>
      </c>
      <c r="B8" s="338" t="s">
        <v>150</v>
      </c>
      <c r="C8" s="309"/>
      <c r="D8" s="146"/>
      <c r="E8" s="309"/>
      <c r="F8" s="129"/>
    </row>
    <row r="9" spans="1:9">
      <c r="A9" s="330" t="s">
        <v>230</v>
      </c>
      <c r="B9" s="188" t="s">
        <v>6</v>
      </c>
      <c r="C9" s="309">
        <v>23966</v>
      </c>
      <c r="D9" s="146"/>
      <c r="E9" s="309"/>
      <c r="F9" s="146">
        <f>SUM(C9:E9)</f>
        <v>23966</v>
      </c>
      <c r="I9" s="13"/>
    </row>
    <row r="10" spans="1:9">
      <c r="A10" s="330" t="s">
        <v>231</v>
      </c>
      <c r="B10" s="203" t="s">
        <v>7</v>
      </c>
      <c r="C10" s="309">
        <v>6276</v>
      </c>
      <c r="D10" s="146"/>
      <c r="E10" s="309"/>
      <c r="F10" s="146">
        <f>SUM(C10:E10)</f>
        <v>6276</v>
      </c>
      <c r="I10" s="13"/>
    </row>
    <row r="11" spans="1:9">
      <c r="A11" s="330" t="s">
        <v>232</v>
      </c>
      <c r="B11" s="203" t="s">
        <v>8</v>
      </c>
      <c r="C11" s="309">
        <v>22146</v>
      </c>
      <c r="D11" s="146"/>
      <c r="E11" s="309"/>
      <c r="F11" s="146">
        <f>SUM(C11:E11)</f>
        <v>22146</v>
      </c>
    </row>
    <row r="12" spans="1:9">
      <c r="A12" s="330" t="s">
        <v>233</v>
      </c>
      <c r="B12" s="203" t="s">
        <v>309</v>
      </c>
      <c r="C12" s="309"/>
      <c r="D12" s="146"/>
      <c r="E12" s="309"/>
      <c r="F12" s="146">
        <f>SUM(C12:E12)</f>
        <v>0</v>
      </c>
      <c r="I12" s="13"/>
    </row>
    <row r="13" spans="1:9">
      <c r="A13" s="330" t="s">
        <v>234</v>
      </c>
      <c r="B13" s="203" t="s">
        <v>308</v>
      </c>
      <c r="C13" s="309"/>
      <c r="D13" s="146"/>
      <c r="E13" s="309"/>
      <c r="F13" s="146">
        <f>SUM(C13:E13)</f>
        <v>0</v>
      </c>
    </row>
    <row r="14" spans="1:9">
      <c r="A14" s="330" t="s">
        <v>235</v>
      </c>
      <c r="B14" s="203" t="s">
        <v>369</v>
      </c>
      <c r="C14" s="309"/>
      <c r="D14" s="309"/>
      <c r="E14" s="309"/>
      <c r="F14" s="146">
        <f>F15+F16+F17+F18+F19+F20</f>
        <v>0</v>
      </c>
    </row>
    <row r="15" spans="1:9">
      <c r="A15" s="330" t="s">
        <v>236</v>
      </c>
      <c r="B15" s="203" t="s">
        <v>370</v>
      </c>
      <c r="C15" s="309"/>
      <c r="D15" s="146"/>
      <c r="E15" s="309"/>
      <c r="F15" s="146">
        <f>E15+D15+C15</f>
        <v>0</v>
      </c>
    </row>
    <row r="16" spans="1:9" s="15" customFormat="1">
      <c r="A16" s="330" t="s">
        <v>237</v>
      </c>
      <c r="B16" s="203" t="s">
        <v>371</v>
      </c>
      <c r="C16" s="309"/>
      <c r="D16" s="146"/>
      <c r="E16" s="309"/>
      <c r="F16" s="146">
        <f t="shared" ref="F16:F21" si="0">E16+D16+C16</f>
        <v>0</v>
      </c>
    </row>
    <row r="17" spans="1:6">
      <c r="A17" s="330" t="s">
        <v>238</v>
      </c>
      <c r="B17" s="203" t="s">
        <v>372</v>
      </c>
      <c r="C17" s="309"/>
      <c r="D17" s="146"/>
      <c r="E17" s="309"/>
      <c r="F17" s="146">
        <f t="shared" si="0"/>
        <v>0</v>
      </c>
    </row>
    <row r="18" spans="1:6">
      <c r="A18" s="330" t="s">
        <v>239</v>
      </c>
      <c r="B18" s="339" t="s">
        <v>373</v>
      </c>
      <c r="C18" s="228"/>
      <c r="D18" s="150"/>
      <c r="E18" s="309"/>
      <c r="F18" s="146">
        <f t="shared" si="0"/>
        <v>0</v>
      </c>
    </row>
    <row r="19" spans="1:6">
      <c r="A19" s="330" t="s">
        <v>240</v>
      </c>
      <c r="B19" s="755" t="s">
        <v>388</v>
      </c>
      <c r="C19" s="312"/>
      <c r="D19" s="147"/>
      <c r="E19" s="309"/>
      <c r="F19" s="146">
        <f t="shared" si="0"/>
        <v>0</v>
      </c>
    </row>
    <row r="20" spans="1:6">
      <c r="A20" s="330" t="s">
        <v>241</v>
      </c>
      <c r="B20" s="756" t="s">
        <v>381</v>
      </c>
      <c r="C20" s="312"/>
      <c r="D20" s="147"/>
      <c r="E20" s="309"/>
      <c r="F20" s="146">
        <f t="shared" si="0"/>
        <v>0</v>
      </c>
    </row>
    <row r="21" spans="1:6" ht="13.5" customHeight="1" thickBot="1">
      <c r="A21" s="330" t="s">
        <v>242</v>
      </c>
      <c r="B21" s="205" t="s">
        <v>146</v>
      </c>
      <c r="C21" s="310"/>
      <c r="D21" s="151"/>
      <c r="E21" s="309"/>
      <c r="F21" s="308">
        <f t="shared" si="0"/>
        <v>0</v>
      </c>
    </row>
    <row r="22" spans="1:6" ht="13.5" thickBot="1">
      <c r="A22" s="555" t="s">
        <v>243</v>
      </c>
      <c r="B22" s="556" t="s">
        <v>9</v>
      </c>
      <c r="C22" s="564">
        <f>C9+C10+C11+C12+C14+C21</f>
        <v>52388</v>
      </c>
      <c r="D22" s="564">
        <f>D9+D10+D11+D12+D14+D21</f>
        <v>0</v>
      </c>
      <c r="E22" s="564">
        <f>E9+E10+E11+E12+E14+E21</f>
        <v>0</v>
      </c>
      <c r="F22" s="565">
        <f>F9+F10+F11+F12+F14+F21</f>
        <v>52388</v>
      </c>
    </row>
    <row r="23" spans="1:6" ht="13.5" thickTop="1">
      <c r="A23" s="545"/>
      <c r="B23" s="338"/>
      <c r="C23" s="227"/>
      <c r="D23" s="227"/>
      <c r="E23" s="227"/>
      <c r="F23" s="154"/>
    </row>
    <row r="24" spans="1:6" s="15" customFormat="1">
      <c r="A24" s="331" t="s">
        <v>244</v>
      </c>
      <c r="B24" s="340" t="s">
        <v>151</v>
      </c>
      <c r="C24" s="311"/>
      <c r="D24" s="149"/>
      <c r="E24" s="311"/>
      <c r="F24" s="195"/>
    </row>
    <row r="25" spans="1:6">
      <c r="A25" s="330" t="s">
        <v>245</v>
      </c>
      <c r="B25" s="203" t="s">
        <v>310</v>
      </c>
      <c r="C25" s="309">
        <v>1650</v>
      </c>
      <c r="D25" s="146">
        <v>0</v>
      </c>
      <c r="E25" s="309"/>
      <c r="F25" s="146">
        <f>SUM(C25:E25)</f>
        <v>1650</v>
      </c>
    </row>
    <row r="26" spans="1:6">
      <c r="A26" s="330" t="s">
        <v>244</v>
      </c>
      <c r="B26" s="203" t="s">
        <v>311</v>
      </c>
      <c r="C26" s="309"/>
      <c r="D26" s="146"/>
      <c r="E26" s="309"/>
      <c r="F26" s="129"/>
    </row>
    <row r="27" spans="1:6">
      <c r="A27" s="330" t="s">
        <v>245</v>
      </c>
      <c r="B27" s="203" t="s">
        <v>147</v>
      </c>
      <c r="C27" s="228">
        <f>C28+C29+C30</f>
        <v>0</v>
      </c>
      <c r="D27" s="228">
        <f>D28+D29+D30</f>
        <v>0</v>
      </c>
      <c r="E27" s="228">
        <f>E28+E29+E30</f>
        <v>0</v>
      </c>
      <c r="F27" s="150">
        <f>F28+F29+F30</f>
        <v>0</v>
      </c>
    </row>
    <row r="28" spans="1:6">
      <c r="A28" s="330" t="s">
        <v>246</v>
      </c>
      <c r="B28" s="339" t="s">
        <v>374</v>
      </c>
      <c r="C28" s="309"/>
      <c r="D28" s="146"/>
      <c r="E28" s="309"/>
      <c r="F28" s="129"/>
    </row>
    <row r="29" spans="1:6" s="15" customFormat="1">
      <c r="A29" s="330" t="s">
        <v>247</v>
      </c>
      <c r="B29" s="339" t="s">
        <v>376</v>
      </c>
      <c r="C29" s="309"/>
      <c r="D29" s="146"/>
      <c r="E29" s="309"/>
      <c r="F29" s="129"/>
    </row>
    <row r="30" spans="1:6" s="15" customFormat="1">
      <c r="A30" s="330" t="s">
        <v>249</v>
      </c>
      <c r="B30" s="339" t="s">
        <v>375</v>
      </c>
      <c r="C30" s="309"/>
      <c r="D30" s="146"/>
      <c r="E30" s="309"/>
      <c r="F30" s="384"/>
    </row>
    <row r="31" spans="1:6" s="15" customFormat="1">
      <c r="A31" s="330" t="s">
        <v>250</v>
      </c>
      <c r="B31" s="339" t="s">
        <v>377</v>
      </c>
      <c r="C31" s="309"/>
      <c r="D31" s="146"/>
      <c r="E31" s="309"/>
      <c r="F31" s="384"/>
    </row>
    <row r="32" spans="1:6" s="15" customFormat="1">
      <c r="A32" s="330" t="s">
        <v>251</v>
      </c>
      <c r="B32" s="755" t="s">
        <v>378</v>
      </c>
      <c r="C32" s="309"/>
      <c r="D32" s="146"/>
      <c r="E32" s="309"/>
      <c r="F32" s="384"/>
    </row>
    <row r="33" spans="1:6" s="15" customFormat="1">
      <c r="A33" s="330" t="s">
        <v>252</v>
      </c>
      <c r="B33" s="286" t="s">
        <v>379</v>
      </c>
      <c r="C33" s="309"/>
      <c r="D33" s="146"/>
      <c r="E33" s="309"/>
      <c r="F33" s="384"/>
    </row>
    <row r="34" spans="1:6">
      <c r="A34" s="330" t="s">
        <v>253</v>
      </c>
      <c r="B34" s="756" t="s">
        <v>396</v>
      </c>
      <c r="C34" s="309"/>
      <c r="D34" s="146"/>
      <c r="E34" s="309"/>
      <c r="F34" s="384"/>
    </row>
    <row r="35" spans="1:6" ht="13.5" customHeight="1">
      <c r="A35" s="330" t="s">
        <v>254</v>
      </c>
      <c r="B35" s="203" t="s">
        <v>382</v>
      </c>
      <c r="C35" s="309"/>
      <c r="D35" s="146"/>
      <c r="E35" s="309"/>
      <c r="F35" s="129"/>
    </row>
    <row r="36" spans="1:6" ht="13.5" thickBot="1">
      <c r="A36" s="330" t="s">
        <v>255</v>
      </c>
      <c r="B36" s="205" t="s">
        <v>149</v>
      </c>
      <c r="C36" s="312">
        <f>-C12</f>
        <v>0</v>
      </c>
      <c r="D36" s="312">
        <f>-D12</f>
        <v>0</v>
      </c>
      <c r="E36" s="312">
        <f>-E12</f>
        <v>0</v>
      </c>
      <c r="F36" s="147">
        <f>-F12</f>
        <v>0</v>
      </c>
    </row>
    <row r="37" spans="1:6" ht="27.75" customHeight="1" thickBot="1">
      <c r="A37" s="555" t="s">
        <v>256</v>
      </c>
      <c r="B37" s="556" t="s">
        <v>10</v>
      </c>
      <c r="C37" s="564">
        <f>C25+C26+C27+C35+C36</f>
        <v>1650</v>
      </c>
      <c r="D37" s="564">
        <f>D25+D26+D27+D35+D36</f>
        <v>0</v>
      </c>
      <c r="E37" s="564">
        <f>E25+E26+E27+E35+E36</f>
        <v>0</v>
      </c>
      <c r="F37" s="565">
        <f>F25+F26+F27+F35+F36</f>
        <v>1650</v>
      </c>
    </row>
    <row r="38" spans="1:6" s="14" customFormat="1" ht="27" thickTop="1" thickBot="1">
      <c r="A38" s="555" t="s">
        <v>257</v>
      </c>
      <c r="B38" s="560" t="s">
        <v>383</v>
      </c>
      <c r="C38" s="567">
        <f>C22+C37</f>
        <v>54038</v>
      </c>
      <c r="D38" s="567">
        <f>D22+D37</f>
        <v>0</v>
      </c>
      <c r="E38" s="567">
        <f>E22+E37</f>
        <v>0</v>
      </c>
      <c r="F38" s="568">
        <f>F22+F37</f>
        <v>54038</v>
      </c>
    </row>
    <row r="39" spans="1:6" s="14" customFormat="1" ht="13.5" thickTop="1">
      <c r="A39" s="545"/>
      <c r="B39" s="771"/>
      <c r="C39" s="238"/>
      <c r="D39" s="238"/>
      <c r="E39" s="238"/>
      <c r="F39" s="244"/>
    </row>
    <row r="40" spans="1:6" s="14" customFormat="1">
      <c r="A40" s="331" t="s">
        <v>305</v>
      </c>
      <c r="B40" s="431" t="s">
        <v>385</v>
      </c>
      <c r="C40" s="566"/>
      <c r="D40" s="149"/>
      <c r="E40" s="311"/>
      <c r="F40" s="195"/>
    </row>
    <row r="41" spans="1:6" s="14" customFormat="1">
      <c r="A41" s="330" t="s">
        <v>259</v>
      </c>
      <c r="B41" s="204" t="s">
        <v>384</v>
      </c>
      <c r="C41" s="314"/>
      <c r="D41" s="146"/>
      <c r="E41" s="309"/>
      <c r="F41" s="129"/>
    </row>
    <row r="42" spans="1:6" s="14" customFormat="1">
      <c r="A42" s="330" t="s">
        <v>260</v>
      </c>
      <c r="B42" s="630" t="s">
        <v>389</v>
      </c>
      <c r="C42" s="762"/>
      <c r="D42" s="151"/>
      <c r="E42" s="310"/>
      <c r="F42" s="307"/>
    </row>
    <row r="43" spans="1:6" s="14" customFormat="1">
      <c r="A43" s="330" t="s">
        <v>261</v>
      </c>
      <c r="B43" s="630" t="s">
        <v>390</v>
      </c>
      <c r="C43" s="762"/>
      <c r="D43" s="151"/>
      <c r="E43" s="310"/>
      <c r="F43" s="307"/>
    </row>
    <row r="44" spans="1:6" s="14" customFormat="1">
      <c r="A44" s="330" t="s">
        <v>262</v>
      </c>
      <c r="B44" s="630" t="s">
        <v>391</v>
      </c>
      <c r="C44" s="762"/>
      <c r="D44" s="151"/>
      <c r="E44" s="310"/>
      <c r="F44" s="307"/>
    </row>
    <row r="45" spans="1:6" s="14" customFormat="1">
      <c r="A45" s="330" t="s">
        <v>263</v>
      </c>
      <c r="B45" s="757" t="s">
        <v>392</v>
      </c>
      <c r="C45" s="762"/>
      <c r="D45" s="151"/>
      <c r="E45" s="310"/>
      <c r="F45" s="307"/>
    </row>
    <row r="46" spans="1:6" s="14" customFormat="1">
      <c r="A46" s="330" t="s">
        <v>264</v>
      </c>
      <c r="B46" s="758" t="s">
        <v>393</v>
      </c>
      <c r="C46" s="762"/>
      <c r="D46" s="151"/>
      <c r="E46" s="310"/>
      <c r="F46" s="307"/>
    </row>
    <row r="47" spans="1:6" s="14" customFormat="1">
      <c r="A47" s="330" t="s">
        <v>265</v>
      </c>
      <c r="B47" s="759" t="s">
        <v>394</v>
      </c>
      <c r="C47" s="762"/>
      <c r="D47" s="151"/>
      <c r="E47" s="310"/>
      <c r="F47" s="307"/>
    </row>
    <row r="48" spans="1:6" ht="15.75" customHeight="1" thickBot="1">
      <c r="A48" s="330" t="s">
        <v>266</v>
      </c>
      <c r="B48" s="341" t="s">
        <v>395</v>
      </c>
      <c r="C48" s="762"/>
      <c r="D48" s="151"/>
      <c r="E48" s="310"/>
      <c r="F48" s="307"/>
    </row>
    <row r="49" spans="1:6" ht="13.5" thickBot="1">
      <c r="A49" s="352" t="s">
        <v>267</v>
      </c>
      <c r="B49" s="290" t="s">
        <v>386</v>
      </c>
      <c r="C49" s="763"/>
      <c r="D49" s="236"/>
      <c r="E49" s="148"/>
      <c r="F49" s="601"/>
    </row>
    <row r="50" spans="1:6">
      <c r="A50" s="545"/>
      <c r="B50" s="41"/>
      <c r="C50" s="777"/>
      <c r="D50" s="779"/>
      <c r="E50" s="742"/>
      <c r="F50" s="626"/>
    </row>
    <row r="51" spans="1:6" ht="13.5" thickBot="1">
      <c r="A51" s="572" t="s">
        <v>268</v>
      </c>
      <c r="B51" s="769" t="s">
        <v>387</v>
      </c>
      <c r="C51" s="776">
        <f>C38+C49</f>
        <v>54038</v>
      </c>
      <c r="D51" s="778">
        <f>D38+D49</f>
        <v>0</v>
      </c>
      <c r="E51" s="776">
        <f>E38+E49</f>
        <v>0</v>
      </c>
      <c r="F51" s="776">
        <f>F38+F49</f>
        <v>54038</v>
      </c>
    </row>
    <row r="52" spans="1:6" ht="13.5" thickTop="1"/>
    <row r="53" spans="1:6" ht="14.25" customHeight="1"/>
    <row r="54" spans="1:6" ht="25.5" customHeight="1"/>
    <row r="56" spans="1:6" ht="15.75" customHeight="1"/>
    <row r="57" spans="1:6" ht="13.5" customHeight="1"/>
    <row r="58" spans="1:6" ht="22.5" customHeight="1"/>
    <row r="99" ht="17.25" customHeight="1"/>
    <row r="103" ht="16.5" customHeight="1"/>
    <row r="104" ht="23.25" customHeight="1"/>
  </sheetData>
  <mergeCells count="2">
    <mergeCell ref="B3:E3"/>
    <mergeCell ref="A1:E1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workbookViewId="0">
      <selection sqref="A1:F1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016" t="s">
        <v>653</v>
      </c>
      <c r="B1" s="1016"/>
      <c r="C1" s="1016"/>
      <c r="D1" s="1016"/>
      <c r="E1" s="1016"/>
      <c r="F1" s="1016"/>
    </row>
    <row r="2" spans="1:66">
      <c r="B2" s="19"/>
      <c r="C2" s="19"/>
      <c r="D2" s="19"/>
      <c r="E2" s="19"/>
      <c r="F2" s="19"/>
    </row>
    <row r="3" spans="1:66" ht="15" customHeight="1">
      <c r="A3" s="1036" t="s">
        <v>398</v>
      </c>
      <c r="B3" s="1037"/>
      <c r="C3" s="1037"/>
      <c r="D3" s="1037"/>
      <c r="E3" s="1037"/>
      <c r="F3" s="1037"/>
    </row>
    <row r="4" spans="1:66" ht="13.5" thickBot="1">
      <c r="B4" s="1039" t="s">
        <v>4</v>
      </c>
      <c r="C4" s="1039"/>
      <c r="D4" s="1039"/>
      <c r="E4" s="1039"/>
      <c r="F4" s="1039"/>
    </row>
    <row r="5" spans="1:66" ht="39" customHeight="1" thickBot="1">
      <c r="A5" s="353" t="s">
        <v>224</v>
      </c>
      <c r="B5" s="171" t="s">
        <v>14</v>
      </c>
      <c r="C5" s="365"/>
      <c r="D5" s="366"/>
      <c r="E5" s="350" t="s">
        <v>19</v>
      </c>
      <c r="F5" s="348" t="s">
        <v>307</v>
      </c>
    </row>
    <row r="6" spans="1:66" ht="14.25" customHeight="1" thickBot="1">
      <c r="A6" s="344" t="s">
        <v>225</v>
      </c>
      <c r="B6" s="357" t="s">
        <v>226</v>
      </c>
      <c r="C6" s="358" t="s">
        <v>227</v>
      </c>
      <c r="D6" s="359" t="s">
        <v>228</v>
      </c>
      <c r="E6" s="592" t="s">
        <v>248</v>
      </c>
      <c r="F6" s="591" t="s">
        <v>273</v>
      </c>
    </row>
    <row r="7" spans="1:66" s="37" customFormat="1" ht="13.5" thickBot="1">
      <c r="A7" s="375" t="s">
        <v>229</v>
      </c>
      <c r="B7" s="166" t="s">
        <v>562</v>
      </c>
      <c r="C7" s="376"/>
      <c r="D7" s="589"/>
      <c r="E7" s="953">
        <v>150</v>
      </c>
      <c r="F7" s="533">
        <f t="shared" ref="F7:F12" si="0">SUM(C7:E7)</f>
        <v>150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</row>
    <row r="8" spans="1:66">
      <c r="A8" s="369" t="s">
        <v>230</v>
      </c>
      <c r="B8" s="166" t="s">
        <v>563</v>
      </c>
      <c r="C8" s="163"/>
      <c r="D8" s="164"/>
      <c r="E8" s="593">
        <v>300</v>
      </c>
      <c r="F8" s="533">
        <f t="shared" si="0"/>
        <v>300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69" t="s">
        <v>231</v>
      </c>
      <c r="B9" s="166" t="s">
        <v>575</v>
      </c>
      <c r="C9" s="5"/>
      <c r="D9" s="165"/>
      <c r="E9" s="593"/>
      <c r="F9" s="533">
        <f t="shared" si="0"/>
        <v>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69" t="s">
        <v>232</v>
      </c>
      <c r="B10" s="588" t="s">
        <v>564</v>
      </c>
      <c r="C10" s="5"/>
      <c r="D10" s="165"/>
      <c r="E10" s="593">
        <v>3000</v>
      </c>
      <c r="F10" s="533">
        <f t="shared" si="0"/>
        <v>3000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69" t="s">
        <v>233</v>
      </c>
      <c r="B11" s="588"/>
      <c r="C11" s="5"/>
      <c r="D11" s="165"/>
      <c r="E11" s="593"/>
      <c r="F11" s="533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61" t="s">
        <v>234</v>
      </c>
      <c r="B12" s="362" t="s">
        <v>16</v>
      </c>
      <c r="C12" s="363">
        <f>SUM(C7:C11)</f>
        <v>0</v>
      </c>
      <c r="D12" s="364">
        <f>SUM(D7:D11)</f>
        <v>0</v>
      </c>
      <c r="E12" s="292">
        <f>SUM(E7:E11)</f>
        <v>3450</v>
      </c>
      <c r="F12" s="292">
        <f t="shared" si="0"/>
        <v>3450</v>
      </c>
    </row>
    <row r="13" spans="1:66" s="15" customFormat="1">
      <c r="A13" s="351"/>
      <c r="B13" s="41"/>
      <c r="C13" s="368"/>
      <c r="D13" s="368"/>
      <c r="E13" s="368"/>
      <c r="F13" s="368"/>
    </row>
    <row r="14" spans="1:66">
      <c r="B14" s="1"/>
      <c r="C14" s="1"/>
      <c r="D14" s="1"/>
      <c r="E14" s="1"/>
      <c r="F14" s="1"/>
    </row>
    <row r="15" spans="1:66">
      <c r="A15" s="1016" t="s">
        <v>625</v>
      </c>
      <c r="B15" s="1016"/>
      <c r="C15" s="1016"/>
      <c r="D15" s="1016"/>
      <c r="E15" s="1016"/>
      <c r="F15" s="1016"/>
    </row>
    <row r="16" spans="1:66">
      <c r="B16" s="19"/>
      <c r="C16" s="19"/>
      <c r="D16" s="19"/>
      <c r="E16" s="19"/>
      <c r="F16" s="19"/>
    </row>
    <row r="17" spans="1:6" ht="15.75">
      <c r="B17" s="1036" t="s">
        <v>397</v>
      </c>
      <c r="C17" s="1036"/>
      <c r="D17" s="1036"/>
      <c r="E17" s="1036"/>
      <c r="F17" s="1036"/>
    </row>
    <row r="18" spans="1:6">
      <c r="B18" s="1"/>
      <c r="C18" s="1"/>
      <c r="D18" s="1"/>
      <c r="E18" s="1"/>
      <c r="F18" s="1"/>
    </row>
    <row r="19" spans="1:6" ht="13.5" thickBot="1">
      <c r="B19" s="1039" t="s">
        <v>4</v>
      </c>
      <c r="C19" s="1039"/>
      <c r="D19" s="1039"/>
      <c r="E19" s="1039"/>
      <c r="F19" s="1039"/>
    </row>
    <row r="20" spans="1:6" ht="38.25" customHeight="1" thickBot="1">
      <c r="A20" s="353" t="s">
        <v>224</v>
      </c>
      <c r="B20" s="370" t="s">
        <v>14</v>
      </c>
      <c r="C20" s="715"/>
      <c r="D20" s="366"/>
      <c r="E20" s="350" t="s">
        <v>19</v>
      </c>
      <c r="F20" s="348" t="s">
        <v>307</v>
      </c>
    </row>
    <row r="21" spans="1:6" ht="13.5" customHeight="1">
      <c r="A21" s="344" t="s">
        <v>225</v>
      </c>
      <c r="B21" s="602" t="s">
        <v>226</v>
      </c>
      <c r="C21" s="592" t="s">
        <v>227</v>
      </c>
      <c r="D21" s="335" t="s">
        <v>228</v>
      </c>
      <c r="E21" s="596" t="s">
        <v>248</v>
      </c>
      <c r="F21" s="594" t="s">
        <v>273</v>
      </c>
    </row>
    <row r="22" spans="1:6">
      <c r="A22" s="369" t="s">
        <v>229</v>
      </c>
      <c r="B22" s="686" t="s">
        <v>162</v>
      </c>
      <c r="C22" s="240"/>
      <c r="D22" s="26"/>
      <c r="E22" s="240">
        <v>150</v>
      </c>
      <c r="F22" s="224">
        <f>SUM(C22:E22)</f>
        <v>150</v>
      </c>
    </row>
    <row r="23" spans="1:6" ht="15" customHeight="1">
      <c r="A23" s="369" t="s">
        <v>230</v>
      </c>
      <c r="B23" s="686" t="s">
        <v>576</v>
      </c>
      <c r="C23" s="240"/>
      <c r="D23" s="26"/>
      <c r="E23" s="240"/>
      <c r="F23" s="224">
        <f t="shared" ref="F23:F40" si="1">SUM(C23:E23)</f>
        <v>0</v>
      </c>
    </row>
    <row r="24" spans="1:6">
      <c r="A24" s="369" t="s">
        <v>231</v>
      </c>
      <c r="B24" s="686"/>
      <c r="C24" s="240"/>
      <c r="D24" s="26"/>
      <c r="E24" s="240"/>
      <c r="F24" s="224">
        <f t="shared" si="1"/>
        <v>0</v>
      </c>
    </row>
    <row r="25" spans="1:6" ht="15.75" customHeight="1">
      <c r="A25" s="369" t="s">
        <v>232</v>
      </c>
      <c r="B25" s="686"/>
      <c r="C25" s="240"/>
      <c r="D25" s="26"/>
      <c r="E25" s="240"/>
      <c r="F25" s="224">
        <f t="shared" si="1"/>
        <v>0</v>
      </c>
    </row>
    <row r="26" spans="1:6" ht="15.75" customHeight="1">
      <c r="A26" s="369" t="s">
        <v>233</v>
      </c>
      <c r="B26" s="686"/>
      <c r="C26" s="240"/>
      <c r="D26" s="26"/>
      <c r="E26" s="240"/>
      <c r="F26" s="224">
        <f t="shared" si="1"/>
        <v>0</v>
      </c>
    </row>
    <row r="27" spans="1:6" ht="15.75" customHeight="1">
      <c r="A27" s="369" t="s">
        <v>234</v>
      </c>
      <c r="B27" s="686"/>
      <c r="C27" s="240"/>
      <c r="D27" s="26"/>
      <c r="E27" s="240"/>
      <c r="F27" s="224">
        <f t="shared" si="1"/>
        <v>0</v>
      </c>
    </row>
    <row r="28" spans="1:6">
      <c r="A28" s="369" t="s">
        <v>235</v>
      </c>
      <c r="B28" s="686"/>
      <c r="C28" s="240"/>
      <c r="D28" s="26"/>
      <c r="E28" s="240"/>
      <c r="F28" s="224">
        <f t="shared" si="1"/>
        <v>0</v>
      </c>
    </row>
    <row r="29" spans="1:6">
      <c r="A29" s="369" t="s">
        <v>236</v>
      </c>
      <c r="B29" s="686"/>
      <c r="C29" s="240"/>
      <c r="D29" s="26"/>
      <c r="E29" s="240"/>
      <c r="F29" s="224">
        <f t="shared" si="1"/>
        <v>0</v>
      </c>
    </row>
    <row r="30" spans="1:6" ht="15.75" customHeight="1">
      <c r="A30" s="369" t="s">
        <v>237</v>
      </c>
      <c r="B30" s="686"/>
      <c r="C30" s="240"/>
      <c r="D30" s="26"/>
      <c r="E30" s="240"/>
      <c r="F30" s="224">
        <f t="shared" si="1"/>
        <v>0</v>
      </c>
    </row>
    <row r="31" spans="1:6" ht="13.5" customHeight="1">
      <c r="A31" s="369" t="s">
        <v>238</v>
      </c>
      <c r="B31" s="686"/>
      <c r="C31" s="240"/>
      <c r="D31" s="26"/>
      <c r="E31" s="240"/>
      <c r="F31" s="224">
        <f t="shared" si="1"/>
        <v>0</v>
      </c>
    </row>
    <row r="32" spans="1:6">
      <c r="A32" s="369" t="s">
        <v>239</v>
      </c>
      <c r="B32" s="687"/>
      <c r="C32" s="176"/>
      <c r="D32" s="28"/>
      <c r="E32" s="176"/>
      <c r="F32" s="224">
        <f t="shared" si="1"/>
        <v>0</v>
      </c>
    </row>
    <row r="33" spans="1:6">
      <c r="A33" s="369" t="s">
        <v>240</v>
      </c>
      <c r="B33" s="687"/>
      <c r="C33" s="176"/>
      <c r="D33" s="28"/>
      <c r="E33" s="176"/>
      <c r="F33" s="224">
        <f t="shared" si="1"/>
        <v>0</v>
      </c>
    </row>
    <row r="34" spans="1:6" ht="13.5" customHeight="1">
      <c r="A34" s="369" t="s">
        <v>241</v>
      </c>
      <c r="B34" s="686"/>
      <c r="C34" s="240"/>
      <c r="D34" s="26"/>
      <c r="E34" s="240"/>
      <c r="F34" s="224">
        <f t="shared" si="1"/>
        <v>0</v>
      </c>
    </row>
    <row r="35" spans="1:6" ht="15" customHeight="1">
      <c r="A35" s="369" t="s">
        <v>242</v>
      </c>
      <c r="B35" s="687"/>
      <c r="C35" s="176"/>
      <c r="D35" s="28"/>
      <c r="E35" s="176"/>
      <c r="F35" s="224">
        <f t="shared" si="1"/>
        <v>0</v>
      </c>
    </row>
    <row r="36" spans="1:6" ht="13.5" customHeight="1">
      <c r="A36" s="369" t="s">
        <v>243</v>
      </c>
      <c r="B36" s="687"/>
      <c r="C36" s="176"/>
      <c r="D36" s="28"/>
      <c r="E36" s="176"/>
      <c r="F36" s="224">
        <f t="shared" si="1"/>
        <v>0</v>
      </c>
    </row>
    <row r="37" spans="1:6">
      <c r="A37" s="369" t="s">
        <v>244</v>
      </c>
      <c r="B37" s="687"/>
      <c r="C37" s="176"/>
      <c r="D37" s="28"/>
      <c r="E37" s="176"/>
      <c r="F37" s="224">
        <f t="shared" si="1"/>
        <v>0</v>
      </c>
    </row>
    <row r="38" spans="1:6">
      <c r="A38" s="369" t="s">
        <v>245</v>
      </c>
      <c r="B38" s="688"/>
      <c r="C38" s="177"/>
      <c r="D38" s="620"/>
      <c r="E38" s="177"/>
      <c r="F38" s="380">
        <f t="shared" si="1"/>
        <v>0</v>
      </c>
    </row>
    <row r="39" spans="1:6">
      <c r="A39" s="369" t="s">
        <v>246</v>
      </c>
      <c r="B39" s="643"/>
      <c r="C39" s="146"/>
      <c r="D39" s="111"/>
      <c r="E39" s="146"/>
      <c r="F39" s="140">
        <f t="shared" si="1"/>
        <v>0</v>
      </c>
    </row>
    <row r="40" spans="1:6" ht="13.5" thickBot="1">
      <c r="A40" s="369" t="s">
        <v>247</v>
      </c>
      <c r="B40" s="685"/>
      <c r="C40" s="430"/>
      <c r="D40" s="27"/>
      <c r="E40" s="741"/>
      <c r="F40" s="145">
        <f t="shared" si="1"/>
        <v>0</v>
      </c>
    </row>
    <row r="41" spans="1:6" ht="13.5" thickBot="1">
      <c r="A41" s="374" t="s">
        <v>249</v>
      </c>
      <c r="B41" s="372" t="s">
        <v>16</v>
      </c>
      <c r="C41" s="632">
        <f>SUM(C22:C38)</f>
        <v>0</v>
      </c>
      <c r="D41" s="590">
        <f>SUM(D22:D38)</f>
        <v>0</v>
      </c>
      <c r="E41" s="153">
        <f>SUM(E22:E40)</f>
        <v>150</v>
      </c>
      <c r="F41" s="595">
        <f>SUM(F22:F40)</f>
        <v>150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6"/>
  <sheetViews>
    <sheetView workbookViewId="0">
      <selection sqref="A1:F1"/>
    </sheetView>
  </sheetViews>
  <sheetFormatPr defaultRowHeight="12.75"/>
  <cols>
    <col min="1" max="1" width="4.28515625" customWidth="1"/>
    <col min="2" max="2" width="38" customWidth="1"/>
    <col min="3" max="5" width="13.28515625" customWidth="1"/>
    <col min="6" max="6" width="14.28515625" customWidth="1"/>
  </cols>
  <sheetData>
    <row r="1" spans="1:6">
      <c r="A1" s="1016" t="s">
        <v>654</v>
      </c>
      <c r="B1" s="1016"/>
      <c r="C1" s="1016"/>
      <c r="D1" s="1016"/>
      <c r="E1" s="1016"/>
      <c r="F1" s="1016"/>
    </row>
    <row r="2" spans="1:6" ht="15.75">
      <c r="B2" s="1036" t="s">
        <v>380</v>
      </c>
      <c r="C2" s="1036"/>
      <c r="D2" s="1036"/>
      <c r="E2" s="1036"/>
      <c r="F2" s="1036"/>
    </row>
    <row r="3" spans="1:6" ht="13.5" thickBot="1">
      <c r="B3" s="1039" t="s">
        <v>4</v>
      </c>
      <c r="C3" s="1039"/>
      <c r="D3" s="1039"/>
      <c r="E3" s="1039"/>
      <c r="F3" s="1039"/>
    </row>
    <row r="4" spans="1:6" ht="23.25" thickBot="1">
      <c r="A4" s="349" t="s">
        <v>224</v>
      </c>
      <c r="B4" s="133" t="s">
        <v>3</v>
      </c>
      <c r="C4" s="377"/>
      <c r="D4" s="366"/>
      <c r="E4" s="350" t="s">
        <v>19</v>
      </c>
      <c r="F4" s="348" t="s">
        <v>307</v>
      </c>
    </row>
    <row r="5" spans="1:6">
      <c r="A5" s="356" t="s">
        <v>225</v>
      </c>
      <c r="B5" s="602" t="s">
        <v>226</v>
      </c>
      <c r="C5" s="592" t="s">
        <v>227</v>
      </c>
      <c r="D5" s="335" t="s">
        <v>228</v>
      </c>
      <c r="E5" s="592"/>
      <c r="F5" s="594" t="s">
        <v>248</v>
      </c>
    </row>
    <row r="6" spans="1:6">
      <c r="A6" s="369" t="s">
        <v>229</v>
      </c>
      <c r="B6" s="156" t="s">
        <v>153</v>
      </c>
      <c r="C6" s="129" t="s">
        <v>368</v>
      </c>
      <c r="D6" s="156" t="s">
        <v>368</v>
      </c>
      <c r="E6" s="146">
        <v>0</v>
      </c>
      <c r="F6" s="140">
        <f>SUM(C6:E6)</f>
        <v>0</v>
      </c>
    </row>
    <row r="7" spans="1:6">
      <c r="A7" s="369" t="s">
        <v>230</v>
      </c>
      <c r="B7" s="156" t="s">
        <v>154</v>
      </c>
      <c r="C7" s="129" t="s">
        <v>368</v>
      </c>
      <c r="D7" s="156" t="s">
        <v>368</v>
      </c>
      <c r="E7" s="146">
        <v>0</v>
      </c>
      <c r="F7" s="140">
        <f t="shared" ref="F7:F31" si="0">SUM(C7:E7)</f>
        <v>0</v>
      </c>
    </row>
    <row r="8" spans="1:6">
      <c r="A8" s="369" t="s">
        <v>231</v>
      </c>
      <c r="B8" s="689" t="s">
        <v>342</v>
      </c>
      <c r="C8" s="129" t="s">
        <v>368</v>
      </c>
      <c r="D8" s="156" t="s">
        <v>368</v>
      </c>
      <c r="E8" s="146">
        <v>0</v>
      </c>
      <c r="F8" s="140">
        <f t="shared" si="0"/>
        <v>0</v>
      </c>
    </row>
    <row r="9" spans="1:6">
      <c r="A9" s="369" t="s">
        <v>232</v>
      </c>
      <c r="B9" s="689" t="s">
        <v>343</v>
      </c>
      <c r="C9" s="129" t="s">
        <v>368</v>
      </c>
      <c r="D9" s="156" t="s">
        <v>368</v>
      </c>
      <c r="E9" s="146"/>
      <c r="F9" s="140">
        <f t="shared" si="0"/>
        <v>0</v>
      </c>
    </row>
    <row r="10" spans="1:6">
      <c r="A10" s="369" t="s">
        <v>233</v>
      </c>
      <c r="B10" s="156" t="s">
        <v>155</v>
      </c>
      <c r="C10" s="129" t="s">
        <v>368</v>
      </c>
      <c r="D10" s="156" t="s">
        <v>368</v>
      </c>
      <c r="E10" s="129" t="s">
        <v>368</v>
      </c>
      <c r="F10" s="140">
        <f t="shared" si="0"/>
        <v>0</v>
      </c>
    </row>
    <row r="11" spans="1:6">
      <c r="A11" s="369" t="s">
        <v>234</v>
      </c>
      <c r="B11" s="156" t="s">
        <v>598</v>
      </c>
      <c r="C11" s="129" t="s">
        <v>368</v>
      </c>
      <c r="D11" s="156" t="s">
        <v>368</v>
      </c>
      <c r="E11" s="146">
        <v>2000</v>
      </c>
      <c r="F11" s="140">
        <f t="shared" si="0"/>
        <v>2000</v>
      </c>
    </row>
    <row r="12" spans="1:6">
      <c r="A12" s="369" t="s">
        <v>235</v>
      </c>
      <c r="B12" s="690" t="s">
        <v>344</v>
      </c>
      <c r="C12" s="129" t="s">
        <v>368</v>
      </c>
      <c r="D12" s="156" t="s">
        <v>368</v>
      </c>
      <c r="E12" s="129" t="s">
        <v>368</v>
      </c>
      <c r="F12" s="140">
        <f t="shared" si="0"/>
        <v>0</v>
      </c>
    </row>
    <row r="13" spans="1:6">
      <c r="A13" s="369" t="s">
        <v>236</v>
      </c>
      <c r="B13" s="156" t="s">
        <v>156</v>
      </c>
      <c r="C13" s="129" t="s">
        <v>368</v>
      </c>
      <c r="D13" s="156" t="s">
        <v>368</v>
      </c>
      <c r="E13" s="129" t="s">
        <v>368</v>
      </c>
      <c r="F13" s="140">
        <f t="shared" si="0"/>
        <v>0</v>
      </c>
    </row>
    <row r="14" spans="1:6">
      <c r="A14" s="369" t="s">
        <v>237</v>
      </c>
      <c r="B14" s="156" t="s">
        <v>157</v>
      </c>
      <c r="C14" s="129" t="s">
        <v>368</v>
      </c>
      <c r="D14" s="161" t="s">
        <v>201</v>
      </c>
      <c r="E14" s="146">
        <v>500</v>
      </c>
      <c r="F14" s="140">
        <f t="shared" si="0"/>
        <v>500</v>
      </c>
    </row>
    <row r="15" spans="1:6">
      <c r="A15" s="369" t="s">
        <v>238</v>
      </c>
      <c r="B15" s="156" t="s">
        <v>158</v>
      </c>
      <c r="C15" s="129" t="s">
        <v>368</v>
      </c>
      <c r="D15" s="161" t="s">
        <v>201</v>
      </c>
      <c r="E15" s="146">
        <v>100</v>
      </c>
      <c r="F15" s="140">
        <f t="shared" si="0"/>
        <v>100</v>
      </c>
    </row>
    <row r="16" spans="1:6">
      <c r="A16" s="369" t="s">
        <v>239</v>
      </c>
      <c r="B16" s="156" t="s">
        <v>159</v>
      </c>
      <c r="C16" s="129" t="s">
        <v>368</v>
      </c>
      <c r="D16" s="156" t="s">
        <v>368</v>
      </c>
      <c r="E16" s="146">
        <v>139</v>
      </c>
      <c r="F16" s="140">
        <f t="shared" si="0"/>
        <v>139</v>
      </c>
    </row>
    <row r="17" spans="1:6">
      <c r="A17" s="369" t="s">
        <v>240</v>
      </c>
      <c r="B17" s="156" t="s">
        <v>275</v>
      </c>
      <c r="C17" s="129" t="s">
        <v>368</v>
      </c>
      <c r="D17" s="156" t="s">
        <v>368</v>
      </c>
      <c r="E17" s="146">
        <v>0</v>
      </c>
      <c r="F17" s="140">
        <f t="shared" si="0"/>
        <v>0</v>
      </c>
    </row>
    <row r="18" spans="1:6">
      <c r="A18" s="369" t="s">
        <v>241</v>
      </c>
      <c r="B18" s="156" t="s">
        <v>160</v>
      </c>
      <c r="C18" s="129" t="s">
        <v>368</v>
      </c>
      <c r="D18" s="161" t="s">
        <v>368</v>
      </c>
      <c r="E18" s="146">
        <v>0</v>
      </c>
      <c r="F18" s="140">
        <f t="shared" si="0"/>
        <v>0</v>
      </c>
    </row>
    <row r="19" spans="1:6">
      <c r="A19" s="369" t="s">
        <v>242</v>
      </c>
      <c r="B19" s="156" t="s">
        <v>161</v>
      </c>
      <c r="C19" s="129" t="s">
        <v>368</v>
      </c>
      <c r="D19" s="161" t="s">
        <v>368</v>
      </c>
      <c r="E19" s="146">
        <v>0</v>
      </c>
      <c r="F19" s="140">
        <f t="shared" si="0"/>
        <v>0</v>
      </c>
    </row>
    <row r="20" spans="1:6">
      <c r="A20" s="369" t="s">
        <v>243</v>
      </c>
      <c r="B20" s="156" t="s">
        <v>162</v>
      </c>
      <c r="C20" s="129" t="s">
        <v>368</v>
      </c>
      <c r="D20" s="161" t="s">
        <v>368</v>
      </c>
      <c r="E20" s="146">
        <v>150</v>
      </c>
      <c r="F20" s="140">
        <f t="shared" si="0"/>
        <v>150</v>
      </c>
    </row>
    <row r="21" spans="1:6">
      <c r="A21" s="330" t="s">
        <v>244</v>
      </c>
      <c r="B21" s="156" t="s">
        <v>169</v>
      </c>
      <c r="C21" s="129" t="s">
        <v>368</v>
      </c>
      <c r="D21" s="161" t="s">
        <v>368</v>
      </c>
      <c r="E21" s="129" t="s">
        <v>368</v>
      </c>
      <c r="F21" s="140">
        <f t="shared" si="0"/>
        <v>0</v>
      </c>
    </row>
    <row r="22" spans="1:6">
      <c r="A22" s="330" t="s">
        <v>245</v>
      </c>
      <c r="B22" s="156" t="s">
        <v>163</v>
      </c>
      <c r="C22" s="129" t="s">
        <v>368</v>
      </c>
      <c r="D22" s="161" t="s">
        <v>368</v>
      </c>
      <c r="E22" s="129" t="s">
        <v>368</v>
      </c>
      <c r="F22" s="140">
        <f t="shared" si="0"/>
        <v>0</v>
      </c>
    </row>
    <row r="23" spans="1:6">
      <c r="A23" s="330" t="s">
        <v>246</v>
      </c>
      <c r="B23" s="156" t="s">
        <v>164</v>
      </c>
      <c r="C23" s="129" t="s">
        <v>368</v>
      </c>
      <c r="D23" s="161" t="s">
        <v>368</v>
      </c>
      <c r="E23" s="129" t="s">
        <v>368</v>
      </c>
      <c r="F23" s="140">
        <f t="shared" si="0"/>
        <v>0</v>
      </c>
    </row>
    <row r="24" spans="1:6">
      <c r="A24" s="330" t="s">
        <v>247</v>
      </c>
      <c r="B24" s="156" t="s">
        <v>165</v>
      </c>
      <c r="C24" s="129" t="s">
        <v>368</v>
      </c>
      <c r="D24" s="161" t="s">
        <v>368</v>
      </c>
      <c r="E24" s="129" t="s">
        <v>368</v>
      </c>
      <c r="F24" s="140">
        <f t="shared" si="0"/>
        <v>0</v>
      </c>
    </row>
    <row r="25" spans="1:6">
      <c r="A25" s="330" t="s">
        <v>249</v>
      </c>
      <c r="B25" s="156" t="s">
        <v>277</v>
      </c>
      <c r="C25" s="129" t="s">
        <v>368</v>
      </c>
      <c r="D25" s="161" t="s">
        <v>368</v>
      </c>
      <c r="E25" s="129" t="s">
        <v>368</v>
      </c>
      <c r="F25" s="140">
        <f t="shared" si="0"/>
        <v>0</v>
      </c>
    </row>
    <row r="26" spans="1:6">
      <c r="A26" s="330" t="s">
        <v>250</v>
      </c>
      <c r="B26" s="156" t="s">
        <v>276</v>
      </c>
      <c r="C26" s="129" t="s">
        <v>368</v>
      </c>
      <c r="D26" s="161" t="s">
        <v>368</v>
      </c>
      <c r="E26" s="129" t="s">
        <v>368</v>
      </c>
      <c r="F26" s="140">
        <f t="shared" si="0"/>
        <v>0</v>
      </c>
    </row>
    <row r="27" spans="1:6">
      <c r="A27" s="330" t="s">
        <v>251</v>
      </c>
      <c r="B27" s="156" t="s">
        <v>166</v>
      </c>
      <c r="C27" s="129" t="s">
        <v>368</v>
      </c>
      <c r="D27" s="161" t="s">
        <v>368</v>
      </c>
      <c r="E27" s="129" t="s">
        <v>368</v>
      </c>
      <c r="F27" s="140">
        <f t="shared" si="0"/>
        <v>0</v>
      </c>
    </row>
    <row r="28" spans="1:6">
      <c r="A28" s="330" t="s">
        <v>252</v>
      </c>
      <c r="B28" s="156" t="s">
        <v>167</v>
      </c>
      <c r="C28" s="129" t="s">
        <v>368</v>
      </c>
      <c r="D28" s="161" t="s">
        <v>368</v>
      </c>
      <c r="E28" s="146">
        <v>0</v>
      </c>
      <c r="F28" s="140">
        <f t="shared" si="0"/>
        <v>0</v>
      </c>
    </row>
    <row r="29" spans="1:6">
      <c r="A29" s="330" t="s">
        <v>253</v>
      </c>
      <c r="B29" s="606" t="s">
        <v>346</v>
      </c>
      <c r="C29" s="129" t="s">
        <v>368</v>
      </c>
      <c r="D29" s="156" t="s">
        <v>368</v>
      </c>
      <c r="E29" s="129" t="s">
        <v>368</v>
      </c>
      <c r="F29" s="140">
        <f t="shared" si="0"/>
        <v>0</v>
      </c>
    </row>
    <row r="30" spans="1:6">
      <c r="A30" s="330" t="s">
        <v>254</v>
      </c>
      <c r="B30" s="606" t="s">
        <v>168</v>
      </c>
      <c r="C30" s="129" t="s">
        <v>368</v>
      </c>
      <c r="D30" s="156" t="s">
        <v>368</v>
      </c>
      <c r="E30" s="129" t="s">
        <v>368</v>
      </c>
      <c r="F30" s="140">
        <f t="shared" si="0"/>
        <v>0</v>
      </c>
    </row>
    <row r="31" spans="1:6" ht="13.5" thickBot="1">
      <c r="A31" s="378" t="s">
        <v>255</v>
      </c>
      <c r="B31" s="606" t="s">
        <v>345</v>
      </c>
      <c r="C31" s="129" t="s">
        <v>368</v>
      </c>
      <c r="D31" s="156" t="s">
        <v>368</v>
      </c>
      <c r="E31" s="1009" t="s">
        <v>368</v>
      </c>
      <c r="F31" s="140">
        <f t="shared" si="0"/>
        <v>0</v>
      </c>
    </row>
    <row r="32" spans="1:6" ht="13.5" thickBot="1">
      <c r="A32" s="352" t="s">
        <v>256</v>
      </c>
      <c r="B32" s="605" t="s">
        <v>170</v>
      </c>
      <c r="C32" s="292">
        <f>SUM(C6:C31)</f>
        <v>0</v>
      </c>
      <c r="D32" s="364">
        <f>SUM(D6:D31)</f>
        <v>0</v>
      </c>
      <c r="E32" s="292">
        <f>SUM(E6:E31)</f>
        <v>2889</v>
      </c>
      <c r="F32" s="292">
        <f>SUM(F6:F31)</f>
        <v>2889</v>
      </c>
    </row>
    <row r="33" spans="1:6" ht="11.25" customHeight="1">
      <c r="B33" s="168"/>
      <c r="C33" s="18"/>
      <c r="D33" s="18"/>
      <c r="E33" s="18"/>
      <c r="F33" s="18"/>
    </row>
    <row r="34" spans="1:6">
      <c r="A34" s="1016" t="s">
        <v>600</v>
      </c>
      <c r="B34" s="1016"/>
      <c r="C34" s="1016"/>
      <c r="D34" s="1016"/>
      <c r="E34" s="1016"/>
      <c r="F34" s="1016"/>
    </row>
    <row r="35" spans="1:6" ht="15.75">
      <c r="B35" s="1036" t="s">
        <v>399</v>
      </c>
      <c r="C35" s="1036"/>
      <c r="D35" s="1036"/>
      <c r="E35" s="1036"/>
      <c r="F35" s="1036"/>
    </row>
    <row r="36" spans="1:6" ht="13.5" thickBot="1">
      <c r="B36" s="1039" t="s">
        <v>4</v>
      </c>
      <c r="C36" s="1039"/>
      <c r="D36" s="1039"/>
      <c r="E36" s="1039"/>
      <c r="F36" s="1039"/>
    </row>
    <row r="37" spans="1:6" ht="23.25" thickBot="1">
      <c r="A37" s="349" t="s">
        <v>224</v>
      </c>
      <c r="B37" s="133" t="s">
        <v>14</v>
      </c>
      <c r="C37" s="377"/>
      <c r="D37" s="366"/>
      <c r="E37" s="350" t="s">
        <v>19</v>
      </c>
      <c r="F37" s="348" t="s">
        <v>307</v>
      </c>
    </row>
    <row r="38" spans="1:6">
      <c r="A38" s="356" t="s">
        <v>225</v>
      </c>
      <c r="B38" s="602" t="s">
        <v>226</v>
      </c>
      <c r="C38" s="592" t="s">
        <v>227</v>
      </c>
      <c r="D38" s="335" t="s">
        <v>228</v>
      </c>
      <c r="E38" s="596" t="s">
        <v>248</v>
      </c>
      <c r="F38" s="594" t="s">
        <v>273</v>
      </c>
    </row>
    <row r="39" spans="1:6">
      <c r="A39" s="369" t="s">
        <v>229</v>
      </c>
      <c r="B39" s="156"/>
      <c r="C39" s="146"/>
      <c r="D39" s="111"/>
      <c r="E39" s="146"/>
      <c r="F39" s="140"/>
    </row>
    <row r="40" spans="1:6">
      <c r="A40" s="369" t="s">
        <v>230</v>
      </c>
      <c r="B40" s="156"/>
      <c r="C40" s="129"/>
      <c r="D40" s="161"/>
      <c r="E40" s="129"/>
      <c r="F40" s="140"/>
    </row>
    <row r="41" spans="1:6">
      <c r="A41" s="369" t="s">
        <v>231</v>
      </c>
      <c r="B41" s="156"/>
      <c r="C41" s="129"/>
      <c r="D41" s="161"/>
      <c r="E41" s="129"/>
      <c r="F41" s="140"/>
    </row>
    <row r="42" spans="1:6" ht="13.5" thickBot="1">
      <c r="A42" s="369" t="s">
        <v>232</v>
      </c>
      <c r="B42" s="156"/>
      <c r="C42" s="129"/>
      <c r="D42" s="161"/>
      <c r="E42" s="129"/>
      <c r="F42" s="140"/>
    </row>
    <row r="43" spans="1:6" ht="13.5" thickBot="1">
      <c r="A43" s="352" t="s">
        <v>233</v>
      </c>
      <c r="B43" s="133" t="s">
        <v>171</v>
      </c>
      <c r="C43" s="601">
        <f>SUM(C39:C42)</f>
        <v>0</v>
      </c>
      <c r="D43" s="603">
        <f>SUM(D39:D42)</f>
        <v>0</v>
      </c>
      <c r="E43" s="601">
        <f>SUM(E39:E42)</f>
        <v>0</v>
      </c>
      <c r="F43" s="600">
        <v>0</v>
      </c>
    </row>
    <row r="44" spans="1:6">
      <c r="A44" s="351"/>
      <c r="B44" s="41"/>
      <c r="C44" s="33"/>
      <c r="D44" s="41"/>
      <c r="E44" s="41"/>
      <c r="F44" s="41"/>
    </row>
    <row r="45" spans="1:6">
      <c r="A45" s="1016" t="s">
        <v>599</v>
      </c>
      <c r="B45" s="1016"/>
      <c r="C45" s="1016"/>
      <c r="D45" s="1016"/>
      <c r="E45" s="1016"/>
      <c r="F45" s="1016"/>
    </row>
    <row r="46" spans="1:6" ht="15.75">
      <c r="B46" s="1036" t="s">
        <v>400</v>
      </c>
      <c r="C46" s="1036"/>
      <c r="D46" s="1036"/>
      <c r="E46" s="1036"/>
      <c r="F46" s="1036"/>
    </row>
    <row r="47" spans="1:6" ht="13.5" thickBot="1">
      <c r="B47" s="1039" t="s">
        <v>4</v>
      </c>
      <c r="C47" s="1039"/>
      <c r="D47" s="1039"/>
      <c r="E47" s="1039"/>
      <c r="F47" s="1039"/>
    </row>
    <row r="48" spans="1:6" ht="23.25" thickBot="1">
      <c r="A48" s="349" t="s">
        <v>224</v>
      </c>
      <c r="B48" s="171" t="s">
        <v>14</v>
      </c>
      <c r="C48" s="365"/>
      <c r="D48" s="366"/>
      <c r="E48" s="350" t="s">
        <v>19</v>
      </c>
      <c r="F48" s="328" t="s">
        <v>307</v>
      </c>
    </row>
    <row r="49" spans="1:6" ht="13.5" thickBot="1">
      <c r="A49" s="356" t="s">
        <v>225</v>
      </c>
      <c r="B49" s="337" t="s">
        <v>226</v>
      </c>
      <c r="C49" s="334" t="s">
        <v>227</v>
      </c>
      <c r="D49" s="335" t="s">
        <v>228</v>
      </c>
      <c r="E49" s="596" t="s">
        <v>248</v>
      </c>
      <c r="F49" s="336" t="s">
        <v>273</v>
      </c>
    </row>
    <row r="50" spans="1:6">
      <c r="A50" s="369" t="s">
        <v>229</v>
      </c>
      <c r="B50" s="324"/>
      <c r="C50" s="170"/>
      <c r="D50" s="604"/>
      <c r="E50" s="578"/>
      <c r="F50" s="578">
        <f t="shared" ref="F50:F55" si="1">SUM(C50:E50)</f>
        <v>0</v>
      </c>
    </row>
    <row r="51" spans="1:6">
      <c r="A51" s="369" t="s">
        <v>230</v>
      </c>
      <c r="B51" s="116"/>
      <c r="C51" s="322"/>
      <c r="D51" s="598"/>
      <c r="E51" s="149"/>
      <c r="F51" s="146">
        <f t="shared" si="1"/>
        <v>0</v>
      </c>
    </row>
    <row r="52" spans="1:6">
      <c r="A52" s="369" t="s">
        <v>231</v>
      </c>
      <c r="B52" s="116"/>
      <c r="C52" s="122"/>
      <c r="D52" s="597"/>
      <c r="E52" s="740"/>
      <c r="F52" s="146">
        <f t="shared" si="1"/>
        <v>0</v>
      </c>
    </row>
    <row r="53" spans="1:6">
      <c r="A53" s="369" t="s">
        <v>232</v>
      </c>
      <c r="B53" s="250"/>
      <c r="C53" s="122"/>
      <c r="D53" s="597"/>
      <c r="E53" s="146"/>
      <c r="F53" s="146">
        <f t="shared" si="1"/>
        <v>0</v>
      </c>
    </row>
    <row r="54" spans="1:6">
      <c r="A54" s="369" t="s">
        <v>233</v>
      </c>
      <c r="B54" s="250"/>
      <c r="C54" s="122"/>
      <c r="D54" s="597"/>
      <c r="E54" s="740"/>
      <c r="F54" s="146">
        <f t="shared" si="1"/>
        <v>0</v>
      </c>
    </row>
    <row r="55" spans="1:6" ht="13.5" thickBot="1">
      <c r="A55" s="371" t="s">
        <v>234</v>
      </c>
      <c r="B55" s="325"/>
      <c r="C55" s="323"/>
      <c r="D55" s="599"/>
      <c r="E55" s="986"/>
      <c r="F55" s="145">
        <f t="shared" si="1"/>
        <v>0</v>
      </c>
    </row>
    <row r="56" spans="1:6" ht="13.5" thickBot="1">
      <c r="A56" s="352" t="s">
        <v>235</v>
      </c>
      <c r="B56" s="127" t="s">
        <v>172</v>
      </c>
      <c r="C56" s="289">
        <f>SUM(C50:C55)</f>
        <v>0</v>
      </c>
      <c r="D56" s="289">
        <f>SUM(D50:D55)</f>
        <v>0</v>
      </c>
      <c r="E56" s="153">
        <f>SUM(E50:E55)</f>
        <v>0</v>
      </c>
      <c r="F56" s="221">
        <f>SUM(F50:F55)</f>
        <v>0</v>
      </c>
    </row>
  </sheetData>
  <mergeCells count="9">
    <mergeCell ref="A1:F1"/>
    <mergeCell ref="A34:F34"/>
    <mergeCell ref="A45:F45"/>
    <mergeCell ref="B46:F46"/>
    <mergeCell ref="B47:F47"/>
    <mergeCell ref="B2:F2"/>
    <mergeCell ref="B3:F3"/>
    <mergeCell ref="B35:F35"/>
    <mergeCell ref="B36:F36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64"/>
  <sheetViews>
    <sheetView workbookViewId="0">
      <selection sqref="A1:E1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3.5703125" customWidth="1"/>
    <col min="6" max="6" width="12.7109375" customWidth="1"/>
  </cols>
  <sheetData>
    <row r="1" spans="1:6" ht="12.75" customHeight="1">
      <c r="A1" s="1016" t="s">
        <v>655</v>
      </c>
      <c r="B1" s="1016"/>
      <c r="C1" s="1016"/>
      <c r="D1" s="1016"/>
      <c r="E1" s="1016"/>
    </row>
    <row r="2" spans="1:6" ht="12.75" customHeight="1">
      <c r="A2" s="343"/>
      <c r="B2" s="343"/>
      <c r="C2" s="343"/>
      <c r="D2" s="343"/>
      <c r="E2" s="343"/>
    </row>
    <row r="3" spans="1:6" ht="15.75">
      <c r="B3" s="1036" t="s">
        <v>595</v>
      </c>
      <c r="C3" s="1036"/>
      <c r="D3" s="1036"/>
      <c r="E3" s="1036"/>
      <c r="F3" s="1040"/>
    </row>
    <row r="4" spans="1:6" ht="12.75" customHeight="1" thickBot="1">
      <c r="B4" s="1"/>
      <c r="C4" s="1"/>
      <c r="D4" s="1"/>
      <c r="E4" s="19"/>
      <c r="F4" s="19" t="s">
        <v>4</v>
      </c>
    </row>
    <row r="5" spans="1:6" ht="15.75" customHeight="1" thickBot="1">
      <c r="A5" s="1041" t="s">
        <v>224</v>
      </c>
      <c r="B5" s="253" t="s">
        <v>20</v>
      </c>
      <c r="C5" s="1029" t="s">
        <v>33</v>
      </c>
      <c r="D5" s="1031" t="s">
        <v>19</v>
      </c>
      <c r="E5" s="1031"/>
      <c r="F5" s="1025" t="s">
        <v>307</v>
      </c>
    </row>
    <row r="6" spans="1:6" ht="24" customHeight="1" thickBot="1">
      <c r="A6" s="1041"/>
      <c r="B6" s="256"/>
      <c r="C6" s="1030"/>
      <c r="D6" s="1032"/>
      <c r="E6" s="1032"/>
      <c r="F6" s="1026"/>
    </row>
    <row r="7" spans="1:6" ht="13.5" thickBot="1">
      <c r="A7" s="481" t="s">
        <v>225</v>
      </c>
      <c r="B7" s="609" t="s">
        <v>226</v>
      </c>
      <c r="C7" s="610" t="s">
        <v>227</v>
      </c>
      <c r="D7" s="611" t="s">
        <v>228</v>
      </c>
      <c r="E7" s="611" t="s">
        <v>248</v>
      </c>
      <c r="F7" s="612" t="s">
        <v>273</v>
      </c>
    </row>
    <row r="8" spans="1:6" ht="13.5" thickBot="1">
      <c r="A8" s="481" t="s">
        <v>229</v>
      </c>
      <c r="B8" s="257" t="s">
        <v>445</v>
      </c>
      <c r="C8" s="66">
        <f>C9+C10</f>
        <v>22242</v>
      </c>
      <c r="D8" s="66">
        <f>D9+D10+D17+D22</f>
        <v>49073</v>
      </c>
      <c r="E8" s="66">
        <v>0</v>
      </c>
      <c r="F8" s="118">
        <f>F9+F10+F17+F22</f>
        <v>71315</v>
      </c>
    </row>
    <row r="9" spans="1:6" ht="13.5" thickBot="1">
      <c r="A9" s="481" t="s">
        <v>230</v>
      </c>
      <c r="B9" s="258" t="s">
        <v>633</v>
      </c>
      <c r="C9" s="32">
        <f>'19. intézményi bev'!F14</f>
        <v>22242</v>
      </c>
      <c r="D9" s="613">
        <v>1386</v>
      </c>
      <c r="E9" s="613">
        <v>0</v>
      </c>
      <c r="F9" s="859">
        <f t="shared" ref="F9:F27" si="0">SUM(C9:E9)</f>
        <v>23628</v>
      </c>
    </row>
    <row r="10" spans="1:6" s="14" customFormat="1" ht="13.5" thickBot="1">
      <c r="A10" s="481" t="s">
        <v>231</v>
      </c>
      <c r="B10" s="259" t="s">
        <v>438</v>
      </c>
      <c r="C10" s="264">
        <v>0</v>
      </c>
      <c r="D10" s="614">
        <f>D11+D12+D13+D14+D15+D16</f>
        <v>1837</v>
      </c>
      <c r="E10" s="614">
        <f>E11+E12+E13+E14+E15+E16</f>
        <v>0</v>
      </c>
      <c r="F10" s="860">
        <f>F11+F12+F13+F14+F15+F16</f>
        <v>1837</v>
      </c>
    </row>
    <row r="11" spans="1:6" s="14" customFormat="1">
      <c r="A11" s="615" t="s">
        <v>232</v>
      </c>
      <c r="B11" s="810" t="s">
        <v>417</v>
      </c>
      <c r="C11" s="549"/>
      <c r="D11" s="396"/>
      <c r="E11" s="396"/>
      <c r="F11" s="265">
        <f t="shared" si="0"/>
        <v>0</v>
      </c>
    </row>
    <row r="12" spans="1:6" s="14" customFormat="1">
      <c r="A12" s="175" t="s">
        <v>233</v>
      </c>
      <c r="B12" s="811" t="s">
        <v>418</v>
      </c>
      <c r="C12" s="809"/>
      <c r="D12" s="803"/>
      <c r="E12" s="803"/>
      <c r="F12" s="265">
        <f t="shared" si="0"/>
        <v>0</v>
      </c>
    </row>
    <row r="13" spans="1:6" s="14" customFormat="1">
      <c r="A13" s="175" t="s">
        <v>234</v>
      </c>
      <c r="B13" s="260" t="s">
        <v>419</v>
      </c>
      <c r="C13" s="809"/>
      <c r="D13" s="803">
        <f>'11-12-13.m.intézm.adó.közht.bev'!C40</f>
        <v>752</v>
      </c>
      <c r="E13" s="803"/>
      <c r="F13" s="265">
        <f t="shared" si="0"/>
        <v>752</v>
      </c>
    </row>
    <row r="14" spans="1:6" ht="12.75" customHeight="1">
      <c r="A14" s="792" t="s">
        <v>235</v>
      </c>
      <c r="B14" s="808" t="s">
        <v>420</v>
      </c>
      <c r="C14" s="21"/>
      <c r="D14" s="210">
        <f>'11-12-13.m.intézm.adó.közht.bev'!C26</f>
        <v>1085</v>
      </c>
      <c r="E14" s="210"/>
      <c r="F14" s="265">
        <f t="shared" si="0"/>
        <v>1085</v>
      </c>
    </row>
    <row r="15" spans="1:6" ht="12.75" customHeight="1">
      <c r="A15" s="175" t="s">
        <v>236</v>
      </c>
      <c r="B15" s="260" t="s">
        <v>421</v>
      </c>
      <c r="C15" s="21"/>
      <c r="D15" s="30">
        <f>'11-12-13.m.intézm.adó.közht.bev'!C27</f>
        <v>0</v>
      </c>
      <c r="E15" s="30"/>
      <c r="F15" s="265">
        <f t="shared" si="0"/>
        <v>0</v>
      </c>
    </row>
    <row r="16" spans="1:6" ht="12.75" customHeight="1" thickBot="1">
      <c r="A16" s="616" t="s">
        <v>237</v>
      </c>
      <c r="B16" s="261" t="s">
        <v>422</v>
      </c>
      <c r="C16" s="10"/>
      <c r="D16" s="214"/>
      <c r="E16" s="214"/>
      <c r="F16" s="265">
        <f t="shared" si="0"/>
        <v>0</v>
      </c>
    </row>
    <row r="17" spans="1:8" ht="13.5" thickBot="1">
      <c r="A17" s="481" t="s">
        <v>238</v>
      </c>
      <c r="B17" s="257" t="s">
        <v>573</v>
      </c>
      <c r="C17" s="617">
        <f>C18+C23+C24+C25+C26+C27</f>
        <v>0</v>
      </c>
      <c r="D17" s="617">
        <f>D18</f>
        <v>45850</v>
      </c>
      <c r="E17" s="617">
        <f>E18+E23+E24+E25++E26+E27</f>
        <v>0</v>
      </c>
      <c r="F17" s="617">
        <f>F18</f>
        <v>45850</v>
      </c>
    </row>
    <row r="18" spans="1:8" ht="12.75" customHeight="1">
      <c r="A18" s="615" t="s">
        <v>239</v>
      </c>
      <c r="B18" s="814" t="s">
        <v>439</v>
      </c>
      <c r="C18" s="21">
        <f>C19+C20+C21+C22</f>
        <v>0</v>
      </c>
      <c r="D18" s="21">
        <f>D19+D20+D21</f>
        <v>45850</v>
      </c>
      <c r="E18" s="21">
        <f>E19+E20+E21+E22</f>
        <v>0</v>
      </c>
      <c r="F18" s="21">
        <f>F19+F20+F21</f>
        <v>45850</v>
      </c>
      <c r="H18" s="81"/>
    </row>
    <row r="19" spans="1:8" ht="12.75" customHeight="1">
      <c r="A19" s="792" t="s">
        <v>240</v>
      </c>
      <c r="B19" s="831" t="s">
        <v>470</v>
      </c>
      <c r="C19" s="21"/>
      <c r="D19" s="830">
        <f>'14-15.m.műk.bev.'!C51</f>
        <v>44184</v>
      </c>
      <c r="E19" s="109"/>
      <c r="F19" s="115">
        <f>SUM(C19:E19)</f>
        <v>44184</v>
      </c>
      <c r="H19" s="81"/>
    </row>
    <row r="20" spans="1:8" ht="12.75" customHeight="1">
      <c r="A20" s="792" t="s">
        <v>241</v>
      </c>
      <c r="B20" s="832" t="s">
        <v>472</v>
      </c>
      <c r="C20" s="21"/>
      <c r="D20" s="219">
        <v>1666</v>
      </c>
      <c r="E20" s="110"/>
      <c r="F20" s="115">
        <f>SUM(C20:E20)</f>
        <v>1666</v>
      </c>
      <c r="H20" s="81"/>
    </row>
    <row r="21" spans="1:8" ht="12.75" customHeight="1" thickBot="1">
      <c r="A21" s="174" t="s">
        <v>242</v>
      </c>
      <c r="B21" s="1011" t="s">
        <v>473</v>
      </c>
      <c r="C21" s="25"/>
      <c r="D21" s="629"/>
      <c r="E21" s="826"/>
      <c r="F21" s="117">
        <f>SUM(C21:E21)</f>
        <v>0</v>
      </c>
      <c r="H21" s="81"/>
    </row>
    <row r="22" spans="1:8" s="15" customFormat="1" ht="12.75" customHeight="1" thickBot="1">
      <c r="A22" s="481" t="s">
        <v>243</v>
      </c>
      <c r="B22" s="1012" t="s">
        <v>196</v>
      </c>
      <c r="C22" s="108"/>
      <c r="D22" s="1013">
        <f>D23+D24+D25+D26+D27</f>
        <v>0</v>
      </c>
      <c r="E22" s="1013"/>
      <c r="F22" s="828">
        <f>SUM(C22:E22)</f>
        <v>0</v>
      </c>
      <c r="H22" s="1014"/>
    </row>
    <row r="23" spans="1:8" ht="12.75" customHeight="1">
      <c r="A23" s="792" t="s">
        <v>244</v>
      </c>
      <c r="B23" s="622" t="s">
        <v>440</v>
      </c>
      <c r="C23" s="21"/>
      <c r="D23" s="210"/>
      <c r="E23" s="270"/>
      <c r="F23" s="115">
        <f t="shared" si="0"/>
        <v>0</v>
      </c>
    </row>
    <row r="24" spans="1:8" ht="12.75" customHeight="1">
      <c r="A24" s="792" t="s">
        <v>245</v>
      </c>
      <c r="B24" s="815" t="s">
        <v>441</v>
      </c>
      <c r="C24" s="8"/>
      <c r="D24" s="30"/>
      <c r="E24" s="212"/>
      <c r="F24" s="115">
        <f t="shared" si="0"/>
        <v>0</v>
      </c>
    </row>
    <row r="25" spans="1:8">
      <c r="A25" s="792" t="s">
        <v>246</v>
      </c>
      <c r="B25" s="262" t="s">
        <v>442</v>
      </c>
      <c r="C25" s="21"/>
      <c r="D25" s="212"/>
      <c r="E25" s="212"/>
      <c r="F25" s="115">
        <f t="shared" si="0"/>
        <v>0</v>
      </c>
    </row>
    <row r="26" spans="1:8">
      <c r="A26" s="792" t="s">
        <v>247</v>
      </c>
      <c r="B26" s="816" t="s">
        <v>443</v>
      </c>
      <c r="C26" s="21"/>
      <c r="D26" s="212">
        <f>'27. kölcsön visszatérülés'!C13</f>
        <v>0</v>
      </c>
      <c r="E26" s="212"/>
      <c r="F26" s="115">
        <f>SUM(C26:E26)</f>
        <v>0</v>
      </c>
    </row>
    <row r="27" spans="1:8" ht="13.5" thickBot="1">
      <c r="A27" s="792" t="s">
        <v>249</v>
      </c>
      <c r="B27" s="262" t="s">
        <v>444</v>
      </c>
      <c r="C27" s="21"/>
      <c r="D27" s="212"/>
      <c r="E27" s="212"/>
      <c r="F27" s="115">
        <f t="shared" si="0"/>
        <v>0</v>
      </c>
    </row>
    <row r="28" spans="1:8" ht="5.25" customHeight="1" thickBot="1">
      <c r="A28" s="481"/>
      <c r="B28" s="263"/>
      <c r="C28" s="25"/>
      <c r="D28" s="210"/>
      <c r="E28" s="210"/>
      <c r="F28" s="117"/>
    </row>
    <row r="29" spans="1:8" ht="15" customHeight="1" thickBot="1">
      <c r="A29" s="481" t="s">
        <v>250</v>
      </c>
      <c r="B29" s="222" t="s">
        <v>527</v>
      </c>
      <c r="C29" s="153">
        <f>C30+C35+C38</f>
        <v>0</v>
      </c>
      <c r="D29" s="851">
        <v>0</v>
      </c>
      <c r="E29" s="108">
        <v>0</v>
      </c>
      <c r="F29" s="828">
        <v>0</v>
      </c>
    </row>
    <row r="30" spans="1:8" ht="12.75" customHeight="1">
      <c r="A30" s="615" t="s">
        <v>251</v>
      </c>
      <c r="B30" s="134" t="s">
        <v>446</v>
      </c>
      <c r="C30" s="240">
        <f>C31+C33+C34+C32</f>
        <v>0</v>
      </c>
      <c r="D30" s="619">
        <v>0</v>
      </c>
      <c r="E30" s="618">
        <v>0</v>
      </c>
      <c r="F30" s="618">
        <f>F31+F33+F34+F32</f>
        <v>0</v>
      </c>
    </row>
    <row r="31" spans="1:8" ht="12.75" customHeight="1">
      <c r="A31" s="175" t="s">
        <v>252</v>
      </c>
      <c r="B31" s="131" t="s">
        <v>198</v>
      </c>
      <c r="C31" s="177">
        <f>'19. intézményi bev'!F29</f>
        <v>0</v>
      </c>
      <c r="D31" s="380">
        <v>0</v>
      </c>
      <c r="E31" s="177">
        <v>0</v>
      </c>
      <c r="F31" s="380">
        <f>SUM(C31:E31)</f>
        <v>0</v>
      </c>
    </row>
    <row r="32" spans="1:8" ht="12.75" customHeight="1">
      <c r="A32" s="175" t="s">
        <v>253</v>
      </c>
      <c r="B32" s="250" t="s">
        <v>447</v>
      </c>
      <c r="C32" s="149"/>
      <c r="D32" s="142">
        <v>0</v>
      </c>
      <c r="E32" s="149"/>
      <c r="F32" s="380">
        <f t="shared" ref="F32:F40" si="1">SUM(C32:E32)</f>
        <v>0</v>
      </c>
    </row>
    <row r="33" spans="1:6" ht="22.5" customHeight="1">
      <c r="A33" s="175" t="s">
        <v>254</v>
      </c>
      <c r="B33" s="621" t="s">
        <v>448</v>
      </c>
      <c r="C33" s="146"/>
      <c r="D33" s="140">
        <v>0</v>
      </c>
      <c r="E33" s="146"/>
      <c r="F33" s="380">
        <f t="shared" si="1"/>
        <v>0</v>
      </c>
    </row>
    <row r="34" spans="1:6" s="14" customFormat="1" ht="12.75" customHeight="1">
      <c r="A34" s="175" t="s">
        <v>255</v>
      </c>
      <c r="B34" s="250" t="s">
        <v>449</v>
      </c>
      <c r="C34" s="154">
        <f>'19. intézményi bev'!F32</f>
        <v>0</v>
      </c>
      <c r="D34" s="145">
        <v>0</v>
      </c>
      <c r="E34" s="154"/>
      <c r="F34" s="380">
        <f t="shared" si="1"/>
        <v>0</v>
      </c>
    </row>
    <row r="35" spans="1:6" s="15" customFormat="1" ht="12.75" customHeight="1">
      <c r="A35" s="175" t="s">
        <v>256</v>
      </c>
      <c r="B35" s="819" t="s">
        <v>452</v>
      </c>
      <c r="C35" s="157">
        <f>C36+C37+C38+C39+C40+C41</f>
        <v>0</v>
      </c>
      <c r="D35" s="852">
        <f>D36+D37+D38+D39+D40+D41</f>
        <v>0</v>
      </c>
      <c r="E35" s="157">
        <f>E36+E37+E38+E39+E40+E41</f>
        <v>0</v>
      </c>
      <c r="F35" s="157">
        <f>F36+F37+F38+F39+F40+F41</f>
        <v>0</v>
      </c>
    </row>
    <row r="36" spans="1:6" ht="12.75" customHeight="1">
      <c r="A36" s="175" t="s">
        <v>257</v>
      </c>
      <c r="B36" s="622" t="s">
        <v>450</v>
      </c>
      <c r="C36" s="154"/>
      <c r="D36" s="145">
        <f>'20-21.m.kp.fejl.tám.bev'!C17</f>
        <v>0</v>
      </c>
      <c r="E36" s="154"/>
      <c r="F36" s="380">
        <f t="shared" si="1"/>
        <v>0</v>
      </c>
    </row>
    <row r="37" spans="1:6" ht="12.75" customHeight="1">
      <c r="A37" s="175" t="s">
        <v>258</v>
      </c>
      <c r="B37" s="818" t="s">
        <v>451</v>
      </c>
      <c r="C37" s="623"/>
      <c r="D37" s="853">
        <f>'20-21.m.kp.fejl.tám.bev'!C35</f>
        <v>0</v>
      </c>
      <c r="E37" s="623"/>
      <c r="F37" s="380">
        <f t="shared" si="1"/>
        <v>0</v>
      </c>
    </row>
    <row r="38" spans="1:6" ht="12.75" customHeight="1">
      <c r="A38" s="175" t="s">
        <v>259</v>
      </c>
      <c r="B38" s="820" t="s">
        <v>453</v>
      </c>
      <c r="C38" s="624"/>
      <c r="D38" s="854"/>
      <c r="E38" s="624"/>
      <c r="F38" s="380">
        <f t="shared" si="1"/>
        <v>0</v>
      </c>
    </row>
    <row r="39" spans="1:6" ht="12.75" customHeight="1">
      <c r="A39" s="175" t="s">
        <v>260</v>
      </c>
      <c r="B39" s="131" t="s">
        <v>454</v>
      </c>
      <c r="C39" s="177">
        <f>'22-23.m.felh bev'!C18</f>
        <v>0</v>
      </c>
      <c r="D39" s="226">
        <f>'22-23.m.felh bev'!F18</f>
        <v>0</v>
      </c>
      <c r="E39" s="176"/>
      <c r="F39" s="380">
        <f t="shared" si="1"/>
        <v>0</v>
      </c>
    </row>
    <row r="40" spans="1:6" ht="12.75" customHeight="1">
      <c r="A40" s="175" t="s">
        <v>261</v>
      </c>
      <c r="B40" s="820" t="s">
        <v>455</v>
      </c>
      <c r="C40" s="177"/>
      <c r="D40" s="235">
        <f>'27. kölcsön visszatérülés'!C28</f>
        <v>0</v>
      </c>
      <c r="E40" s="242"/>
      <c r="F40" s="380">
        <f t="shared" si="1"/>
        <v>0</v>
      </c>
    </row>
    <row r="41" spans="1:6" ht="12.75" customHeight="1" thickBot="1">
      <c r="A41" s="175" t="s">
        <v>262</v>
      </c>
      <c r="B41" s="131" t="s">
        <v>456</v>
      </c>
      <c r="C41" s="656">
        <f>'22-23.m.felh bev'!C32</f>
        <v>0</v>
      </c>
      <c r="D41" s="855">
        <f>'22-23.m.felh bev'!E32</f>
        <v>0</v>
      </c>
      <c r="E41" s="656"/>
      <c r="F41" s="380">
        <f>SUM(C41:E41)</f>
        <v>0</v>
      </c>
    </row>
    <row r="42" spans="1:6" s="15" customFormat="1" ht="26.25" customHeight="1" thickBot="1">
      <c r="A42" s="481" t="s">
        <v>263</v>
      </c>
      <c r="B42" s="136" t="s">
        <v>457</v>
      </c>
      <c r="C42" s="625">
        <f>C8+C29</f>
        <v>22242</v>
      </c>
      <c r="D42" s="625">
        <f>D8+D29</f>
        <v>49073</v>
      </c>
      <c r="E42" s="625">
        <v>0</v>
      </c>
      <c r="F42" s="625">
        <f>F8+F29</f>
        <v>71315</v>
      </c>
    </row>
    <row r="43" spans="1:6" ht="6" customHeight="1" thickBot="1">
      <c r="A43" s="481"/>
      <c r="B43" s="132"/>
      <c r="C43" s="25"/>
      <c r="D43" s="269"/>
      <c r="E43" s="269"/>
      <c r="F43" s="117"/>
    </row>
    <row r="44" spans="1:6" ht="13.5" thickBot="1">
      <c r="A44" s="481" t="s">
        <v>264</v>
      </c>
      <c r="B44" s="133" t="s">
        <v>458</v>
      </c>
      <c r="C44" s="271"/>
      <c r="D44" s="271"/>
      <c r="E44" s="271"/>
      <c r="F44" s="271"/>
    </row>
    <row r="45" spans="1:6" ht="12.75" customHeight="1">
      <c r="A45" s="615" t="s">
        <v>265</v>
      </c>
      <c r="B45" s="251" t="s">
        <v>200</v>
      </c>
      <c r="C45" s="270"/>
      <c r="D45" s="220"/>
      <c r="E45" s="220"/>
      <c r="F45" s="268"/>
    </row>
    <row r="46" spans="1:6" ht="12.75" customHeight="1">
      <c r="A46" s="175" t="s">
        <v>266</v>
      </c>
      <c r="B46" s="543" t="s">
        <v>460</v>
      </c>
      <c r="C46" s="110">
        <v>5539</v>
      </c>
      <c r="D46" s="219">
        <v>15420</v>
      </c>
      <c r="E46" s="219"/>
      <c r="F46" s="821">
        <f>C46+D46+E46</f>
        <v>20959</v>
      </c>
    </row>
    <row r="47" spans="1:6" ht="12.75" customHeight="1">
      <c r="A47" s="175" t="s">
        <v>267</v>
      </c>
      <c r="B47" s="543" t="s">
        <v>461</v>
      </c>
      <c r="C47" s="110"/>
      <c r="D47" s="219">
        <v>20000</v>
      </c>
      <c r="E47" s="219"/>
      <c r="F47" s="821">
        <f>C47+D47+E47</f>
        <v>20000</v>
      </c>
    </row>
    <row r="48" spans="1:6" ht="12.75" customHeight="1">
      <c r="A48" s="175" t="s">
        <v>268</v>
      </c>
      <c r="B48" s="543" t="s">
        <v>459</v>
      </c>
      <c r="C48" s="110">
        <f>'19. intézményi bev'!F47</f>
        <v>26257</v>
      </c>
      <c r="D48" s="219">
        <v>0</v>
      </c>
      <c r="E48" s="219">
        <v>0</v>
      </c>
      <c r="F48" s="821">
        <f>SUM(C48:E48)</f>
        <v>26257</v>
      </c>
    </row>
    <row r="49" spans="1:6" ht="12.75" customHeight="1">
      <c r="A49" s="175" t="s">
        <v>269</v>
      </c>
      <c r="B49" s="757" t="s">
        <v>465</v>
      </c>
      <c r="C49" s="110"/>
      <c r="D49" s="219"/>
      <c r="E49" s="219"/>
      <c r="F49" s="821"/>
    </row>
    <row r="50" spans="1:6" ht="12.75" customHeight="1">
      <c r="A50" s="175" t="s">
        <v>270</v>
      </c>
      <c r="B50" s="758" t="s">
        <v>464</v>
      </c>
      <c r="C50" s="110"/>
      <c r="D50" s="219"/>
      <c r="E50" s="219"/>
      <c r="F50" s="821"/>
    </row>
    <row r="51" spans="1:6" ht="12.75" customHeight="1">
      <c r="A51" s="175" t="s">
        <v>271</v>
      </c>
      <c r="B51" s="759" t="s">
        <v>462</v>
      </c>
      <c r="C51" s="110"/>
      <c r="D51" s="219">
        <f>'32.kölcsön áll.fizetési köt'!C10+'32.kölcsön áll.fizetési köt'!D10</f>
        <v>0</v>
      </c>
      <c r="E51" s="219"/>
      <c r="F51" s="821">
        <f>SUM(C51:E51)</f>
        <v>0</v>
      </c>
    </row>
    <row r="52" spans="1:6" ht="12.75" customHeight="1" thickBot="1">
      <c r="A52" s="175" t="s">
        <v>272</v>
      </c>
      <c r="B52" s="825" t="s">
        <v>463</v>
      </c>
      <c r="C52" s="826"/>
      <c r="D52" s="629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E52" s="629"/>
      <c r="F52" s="827">
        <f>SUM(C52:E52)</f>
        <v>0</v>
      </c>
    </row>
    <row r="53" spans="1:6" ht="12.75" customHeight="1" thickBot="1">
      <c r="A53" s="650" t="s">
        <v>278</v>
      </c>
      <c r="B53" s="817" t="s">
        <v>467</v>
      </c>
      <c r="C53" s="108">
        <f>SUM(C45:C52)</f>
        <v>31796</v>
      </c>
      <c r="D53" s="108">
        <f>SUM(D45:D52)</f>
        <v>35420</v>
      </c>
      <c r="E53" s="108">
        <f>SUM(E45:E52)</f>
        <v>0</v>
      </c>
      <c r="F53" s="828">
        <f>SUM(F45:F52)</f>
        <v>67216</v>
      </c>
    </row>
    <row r="54" spans="1:6" ht="29.25" customHeight="1" thickBot="1">
      <c r="A54" s="481" t="s">
        <v>267</v>
      </c>
      <c r="B54" s="822" t="s">
        <v>466</v>
      </c>
      <c r="C54" s="823">
        <f>C42+C53</f>
        <v>54038</v>
      </c>
      <c r="D54" s="823">
        <f>D42+D53</f>
        <v>84493</v>
      </c>
      <c r="E54" s="823">
        <f>E42+E53</f>
        <v>0</v>
      </c>
      <c r="F54" s="824">
        <f>F42+F53</f>
        <v>138531</v>
      </c>
    </row>
    <row r="55" spans="1:6" ht="27" customHeight="1"/>
    <row r="56" spans="1:6" ht="38.25" customHeight="1">
      <c r="A56" s="34"/>
      <c r="B56" s="329"/>
      <c r="C56" s="27"/>
      <c r="D56" s="27"/>
      <c r="E56" s="27"/>
      <c r="F56" s="27"/>
    </row>
    <row r="57" spans="1:6" ht="17.25" customHeight="1"/>
    <row r="58" spans="1:6" ht="18.75" customHeight="1"/>
    <row r="62" spans="1:6" ht="16.5" customHeight="1"/>
    <row r="63" spans="1:6" ht="22.5" customHeight="1"/>
    <row r="64" spans="1:6" ht="17.25" customHeight="1"/>
  </sheetData>
  <mergeCells count="7">
    <mergeCell ref="A1:E1"/>
    <mergeCell ref="C5:C6"/>
    <mergeCell ref="D5:D6"/>
    <mergeCell ref="E5:E6"/>
    <mergeCell ref="B3:F3"/>
    <mergeCell ref="F5:F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sqref="A1:F1"/>
    </sheetView>
  </sheetViews>
  <sheetFormatPr defaultRowHeight="12.75"/>
  <cols>
    <col min="1" max="1" width="4" customWidth="1"/>
    <col min="2" max="2" width="39.7109375" customWidth="1"/>
    <col min="3" max="3" width="12.7109375" customWidth="1"/>
    <col min="4" max="5" width="13" customWidth="1"/>
    <col min="6" max="6" width="12.140625" customWidth="1"/>
  </cols>
  <sheetData>
    <row r="1" spans="1:6">
      <c r="A1" s="1016" t="s">
        <v>656</v>
      </c>
      <c r="B1" s="1016"/>
      <c r="C1" s="1016"/>
      <c r="D1" s="1016"/>
      <c r="E1" s="1016"/>
      <c r="F1" s="1016"/>
    </row>
    <row r="2" spans="1:6" ht="9.75" customHeight="1">
      <c r="B2" s="1"/>
      <c r="C2" s="1"/>
      <c r="D2" s="17"/>
      <c r="E2" s="17"/>
      <c r="F2" s="272" t="s">
        <v>21</v>
      </c>
    </row>
    <row r="3" spans="1:6" ht="15.75">
      <c r="B3" s="1036" t="s">
        <v>22</v>
      </c>
      <c r="C3" s="1036"/>
      <c r="D3" s="1036"/>
      <c r="E3" s="1036"/>
      <c r="F3" s="1036"/>
    </row>
    <row r="4" spans="1:6" ht="13.5" thickBot="1">
      <c r="B4" s="1"/>
      <c r="C4" s="1"/>
      <c r="D4" s="1"/>
      <c r="E4" s="1"/>
      <c r="F4" s="19" t="s">
        <v>4</v>
      </c>
    </row>
    <row r="5" spans="1:6" ht="41.25" customHeight="1" thickBot="1">
      <c r="A5" s="349" t="s">
        <v>224</v>
      </c>
      <c r="B5" s="277" t="s">
        <v>20</v>
      </c>
      <c r="C5" s="350"/>
      <c r="D5" s="366" t="s">
        <v>33</v>
      </c>
      <c r="E5" s="350" t="s">
        <v>19</v>
      </c>
      <c r="F5" s="397" t="s">
        <v>307</v>
      </c>
    </row>
    <row r="6" spans="1:6">
      <c r="A6" s="356" t="s">
        <v>225</v>
      </c>
      <c r="B6" s="337" t="s">
        <v>226</v>
      </c>
      <c r="C6" s="334"/>
      <c r="D6" s="335" t="s">
        <v>228</v>
      </c>
      <c r="E6" s="334" t="s">
        <v>227</v>
      </c>
      <c r="F6" s="326" t="s">
        <v>273</v>
      </c>
    </row>
    <row r="7" spans="1:6">
      <c r="A7" s="330" t="s">
        <v>230</v>
      </c>
      <c r="B7" s="131" t="s">
        <v>414</v>
      </c>
      <c r="C7" s="724"/>
      <c r="D7" s="949">
        <v>22242</v>
      </c>
      <c r="E7" s="724">
        <v>1386</v>
      </c>
      <c r="F7" s="631">
        <f>SUM(C7:E7)</f>
        <v>23628</v>
      </c>
    </row>
    <row r="8" spans="1:6">
      <c r="A8" s="330" t="s">
        <v>231</v>
      </c>
      <c r="B8" s="131" t="s">
        <v>415</v>
      </c>
      <c r="C8" s="724"/>
      <c r="D8" s="949"/>
      <c r="E8" s="724"/>
      <c r="F8" s="631">
        <f>SUM(C8:E8)</f>
        <v>0</v>
      </c>
    </row>
    <row r="9" spans="1:6" ht="13.5" thickBot="1">
      <c r="A9" s="378" t="s">
        <v>232</v>
      </c>
      <c r="B9" s="248" t="s">
        <v>416</v>
      </c>
      <c r="C9" s="724"/>
      <c r="D9" s="949"/>
      <c r="E9" s="724"/>
      <c r="F9" s="631">
        <f>SUM(C9:E9)</f>
        <v>0</v>
      </c>
    </row>
    <row r="10" spans="1:6" ht="13.5" thickBot="1">
      <c r="A10" s="352" t="s">
        <v>233</v>
      </c>
      <c r="B10" s="372" t="s">
        <v>23</v>
      </c>
      <c r="C10" s="119">
        <f>SUM(C7:C9)</f>
        <v>0</v>
      </c>
      <c r="D10" s="398">
        <f>SUM(D7:D9)</f>
        <v>22242</v>
      </c>
      <c r="E10" s="153">
        <f>SUM(E7:E9)</f>
        <v>1386</v>
      </c>
      <c r="F10" s="595">
        <f>SUM(F7:F9)</f>
        <v>23628</v>
      </c>
    </row>
    <row r="11" spans="1:6" ht="5.25" customHeight="1">
      <c r="B11" s="41"/>
      <c r="C11" s="273"/>
      <c r="D11" s="41"/>
      <c r="E11" s="41"/>
      <c r="F11" s="41"/>
    </row>
    <row r="12" spans="1:6" ht="15">
      <c r="B12" s="41"/>
      <c r="C12" s="33"/>
      <c r="D12" s="16"/>
      <c r="E12" s="16"/>
      <c r="F12" s="16"/>
    </row>
    <row r="13" spans="1:6">
      <c r="A13" s="1016" t="s">
        <v>596</v>
      </c>
      <c r="B13" s="1016"/>
      <c r="C13" s="1016"/>
      <c r="D13" s="1016"/>
      <c r="E13" s="1016"/>
      <c r="F13" s="1016"/>
    </row>
    <row r="14" spans="1:6">
      <c r="A14" s="343"/>
      <c r="B14" s="343"/>
      <c r="C14" s="343"/>
      <c r="D14" s="343"/>
      <c r="E14" s="343"/>
      <c r="F14" s="343"/>
    </row>
    <row r="15" spans="1:6" ht="15.75">
      <c r="A15" s="1036" t="s">
        <v>424</v>
      </c>
      <c r="B15" s="1037"/>
      <c r="C15" s="1037"/>
      <c r="D15" s="1037"/>
      <c r="E15" s="189"/>
      <c r="F15" s="189"/>
    </row>
    <row r="16" spans="1:6" ht="15.75" thickBot="1">
      <c r="B16" s="41"/>
      <c r="C16" s="128" t="s">
        <v>11</v>
      </c>
      <c r="D16" s="189"/>
      <c r="E16" s="189"/>
      <c r="F16" s="189"/>
    </row>
    <row r="17" spans="1:6" s="14" customFormat="1" ht="15.75">
      <c r="A17" s="1027" t="s">
        <v>224</v>
      </c>
      <c r="B17" s="402" t="s">
        <v>20</v>
      </c>
      <c r="C17" s="403" t="s">
        <v>19</v>
      </c>
      <c r="D17" s="41"/>
      <c r="E17" s="41"/>
      <c r="F17" s="41"/>
    </row>
    <row r="18" spans="1:6" s="14" customFormat="1" ht="21.75" customHeight="1" thickBot="1">
      <c r="A18" s="1042"/>
      <c r="B18" s="187"/>
      <c r="C18" s="404" t="s">
        <v>24</v>
      </c>
      <c r="D18" s="41"/>
      <c r="E18" s="41"/>
      <c r="F18" s="41"/>
    </row>
    <row r="19" spans="1:6" s="14" customFormat="1">
      <c r="A19" s="344" t="s">
        <v>225</v>
      </c>
      <c r="B19" s="337" t="s">
        <v>226</v>
      </c>
      <c r="C19" s="336" t="s">
        <v>227</v>
      </c>
      <c r="D19" s="41"/>
      <c r="E19" s="41"/>
      <c r="F19" s="41"/>
    </row>
    <row r="20" spans="1:6">
      <c r="A20" s="331" t="s">
        <v>229</v>
      </c>
      <c r="B20" s="31" t="s">
        <v>425</v>
      </c>
      <c r="C20" s="115"/>
      <c r="D20" s="33"/>
      <c r="E20" s="33"/>
      <c r="F20" s="33"/>
    </row>
    <row r="21" spans="1:6">
      <c r="A21" s="330" t="s">
        <v>230</v>
      </c>
      <c r="B21" s="31" t="s">
        <v>426</v>
      </c>
      <c r="C21" s="115">
        <v>1085</v>
      </c>
      <c r="D21" s="33"/>
      <c r="E21" s="33"/>
      <c r="F21" s="33"/>
    </row>
    <row r="22" spans="1:6" ht="13.5" customHeight="1">
      <c r="A22" s="330" t="s">
        <v>231</v>
      </c>
      <c r="B22" s="6" t="s">
        <v>427</v>
      </c>
      <c r="C22" s="115"/>
      <c r="D22" s="33"/>
      <c r="E22" s="33"/>
      <c r="F22" s="33"/>
    </row>
    <row r="23" spans="1:6" ht="25.5">
      <c r="A23" s="369" t="s">
        <v>232</v>
      </c>
      <c r="B23" s="274" t="s">
        <v>428</v>
      </c>
      <c r="C23" s="113"/>
      <c r="D23" s="33"/>
      <c r="E23" s="33"/>
      <c r="F23" s="33"/>
    </row>
    <row r="24" spans="1:6" ht="25.5">
      <c r="A24" s="369" t="s">
        <v>233</v>
      </c>
      <c r="B24" s="274" t="s">
        <v>429</v>
      </c>
      <c r="C24" s="113"/>
      <c r="D24" s="275"/>
      <c r="E24" s="275"/>
      <c r="F24" s="275"/>
    </row>
    <row r="25" spans="1:6" ht="13.5" thickBot="1">
      <c r="A25" s="399" t="s">
        <v>234</v>
      </c>
      <c r="B25" s="274" t="s">
        <v>430</v>
      </c>
      <c r="C25" s="117"/>
      <c r="D25" s="275"/>
      <c r="E25" s="275"/>
      <c r="F25" s="275"/>
    </row>
    <row r="26" spans="1:6" ht="13.5" thickBot="1">
      <c r="A26" s="352" t="s">
        <v>235</v>
      </c>
      <c r="B26" s="812" t="s">
        <v>431</v>
      </c>
      <c r="C26" s="405">
        <f>SUM(C20:C25)</f>
        <v>1085</v>
      </c>
      <c r="D26" s="275"/>
      <c r="E26" s="275"/>
      <c r="F26" s="275"/>
    </row>
    <row r="27" spans="1:6" ht="13.5" thickBot="1">
      <c r="A27" s="453" t="s">
        <v>236</v>
      </c>
      <c r="B27" s="856" t="s">
        <v>432</v>
      </c>
      <c r="C27" s="405"/>
      <c r="D27" s="33"/>
      <c r="E27" s="33"/>
      <c r="F27" s="33"/>
    </row>
    <row r="28" spans="1:6" ht="13.5" thickBot="1">
      <c r="A28" s="352" t="s">
        <v>237</v>
      </c>
      <c r="B28" s="857" t="s">
        <v>433</v>
      </c>
      <c r="C28" s="858">
        <v>0</v>
      </c>
      <c r="D28" s="33"/>
      <c r="E28" s="33"/>
      <c r="F28" s="33"/>
    </row>
    <row r="29" spans="1:6">
      <c r="B29" s="278"/>
      <c r="C29" s="33"/>
      <c r="D29" s="33"/>
      <c r="E29" s="33"/>
      <c r="F29" s="33"/>
    </row>
    <row r="30" spans="1:6">
      <c r="A30" s="1016" t="s">
        <v>597</v>
      </c>
      <c r="B30" s="1016"/>
      <c r="C30" s="1016"/>
      <c r="D30" s="1016"/>
      <c r="E30" s="1016"/>
      <c r="F30" s="1016"/>
    </row>
    <row r="31" spans="1:6">
      <c r="A31" s="343"/>
      <c r="B31" s="343"/>
      <c r="C31" s="343"/>
      <c r="D31" s="343"/>
      <c r="E31" s="343"/>
      <c r="F31" s="343"/>
    </row>
    <row r="32" spans="1:6" ht="15.75">
      <c r="A32" s="1036" t="s">
        <v>423</v>
      </c>
      <c r="B32" s="1037"/>
      <c r="C32" s="1037"/>
      <c r="D32" s="1037"/>
      <c r="E32" s="1"/>
      <c r="F32" s="1"/>
    </row>
    <row r="33" spans="1:6" ht="13.5" customHeight="1">
      <c r="B33" s="41"/>
      <c r="C33" s="33"/>
      <c r="D33" s="189"/>
      <c r="E33" s="189"/>
      <c r="F33" s="189"/>
    </row>
    <row r="34" spans="1:6" ht="15.75" customHeight="1" thickBot="1">
      <c r="B34" s="41"/>
      <c r="C34" s="128" t="s">
        <v>11</v>
      </c>
      <c r="D34" s="189"/>
      <c r="E34" s="189"/>
      <c r="F34" s="189"/>
    </row>
    <row r="35" spans="1:6" ht="30.75" customHeight="1" thickBot="1">
      <c r="A35" s="349" t="s">
        <v>224</v>
      </c>
      <c r="B35" s="345" t="s">
        <v>20</v>
      </c>
      <c r="C35" s="401" t="s">
        <v>15</v>
      </c>
      <c r="D35" s="189"/>
      <c r="E35" s="707"/>
      <c r="F35" s="189"/>
    </row>
    <row r="36" spans="1:6" ht="12" customHeight="1" thickBot="1">
      <c r="A36" s="400" t="s">
        <v>225</v>
      </c>
      <c r="B36" s="337" t="s">
        <v>226</v>
      </c>
      <c r="C36" s="336" t="s">
        <v>227</v>
      </c>
      <c r="D36" s="189"/>
      <c r="E36" s="189"/>
      <c r="F36" s="189"/>
    </row>
    <row r="37" spans="1:6">
      <c r="A37" s="369" t="s">
        <v>232</v>
      </c>
      <c r="B37" s="31" t="s">
        <v>435</v>
      </c>
      <c r="C37" s="115">
        <v>752</v>
      </c>
      <c r="D37" s="33"/>
      <c r="E37" s="33"/>
      <c r="F37" s="33"/>
    </row>
    <row r="38" spans="1:6">
      <c r="A38" s="369" t="s">
        <v>233</v>
      </c>
      <c r="B38" s="6" t="s">
        <v>436</v>
      </c>
      <c r="C38" s="113">
        <v>0</v>
      </c>
      <c r="D38" s="33"/>
      <c r="E38" s="33"/>
      <c r="F38" s="33"/>
    </row>
    <row r="39" spans="1:6" ht="13.5" thickBot="1">
      <c r="A39" s="399" t="s">
        <v>234</v>
      </c>
      <c r="B39" s="276" t="s">
        <v>437</v>
      </c>
      <c r="C39" s="114">
        <v>0</v>
      </c>
      <c r="D39" s="33"/>
      <c r="E39" s="33"/>
      <c r="F39" s="33"/>
    </row>
    <row r="40" spans="1:6" ht="13.5" thickBot="1">
      <c r="A40" s="352" t="s">
        <v>235</v>
      </c>
      <c r="B40" s="813" t="s">
        <v>434</v>
      </c>
      <c r="C40" s="373">
        <f>SUM(C37:C39)</f>
        <v>752</v>
      </c>
      <c r="D40" s="275"/>
      <c r="E40" s="275"/>
      <c r="F40" s="275"/>
    </row>
    <row r="41" spans="1:6">
      <c r="B41" s="1"/>
      <c r="C41" s="1"/>
      <c r="D41" s="33"/>
      <c r="E41" s="33"/>
      <c r="F41" s="33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5"/>
  <sheetViews>
    <sheetView zoomScale="120" zoomScaleNormal="120" workbookViewId="0"/>
  </sheetViews>
  <sheetFormatPr defaultRowHeight="12.75"/>
  <cols>
    <col min="1" max="1" width="5.42578125" customWidth="1"/>
    <col min="2" max="2" width="62.42578125" customWidth="1"/>
    <col min="3" max="3" width="19.85546875" customWidth="1"/>
    <col min="4" max="4" width="9.5703125" bestFit="1" customWidth="1"/>
  </cols>
  <sheetData>
    <row r="1" spans="1:5">
      <c r="A1" s="1015" t="s">
        <v>657</v>
      </c>
      <c r="B1" s="343"/>
      <c r="C1" s="343"/>
      <c r="D1" s="343"/>
      <c r="E1" s="343"/>
    </row>
    <row r="2" spans="1:5" ht="8.25" customHeight="1">
      <c r="B2" s="1"/>
      <c r="C2" s="38"/>
    </row>
    <row r="3" spans="1:5" ht="15.75">
      <c r="B3" s="1036" t="s">
        <v>469</v>
      </c>
      <c r="C3" s="1036"/>
    </row>
    <row r="4" spans="1:5" ht="7.5" customHeight="1">
      <c r="B4" s="39"/>
      <c r="C4" s="39"/>
    </row>
    <row r="5" spans="1:5" ht="13.5" thickBot="1">
      <c r="B5" s="1"/>
      <c r="C5" s="40" t="s">
        <v>4</v>
      </c>
    </row>
    <row r="6" spans="1:5" ht="27" customHeight="1" thickBot="1">
      <c r="A6" s="349" t="s">
        <v>224</v>
      </c>
      <c r="B6" s="931" t="s">
        <v>25</v>
      </c>
      <c r="C6" s="407" t="s">
        <v>15</v>
      </c>
    </row>
    <row r="7" spans="1:5" ht="12.75" customHeight="1" thickBot="1">
      <c r="A7" s="400" t="s">
        <v>225</v>
      </c>
      <c r="B7" s="355" t="s">
        <v>226</v>
      </c>
      <c r="C7" s="355" t="s">
        <v>227</v>
      </c>
    </row>
    <row r="8" spans="1:5" ht="12.75" customHeight="1">
      <c r="A8" s="608" t="s">
        <v>229</v>
      </c>
      <c r="B8" s="932" t="s">
        <v>572</v>
      </c>
      <c r="C8" s="996">
        <f>C10+C15+C17</f>
        <v>10002</v>
      </c>
    </row>
    <row r="9" spans="1:5" ht="12.75" customHeight="1">
      <c r="A9" s="607" t="s">
        <v>230</v>
      </c>
      <c r="B9" s="929" t="s">
        <v>349</v>
      </c>
      <c r="C9" s="749"/>
    </row>
    <row r="10" spans="1:5" ht="12.75" customHeight="1">
      <c r="A10" s="607" t="s">
        <v>231</v>
      </c>
      <c r="B10" s="929" t="s">
        <v>348</v>
      </c>
      <c r="C10" s="749">
        <f>C11+C12+C13+C14+C18</f>
        <v>5125</v>
      </c>
    </row>
    <row r="11" spans="1:5" ht="12.75" customHeight="1">
      <c r="A11" s="607" t="s">
        <v>232</v>
      </c>
      <c r="B11" s="929" t="s">
        <v>350</v>
      </c>
      <c r="C11" s="749">
        <v>1514</v>
      </c>
    </row>
    <row r="12" spans="1:5" ht="12.75" customHeight="1">
      <c r="A12" s="607" t="s">
        <v>233</v>
      </c>
      <c r="B12" s="929" t="s">
        <v>351</v>
      </c>
      <c r="C12" s="749">
        <v>1440</v>
      </c>
    </row>
    <row r="13" spans="1:5" ht="12.75" customHeight="1">
      <c r="A13" s="607" t="s">
        <v>234</v>
      </c>
      <c r="B13" s="929" t="s">
        <v>352</v>
      </c>
      <c r="C13" s="749">
        <v>643</v>
      </c>
    </row>
    <row r="14" spans="1:5" ht="12.75" customHeight="1">
      <c r="A14" s="607" t="s">
        <v>235</v>
      </c>
      <c r="B14" s="929" t="s">
        <v>353</v>
      </c>
      <c r="C14" s="749">
        <v>1528</v>
      </c>
    </row>
    <row r="15" spans="1:5" ht="12.75" customHeight="1">
      <c r="A15" s="607" t="s">
        <v>236</v>
      </c>
      <c r="B15" s="929" t="s">
        <v>531</v>
      </c>
      <c r="C15" s="749">
        <v>5000</v>
      </c>
    </row>
    <row r="16" spans="1:5" ht="12.75" customHeight="1">
      <c r="A16" s="607" t="s">
        <v>237</v>
      </c>
      <c r="B16" s="929" t="s">
        <v>535</v>
      </c>
      <c r="C16" s="749">
        <v>-123</v>
      </c>
    </row>
    <row r="17" spans="1:4" ht="12.75" customHeight="1">
      <c r="A17" s="607" t="s">
        <v>238</v>
      </c>
      <c r="B17" s="929" t="s">
        <v>532</v>
      </c>
      <c r="C17" s="749">
        <v>-123</v>
      </c>
    </row>
    <row r="18" spans="1:4" ht="12.75" customHeight="1">
      <c r="A18" s="607" t="s">
        <v>239</v>
      </c>
      <c r="B18" s="929" t="s">
        <v>570</v>
      </c>
      <c r="C18" s="749"/>
    </row>
    <row r="19" spans="1:4" ht="12.75" customHeight="1">
      <c r="A19" s="607" t="s">
        <v>240</v>
      </c>
      <c r="B19" s="929" t="s">
        <v>533</v>
      </c>
      <c r="C19" s="749"/>
    </row>
    <row r="20" spans="1:4" ht="12.75" customHeight="1">
      <c r="A20" s="607" t="s">
        <v>241</v>
      </c>
      <c r="B20" s="929" t="s">
        <v>571</v>
      </c>
      <c r="C20" s="997"/>
      <c r="D20" s="81"/>
    </row>
    <row r="21" spans="1:4" ht="17.25" customHeight="1">
      <c r="A21" s="607" t="s">
        <v>242</v>
      </c>
      <c r="B21" s="933" t="s">
        <v>549</v>
      </c>
      <c r="C21" s="753"/>
    </row>
    <row r="22" spans="1:4" ht="12.75" customHeight="1">
      <c r="A22" s="607" t="s">
        <v>243</v>
      </c>
      <c r="B22" s="934" t="s">
        <v>354</v>
      </c>
      <c r="C22" s="749"/>
    </row>
    <row r="23" spans="1:4" ht="12.75" customHeight="1">
      <c r="A23" s="607" t="s">
        <v>244</v>
      </c>
      <c r="B23" s="935" t="s">
        <v>355</v>
      </c>
      <c r="C23" s="749"/>
    </row>
    <row r="24" spans="1:4" ht="12.75" customHeight="1">
      <c r="A24" s="607" t="s">
        <v>245</v>
      </c>
      <c r="B24" s="934" t="s">
        <v>356</v>
      </c>
      <c r="C24" s="749"/>
    </row>
    <row r="25" spans="1:4" ht="12.75" customHeight="1">
      <c r="A25" s="607" t="s">
        <v>246</v>
      </c>
      <c r="B25" s="934" t="s">
        <v>534</v>
      </c>
      <c r="C25" s="749"/>
    </row>
    <row r="26" spans="1:4" ht="12.75" customHeight="1">
      <c r="A26" s="607" t="s">
        <v>247</v>
      </c>
      <c r="B26" s="935" t="s">
        <v>357</v>
      </c>
      <c r="C26" s="749"/>
    </row>
    <row r="27" spans="1:4" ht="12.75" customHeight="1">
      <c r="A27" s="607" t="s">
        <v>249</v>
      </c>
      <c r="B27" s="929" t="s">
        <v>358</v>
      </c>
      <c r="C27" s="749"/>
    </row>
    <row r="28" spans="1:4" ht="12.75" customHeight="1">
      <c r="A28" s="607" t="s">
        <v>250</v>
      </c>
      <c r="B28" s="929" t="s">
        <v>359</v>
      </c>
      <c r="C28" s="749"/>
      <c r="D28" s="81"/>
    </row>
    <row r="29" spans="1:4" ht="25.5" customHeight="1">
      <c r="A29" s="607" t="s">
        <v>254</v>
      </c>
      <c r="B29" s="936" t="s">
        <v>550</v>
      </c>
      <c r="C29" s="997">
        <v>32982</v>
      </c>
    </row>
    <row r="30" spans="1:4" ht="12.75" customHeight="1">
      <c r="A30" s="607" t="s">
        <v>255</v>
      </c>
      <c r="B30" s="929" t="s">
        <v>360</v>
      </c>
      <c r="C30" s="749">
        <v>4084</v>
      </c>
    </row>
    <row r="31" spans="1:4" ht="12.75" customHeight="1">
      <c r="A31" s="607" t="s">
        <v>256</v>
      </c>
      <c r="B31" s="929" t="s">
        <v>539</v>
      </c>
      <c r="C31" s="749"/>
    </row>
    <row r="32" spans="1:4" ht="12.75" customHeight="1">
      <c r="A32" s="607" t="s">
        <v>257</v>
      </c>
      <c r="B32" s="929" t="s">
        <v>540</v>
      </c>
      <c r="C32" s="749"/>
    </row>
    <row r="33" spans="1:4" ht="12.75" customHeight="1">
      <c r="A33" s="607" t="s">
        <v>258</v>
      </c>
      <c r="B33" s="929" t="s">
        <v>541</v>
      </c>
      <c r="C33" s="749"/>
    </row>
    <row r="34" spans="1:4" ht="12.75" customHeight="1">
      <c r="A34" s="607" t="s">
        <v>259</v>
      </c>
      <c r="B34" s="929" t="s">
        <v>542</v>
      </c>
      <c r="C34" s="749"/>
    </row>
    <row r="35" spans="1:4" ht="12.75" customHeight="1">
      <c r="A35" s="607" t="s">
        <v>260</v>
      </c>
      <c r="B35" s="929" t="s">
        <v>361</v>
      </c>
      <c r="C35" s="749"/>
    </row>
    <row r="36" spans="1:4" ht="12.75" customHeight="1">
      <c r="A36" s="607" t="s">
        <v>261</v>
      </c>
      <c r="B36" s="929" t="s">
        <v>536</v>
      </c>
      <c r="C36" s="749"/>
    </row>
    <row r="37" spans="1:4" ht="12.75" customHeight="1">
      <c r="A37" s="607" t="s">
        <v>262</v>
      </c>
      <c r="B37" s="929" t="s">
        <v>577</v>
      </c>
      <c r="C37" s="749">
        <v>2500</v>
      </c>
    </row>
    <row r="38" spans="1:4" ht="12.75" customHeight="1">
      <c r="A38" s="607" t="s">
        <v>263</v>
      </c>
      <c r="B38" s="929" t="s">
        <v>537</v>
      </c>
      <c r="C38" s="749"/>
    </row>
    <row r="39" spans="1:4" ht="12.75" customHeight="1">
      <c r="A39" s="607" t="s">
        <v>264</v>
      </c>
      <c r="B39" s="929" t="s">
        <v>545</v>
      </c>
      <c r="C39" s="749"/>
    </row>
    <row r="40" spans="1:4" ht="12.75" customHeight="1">
      <c r="A40" s="607" t="s">
        <v>265</v>
      </c>
      <c r="B40" s="929" t="s">
        <v>547</v>
      </c>
      <c r="C40" s="749"/>
    </row>
    <row r="41" spans="1:4" ht="12.75" customHeight="1">
      <c r="A41" s="607" t="s">
        <v>266</v>
      </c>
      <c r="B41" s="929" t="s">
        <v>546</v>
      </c>
      <c r="C41" s="749"/>
    </row>
    <row r="42" spans="1:4" ht="12.75" customHeight="1">
      <c r="A42" s="607" t="s">
        <v>267</v>
      </c>
      <c r="B42" s="929" t="s">
        <v>538</v>
      </c>
      <c r="C42" s="749"/>
      <c r="D42" s="81"/>
    </row>
    <row r="43" spans="1:4" ht="24" customHeight="1">
      <c r="A43" s="607" t="s">
        <v>268</v>
      </c>
      <c r="B43" s="930" t="s">
        <v>543</v>
      </c>
      <c r="C43" s="749">
        <v>15636</v>
      </c>
      <c r="D43" s="81"/>
    </row>
    <row r="44" spans="1:4" ht="24" customHeight="1">
      <c r="A44" s="607" t="s">
        <v>269</v>
      </c>
      <c r="B44" s="930" t="s">
        <v>544</v>
      </c>
      <c r="C44" s="749">
        <v>10621</v>
      </c>
      <c r="D44" s="81"/>
    </row>
    <row r="45" spans="1:4" ht="13.5" customHeight="1">
      <c r="A45" s="607" t="s">
        <v>270</v>
      </c>
      <c r="B45" s="930" t="s">
        <v>548</v>
      </c>
      <c r="C45" s="749"/>
      <c r="D45" s="81"/>
    </row>
    <row r="46" spans="1:4" ht="12.75" customHeight="1">
      <c r="A46" s="607" t="s">
        <v>271</v>
      </c>
      <c r="B46" s="987" t="s">
        <v>601</v>
      </c>
      <c r="C46" s="753">
        <v>141</v>
      </c>
      <c r="D46" s="81"/>
    </row>
    <row r="47" spans="1:4" ht="12.75" customHeight="1">
      <c r="A47" s="607" t="s">
        <v>272</v>
      </c>
      <c r="B47" s="999" t="s">
        <v>363</v>
      </c>
      <c r="C47" s="998"/>
    </row>
    <row r="48" spans="1:4" ht="12.75" customHeight="1">
      <c r="A48" s="607" t="s">
        <v>278</v>
      </c>
      <c r="B48" s="937" t="s">
        <v>364</v>
      </c>
      <c r="C48" s="997"/>
    </row>
    <row r="49" spans="1:4" ht="12.75" customHeight="1">
      <c r="A49" s="607" t="s">
        <v>279</v>
      </c>
      <c r="B49" s="962" t="s">
        <v>365</v>
      </c>
      <c r="C49" s="963">
        <v>1200</v>
      </c>
    </row>
    <row r="50" spans="1:4" ht="12.75" customHeight="1" thickBot="1">
      <c r="A50" s="607" t="s">
        <v>578</v>
      </c>
      <c r="B50" s="950" t="s">
        <v>366</v>
      </c>
      <c r="C50" s="753"/>
    </row>
    <row r="51" spans="1:4" ht="12.75" customHeight="1" thickBot="1">
      <c r="A51" s="408" t="s">
        <v>280</v>
      </c>
      <c r="B51" s="938" t="s">
        <v>362</v>
      </c>
      <c r="C51" s="754">
        <v>44184</v>
      </c>
      <c r="D51" s="81"/>
    </row>
    <row r="52" spans="1:4" ht="12.75" customHeight="1"/>
    <row r="53" spans="1:4" ht="12.75" customHeight="1"/>
    <row r="54" spans="1:4" ht="12.75" customHeight="1"/>
    <row r="55" spans="1:4" ht="12.75" customHeight="1"/>
    <row r="56" spans="1:4" ht="12.75" customHeight="1"/>
    <row r="57" spans="1:4" ht="12.75" customHeight="1"/>
    <row r="58" spans="1:4" ht="12.75" customHeight="1">
      <c r="A58" s="1016" t="s">
        <v>602</v>
      </c>
      <c r="B58" s="1016"/>
      <c r="C58" s="1016"/>
    </row>
    <row r="59" spans="1:4" ht="12.75" customHeight="1">
      <c r="B59" s="1036" t="s">
        <v>476</v>
      </c>
      <c r="C59" s="1036"/>
    </row>
    <row r="60" spans="1:4" ht="12.75" customHeight="1" thickBot="1">
      <c r="B60" s="1"/>
      <c r="C60" s="40" t="s">
        <v>4</v>
      </c>
    </row>
    <row r="61" spans="1:4" ht="21.75" customHeight="1" thickBot="1">
      <c r="A61" s="406" t="s">
        <v>224</v>
      </c>
      <c r="B61" s="718" t="s">
        <v>25</v>
      </c>
      <c r="C61" s="719" t="s">
        <v>15</v>
      </c>
    </row>
    <row r="62" spans="1:4" s="839" customFormat="1" ht="12.75" customHeight="1" thickBot="1">
      <c r="A62" s="400" t="s">
        <v>225</v>
      </c>
      <c r="B62" s="837" t="s">
        <v>226</v>
      </c>
      <c r="C62" s="838" t="s">
        <v>227</v>
      </c>
    </row>
    <row r="63" spans="1:4" ht="14.25" customHeight="1">
      <c r="A63" s="720" t="s">
        <v>229</v>
      </c>
      <c r="B63" s="833"/>
      <c r="C63" s="424"/>
    </row>
    <row r="64" spans="1:4" ht="12.75" customHeight="1">
      <c r="A64" s="721" t="s">
        <v>230</v>
      </c>
      <c r="B64" s="751"/>
      <c r="C64" s="548"/>
    </row>
    <row r="65" spans="1:3" ht="12.75" customHeight="1">
      <c r="A65" s="721" t="s">
        <v>231</v>
      </c>
      <c r="B65" s="750"/>
      <c r="C65" s="749"/>
    </row>
    <row r="66" spans="1:3" ht="12.75" customHeight="1">
      <c r="A66" s="723" t="s">
        <v>232</v>
      </c>
      <c r="B66" s="752"/>
      <c r="C66" s="749"/>
    </row>
    <row r="67" spans="1:3" ht="12.75" customHeight="1">
      <c r="A67" s="723" t="s">
        <v>233</v>
      </c>
      <c r="B67" s="752"/>
      <c r="C67" s="749"/>
    </row>
    <row r="68" spans="1:3" ht="12.75" customHeight="1">
      <c r="A68" s="723" t="s">
        <v>234</v>
      </c>
      <c r="B68" s="752"/>
      <c r="C68" s="753"/>
    </row>
    <row r="69" spans="1:3" ht="12.75" customHeight="1">
      <c r="A69" s="723" t="s">
        <v>235</v>
      </c>
      <c r="B69" s="752"/>
      <c r="C69" s="749"/>
    </row>
    <row r="70" spans="1:3" ht="12.75" customHeight="1" thickBot="1">
      <c r="A70" s="722" t="s">
        <v>236</v>
      </c>
      <c r="B70" s="834"/>
      <c r="C70" s="836"/>
    </row>
    <row r="71" spans="1:3" ht="12.75" customHeight="1" thickBot="1">
      <c r="A71" s="382" t="s">
        <v>237</v>
      </c>
      <c r="B71" s="835" t="s">
        <v>477</v>
      </c>
      <c r="C71" s="153">
        <f>SUM(C65:C70)</f>
        <v>0</v>
      </c>
    </row>
    <row r="72" spans="1:3" ht="12.75" customHeight="1"/>
    <row r="73" spans="1:3" ht="12.75" customHeight="1"/>
    <row r="74" spans="1:3" ht="12.75" customHeight="1"/>
    <row r="75" spans="1:3" ht="12.75" customHeight="1">
      <c r="C75" s="81"/>
    </row>
    <row r="76" spans="1:3" ht="12.75" customHeight="1"/>
    <row r="77" spans="1:3" ht="12.75" customHeight="1"/>
    <row r="78" spans="1:3" ht="12.75" customHeight="1"/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>
      <c r="B84" s="1"/>
      <c r="C84" s="1"/>
    </row>
    <row r="85" spans="2:5" ht="12.75" customHeight="1">
      <c r="B85" s="1"/>
      <c r="C85" s="1"/>
    </row>
    <row r="86" spans="2:5" ht="12.75" customHeight="1">
      <c r="B86" s="1"/>
      <c r="C86" s="1"/>
    </row>
    <row r="87" spans="2:5">
      <c r="B87" s="1"/>
      <c r="C87" s="1"/>
      <c r="D87" s="343"/>
      <c r="E87" s="343"/>
    </row>
    <row r="88" spans="2:5">
      <c r="B88" s="1"/>
      <c r="C88" s="1"/>
    </row>
    <row r="89" spans="2:5">
      <c r="B89" s="1"/>
      <c r="C89" s="1"/>
    </row>
    <row r="90" spans="2:5">
      <c r="B90" s="1"/>
      <c r="C90" s="1"/>
    </row>
    <row r="91" spans="2:5">
      <c r="B91" s="1"/>
      <c r="C91" s="1"/>
    </row>
    <row r="92" spans="2:5">
      <c r="B92" s="1"/>
      <c r="C92" s="1"/>
    </row>
    <row r="93" spans="2:5" ht="12.75" customHeight="1">
      <c r="B93" s="1"/>
      <c r="C93" s="1"/>
    </row>
    <row r="94" spans="2:5" ht="12.75" customHeight="1">
      <c r="B94" s="1"/>
      <c r="C94" s="1"/>
    </row>
    <row r="95" spans="2:5" ht="12.75" customHeight="1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9.75" customHeight="1">
      <c r="B115" s="1"/>
      <c r="C115" s="1"/>
    </row>
    <row r="116" spans="2:3" ht="12.75" customHeight="1">
      <c r="B116" s="1"/>
      <c r="C116" s="1"/>
    </row>
    <row r="117" spans="2:3" ht="12.75" customHeight="1">
      <c r="B117" s="1"/>
      <c r="C117" s="1"/>
    </row>
    <row r="118" spans="2:3" ht="12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  <c r="D132" s="434"/>
      <c r="E132" s="434"/>
    </row>
    <row r="133" spans="2:5" ht="12.75" customHeight="1">
      <c r="B133" s="1"/>
      <c r="C133" s="1"/>
    </row>
    <row r="134" spans="2:5" ht="12.75" customHeight="1">
      <c r="B134" s="1"/>
      <c r="C134" s="1"/>
    </row>
    <row r="135" spans="2:5" ht="12.75" customHeight="1">
      <c r="B135" s="1"/>
      <c r="C135" s="1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>
      <c r="B144" s="1"/>
      <c r="C144" s="1"/>
    </row>
    <row r="145" spans="2:4">
      <c r="B145" s="1"/>
      <c r="C145" s="1"/>
      <c r="D145" s="81"/>
    </row>
    <row r="146" spans="2:4">
      <c r="B146" s="1"/>
      <c r="C146" s="1"/>
      <c r="D146" s="81"/>
    </row>
    <row r="147" spans="2:4">
      <c r="B147" s="1"/>
      <c r="C147" s="1"/>
      <c r="D147" s="81"/>
    </row>
    <row r="148" spans="2:4">
      <c r="B148" s="1"/>
      <c r="C148" s="1"/>
      <c r="D148" s="81"/>
    </row>
    <row r="149" spans="2:4">
      <c r="B149" s="1"/>
      <c r="C149" s="1"/>
      <c r="D149" s="81"/>
    </row>
    <row r="150" spans="2:4">
      <c r="B150" s="1"/>
      <c r="C150" s="1"/>
      <c r="D150" s="81"/>
    </row>
    <row r="151" spans="2:4">
      <c r="B151" s="1"/>
      <c r="C151" s="1"/>
      <c r="D151" s="81"/>
    </row>
    <row r="152" spans="2:4">
      <c r="B152" s="1"/>
      <c r="C152" s="1"/>
      <c r="D152" s="81"/>
    </row>
    <row r="153" spans="2:4">
      <c r="B153" s="1"/>
      <c r="C153" s="1"/>
      <c r="D153" s="81"/>
    </row>
    <row r="154" spans="2:4">
      <c r="B154" s="1"/>
      <c r="C154" s="1"/>
      <c r="D154" s="81"/>
    </row>
    <row r="155" spans="2:4">
      <c r="B155" s="1"/>
      <c r="C155" s="1"/>
      <c r="D155" s="81"/>
    </row>
    <row r="156" spans="2:4">
      <c r="B156" s="1"/>
      <c r="C156" s="1"/>
      <c r="D156" s="81"/>
    </row>
    <row r="157" spans="2:4">
      <c r="B157" s="1"/>
      <c r="C157" s="1"/>
      <c r="D157" s="81"/>
    </row>
    <row r="158" spans="2:4">
      <c r="B158" s="1"/>
      <c r="C158" s="1"/>
      <c r="D158" s="81"/>
    </row>
    <row r="159" spans="2:4">
      <c r="B159" s="1"/>
      <c r="C159" s="1"/>
    </row>
    <row r="160" spans="2:4">
      <c r="B160" s="1"/>
      <c r="C160" s="1"/>
    </row>
    <row r="161" spans="2:5">
      <c r="B161" s="1"/>
      <c r="C161" s="1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3" spans="2:5">
      <c r="E173" s="81"/>
    </row>
    <row r="175" spans="2:5">
      <c r="E175" s="81"/>
    </row>
  </sheetData>
  <mergeCells count="3">
    <mergeCell ref="B3:C3"/>
    <mergeCell ref="A58:C58"/>
    <mergeCell ref="B59:C59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30</vt:i4>
      </vt:variant>
    </vt:vector>
  </HeadingPairs>
  <TitlesOfParts>
    <vt:vector size="30" baseType="lpstr">
      <vt:lpstr>1.m.mérleg</vt:lpstr>
      <vt:lpstr>2.m.kiadási ei</vt:lpstr>
      <vt:lpstr>3.m.kiadási ei cofog</vt:lpstr>
      <vt:lpstr>4.m. intézm. kiadás</vt:lpstr>
      <vt:lpstr>5.6.m.tám.ért.kiad.</vt:lpstr>
      <vt:lpstr>7-8-9.m.szoc.ell.</vt:lpstr>
      <vt:lpstr>10.m.bev.ei</vt:lpstr>
      <vt:lpstr>11-12-13.m.intézm.adó.közht.bev</vt:lpstr>
      <vt:lpstr>14-15.m.műk.bev.</vt:lpstr>
      <vt:lpstr>16-17-18.m.közp.kieg.műk.tám.be</vt:lpstr>
      <vt:lpstr>19. intézményi bev</vt:lpstr>
      <vt:lpstr>20-21.m.kp.fejl.tám.bev</vt:lpstr>
      <vt:lpstr>22-23.m.felh bev</vt:lpstr>
      <vt:lpstr>24.m.felú.kiad</vt:lpstr>
      <vt:lpstr>25.m.beruh kiad</vt:lpstr>
      <vt:lpstr>26.m.felh.egyens</vt:lpstr>
      <vt:lpstr>27. kölcsön visszatérülés</vt:lpstr>
      <vt:lpstr>28-29.m.létszám</vt:lpstr>
      <vt:lpstr>30.m. adósságot keletkeztető</vt:lpstr>
      <vt:lpstr>31 .EI ütem</vt:lpstr>
      <vt:lpstr>32.kölcsön áll.fizetési köt</vt:lpstr>
      <vt:lpstr>33.m. hitel áll</vt:lpstr>
      <vt:lpstr>34.m.hiteláll.</vt:lpstr>
      <vt:lpstr>33. m.pénzeszk.v.</vt:lpstr>
      <vt:lpstr>35.m.több éves kihatás</vt:lpstr>
      <vt:lpstr>36.m.nyújtottnkölcsön</vt:lpstr>
      <vt:lpstr>37.m.ei mego</vt:lpstr>
      <vt:lpstr>38.mbev mego</vt:lpstr>
      <vt:lpstr>39.m.int.bev.mego.</vt:lpstr>
      <vt:lpstr>40. pevált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2016-02-19T09:56:00Z</cp:lastPrinted>
  <dcterms:created xsi:type="dcterms:W3CDTF">2011-01-18T10:18:13Z</dcterms:created>
  <dcterms:modified xsi:type="dcterms:W3CDTF">2016-02-22T09:01:57Z</dcterms:modified>
</cp:coreProperties>
</file>