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1" activeTab="15"/>
  </bookViews>
  <sheets>
    <sheet name="1. számú melléklet" sheetId="1" r:id="rId1"/>
    <sheet name="1.a számú melléklet " sheetId="2" r:id="rId2"/>
    <sheet name="2. számú melléklet  " sheetId="3" r:id="rId3"/>
    <sheet name="3.számú melléklet" sheetId="4" r:id="rId4"/>
    <sheet name="3.a. számú melléklet" sheetId="5" r:id="rId5"/>
    <sheet name="4. számú melléklet   " sheetId="6" r:id="rId6"/>
    <sheet name="4.a. számú melléklet " sheetId="7" r:id="rId7"/>
    <sheet name="4.b.számú melléklet  " sheetId="8" r:id="rId8"/>
    <sheet name="5.számú melléklet " sheetId="9" r:id="rId9"/>
    <sheet name="6.számú melléklet  " sheetId="10" r:id="rId10"/>
    <sheet name="7.számú melléklet " sheetId="11" r:id="rId11"/>
    <sheet name="8.számú melléklet " sheetId="12" r:id="rId12"/>
    <sheet name="9.számú melléklet " sheetId="13" r:id="rId13"/>
    <sheet name="10.számú melléklet " sheetId="14" r:id="rId14"/>
    <sheet name="11.számú melléklet " sheetId="15" r:id="rId15"/>
    <sheet name="Munka1" sheetId="16" r:id="rId16"/>
  </sheets>
  <definedNames>
    <definedName name="_xlnm.Print_Titles" localSheetId="4">'3.a. számú melléklet'!$1:$2</definedName>
    <definedName name="_xlnm.Print_Titles" localSheetId="3">'3.számú melléklet'!$2:$3</definedName>
    <definedName name="_xlnm.Print_Titles" localSheetId="5">'4. számú melléklet   '!$1:$2</definedName>
    <definedName name="_xlnm.Print_Area" localSheetId="13">'10.számú melléklet '!$A$1:$Q$10</definedName>
    <definedName name="_xlnm.Print_Area" localSheetId="2">'2. számú melléklet  '!$A$1:$J$43</definedName>
    <definedName name="_xlnm.Print_Area" localSheetId="4">'3.a. számú melléklet'!$D$1:$AD$54</definedName>
    <definedName name="_xlnm.Print_Area" localSheetId="5">'4. számú melléklet   '!$A$1:$AM$58</definedName>
  </definedNames>
  <calcPr fullCalcOnLoad="1"/>
</workbook>
</file>

<file path=xl/sharedStrings.xml><?xml version="1.0" encoding="utf-8"?>
<sst xmlns="http://schemas.openxmlformats.org/spreadsheetml/2006/main" count="874" uniqueCount="589">
  <si>
    <t>Sorszám</t>
  </si>
  <si>
    <t xml:space="preserve">Megnevezés </t>
  </si>
  <si>
    <t>1.</t>
  </si>
  <si>
    <t xml:space="preserve">1. </t>
  </si>
  <si>
    <t>2.</t>
  </si>
  <si>
    <t>3.</t>
  </si>
  <si>
    <t>4.</t>
  </si>
  <si>
    <t xml:space="preserve">5. </t>
  </si>
  <si>
    <t>5.</t>
  </si>
  <si>
    <t>Működési célú kiadások összesen</t>
  </si>
  <si>
    <t xml:space="preserve">2. </t>
  </si>
  <si>
    <t>Összesen</t>
  </si>
  <si>
    <t>Feladat megnevezése</t>
  </si>
  <si>
    <t>Megnevezés</t>
  </si>
  <si>
    <t>ssz.</t>
  </si>
  <si>
    <t>7.</t>
  </si>
  <si>
    <t>10.</t>
  </si>
  <si>
    <t xml:space="preserve">I. </t>
  </si>
  <si>
    <t>ezer Ft-ban</t>
  </si>
  <si>
    <t>Sor-sz.</t>
  </si>
  <si>
    <t>8.</t>
  </si>
  <si>
    <t>Sor- sz.</t>
  </si>
  <si>
    <t>Feladat/cél</t>
  </si>
  <si>
    <t>Az átcsoportosítás jogát gyakorolja</t>
  </si>
  <si>
    <t>Tartalékok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</si>
  <si>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</si>
  <si>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</si>
  <si>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</si>
  <si>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</si>
  <si>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</si>
  <si>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összege  eFt</t>
  </si>
  <si>
    <t>eFt</t>
  </si>
  <si>
    <t>Építményadó</t>
  </si>
  <si>
    <t>Magánszemélyek kommunális adója</t>
  </si>
  <si>
    <t>Helyi iparűzési adó</t>
  </si>
  <si>
    <t>Gépjárműadó</t>
  </si>
  <si>
    <t>I.</t>
  </si>
  <si>
    <t>MINDÖSSZESEN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</si>
  <si>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</si>
  <si>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</si>
  <si>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</si>
  <si>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</si>
  <si>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</si>
  <si>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</si>
  <si>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</si>
  <si>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</si>
  <si>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</si>
  <si>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</si>
  <si>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</si>
  <si>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</si>
  <si>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</si>
  <si>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Kiadások</t>
  </si>
  <si>
    <t>Hozzájárulás jogcíme</t>
  </si>
  <si>
    <t>Ft/fő</t>
  </si>
  <si>
    <t xml:space="preserve">  -</t>
  </si>
  <si>
    <t xml:space="preserve">Feladat </t>
  </si>
  <si>
    <t>Működési bevételek</t>
  </si>
  <si>
    <t>Működési bevételek összesen:</t>
  </si>
  <si>
    <t xml:space="preserve"> Intézményi működési bevételek</t>
  </si>
  <si>
    <t>Működési célú bevételek összesen</t>
  </si>
  <si>
    <t xml:space="preserve">Bevételek főösszege </t>
  </si>
  <si>
    <t>eredeti ei.</t>
  </si>
  <si>
    <t xml:space="preserve">MŰKÖDÉSI CÉLÚ BEVÉTELEK </t>
  </si>
  <si>
    <t>Sorsz.</t>
  </si>
  <si>
    <t>mozgáskorl, költségvetési szerv mentesség</t>
  </si>
  <si>
    <t>Kiadás</t>
  </si>
  <si>
    <t>További években</t>
  </si>
  <si>
    <t>Kedvezmény</t>
  </si>
  <si>
    <t>Mentesség</t>
  </si>
  <si>
    <t>Helyi adók, gépjárműadó</t>
  </si>
  <si>
    <t>Közvilágítás</t>
  </si>
  <si>
    <t>Zöldterület -kezelés</t>
  </si>
  <si>
    <t>Házirovosi ügyeleti ellátás</t>
  </si>
  <si>
    <t>Szociális étkezés</t>
  </si>
  <si>
    <t>Ár-és belvízvédelemmel összefüggő tev.</t>
  </si>
  <si>
    <t>Köztemető fenntartás és működtetés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</si>
  <si>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</si>
  <si>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</si>
  <si>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</si>
  <si>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</si>
  <si>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</si>
  <si>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</si>
  <si>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</si>
  <si>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 xml:space="preserve">ÖNKORMÁNYZAT ÖSSZESEN </t>
  </si>
  <si>
    <t>ÖNKORMÁNYZAT ÖSSZESEN</t>
  </si>
  <si>
    <t>Összesen:</t>
  </si>
  <si>
    <t>Önkormányzat</t>
  </si>
  <si>
    <t>Kiadások összesen</t>
  </si>
  <si>
    <t>Önkormányzat bevételei összesen:</t>
  </si>
  <si>
    <t>Bevételek mindösszesen:</t>
  </si>
  <si>
    <t>2.1 Intézményi működési kiadás</t>
  </si>
  <si>
    <t>Önkormányzat összesen</t>
  </si>
  <si>
    <t>A</t>
  </si>
  <si>
    <t>B</t>
  </si>
  <si>
    <t>ÖNKORMÁNYZAT</t>
  </si>
  <si>
    <t xml:space="preserve"> A. Önkormányzat</t>
  </si>
  <si>
    <t>Önkormányzat összesen:</t>
  </si>
  <si>
    <t>Véglegesen átadott pénzeszközök (4.a számú melléklet)</t>
  </si>
  <si>
    <t>Projekt megnevezés (támogatást biztosító)</t>
  </si>
  <si>
    <t xml:space="preserve">Ápolási díj (helyi megállapítás)  </t>
  </si>
  <si>
    <r>
      <t>FELHALMOZÁSI CÉLÚ KIADÁSOK</t>
    </r>
    <r>
      <rPr>
        <i/>
        <sz val="11"/>
        <rFont val="Arial CE"/>
        <family val="0"/>
      </rPr>
      <t xml:space="preserve"> </t>
    </r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</si>
  <si>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</si>
  <si>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</si>
  <si>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</si>
  <si>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</si>
  <si>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</si>
  <si>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</si>
  <si>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</si>
  <si>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</si>
  <si>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</si>
  <si>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</si>
  <si>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</si>
  <si>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</si>
  <si>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II. Települési önkormányzatok egyes köznevelési feladatainak támogatása össz.</t>
  </si>
  <si>
    <t>III. Települési önkormányzatok szociális és gyermekjóléti feladatainak támogatása</t>
  </si>
  <si>
    <t>Ingyenes és kedvezményes gyermekétkeztetés(bölcsőde)</t>
  </si>
  <si>
    <t>3. Egyes szociális és gyermekjóléti feladatok támogatása</t>
  </si>
  <si>
    <t xml:space="preserve">       Bölcsődei ellátás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</si>
  <si>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</si>
  <si>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</si>
  <si>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</si>
  <si>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</si>
  <si>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</si>
  <si>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A. ÖNKORMÁNYZAT</t>
  </si>
  <si>
    <t>Egyéb működési célú támogatások államháztart. Belülre (K506)</t>
  </si>
  <si>
    <t>II</t>
  </si>
  <si>
    <t xml:space="preserve">EGYÉB FELHALMOZÁSI CÉLÚ KIADÁSOKBÓL </t>
  </si>
  <si>
    <t>Lakástámogatás ( K87)</t>
  </si>
  <si>
    <t>Egyéb működési célú tám.  államháztart. belülre összesen</t>
  </si>
  <si>
    <t>Egyéb működési célú tám.   államházt., kívülre összesen</t>
  </si>
  <si>
    <t>Lakástámogatás összesen</t>
  </si>
  <si>
    <t>Egyéb felhalmozási célú támogat.  államházt. kívülre összesen</t>
  </si>
  <si>
    <t>Kormányzati funkció száma</t>
  </si>
  <si>
    <t>Közhatalmi bevételek     B3</t>
  </si>
  <si>
    <t>Maradvány igénybevét.    B813</t>
  </si>
  <si>
    <t>Intézmény finansz.    B816</t>
  </si>
  <si>
    <t>01.</t>
  </si>
  <si>
    <t>ÁLTALÁNOS KÖZSZOLGÁLTATÁSOK</t>
  </si>
  <si>
    <t>011130</t>
  </si>
  <si>
    <t>Önkorm.és önk.hiv.jogalkotó és ált.igazg.tev.</t>
  </si>
  <si>
    <t>013320</t>
  </si>
  <si>
    <t>013350</t>
  </si>
  <si>
    <t>Önkormányzati vagyonnal v. gazdálkodás</t>
  </si>
  <si>
    <t>018010</t>
  </si>
  <si>
    <t>01. Összesen</t>
  </si>
  <si>
    <t>04.</t>
  </si>
  <si>
    <t>GAZDASÁGI ÜGYEK</t>
  </si>
  <si>
    <t>041233</t>
  </si>
  <si>
    <t>Hosszabb időtartamú közfoglalkoztatás</t>
  </si>
  <si>
    <t>045160</t>
  </si>
  <si>
    <t>Közutak, hidak,alagutak üzemelt., fennt.</t>
  </si>
  <si>
    <t>047410</t>
  </si>
  <si>
    <t>04. Összesen</t>
  </si>
  <si>
    <t>05.</t>
  </si>
  <si>
    <t>KÖRNYEZETVÉDELEM</t>
  </si>
  <si>
    <t>051030</t>
  </si>
  <si>
    <t>Nem veszélyes hulladék begyűjtése,száll.</t>
  </si>
  <si>
    <t>052080</t>
  </si>
  <si>
    <t>Szennyvízcsatorna építése,fenntartása</t>
  </si>
  <si>
    <t>05. Összesen</t>
  </si>
  <si>
    <t>06.</t>
  </si>
  <si>
    <t>LAKÁS- ÉS KÖZMŰELLÁTÁS</t>
  </si>
  <si>
    <t>063080</t>
  </si>
  <si>
    <t>Vizellátással kapcs.közmű építése,fennt.</t>
  </si>
  <si>
    <t>064010</t>
  </si>
  <si>
    <t>066010</t>
  </si>
  <si>
    <t>066020</t>
  </si>
  <si>
    <t>Város-,községgazdálkodási egyéb feladatok</t>
  </si>
  <si>
    <t>06. Összesen</t>
  </si>
  <si>
    <t>07.</t>
  </si>
  <si>
    <t>EGÉSZSÉGÜGY</t>
  </si>
  <si>
    <t>072112</t>
  </si>
  <si>
    <t>07. Összesen</t>
  </si>
  <si>
    <t>08.</t>
  </si>
  <si>
    <t>SZABADIDŐ, KULTÚRA ÉS VALLÁS</t>
  </si>
  <si>
    <t>08. Összesen</t>
  </si>
  <si>
    <t>SZOCIÁLIS BIZTONSÁG</t>
  </si>
  <si>
    <t>10. Összesen</t>
  </si>
  <si>
    <t>018030</t>
  </si>
  <si>
    <t>082091</t>
  </si>
  <si>
    <t>Közművelődés (közműelődési int. működt.)</t>
  </si>
  <si>
    <t>091110</t>
  </si>
  <si>
    <t>091140</t>
  </si>
  <si>
    <t>Óvodai nevelés, ellátás  működtetési felad.</t>
  </si>
  <si>
    <t>Gyermekek napközbeni ell. (bölcsődei ell.)</t>
  </si>
  <si>
    <t>Dologi kiadás       K3</t>
  </si>
  <si>
    <t>Ellátottak pénzbeli juttatásai   K4</t>
  </si>
  <si>
    <t>Támogatási célú finanszírozási müveletek</t>
  </si>
  <si>
    <t>900070</t>
  </si>
  <si>
    <t>Fejezeti és általános tartalékok elszámolása</t>
  </si>
  <si>
    <t xml:space="preserve">MINDÖSSZESEN 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</si>
  <si>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</si>
  <si>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</si>
  <si>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</si>
  <si>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       Bölcsődei ellátás-hátrányos hely  gyermekeknek</t>
  </si>
  <si>
    <t xml:space="preserve">       Gyermekétkeztetés támogatása - finansz. Szemp. Elismert dolg ozói bértámogatás </t>
  </si>
  <si>
    <t xml:space="preserve">Közgyógyellátás (helyi megállapítás)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</si>
  <si>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</si>
  <si>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</si>
  <si>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</si>
  <si>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</si>
  <si>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</si>
  <si>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</si>
  <si>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</si>
  <si>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Egyéb nem intézményi ellátások (K48) összesen</t>
  </si>
  <si>
    <t>Ellátottak pénzbeli juttatásai (K4)</t>
  </si>
  <si>
    <t xml:space="preserve">Ellátottak pénzbeli juttatásai összesen (K4) </t>
  </si>
  <si>
    <t>2016. évi számított előirányz.</t>
  </si>
  <si>
    <t>B1</t>
  </si>
  <si>
    <t>B111</t>
  </si>
  <si>
    <t>Rovatszám</t>
  </si>
  <si>
    <t>B112</t>
  </si>
  <si>
    <t>B113</t>
  </si>
  <si>
    <t>B115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</si>
  <si>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</si>
  <si>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</si>
  <si>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</si>
  <si>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</si>
  <si>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</si>
  <si>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</si>
  <si>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</si>
  <si>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</si>
  <si>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</si>
  <si>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</si>
  <si>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</si>
  <si>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</si>
  <si>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</si>
  <si>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</si>
  <si>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</si>
  <si>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K2</t>
  </si>
  <si>
    <t>K3</t>
  </si>
  <si>
    <t>Dologi kiadások</t>
  </si>
  <si>
    <t>K4</t>
  </si>
  <si>
    <t>K5</t>
  </si>
  <si>
    <t>K6</t>
  </si>
  <si>
    <t>Beruházások</t>
  </si>
  <si>
    <t>K7</t>
  </si>
  <si>
    <t>K8</t>
  </si>
  <si>
    <t>B34</t>
  </si>
  <si>
    <t>B36</t>
  </si>
  <si>
    <t>Egyéb közhatalmi bevételek</t>
  </si>
  <si>
    <t>B16</t>
  </si>
  <si>
    <t>101150</t>
  </si>
  <si>
    <t>104051</t>
  </si>
  <si>
    <t>105010</t>
  </si>
  <si>
    <t>munknélküli aktív korúak ellátása</t>
  </si>
  <si>
    <t>106020</t>
  </si>
  <si>
    <t>B52</t>
  </si>
  <si>
    <t>Ingatlanok értékesítése</t>
  </si>
  <si>
    <t xml:space="preserve">1.3. Zalakarosi Kistérség Többcélú Társulása hétvégi orvosi ügyelet </t>
  </si>
  <si>
    <t xml:space="preserve">1.1 Bursa ösztöndíjra </t>
  </si>
  <si>
    <t>előző  években</t>
  </si>
  <si>
    <t>Kiadás előző  években</t>
  </si>
  <si>
    <t>években</t>
  </si>
  <si>
    <t xml:space="preserve">  BEVÉTELEK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</si>
  <si>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</si>
  <si>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</si>
  <si>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</si>
  <si>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</si>
  <si>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</si>
  <si>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</si>
  <si>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</si>
  <si>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</si>
  <si>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</si>
  <si>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</si>
  <si>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</si>
  <si>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</si>
  <si>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</si>
  <si>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</si>
  <si>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</si>
  <si>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</si>
  <si>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</si>
  <si>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</si>
  <si>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</si>
  <si>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</si>
  <si>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</si>
  <si>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</si>
  <si>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</si>
  <si>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</si>
  <si>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</si>
  <si>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</si>
  <si>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</si>
  <si>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>Igazgatás, pénzügyi dolgozó</t>
  </si>
  <si>
    <t xml:space="preserve">Óvoda pedagógus </t>
  </si>
  <si>
    <t>Egyéb szak- alkalmazott</t>
  </si>
  <si>
    <t>1. Óvoda</t>
  </si>
  <si>
    <t xml:space="preserve">2. Közfoglalkoztatás </t>
  </si>
  <si>
    <t xml:space="preserve">    Önkormányzati alkalmazottak </t>
  </si>
  <si>
    <t>Gazdasági ügyviteli dolgozó</t>
  </si>
  <si>
    <t xml:space="preserve">    Mindösszesen</t>
  </si>
  <si>
    <t xml:space="preserve">Népművelő  könyvtáros </t>
  </si>
  <si>
    <t>Közfoglal- koztatottak</t>
  </si>
  <si>
    <t>Sor- szám</t>
  </si>
  <si>
    <t>Szak- feladat száma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</si>
  <si>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</si>
  <si>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</si>
  <si>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</si>
  <si>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</si>
  <si>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</si>
  <si>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 xml:space="preserve">ÖNKORMÁNYZAT </t>
  </si>
  <si>
    <t xml:space="preserve">Költségvetési bevételek </t>
  </si>
  <si>
    <t xml:space="preserve">   Önkormányzat működési támogatása összesen </t>
  </si>
  <si>
    <t>Működési célú támogatások áht-n  belülről össz.</t>
  </si>
  <si>
    <t xml:space="preserve">Közhatalmi bevételek </t>
  </si>
  <si>
    <t xml:space="preserve">Működési bevételek </t>
  </si>
  <si>
    <t>Felhalmozási bevételek</t>
  </si>
  <si>
    <t xml:space="preserve">6. </t>
  </si>
  <si>
    <t xml:space="preserve"> -  Építmény adó </t>
  </si>
  <si>
    <t xml:space="preserve"> -  Kommunális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</si>
  <si>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</si>
  <si>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</si>
  <si>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</si>
  <si>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</si>
  <si>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</si>
  <si>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Felhalmozási célú átvett pénzeszköz </t>
  </si>
  <si>
    <t xml:space="preserve">Felhalmozási célú átvett pénzeszköz összesen </t>
  </si>
  <si>
    <t xml:space="preserve">Egyéb felhalmozási célú átvett pénzeszközök </t>
  </si>
  <si>
    <t xml:space="preserve">Egyéb felhalmozási célú átvett pénze. 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</si>
  <si>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</si>
  <si>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</si>
  <si>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</si>
  <si>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</si>
  <si>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</si>
  <si>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</si>
  <si>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Működési célú kölcsönök állh. Kívülre összesen </t>
  </si>
  <si>
    <t xml:space="preserve"> Bevétel  (pályázatból)</t>
  </si>
  <si>
    <t xml:space="preserve">Tartalékok mindösszesen </t>
  </si>
  <si>
    <t xml:space="preserve">Kedvezmények mindösszesen </t>
  </si>
  <si>
    <t>A projekt támogatási szerződések a támogatás összegét euróban határozzák meg, ezért a támogatás összege az árfolyammozgás következtében változhat.</t>
  </si>
  <si>
    <t>Várható hatások</t>
  </si>
  <si>
    <t>S</t>
  </si>
  <si>
    <t xml:space="preserve">Egyéb felhalmozási célú kiadások összesen  </t>
  </si>
  <si>
    <t xml:space="preserve">K= Kötelező feladat,  Ö= Önként vállalt feladat </t>
  </si>
  <si>
    <t>Ö</t>
  </si>
  <si>
    <t>b) település-üzemeltetéshez kapcsolódó feladataellátás t.beszámítás után</t>
  </si>
  <si>
    <t>2. Hozzájárulás a pénzbeli szociális ellátásokhoz  beszámítás után( egyösszegű)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</si>
  <si>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</si>
  <si>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</si>
  <si>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</si>
  <si>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Működési célú költségvetési támogatások és kiegészítő támogatások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</si>
  <si>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</si>
  <si>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</si>
  <si>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</si>
  <si>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</si>
  <si>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</si>
  <si>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</si>
  <si>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</si>
  <si>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</si>
  <si>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</si>
  <si>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</si>
  <si>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B64</t>
  </si>
  <si>
    <t>B65</t>
  </si>
  <si>
    <t>Egyéb működési célú átvett pénzeszközök</t>
  </si>
  <si>
    <t>B74</t>
  </si>
  <si>
    <t>Felhalmozási célú visszatérítendő támog.,kölcsönök visszatérül.államházt.kivülről</t>
  </si>
  <si>
    <t>B75</t>
  </si>
  <si>
    <t>Egyéb felhalmozási célú átvett pénzeszközök</t>
  </si>
  <si>
    <t>B81</t>
  </si>
  <si>
    <t>Belföldi finanszírozás bevételei (maradvány igénybevétel)</t>
  </si>
  <si>
    <t xml:space="preserve">KIADÁSOK </t>
  </si>
  <si>
    <t>Működési célú támogatások     áht.-n belülről                                B1</t>
  </si>
  <si>
    <t xml:space="preserve"> Működési célú  átvett pénzeszköz                            B6</t>
  </si>
  <si>
    <t>Felhalmozási célú átvett pénzeszköz                                    B7</t>
  </si>
  <si>
    <t>Önkormányz. működési tám.          B11</t>
  </si>
  <si>
    <t>Egyéb műk. célú támogatás        B16</t>
  </si>
  <si>
    <t>Műk.célú kölcsön visszatérülés    B64</t>
  </si>
  <si>
    <t>Egyéb műk.c. átvett pénzeszköz    B65</t>
  </si>
  <si>
    <t>Felhalm.célú kölcsön visszatérülés      B74</t>
  </si>
  <si>
    <t>Egyéb felhalm.c. átvett pénzeszköz        B75</t>
  </si>
  <si>
    <t>Önkorm.elszám.a központi költségvetéssel</t>
  </si>
  <si>
    <t>041237</t>
  </si>
  <si>
    <t>Közfoglalkoztatási mintaprogram</t>
  </si>
  <si>
    <t>072311</t>
  </si>
  <si>
    <t>Fogorvosi alapellátás</t>
  </si>
  <si>
    <t>09.</t>
  </si>
  <si>
    <t>OKTATÁS</t>
  </si>
  <si>
    <t>09. összesen</t>
  </si>
  <si>
    <t>SZOCIÁLIS VÉDELEM</t>
  </si>
  <si>
    <t xml:space="preserve">Óvodai </t>
  </si>
  <si>
    <t>Gyermekjóléti szolgáltatások</t>
  </si>
  <si>
    <t>Házi segítségnyújtás</t>
  </si>
  <si>
    <t>900020</t>
  </si>
  <si>
    <t>Önkorm.funkcióra nem sorolható bevételei</t>
  </si>
  <si>
    <t>Óvodai nevelés,ellátás szakmai feladatai</t>
  </si>
  <si>
    <t>Óvodai nevelés,ellátás működtetés feladatai</t>
  </si>
  <si>
    <t>Személyi juttatás                  K1</t>
  </si>
  <si>
    <t>Munka-adókat terhelő járulékok              K2</t>
  </si>
  <si>
    <t>Egyéb működési célú kiadások                 K5</t>
  </si>
  <si>
    <t>Elvonások  K502</t>
  </si>
  <si>
    <t>MC.tám.ÁHB           K506</t>
  </si>
  <si>
    <t>MC.kölcs.ÁHK       K508</t>
  </si>
  <si>
    <t>MC.tám.ÁHK           K512</t>
  </si>
  <si>
    <t>Beruhá- zások             K6</t>
  </si>
  <si>
    <t>Felújítások                    K7</t>
  </si>
  <si>
    <t>FC.tám.ÁHB           K84</t>
  </si>
  <si>
    <t>FC.kölcs.ÁHK       K86</t>
  </si>
  <si>
    <t>Lakástámog. K87</t>
  </si>
  <si>
    <t>FC.tám.ÁHK           K89</t>
  </si>
  <si>
    <t>Egyéb felhalmozási  célú kiadások                                         K8</t>
  </si>
  <si>
    <t>Tartalékok           K513</t>
  </si>
  <si>
    <t>Irányító szervi támogatás      K915</t>
  </si>
  <si>
    <r>
      <t>Önkorm.és önk.hiv.jogalkotó és ált.igazg.tev.</t>
    </r>
    <r>
      <rPr>
        <b/>
        <sz val="12"/>
        <rFont val="Arial CE"/>
        <family val="0"/>
      </rPr>
      <t xml:space="preserve"> (ÖV)</t>
    </r>
  </si>
  <si>
    <t>Államháztartás igazgatása, ellenőrzése</t>
  </si>
  <si>
    <t>Köztemető fenntartás-és üzemeltetés</t>
  </si>
  <si>
    <t>Önkormnyzati vagyonnal való gazdálkodás</t>
  </si>
  <si>
    <t>Közutak, hidak,alagutak üzemelt., fennt.üzemeltetése</t>
  </si>
  <si>
    <t>Betegséggel kapcsolatos pénzb.ellátások, tám.</t>
  </si>
  <si>
    <t>gyermekvédelmi pénzb.és termb.ellátások</t>
  </si>
  <si>
    <t>lakásfenntartással, lakhatással kapcs összefogl.ellát.</t>
  </si>
  <si>
    <t>104042</t>
  </si>
  <si>
    <t>107052</t>
  </si>
  <si>
    <t>Egyéb szoc.pénzbeli és temészetbni ellátások,támog.</t>
  </si>
  <si>
    <t>2015.évi terv</t>
  </si>
  <si>
    <t>2015. évi terv</t>
  </si>
  <si>
    <t>Működési bevételek     B4</t>
  </si>
  <si>
    <t>Felhalmozási bevételek      B5</t>
  </si>
  <si>
    <t>Felhalmozási célú támogatatások áht-n belülről         B2</t>
  </si>
  <si>
    <t>Önk.  váll.</t>
  </si>
  <si>
    <t>Kötel</t>
  </si>
  <si>
    <t>011210</t>
  </si>
  <si>
    <t>Települési önkormányzatok szociális,gyermekjóléti és gyermekétkezt. fel.tám.</t>
  </si>
  <si>
    <t>2015.évi előirányzat</t>
  </si>
  <si>
    <t>2016. évi terv</t>
  </si>
  <si>
    <t>1.2. Zalakarosi Kistérség Többcélú Társulása  működési hozzájárulás</t>
  </si>
  <si>
    <t>Egyéb működési célú támogatások  államházt., kívülre (K512)</t>
  </si>
  <si>
    <t>Működési célú kölcsönök állh. Kívülre (K508)</t>
  </si>
  <si>
    <t>Tartalékok  céltartalékok (K513)</t>
  </si>
  <si>
    <t>Egyéb felhalmozási célú támogatások államházt. Kívülre (K89)</t>
  </si>
  <si>
    <t>2015. évi eredeti előirányzat</t>
  </si>
  <si>
    <t>2015.évi</t>
  </si>
  <si>
    <t>2015. évben tervezett</t>
  </si>
  <si>
    <t>2015. évben  tervezett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</si>
  <si>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</si>
  <si>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</si>
  <si>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  1.1.3 Önk. szociális és gyermekjóléti feladatok tám. </t>
  </si>
  <si>
    <t xml:space="preserve">  1.1.4 Önkorm kulturális feladatainak támogatás </t>
  </si>
  <si>
    <t xml:space="preserve">  1.1.5 Működési célú támogatás </t>
  </si>
  <si>
    <t xml:space="preserve">  1.2.1 Közfoglalkoztatás  támogatása </t>
  </si>
  <si>
    <t>II.</t>
  </si>
  <si>
    <t>A. Önkormányzat</t>
  </si>
  <si>
    <t>Betegséggel kapcsolatos pénzbeni ell.</t>
  </si>
  <si>
    <t>Munkanélküli aktiv korúak ellátása</t>
  </si>
  <si>
    <t>Felhalmozási kiadások összesen:</t>
  </si>
  <si>
    <t>Felújítások összesen:</t>
  </si>
  <si>
    <t>Elvonások, befizetések K502</t>
  </si>
  <si>
    <t>Egyéb felhalmozási célú kiadás összesen: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</si>
  <si>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</si>
  <si>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</si>
  <si>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</si>
  <si>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</si>
  <si>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</si>
  <si>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</si>
  <si>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</si>
  <si>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</si>
  <si>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 xml:space="preserve">       Gyermekétkeztetés üzemeltetési támogatása </t>
  </si>
  <si>
    <t>Támogatásból:  előző évek</t>
  </si>
  <si>
    <t>Beruházási és felújítási kiadások( 5.sz. melléklet szerint)</t>
  </si>
  <si>
    <t>Kölcsönök (működési célú és felhalmozási célú)( 4.a.számú mellékl.)</t>
  </si>
  <si>
    <t>Lét-szám fő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</si>
  <si>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</si>
  <si>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</si>
  <si>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</si>
  <si>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</si>
  <si>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1.5. Felhalmozási c. támogatás áht.belül</t>
  </si>
  <si>
    <t xml:space="preserve">1.6. Felhalmozási bevételek </t>
  </si>
  <si>
    <t>1.8. Egyéb felhalm.célú átvett pénzeszköz</t>
  </si>
  <si>
    <t>1.9. Előző évi felhalm. célú maradvány</t>
  </si>
  <si>
    <t>1.6 Elvonások, befizetések</t>
  </si>
  <si>
    <t>1.7 Tartalékok</t>
  </si>
  <si>
    <t xml:space="preserve">1.8 Beruházások </t>
  </si>
  <si>
    <t>1.9 Felújítások</t>
  </si>
  <si>
    <t>1.10 Felhalm.célú pénzeszköz átadás</t>
  </si>
  <si>
    <t>096015</t>
  </si>
  <si>
    <t>Gyermekétkeztetés köznevelési intézményekben</t>
  </si>
  <si>
    <t>Egyéb működési célú kiadások  ( tartalék is)</t>
  </si>
  <si>
    <t xml:space="preserve">2.1. Működési bevételek </t>
  </si>
  <si>
    <t>Óvoda</t>
  </si>
  <si>
    <t>Óvoda összesen</t>
  </si>
  <si>
    <t>Felhalmozási célú kiadások összesen</t>
  </si>
  <si>
    <t>2.1. Beruházási kiadás</t>
  </si>
  <si>
    <t xml:space="preserve">  1.1.1.Helyi önkorm. működési általános támogatása </t>
  </si>
  <si>
    <t xml:space="preserve">  1.2.2 IKSZT támog.</t>
  </si>
  <si>
    <t xml:space="preserve">  1.2.3. Közös Hivataltól  igazg.tevékenys.</t>
  </si>
  <si>
    <t>Felhalmozás célú támogatás államházt. belülről</t>
  </si>
  <si>
    <t>2.1 Vis maior támog. (Partfal)</t>
  </si>
  <si>
    <t>2.2. Gépjárművásárlás támog.</t>
  </si>
  <si>
    <t>Óvoda  bevételei összesen:</t>
  </si>
  <si>
    <t xml:space="preserve">1.2. Egyéb célú támogatás államházt. belül </t>
  </si>
  <si>
    <t xml:space="preserve">  1.2.4. Garabonc Önk. óvodai ellátásban r. gyerm. utaztatása</t>
  </si>
  <si>
    <t>1.4. Zalakarosi Kistérs. Többc. Társ. részére belső ellenőrzésre</t>
  </si>
  <si>
    <t>1.7.Nagykanizsa Megyei Jogú Város hétvégi  fogászati ügyelethez hj.</t>
  </si>
  <si>
    <t>2.1. Hulladékszáll. átvállalása Netta</t>
  </si>
  <si>
    <t>2.2. Hulladékszáll. átvállalása Viridis</t>
  </si>
  <si>
    <t>Felhalmozási tartalék</t>
  </si>
  <si>
    <t>Kápolna u. terv díj</t>
  </si>
  <si>
    <t>Partfal - vis maior</t>
  </si>
  <si>
    <t>Helyi adók összesen (1-4)</t>
  </si>
  <si>
    <t>B. Óvoda</t>
  </si>
  <si>
    <t xml:space="preserve">2. Konyha </t>
  </si>
  <si>
    <t xml:space="preserve">    Óvodai alkalmazottak </t>
  </si>
  <si>
    <t>1. Önkormányzat igazgatási tevékenysége</t>
  </si>
  <si>
    <t>B.  ÓVODA</t>
  </si>
  <si>
    <t xml:space="preserve"> ÓVODA ÖSSZESEN</t>
  </si>
  <si>
    <t>Lakott külterület</t>
  </si>
  <si>
    <t>Egyéb önk.feladatok tám.</t>
  </si>
  <si>
    <t>Kiegészítés beszámítás után</t>
  </si>
  <si>
    <t>ÓVODA</t>
  </si>
  <si>
    <t>ÓVODA ÖSSZESEN</t>
  </si>
  <si>
    <t xml:space="preserve"> Előző évi felhalm. célú maradvány</t>
  </si>
  <si>
    <t>1.7. Felhalm. célú kölcs. visszatér., felvétel</t>
  </si>
  <si>
    <t>096025</t>
  </si>
  <si>
    <t>Munkahelyi étkeztetés köznev.intézményben</t>
  </si>
  <si>
    <t>Működési célú támogatások államházt. belülről</t>
  </si>
  <si>
    <t>Számítógép</t>
  </si>
  <si>
    <t>Munkahelyi étkeztetés</t>
  </si>
  <si>
    <t>09111</t>
  </si>
  <si>
    <t>Kölcsön visszatérülés</t>
  </si>
  <si>
    <t>Költségvetés működési kiadások összesen</t>
  </si>
  <si>
    <t xml:space="preserve">Költségvetési működési  bevételek összesen </t>
  </si>
  <si>
    <t>Óvoda összesen.</t>
  </si>
  <si>
    <t>Költségvetés felhalmozási célú kiadásai összesen</t>
  </si>
  <si>
    <t xml:space="preserve">1.11. Felhalm célú kölcsön visszafizetés </t>
  </si>
  <si>
    <t xml:space="preserve">Önkormány összesen: </t>
  </si>
  <si>
    <t xml:space="preserve">Egyéb felhalmozási célú kiadások </t>
  </si>
  <si>
    <t xml:space="preserve">K1-K8 </t>
  </si>
  <si>
    <t xml:space="preserve">Költségvetési kiadások összesen </t>
  </si>
  <si>
    <t>Óvodai iskola  intézményi étkeztetés</t>
  </si>
  <si>
    <t xml:space="preserve">Szociális étkeztetés </t>
  </si>
  <si>
    <t>Lakásfenntartássa, lakhatással összefügg. Ellát.</t>
  </si>
  <si>
    <t>Dada</t>
  </si>
  <si>
    <t xml:space="preserve">A </t>
  </si>
  <si>
    <t xml:space="preserve">1,Óvodapedagógusok bére </t>
  </si>
  <si>
    <t xml:space="preserve"> 2. Óvodapedagógusok pótlólagos  bértámogatás</t>
  </si>
  <si>
    <t>3.Kieg. Támogatás, pedagógus minősítés</t>
  </si>
  <si>
    <t>4. Óvodapedagógusok nevelő munkáját közvetlenül segítők bértámogatása</t>
  </si>
  <si>
    <t>5.. Óvodaműködtetési támogatás</t>
  </si>
  <si>
    <t>2015. évi</t>
  </si>
  <si>
    <t>2016. évi</t>
  </si>
  <si>
    <t xml:space="preserve">2016.évi </t>
  </si>
  <si>
    <t>2016.évi előirányzat</t>
  </si>
  <si>
    <t xml:space="preserve">  1.1.2 Köznevezési és gyermekétkeztetési fel.tám.</t>
  </si>
  <si>
    <t>013390</t>
  </si>
  <si>
    <t>Egyéb kiegészítő szolgáltatások</t>
  </si>
  <si>
    <t>2015. évi ered. előír.</t>
  </si>
  <si>
    <t>2016. évi eredeti előirányzat</t>
  </si>
  <si>
    <t>Egyéb pénzbeni és természetbeni gyermekvédelmi ellátások</t>
  </si>
  <si>
    <t xml:space="preserve">B.  Óvoda </t>
  </si>
  <si>
    <t>Kültéri játék</t>
  </si>
  <si>
    <t>Deák Ferenc utcai járda felújítása</t>
  </si>
  <si>
    <t>3. Közművelődés</t>
  </si>
  <si>
    <t>2015.évi záró létszám. ei.</t>
  </si>
  <si>
    <t>2016. évi  létszám-  keret</t>
  </si>
  <si>
    <t xml:space="preserve">Működési célú finanszírozási bevételek </t>
  </si>
  <si>
    <t xml:space="preserve">Működési célú finanszírozási kiadások </t>
  </si>
  <si>
    <t xml:space="preserve">Felhalmozási célú finanszírozási kiadások </t>
  </si>
  <si>
    <t xml:space="preserve">Költségvetési felhalmozási  bevételek összesen </t>
  </si>
  <si>
    <t>Finanszirozási felhalmozási bevételek összesen</t>
  </si>
  <si>
    <r>
      <rPr>
        <b/>
        <sz val="12"/>
        <rFont val="Arial CE"/>
        <family val="0"/>
      </rPr>
      <t>Felhalmozási célú bevételek összesen</t>
    </r>
    <r>
      <rPr>
        <sz val="12"/>
        <rFont val="Arial CE"/>
        <family val="0"/>
      </rPr>
      <t xml:space="preserve"> </t>
    </r>
  </si>
  <si>
    <t>Finanszírozási felhalmozási kiadások összesen</t>
  </si>
  <si>
    <t>1.5. Zalakarosi Óvoda és Bölcsőde,  Gyermekek szállítása</t>
  </si>
  <si>
    <t>1.6. Zalakarosi Kistérs. Többc. Társ. részére házi segítségnyújtás</t>
  </si>
  <si>
    <t>Óvoda összesen:</t>
  </si>
  <si>
    <t>2016.évi I. mód.</t>
  </si>
  <si>
    <t xml:space="preserve"> - ebből tartalék</t>
  </si>
  <si>
    <t>2016.évi eredeti</t>
  </si>
  <si>
    <t>2015. évről áthúzódó bérkompenzáció</t>
  </si>
  <si>
    <t>I. mód</t>
  </si>
  <si>
    <t>Államháztartáson belüli megelőlegezés visszafiz.</t>
  </si>
  <si>
    <t>2016.évi eredeti előirányzat</t>
  </si>
  <si>
    <t>2016. évi I. mód.</t>
  </si>
  <si>
    <t xml:space="preserve">  1.2.5. 2015. évi autómentes nap pályázat</t>
  </si>
  <si>
    <t>2016. eredeti</t>
  </si>
  <si>
    <t>2016. I. mód</t>
  </si>
  <si>
    <t>086090</t>
  </si>
  <si>
    <t>Egyéb szabadidős szolgáltatás</t>
  </si>
  <si>
    <t>2016. évi eredeti</t>
  </si>
  <si>
    <t>Államháztartáson belüli megelőlegezések visszafizetés K914</t>
  </si>
  <si>
    <t>1.9. Előző évi működési. célú maradvány</t>
  </si>
  <si>
    <t>2016. évi I. módosítás</t>
  </si>
  <si>
    <t>2016. I. mód.</t>
  </si>
  <si>
    <t>képviselő-testület</t>
  </si>
  <si>
    <t>Családi támogatások(K42)</t>
  </si>
  <si>
    <t>Családi támogatások(K42) összesen:</t>
  </si>
  <si>
    <t xml:space="preserve">Betegséggel kapcsolatos (nem társadalombiztosítási) ellátások (K44)  összesen: </t>
  </si>
  <si>
    <t>Települési támogatások</t>
  </si>
  <si>
    <t>Rendkívüli települési támogatások</t>
  </si>
  <si>
    <t xml:space="preserve"> Ft-ban</t>
  </si>
  <si>
    <t>Ft-ban</t>
  </si>
  <si>
    <t>Működési célú visszatér. támog.,kölcsönök visszatér. államh.kivülről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</si>
</sst>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7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i/>
      <sz val="11"/>
      <name val="Arial CE"/>
      <family val="0"/>
    </font>
    <font>
      <b/>
      <sz val="14"/>
      <name val="Arial"/>
      <family val="2"/>
    </font>
    <font>
      <sz val="10"/>
      <name val="MS Sans Serif"/>
      <family val="2"/>
    </font>
    <font>
      <b/>
      <i/>
      <sz val="12"/>
      <color indexed="8"/>
      <name val="Arial"/>
      <family val="2"/>
    </font>
    <font>
      <b/>
      <i/>
      <sz val="10"/>
      <name val="Arial CE"/>
      <family val="0"/>
    </font>
    <font>
      <sz val="8"/>
      <name val="Arial CE"/>
      <family val="0"/>
    </font>
    <font>
      <b/>
      <i/>
      <sz val="11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14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60" fillId="25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7" borderId="7" applyNumberFormat="0" applyFont="0" applyAlignment="0" applyProtection="0"/>
    <xf numFmtId="0" fontId="68" fillId="28" borderId="0" applyNumberFormat="0" applyBorder="0" applyAlignment="0" applyProtection="0"/>
    <xf numFmtId="0" fontId="69" fillId="29" borderId="8" applyNumberFormat="0" applyAlignment="0" applyProtection="0"/>
    <xf numFmtId="0" fontId="2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0" borderId="0" applyNumberFormat="0" applyBorder="0" applyAlignment="0" applyProtection="0"/>
    <xf numFmtId="0" fontId="73" fillId="31" borderId="0" applyNumberFormat="0" applyBorder="0" applyAlignment="0" applyProtection="0"/>
    <xf numFmtId="0" fontId="74" fillId="29" borderId="1" applyNumberFormat="0" applyAlignment="0" applyProtection="0"/>
    <xf numFmtId="9" fontId="0" fillId="0" borderId="0" applyFon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5" fillId="0" borderId="0" xfId="68">
      <alignment/>
      <protection/>
    </xf>
    <xf numFmtId="0" fontId="7" fillId="0" borderId="11" xfId="68" applyFont="1" applyBorder="1">
      <alignment/>
      <protection/>
    </xf>
    <xf numFmtId="0" fontId="5" fillId="0" borderId="11" xfId="68" applyBorder="1">
      <alignment/>
      <protection/>
    </xf>
    <xf numFmtId="3" fontId="2" fillId="0" borderId="11" xfId="0" applyNumberFormat="1" applyFont="1" applyBorder="1" applyAlignment="1">
      <alignment vertical="center"/>
    </xf>
    <xf numFmtId="0" fontId="7" fillId="0" borderId="12" xfId="68" applyFont="1" applyBorder="1">
      <alignment/>
      <protection/>
    </xf>
    <xf numFmtId="0" fontId="5" fillId="0" borderId="11" xfId="68" applyFont="1" applyBorder="1">
      <alignment/>
      <protection/>
    </xf>
    <xf numFmtId="0" fontId="1" fillId="0" borderId="11" xfId="0" applyFont="1" applyBorder="1" applyAlignment="1">
      <alignment horizontal="left" vertical="center"/>
    </xf>
    <xf numFmtId="0" fontId="7" fillId="0" borderId="12" xfId="68" applyFont="1" applyFill="1" applyBorder="1" applyAlignment="1">
      <alignment horizontal="right"/>
      <protection/>
    </xf>
    <xf numFmtId="0" fontId="5" fillId="0" borderId="0" xfId="68" applyFill="1">
      <alignment/>
      <protection/>
    </xf>
    <xf numFmtId="0" fontId="2" fillId="0" borderId="13" xfId="0" applyFont="1" applyBorder="1" applyAlignment="1">
      <alignment/>
    </xf>
    <xf numFmtId="0" fontId="5" fillId="0" borderId="0" xfId="59" applyFont="1">
      <alignment/>
      <protection/>
    </xf>
    <xf numFmtId="0" fontId="8" fillId="0" borderId="0" xfId="63" applyFont="1">
      <alignment/>
      <protection/>
    </xf>
    <xf numFmtId="0" fontId="8" fillId="0" borderId="0" xfId="63">
      <alignment/>
      <protection/>
    </xf>
    <xf numFmtId="0" fontId="8" fillId="0" borderId="0" xfId="63" applyAlignment="1">
      <alignment horizontal="right"/>
      <protection/>
    </xf>
    <xf numFmtId="0" fontId="7" fillId="0" borderId="11" xfId="63" applyFont="1" applyBorder="1">
      <alignment/>
      <protection/>
    </xf>
    <xf numFmtId="0" fontId="12" fillId="0" borderId="0" xfId="65" applyFont="1">
      <alignment/>
      <protection/>
    </xf>
    <xf numFmtId="0" fontId="8" fillId="0" borderId="0" xfId="65">
      <alignment/>
      <protection/>
    </xf>
    <xf numFmtId="0" fontId="13" fillId="0" borderId="0" xfId="65" applyFont="1" applyAlignment="1">
      <alignment horizontal="center"/>
      <protection/>
    </xf>
    <xf numFmtId="0" fontId="8" fillId="0" borderId="0" xfId="64">
      <alignment/>
      <protection/>
    </xf>
    <xf numFmtId="0" fontId="17" fillId="0" borderId="11" xfId="64" applyFont="1" applyBorder="1">
      <alignment/>
      <protection/>
    </xf>
    <xf numFmtId="0" fontId="8" fillId="0" borderId="0" xfId="62">
      <alignment/>
      <protection/>
    </xf>
    <xf numFmtId="0" fontId="10" fillId="0" borderId="11" xfId="62" applyFont="1" applyBorder="1" applyAlignment="1">
      <alignment horizontal="center"/>
      <protection/>
    </xf>
    <xf numFmtId="3" fontId="11" fillId="0" borderId="11" xfId="62" applyNumberFormat="1" applyFont="1" applyBorder="1" applyAlignment="1">
      <alignment horizontal="right"/>
      <protection/>
    </xf>
    <xf numFmtId="3" fontId="10" fillId="0" borderId="11" xfId="62" applyNumberFormat="1" applyFont="1" applyBorder="1" applyAlignment="1">
      <alignment horizontal="right"/>
      <protection/>
    </xf>
    <xf numFmtId="49" fontId="10" fillId="0" borderId="11" xfId="62" applyNumberFormat="1" applyFont="1" applyBorder="1" applyAlignment="1">
      <alignment horizontal="center"/>
      <protection/>
    </xf>
    <xf numFmtId="0" fontId="10" fillId="0" borderId="0" xfId="62" applyFont="1">
      <alignment/>
      <protection/>
    </xf>
    <xf numFmtId="49" fontId="11" fillId="0" borderId="11" xfId="62" applyNumberFormat="1" applyFont="1" applyBorder="1" applyAlignment="1">
      <alignment horizontal="center"/>
      <protection/>
    </xf>
    <xf numFmtId="49" fontId="11" fillId="0" borderId="11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 wrapText="1"/>
      <protection/>
    </xf>
    <xf numFmtId="0" fontId="7" fillId="0" borderId="0" xfId="68" applyFont="1" applyBorder="1">
      <alignment/>
      <protection/>
    </xf>
    <xf numFmtId="0" fontId="8" fillId="0" borderId="0" xfId="57">
      <alignment/>
      <protection/>
    </xf>
    <xf numFmtId="0" fontId="9" fillId="32" borderId="11" xfId="57" applyFont="1" applyFill="1" applyBorder="1" applyAlignment="1">
      <alignment horizontal="center"/>
      <protection/>
    </xf>
    <xf numFmtId="0" fontId="8" fillId="0" borderId="11" xfId="57" applyFont="1" applyBorder="1">
      <alignment/>
      <protection/>
    </xf>
    <xf numFmtId="0" fontId="8" fillId="0" borderId="0" xfId="66">
      <alignment/>
      <protection/>
    </xf>
    <xf numFmtId="3" fontId="1" fillId="0" borderId="11" xfId="0" applyNumberFormat="1" applyFont="1" applyBorder="1" applyAlignment="1">
      <alignment vertical="center"/>
    </xf>
    <xf numFmtId="0" fontId="8" fillId="0" borderId="0" xfId="58">
      <alignment/>
      <protection/>
    </xf>
    <xf numFmtId="0" fontId="9" fillId="32" borderId="11" xfId="58" applyFont="1" applyFill="1" applyBorder="1" applyAlignment="1">
      <alignment horizontal="center" vertical="center" wrapText="1"/>
      <protection/>
    </xf>
    <xf numFmtId="0" fontId="8" fillId="0" borderId="11" xfId="58" applyFont="1" applyBorder="1">
      <alignment/>
      <protection/>
    </xf>
    <xf numFmtId="0" fontId="8" fillId="0" borderId="11" xfId="58" applyFont="1" applyBorder="1" applyAlignment="1">
      <alignment horizontal="center"/>
      <protection/>
    </xf>
    <xf numFmtId="0" fontId="1" fillId="32" borderId="14" xfId="0" applyFont="1" applyFill="1" applyBorder="1" applyAlignment="1">
      <alignment horizontal="center" vertical="center"/>
    </xf>
    <xf numFmtId="3" fontId="21" fillId="0" borderId="11" xfId="62" applyNumberFormat="1" applyFont="1" applyBorder="1" applyAlignment="1">
      <alignment horizontal="right"/>
      <protection/>
    </xf>
    <xf numFmtId="0" fontId="8" fillId="0" borderId="0" xfId="66" applyBorder="1" applyAlignment="1">
      <alignment horizontal="right"/>
      <protection/>
    </xf>
    <xf numFmtId="0" fontId="8" fillId="0" borderId="11" xfId="57" applyFont="1" applyBorder="1" applyAlignment="1">
      <alignment horizontal="center"/>
      <protection/>
    </xf>
    <xf numFmtId="0" fontId="5" fillId="0" borderId="11" xfId="66" applyFont="1" applyBorder="1" applyAlignment="1">
      <alignment horizontal="center"/>
      <protection/>
    </xf>
    <xf numFmtId="0" fontId="9" fillId="32" borderId="11" xfId="66" applyFont="1" applyFill="1" applyBorder="1" applyAlignment="1">
      <alignment horizontal="center"/>
      <protection/>
    </xf>
    <xf numFmtId="0" fontId="5" fillId="0" borderId="11" xfId="63" applyFont="1" applyBorder="1" applyAlignment="1">
      <alignment horizontal="center"/>
      <protection/>
    </xf>
    <xf numFmtId="0" fontId="6" fillId="0" borderId="11" xfId="57" applyFont="1" applyBorder="1" applyAlignment="1">
      <alignment horizontal="center" vertical="distributed"/>
      <protection/>
    </xf>
    <xf numFmtId="0" fontId="8" fillId="0" borderId="11" xfId="57" applyFont="1" applyBorder="1" applyAlignment="1">
      <alignment horizontal="center" vertical="distributed"/>
      <protection/>
    </xf>
    <xf numFmtId="0" fontId="8" fillId="0" borderId="11" xfId="57" applyBorder="1" applyAlignment="1">
      <alignment vertical="distributed"/>
      <protection/>
    </xf>
    <xf numFmtId="0" fontId="24" fillId="0" borderId="0" xfId="0" applyFont="1" applyBorder="1" applyAlignment="1">
      <alignment/>
    </xf>
    <xf numFmtId="9" fontId="8" fillId="0" borderId="11" xfId="57" applyNumberFormat="1" applyBorder="1" applyAlignment="1">
      <alignment horizontal="center" vertical="distributed"/>
      <protection/>
    </xf>
    <xf numFmtId="0" fontId="8" fillId="0" borderId="0" xfId="57" applyAlignment="1">
      <alignment horizontal="right"/>
      <protection/>
    </xf>
    <xf numFmtId="0" fontId="20" fillId="0" borderId="11" xfId="63" applyFont="1" applyBorder="1" applyAlignment="1">
      <alignment horizontal="center" vertical="distributed"/>
      <protection/>
    </xf>
    <xf numFmtId="3" fontId="5" fillId="0" borderId="11" xfId="63" applyNumberFormat="1" applyFont="1" applyBorder="1" applyAlignment="1">
      <alignment vertical="distributed"/>
      <protection/>
    </xf>
    <xf numFmtId="3" fontId="7" fillId="0" borderId="11" xfId="63" applyNumberFormat="1" applyFont="1" applyBorder="1" applyAlignment="1">
      <alignment vertical="distributed"/>
      <protection/>
    </xf>
    <xf numFmtId="0" fontId="9" fillId="0" borderId="11" xfId="57" applyFont="1" applyBorder="1">
      <alignment/>
      <protection/>
    </xf>
    <xf numFmtId="0" fontId="27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vertical="distributed"/>
      <protection/>
    </xf>
    <xf numFmtId="9" fontId="9" fillId="0" borderId="11" xfId="57" applyNumberFormat="1" applyFont="1" applyBorder="1" applyAlignment="1">
      <alignment horizontal="center" vertical="distributed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/>
      <protection/>
    </xf>
    <xf numFmtId="3" fontId="19" fillId="0" borderId="11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/>
    </xf>
    <xf numFmtId="3" fontId="1" fillId="32" borderId="11" xfId="0" applyNumberFormat="1" applyFont="1" applyFill="1" applyBorder="1" applyAlignment="1">
      <alignment vertical="center"/>
    </xf>
    <xf numFmtId="3" fontId="16" fillId="0" borderId="11" xfId="64" applyNumberFormat="1" applyFont="1" applyBorder="1">
      <alignment/>
      <protection/>
    </xf>
    <xf numFmtId="3" fontId="5" fillId="0" borderId="11" xfId="68" applyNumberFormat="1" applyBorder="1">
      <alignment/>
      <protection/>
    </xf>
    <xf numFmtId="3" fontId="7" fillId="0" borderId="11" xfId="68" applyNumberFormat="1" applyFont="1" applyBorder="1">
      <alignment/>
      <protection/>
    </xf>
    <xf numFmtId="0" fontId="10" fillId="0" borderId="11" xfId="62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/>
      <protection/>
    </xf>
    <xf numFmtId="0" fontId="11" fillId="0" borderId="13" xfId="62" applyFont="1" applyBorder="1" applyAlignment="1">
      <alignment horizontal="left"/>
      <protection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left" vertical="center"/>
    </xf>
    <xf numFmtId="0" fontId="21" fillId="0" borderId="11" xfId="62" applyFont="1" applyBorder="1" applyAlignment="1">
      <alignment horizontal="left"/>
      <protection/>
    </xf>
    <xf numFmtId="0" fontId="11" fillId="0" borderId="11" xfId="62" applyFont="1" applyFill="1" applyBorder="1" applyAlignment="1">
      <alignment horizontal="center" vertical="center" wrapText="1"/>
      <protection/>
    </xf>
    <xf numFmtId="0" fontId="11" fillId="0" borderId="11" xfId="62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1" fillId="0" borderId="13" xfId="59" applyFont="1" applyBorder="1" applyAlignment="1">
      <alignment horizontal="left"/>
      <protection/>
    </xf>
    <xf numFmtId="0" fontId="2" fillId="0" borderId="16" xfId="0" applyFont="1" applyBorder="1" applyAlignment="1">
      <alignment horizontal="center" vertical="distributed"/>
    </xf>
    <xf numFmtId="0" fontId="0" fillId="32" borderId="11" xfId="0" applyFill="1" applyBorder="1" applyAlignment="1">
      <alignment/>
    </xf>
    <xf numFmtId="0" fontId="1" fillId="0" borderId="16" xfId="0" applyFont="1" applyBorder="1" applyAlignment="1">
      <alignment horizontal="center" vertical="distributed"/>
    </xf>
    <xf numFmtId="0" fontId="29" fillId="0" borderId="17" xfId="0" applyFont="1" applyFill="1" applyBorder="1" applyAlignment="1">
      <alignment horizontal="center" vertical="distributed"/>
    </xf>
    <xf numFmtId="0" fontId="29" fillId="0" borderId="12" xfId="0" applyFont="1" applyFill="1" applyBorder="1" applyAlignment="1">
      <alignment horizontal="center" vertical="distributed"/>
    </xf>
    <xf numFmtId="0" fontId="29" fillId="0" borderId="11" xfId="0" applyFont="1" applyFill="1" applyBorder="1" applyAlignment="1">
      <alignment horizontal="center" vertical="distributed"/>
    </xf>
    <xf numFmtId="3" fontId="5" fillId="0" borderId="11" xfId="66" applyNumberFormat="1" applyFont="1" applyBorder="1">
      <alignment/>
      <protection/>
    </xf>
    <xf numFmtId="0" fontId="10" fillId="0" borderId="11" xfId="59" applyFont="1" applyBorder="1" applyAlignment="1">
      <alignment horizontal="left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1" xfId="59" applyFont="1" applyBorder="1" applyAlignment="1">
      <alignment horizontal="center"/>
      <protection/>
    </xf>
    <xf numFmtId="16" fontId="5" fillId="0" borderId="11" xfId="68" applyNumberFormat="1" applyFont="1" applyBorder="1">
      <alignment/>
      <protection/>
    </xf>
    <xf numFmtId="0" fontId="5" fillId="0" borderId="11" xfId="68" applyFont="1" applyBorder="1">
      <alignment/>
      <protection/>
    </xf>
    <xf numFmtId="16" fontId="5" fillId="0" borderId="11" xfId="68" applyNumberFormat="1" applyBorder="1">
      <alignment/>
      <protection/>
    </xf>
    <xf numFmtId="0" fontId="5" fillId="0" borderId="11" xfId="61" applyFont="1" applyBorder="1">
      <alignment/>
      <protection/>
    </xf>
    <xf numFmtId="3" fontId="5" fillId="0" borderId="11" xfId="61" applyNumberFormat="1" applyBorder="1">
      <alignment/>
      <protection/>
    </xf>
    <xf numFmtId="0" fontId="20" fillId="0" borderId="11" xfId="61" applyFont="1" applyBorder="1">
      <alignment/>
      <protection/>
    </xf>
    <xf numFmtId="3" fontId="20" fillId="0" borderId="11" xfId="61" applyNumberFormat="1" applyFont="1" applyBorder="1">
      <alignment/>
      <protection/>
    </xf>
    <xf numFmtId="0" fontId="8" fillId="0" borderId="11" xfId="57" applyFont="1" applyBorder="1" applyAlignment="1">
      <alignment horizontal="distributed" vertical="distributed"/>
      <protection/>
    </xf>
    <xf numFmtId="0" fontId="31" fillId="0" borderId="0" xfId="0" applyFont="1" applyAlignment="1">
      <alignment/>
    </xf>
    <xf numFmtId="0" fontId="7" fillId="32" borderId="18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3" fontId="9" fillId="0" borderId="11" xfId="57" applyNumberFormat="1" applyFont="1" applyBorder="1" applyAlignment="1">
      <alignment vertical="distributed"/>
      <protection/>
    </xf>
    <xf numFmtId="3" fontId="8" fillId="0" borderId="11" xfId="57" applyNumberFormat="1" applyFont="1" applyBorder="1" applyAlignment="1">
      <alignment horizontal="right" vertical="distributed"/>
      <protection/>
    </xf>
    <xf numFmtId="3" fontId="14" fillId="0" borderId="11" xfId="64" applyNumberFormat="1" applyFont="1" applyBorder="1">
      <alignment/>
      <protection/>
    </xf>
    <xf numFmtId="0" fontId="30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30" fillId="0" borderId="11" xfId="0" applyNumberFormat="1" applyFont="1" applyBorder="1" applyAlignment="1">
      <alignment vertical="center"/>
    </xf>
    <xf numFmtId="3" fontId="20" fillId="0" borderId="11" xfId="68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0" fillId="0" borderId="16" xfId="62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1" fillId="0" borderId="11" xfId="0" applyFont="1" applyBorder="1" applyAlignment="1">
      <alignment horizontal="center"/>
    </xf>
    <xf numFmtId="0" fontId="17" fillId="0" borderId="11" xfId="64" applyFont="1" applyBorder="1" applyAlignment="1">
      <alignment horizontal="left"/>
      <protection/>
    </xf>
    <xf numFmtId="0" fontId="17" fillId="0" borderId="11" xfId="64" applyFont="1" applyBorder="1" applyAlignment="1">
      <alignment horizontal="center"/>
      <protection/>
    </xf>
    <xf numFmtId="3" fontId="7" fillId="0" borderId="11" xfId="66" applyNumberFormat="1" applyFont="1" applyBorder="1">
      <alignment/>
      <protection/>
    </xf>
    <xf numFmtId="0" fontId="12" fillId="32" borderId="11" xfId="64" applyFont="1" applyFill="1" applyBorder="1">
      <alignment/>
      <protection/>
    </xf>
    <xf numFmtId="0" fontId="9" fillId="0" borderId="11" xfId="61" applyFont="1" applyBorder="1" applyAlignment="1">
      <alignment vertical="distributed"/>
      <protection/>
    </xf>
    <xf numFmtId="0" fontId="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18" fillId="0" borderId="11" xfId="62" applyFont="1" applyBorder="1" applyAlignment="1">
      <alignment horizontal="left"/>
      <protection/>
    </xf>
    <xf numFmtId="0" fontId="16" fillId="0" borderId="11" xfId="64" applyFont="1" applyBorder="1">
      <alignment/>
      <protection/>
    </xf>
    <xf numFmtId="0" fontId="11" fillId="0" borderId="11" xfId="61" applyFont="1" applyBorder="1">
      <alignment/>
      <protection/>
    </xf>
    <xf numFmtId="0" fontId="15" fillId="0" borderId="11" xfId="64" applyFont="1" applyBorder="1" applyAlignment="1">
      <alignment horizontal="left"/>
      <protection/>
    </xf>
    <xf numFmtId="3" fontId="34" fillId="0" borderId="11" xfId="0" applyNumberFormat="1" applyFont="1" applyBorder="1" applyAlignment="1">
      <alignment vertical="center"/>
    </xf>
    <xf numFmtId="0" fontId="11" fillId="0" borderId="11" xfId="59" applyFont="1" applyBorder="1" applyAlignment="1">
      <alignment horizontal="left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/>
      <protection/>
    </xf>
    <xf numFmtId="3" fontId="7" fillId="0" borderId="11" xfId="61" applyNumberFormat="1" applyFont="1" applyBorder="1">
      <alignment/>
      <protection/>
    </xf>
    <xf numFmtId="3" fontId="15" fillId="32" borderId="11" xfId="64" applyNumberFormat="1" applyFont="1" applyFill="1" applyBorder="1" applyAlignment="1">
      <alignment vertical="distributed"/>
      <protection/>
    </xf>
    <xf numFmtId="0" fontId="35" fillId="0" borderId="11" xfId="63" applyFont="1" applyBorder="1" applyAlignment="1">
      <alignment vertical="distributed"/>
      <protection/>
    </xf>
    <xf numFmtId="16" fontId="7" fillId="0" borderId="12" xfId="68" applyNumberFormat="1" applyFont="1" applyBorder="1">
      <alignment/>
      <protection/>
    </xf>
    <xf numFmtId="0" fontId="5" fillId="0" borderId="0" xfId="68" applyBorder="1">
      <alignment/>
      <protection/>
    </xf>
    <xf numFmtId="0" fontId="1" fillId="0" borderId="17" xfId="0" applyFont="1" applyBorder="1" applyAlignment="1">
      <alignment horizontal="center" vertical="distributed"/>
    </xf>
    <xf numFmtId="0" fontId="30" fillId="0" borderId="17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1" fillId="0" borderId="11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1" xfId="0" applyNumberFormat="1" applyFont="1" applyBorder="1" applyAlignment="1">
      <alignment horizontal="center" vertical="distributed"/>
    </xf>
    <xf numFmtId="49" fontId="2" fillId="0" borderId="17" xfId="0" applyNumberFormat="1" applyFont="1" applyBorder="1" applyAlignment="1">
      <alignment horizontal="center" vertical="distributed"/>
    </xf>
    <xf numFmtId="49" fontId="1" fillId="0" borderId="11" xfId="0" applyNumberFormat="1" applyFont="1" applyBorder="1" applyAlignment="1">
      <alignment horizontal="center" vertical="distributed"/>
    </xf>
    <xf numFmtId="49" fontId="2" fillId="0" borderId="16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distributed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166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3" fontId="11" fillId="0" borderId="11" xfId="60" applyNumberFormat="1" applyFont="1" applyFill="1" applyBorder="1">
      <alignment/>
      <protection/>
    </xf>
    <xf numFmtId="3" fontId="10" fillId="0" borderId="19" xfId="56" applyNumberFormat="1" applyFont="1" applyFill="1" applyBorder="1" applyAlignment="1">
      <alignment horizontal="center" vertical="center"/>
      <protection/>
    </xf>
    <xf numFmtId="4" fontId="10" fillId="0" borderId="19" xfId="56" applyNumberFormat="1" applyFont="1" applyFill="1" applyBorder="1" applyAlignment="1">
      <alignment vertical="center"/>
      <protection/>
    </xf>
    <xf numFmtId="3" fontId="10" fillId="0" borderId="19" xfId="56" applyNumberFormat="1" applyFont="1" applyFill="1" applyBorder="1" applyAlignment="1">
      <alignment vertical="center"/>
      <protection/>
    </xf>
    <xf numFmtId="3" fontId="11" fillId="0" borderId="19" xfId="56" applyNumberFormat="1" applyFont="1" applyFill="1" applyBorder="1" applyAlignment="1">
      <alignment vertical="center"/>
      <protection/>
    </xf>
    <xf numFmtId="3" fontId="10" fillId="0" borderId="11" xfId="60" applyNumberFormat="1" applyFont="1" applyFill="1" applyBorder="1">
      <alignment/>
      <protection/>
    </xf>
    <xf numFmtId="166" fontId="10" fillId="0" borderId="20" xfId="56" applyNumberFormat="1" applyFont="1" applyBorder="1" applyAlignment="1">
      <alignment vertical="center"/>
      <protection/>
    </xf>
    <xf numFmtId="3" fontId="10" fillId="0" borderId="20" xfId="56" applyNumberFormat="1" applyFont="1" applyFill="1" applyBorder="1" applyAlignment="1">
      <alignment vertical="center"/>
      <protection/>
    </xf>
    <xf numFmtId="3" fontId="10" fillId="0" borderId="10" xfId="60" applyNumberFormat="1" applyFont="1" applyFill="1" applyBorder="1">
      <alignment/>
      <protection/>
    </xf>
    <xf numFmtId="0" fontId="10" fillId="0" borderId="10" xfId="67" applyFont="1" applyBorder="1">
      <alignment/>
      <protection/>
    </xf>
    <xf numFmtId="4" fontId="10" fillId="0" borderId="10" xfId="60" applyNumberFormat="1" applyFont="1" applyFill="1" applyBorder="1">
      <alignment/>
      <protection/>
    </xf>
    <xf numFmtId="0" fontId="11" fillId="0" borderId="11" xfId="67" applyFont="1" applyBorder="1">
      <alignment/>
      <protection/>
    </xf>
    <xf numFmtId="3" fontId="11" fillId="0" borderId="11" xfId="56" applyNumberFormat="1" applyFont="1" applyFill="1" applyBorder="1" applyAlignment="1">
      <alignment vertical="center"/>
      <protection/>
    </xf>
    <xf numFmtId="3" fontId="10" fillId="0" borderId="11" xfId="56" applyNumberFormat="1" applyFont="1" applyFill="1" applyBorder="1" applyAlignment="1">
      <alignment vertical="center"/>
      <protection/>
    </xf>
    <xf numFmtId="0" fontId="8" fillId="0" borderId="0" xfId="64" applyFont="1">
      <alignment/>
      <protection/>
    </xf>
    <xf numFmtId="0" fontId="11" fillId="0" borderId="11" xfId="62" applyFont="1" applyBorder="1">
      <alignment/>
      <protection/>
    </xf>
    <xf numFmtId="0" fontId="11" fillId="0" borderId="11" xfId="62" applyFont="1" applyBorder="1" applyAlignment="1">
      <alignment horizontal="center"/>
      <protection/>
    </xf>
    <xf numFmtId="0" fontId="7" fillId="33" borderId="10" xfId="68" applyFont="1" applyFill="1" applyBorder="1">
      <alignment/>
      <protection/>
    </xf>
    <xf numFmtId="0" fontId="7" fillId="33" borderId="10" xfId="68" applyFont="1" applyFill="1" applyBorder="1" applyAlignment="1">
      <alignment horizontal="center"/>
      <protection/>
    </xf>
    <xf numFmtId="0" fontId="7" fillId="33" borderId="12" xfId="68" applyFont="1" applyFill="1" applyBorder="1">
      <alignment/>
      <protection/>
    </xf>
    <xf numFmtId="0" fontId="7" fillId="33" borderId="12" xfId="68" applyFont="1" applyFill="1" applyBorder="1" applyAlignment="1">
      <alignment horizontal="center"/>
      <protection/>
    </xf>
    <xf numFmtId="3" fontId="7" fillId="0" borderId="0" xfId="68" applyNumberFormat="1" applyFont="1" applyBorder="1">
      <alignment/>
      <protection/>
    </xf>
    <xf numFmtId="0" fontId="6" fillId="0" borderId="0" xfId="62" applyFont="1" applyBorder="1" applyAlignment="1">
      <alignment horizontal="right"/>
      <protection/>
    </xf>
    <xf numFmtId="0" fontId="10" fillId="0" borderId="13" xfId="62" applyFont="1" applyBorder="1">
      <alignment/>
      <protection/>
    </xf>
    <xf numFmtId="49" fontId="10" fillId="32" borderId="11" xfId="62" applyNumberFormat="1" applyFont="1" applyFill="1" applyBorder="1" applyAlignment="1">
      <alignment horizontal="center"/>
      <protection/>
    </xf>
    <xf numFmtId="0" fontId="11" fillId="32" borderId="11" xfId="62" applyFont="1" applyFill="1" applyBorder="1" applyAlignment="1">
      <alignment horizontal="left"/>
      <protection/>
    </xf>
    <xf numFmtId="3" fontId="11" fillId="32" borderId="11" xfId="62" applyNumberFormat="1" applyFont="1" applyFill="1" applyBorder="1" applyAlignment="1">
      <alignment horizontal="right"/>
      <protection/>
    </xf>
    <xf numFmtId="0" fontId="10" fillId="32" borderId="11" xfId="62" applyFont="1" applyFill="1" applyBorder="1" applyAlignment="1">
      <alignment horizontal="center"/>
      <protection/>
    </xf>
    <xf numFmtId="0" fontId="11" fillId="32" borderId="11" xfId="62" applyFont="1" applyFill="1" applyBorder="1">
      <alignment/>
      <protection/>
    </xf>
    <xf numFmtId="0" fontId="11" fillId="32" borderId="13" xfId="62" applyFont="1" applyFill="1" applyBorder="1" applyAlignment="1">
      <alignment horizontal="left"/>
      <protection/>
    </xf>
    <xf numFmtId="49" fontId="11" fillId="32" borderId="11" xfId="62" applyNumberFormat="1" applyFont="1" applyFill="1" applyBorder="1" applyAlignment="1">
      <alignment horizontal="center"/>
      <protection/>
    </xf>
    <xf numFmtId="49" fontId="10" fillId="32" borderId="12" xfId="62" applyNumberFormat="1" applyFont="1" applyFill="1" applyBorder="1" applyAlignment="1">
      <alignment horizontal="center" vertical="center"/>
      <protection/>
    </xf>
    <xf numFmtId="49" fontId="11" fillId="32" borderId="12" xfId="62" applyNumberFormat="1" applyFont="1" applyFill="1" applyBorder="1" applyAlignment="1">
      <alignment horizontal="distributed" vertical="distributed"/>
      <protection/>
    </xf>
    <xf numFmtId="0" fontId="7" fillId="32" borderId="13" xfId="62" applyFont="1" applyFill="1" applyBorder="1" applyAlignment="1">
      <alignment horizontal="left"/>
      <protection/>
    </xf>
    <xf numFmtId="0" fontId="11" fillId="33" borderId="11" xfId="59" applyFont="1" applyFill="1" applyBorder="1" applyAlignment="1">
      <alignment horizontal="left" vertical="center"/>
      <protection/>
    </xf>
    <xf numFmtId="0" fontId="18" fillId="0" borderId="11" xfId="59" applyFont="1" applyBorder="1" applyAlignment="1">
      <alignment horizontal="left"/>
      <protection/>
    </xf>
    <xf numFmtId="0" fontId="18" fillId="0" borderId="13" xfId="59" applyFont="1" applyBorder="1" applyAlignment="1">
      <alignment horizontal="left"/>
      <protection/>
    </xf>
    <xf numFmtId="0" fontId="10" fillId="32" borderId="11" xfId="59" applyFont="1" applyFill="1" applyBorder="1" applyAlignment="1">
      <alignment horizontal="center" vertical="center"/>
      <protection/>
    </xf>
    <xf numFmtId="0" fontId="11" fillId="32" borderId="13" xfId="59" applyFont="1" applyFill="1" applyBorder="1" applyAlignment="1">
      <alignment horizontal="left"/>
      <protection/>
    </xf>
    <xf numFmtId="0" fontId="9" fillId="0" borderId="19" xfId="56" applyFont="1" applyBorder="1" applyAlignment="1">
      <alignment vertical="center"/>
      <protection/>
    </xf>
    <xf numFmtId="0" fontId="8" fillId="0" borderId="19" xfId="56" applyFont="1" applyBorder="1" applyAlignment="1">
      <alignment vertical="center"/>
      <protection/>
    </xf>
    <xf numFmtId="0" fontId="8" fillId="0" borderId="20" xfId="56" applyFont="1" applyBorder="1" applyAlignment="1">
      <alignment vertical="center"/>
      <protection/>
    </xf>
    <xf numFmtId="0" fontId="8" fillId="0" borderId="21" xfId="56" applyFont="1" applyBorder="1" applyAlignment="1">
      <alignment vertical="center"/>
      <protection/>
    </xf>
    <xf numFmtId="0" fontId="9" fillId="0" borderId="11" xfId="56" applyFont="1" applyBorder="1" applyAlignment="1">
      <alignment vertical="center"/>
      <protection/>
    </xf>
    <xf numFmtId="0" fontId="8" fillId="0" borderId="11" xfId="56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9" fillId="32" borderId="11" xfId="60" applyFont="1" applyFill="1" applyBorder="1">
      <alignment/>
      <protection/>
    </xf>
    <xf numFmtId="0" fontId="11" fillId="32" borderId="12" xfId="60" applyFont="1" applyFill="1" applyBorder="1" applyAlignment="1">
      <alignment horizontal="center" vertical="center" wrapText="1"/>
      <protection/>
    </xf>
    <xf numFmtId="0" fontId="11" fillId="32" borderId="17" xfId="60" applyFont="1" applyFill="1" applyBorder="1" applyAlignment="1">
      <alignment horizontal="right" vertical="center" wrapText="1"/>
      <protection/>
    </xf>
    <xf numFmtId="0" fontId="11" fillId="32" borderId="14" xfId="60" applyFont="1" applyFill="1" applyBorder="1" applyAlignment="1">
      <alignment horizontal="center" vertical="center"/>
      <protection/>
    </xf>
    <xf numFmtId="0" fontId="11" fillId="32" borderId="22" xfId="60" applyFont="1" applyFill="1" applyBorder="1" applyAlignment="1">
      <alignment horizontal="right" vertical="center"/>
      <protection/>
    </xf>
    <xf numFmtId="0" fontId="11" fillId="32" borderId="23" xfId="60" applyFont="1" applyFill="1" applyBorder="1" applyAlignment="1">
      <alignment horizontal="center" vertical="center"/>
      <protection/>
    </xf>
    <xf numFmtId="0" fontId="11" fillId="32" borderId="24" xfId="60" applyFont="1" applyFill="1" applyBorder="1" applyAlignment="1">
      <alignment horizontal="center" vertical="center"/>
      <protection/>
    </xf>
    <xf numFmtId="0" fontId="20" fillId="0" borderId="12" xfId="68" applyFont="1" applyBorder="1">
      <alignment/>
      <protection/>
    </xf>
    <xf numFmtId="0" fontId="7" fillId="0" borderId="11" xfId="68" applyNumberFormat="1" applyFont="1" applyBorder="1">
      <alignment/>
      <protection/>
    </xf>
    <xf numFmtId="0" fontId="20" fillId="0" borderId="11" xfId="68" applyFont="1" applyBorder="1">
      <alignment/>
      <protection/>
    </xf>
    <xf numFmtId="3" fontId="37" fillId="0" borderId="11" xfId="64" applyNumberFormat="1" applyFont="1" applyBorder="1">
      <alignment/>
      <protection/>
    </xf>
    <xf numFmtId="0" fontId="16" fillId="32" borderId="11" xfId="64" applyFont="1" applyFill="1" applyBorder="1">
      <alignment/>
      <protection/>
    </xf>
    <xf numFmtId="0" fontId="20" fillId="32" borderId="11" xfId="61" applyFont="1" applyFill="1" applyBorder="1">
      <alignment/>
      <protection/>
    </xf>
    <xf numFmtId="3" fontId="20" fillId="32" borderId="11" xfId="61" applyNumberFormat="1" applyFont="1" applyFill="1" applyBorder="1">
      <alignment/>
      <protection/>
    </xf>
    <xf numFmtId="0" fontId="31" fillId="0" borderId="11" xfId="0" applyFont="1" applyBorder="1" applyAlignment="1">
      <alignment/>
    </xf>
    <xf numFmtId="49" fontId="2" fillId="33" borderId="16" xfId="0" applyNumberFormat="1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vertical="center"/>
    </xf>
    <xf numFmtId="0" fontId="29" fillId="0" borderId="12" xfId="0" applyFont="1" applyFill="1" applyBorder="1" applyAlignment="1">
      <alignment horizontal="right" vertical="distributed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right" vertical="distributed"/>
    </xf>
    <xf numFmtId="0" fontId="1" fillId="32" borderId="11" xfId="0" applyFont="1" applyFill="1" applyBorder="1" applyAlignment="1">
      <alignment horizontal="left" vertical="center"/>
    </xf>
    <xf numFmtId="3" fontId="19" fillId="0" borderId="11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2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  <xf numFmtId="3" fontId="3" fillId="0" borderId="11" xfId="0" applyNumberFormat="1" applyFont="1" applyBorder="1" applyAlignment="1">
      <alignment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23" fillId="0" borderId="11" xfId="62" applyNumberFormat="1" applyFont="1" applyBorder="1" applyAlignment="1">
      <alignment horizontal="right"/>
      <protection/>
    </xf>
    <xf numFmtId="0" fontId="23" fillId="0" borderId="11" xfId="62" applyFont="1" applyBorder="1" applyAlignment="1">
      <alignment horizontal="left"/>
      <protection/>
    </xf>
    <xf numFmtId="3" fontId="19" fillId="0" borderId="11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16" fontId="21" fillId="0" borderId="11" xfId="62" applyNumberFormat="1" applyFont="1" applyBorder="1" applyAlignment="1">
      <alignment horizontal="left"/>
      <protection/>
    </xf>
    <xf numFmtId="0" fontId="18" fillId="0" borderId="11" xfId="62" applyFont="1" applyBorder="1" applyAlignment="1">
      <alignment horizontal="center" vertical="center" wrapText="1"/>
      <protection/>
    </xf>
    <xf numFmtId="3" fontId="10" fillId="0" borderId="11" xfId="62" applyNumberFormat="1" applyFont="1" applyBorder="1" applyAlignment="1">
      <alignment horizontal="right"/>
      <protection/>
    </xf>
    <xf numFmtId="0" fontId="10" fillId="0" borderId="11" xfId="62" applyFont="1" applyBorder="1" applyAlignment="1">
      <alignment horizontal="left"/>
      <protection/>
    </xf>
    <xf numFmtId="0" fontId="10" fillId="0" borderId="11" xfId="62" applyNumberFormat="1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16" fontId="10" fillId="0" borderId="11" xfId="62" applyNumberFormat="1" applyFont="1" applyBorder="1" applyAlignment="1">
      <alignment horizontal="left"/>
      <protection/>
    </xf>
    <xf numFmtId="0" fontId="11" fillId="0" borderId="11" xfId="62" applyNumberFormat="1" applyFont="1" applyBorder="1" applyAlignment="1">
      <alignment horizontal="left"/>
      <protection/>
    </xf>
    <xf numFmtId="0" fontId="14" fillId="0" borderId="25" xfId="65" applyFont="1" applyBorder="1" applyAlignment="1">
      <alignment horizontal="left"/>
      <protection/>
    </xf>
    <xf numFmtId="0" fontId="15" fillId="0" borderId="26" xfId="65" applyFont="1" applyBorder="1" applyAlignment="1">
      <alignment horizontal="center"/>
      <protection/>
    </xf>
    <xf numFmtId="0" fontId="15" fillId="0" borderId="14" xfId="65" applyFont="1" applyBorder="1" applyAlignment="1">
      <alignment horizontal="left"/>
      <protection/>
    </xf>
    <xf numFmtId="0" fontId="14" fillId="0" borderId="12" xfId="65" applyFont="1" applyBorder="1" applyAlignment="1">
      <alignment horizontal="center"/>
      <protection/>
    </xf>
    <xf numFmtId="2" fontId="10" fillId="0" borderId="11" xfId="62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38" fillId="32" borderId="11" xfId="0" applyFont="1" applyFill="1" applyBorder="1" applyAlignment="1">
      <alignment/>
    </xf>
    <xf numFmtId="0" fontId="31" fillId="32" borderId="11" xfId="0" applyFont="1" applyFill="1" applyBorder="1" applyAlignment="1">
      <alignment/>
    </xf>
    <xf numFmtId="0" fontId="8" fillId="0" borderId="11" xfId="56" applyFont="1" applyBorder="1" applyAlignment="1">
      <alignment vertical="center"/>
      <protection/>
    </xf>
    <xf numFmtId="0" fontId="10" fillId="33" borderId="0" xfId="0" applyFont="1" applyFill="1" applyAlignment="1">
      <alignment/>
    </xf>
    <xf numFmtId="49" fontId="10" fillId="0" borderId="11" xfId="62" applyNumberFormat="1" applyFont="1" applyBorder="1" applyAlignment="1">
      <alignment horizontal="center"/>
      <protection/>
    </xf>
    <xf numFmtId="3" fontId="5" fillId="0" borderId="11" xfId="68" applyNumberFormat="1" applyFont="1" applyBorder="1">
      <alignment/>
      <protection/>
    </xf>
    <xf numFmtId="3" fontId="9" fillId="0" borderId="11" xfId="57" applyNumberFormat="1" applyFont="1" applyBorder="1" applyAlignment="1">
      <alignment horizontal="right" vertical="distributed"/>
      <protection/>
    </xf>
    <xf numFmtId="9" fontId="8" fillId="0" borderId="11" xfId="57" applyNumberFormat="1" applyFont="1" applyBorder="1" applyAlignment="1">
      <alignment horizontal="center" vertical="distributed"/>
      <protection/>
    </xf>
    <xf numFmtId="0" fontId="38" fillId="32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2" fillId="32" borderId="16" xfId="0" applyNumberFormat="1" applyFont="1" applyFill="1" applyBorder="1" applyAlignment="1">
      <alignment horizontal="center" vertical="distributed"/>
    </xf>
    <xf numFmtId="0" fontId="0" fillId="32" borderId="0" xfId="0" applyFill="1" applyAlignment="1">
      <alignment/>
    </xf>
    <xf numFmtId="3" fontId="11" fillId="32" borderId="11" xfId="60" applyNumberFormat="1" applyFont="1" applyFill="1" applyBorder="1">
      <alignment/>
      <protection/>
    </xf>
    <xf numFmtId="0" fontId="11" fillId="32" borderId="11" xfId="67" applyFont="1" applyFill="1" applyBorder="1">
      <alignment/>
      <protection/>
    </xf>
    <xf numFmtId="3" fontId="11" fillId="32" borderId="11" xfId="56" applyNumberFormat="1" applyFont="1" applyFill="1" applyBorder="1" applyAlignment="1">
      <alignment vertical="center"/>
      <protection/>
    </xf>
    <xf numFmtId="166" fontId="1" fillId="32" borderId="0" xfId="0" applyNumberFormat="1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left" vertical="center"/>
    </xf>
    <xf numFmtId="3" fontId="30" fillId="32" borderId="11" xfId="0" applyNumberFormat="1" applyFont="1" applyFill="1" applyBorder="1" applyAlignment="1">
      <alignment horizontal="right" vertical="center"/>
    </xf>
    <xf numFmtId="0" fontId="9" fillId="0" borderId="0" xfId="60" applyFont="1" applyFill="1" applyBorder="1">
      <alignment/>
      <protection/>
    </xf>
    <xf numFmtId="0" fontId="1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5" fillId="0" borderId="0" xfId="63" applyFont="1">
      <alignment/>
      <protection/>
    </xf>
    <xf numFmtId="0" fontId="7" fillId="32" borderId="11" xfId="58" applyFont="1" applyFill="1" applyBorder="1" applyAlignment="1">
      <alignment horizontal="center" vertical="center"/>
      <protection/>
    </xf>
    <xf numFmtId="0" fontId="5" fillId="0" borderId="11" xfId="58" applyFont="1" applyBorder="1">
      <alignment/>
      <protection/>
    </xf>
    <xf numFmtId="0" fontId="5" fillId="0" borderId="0" xfId="58" applyFont="1">
      <alignment/>
      <protection/>
    </xf>
    <xf numFmtId="0" fontId="29" fillId="32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9" fillId="0" borderId="27" xfId="56" applyFont="1" applyBorder="1" applyAlignment="1">
      <alignment vertical="center"/>
      <protection/>
    </xf>
    <xf numFmtId="3" fontId="11" fillId="0" borderId="12" xfId="60" applyNumberFormat="1" applyFont="1" applyFill="1" applyBorder="1">
      <alignment/>
      <protection/>
    </xf>
    <xf numFmtId="0" fontId="8" fillId="0" borderId="19" xfId="56" applyFont="1" applyBorder="1" applyAlignment="1">
      <alignment vertical="center"/>
      <protection/>
    </xf>
    <xf numFmtId="49" fontId="2" fillId="0" borderId="12" xfId="0" applyNumberFormat="1" applyFont="1" applyBorder="1" applyAlignment="1">
      <alignment horizontal="center" vertical="distributed"/>
    </xf>
    <xf numFmtId="49" fontId="10" fillId="0" borderId="12" xfId="62" applyNumberFormat="1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left"/>
      <protection/>
    </xf>
    <xf numFmtId="49" fontId="2" fillId="32" borderId="11" xfId="0" applyNumberFormat="1" applyFont="1" applyFill="1" applyBorder="1" applyAlignment="1">
      <alignment horizontal="center" vertical="distributed"/>
    </xf>
    <xf numFmtId="3" fontId="1" fillId="33" borderId="0" xfId="0" applyNumberFormat="1" applyFont="1" applyFill="1" applyBorder="1" applyAlignment="1">
      <alignment horizontal="right" vertical="center"/>
    </xf>
    <xf numFmtId="166" fontId="1" fillId="33" borderId="0" xfId="0" applyNumberFormat="1" applyFont="1" applyFill="1" applyBorder="1" applyAlignment="1">
      <alignment vertical="center"/>
    </xf>
    <xf numFmtId="166" fontId="1" fillId="33" borderId="0" xfId="0" applyNumberFormat="1" applyFont="1" applyFill="1" applyBorder="1" applyAlignment="1">
      <alignment horizontal="right" vertical="center"/>
    </xf>
    <xf numFmtId="0" fontId="0" fillId="34" borderId="11" xfId="0" applyFill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2" fillId="14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1" fillId="14" borderId="11" xfId="0" applyNumberFormat="1" applyFont="1" applyFill="1" applyBorder="1" applyAlignment="1">
      <alignment horizontal="center" vertical="center"/>
    </xf>
    <xf numFmtId="0" fontId="31" fillId="14" borderId="11" xfId="0" applyFont="1" applyFill="1" applyBorder="1" applyAlignment="1">
      <alignment horizontal="center"/>
    </xf>
    <xf numFmtId="0" fontId="0" fillId="14" borderId="11" xfId="0" applyFill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32" borderId="17" xfId="0" applyNumberFormat="1" applyFont="1" applyFill="1" applyBorder="1" applyAlignment="1">
      <alignment horizontal="center" vertical="center"/>
    </xf>
    <xf numFmtId="3" fontId="1" fillId="32" borderId="11" xfId="7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49" fontId="2" fillId="14" borderId="16" xfId="0" applyNumberFormat="1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28" fillId="32" borderId="11" xfId="0" applyFont="1" applyFill="1" applyBorder="1" applyAlignment="1">
      <alignment horizontal="center" vertical="center"/>
    </xf>
    <xf numFmtId="3" fontId="28" fillId="32" borderId="11" xfId="0" applyNumberFormat="1" applyFont="1" applyFill="1" applyBorder="1" applyAlignment="1">
      <alignment horizontal="center" vertical="center"/>
    </xf>
    <xf numFmtId="3" fontId="10" fillId="0" borderId="11" xfId="62" applyNumberFormat="1" applyFont="1" applyBorder="1" applyAlignment="1">
      <alignment horizontal="right" vertical="center"/>
      <protection/>
    </xf>
    <xf numFmtId="3" fontId="11" fillId="32" borderId="11" xfId="62" applyNumberFormat="1" applyFont="1" applyFill="1" applyBorder="1" applyAlignment="1">
      <alignment horizontal="right" vertical="center"/>
      <protection/>
    </xf>
    <xf numFmtId="3" fontId="11" fillId="0" borderId="11" xfId="62" applyNumberFormat="1" applyFont="1" applyBorder="1" applyAlignment="1">
      <alignment horizontal="right" vertical="center"/>
      <protection/>
    </xf>
    <xf numFmtId="3" fontId="18" fillId="0" borderId="11" xfId="62" applyNumberFormat="1" applyFont="1" applyBorder="1" applyAlignment="1">
      <alignment horizontal="right" vertical="center"/>
      <protection/>
    </xf>
    <xf numFmtId="3" fontId="8" fillId="0" borderId="11" xfId="62" applyNumberFormat="1" applyBorder="1" applyAlignment="1">
      <alignment horizontal="right" vertical="center"/>
      <protection/>
    </xf>
    <xf numFmtId="3" fontId="10" fillId="0" borderId="12" xfId="62" applyNumberFormat="1" applyFont="1" applyBorder="1" applyAlignment="1">
      <alignment horizontal="right" vertical="center"/>
      <protection/>
    </xf>
    <xf numFmtId="3" fontId="11" fillId="32" borderId="12" xfId="62" applyNumberFormat="1" applyFont="1" applyFill="1" applyBorder="1" applyAlignment="1">
      <alignment horizontal="right" vertical="center"/>
      <protection/>
    </xf>
    <xf numFmtId="3" fontId="18" fillId="32" borderId="12" xfId="62" applyNumberFormat="1" applyFont="1" applyFill="1" applyBorder="1" applyAlignment="1">
      <alignment horizontal="right" vertical="center"/>
      <protection/>
    </xf>
    <xf numFmtId="3" fontId="10" fillId="0" borderId="0" xfId="62" applyNumberFormat="1" applyFont="1" applyAlignment="1">
      <alignment horizontal="right" vertical="center"/>
      <protection/>
    </xf>
    <xf numFmtId="3" fontId="11" fillId="33" borderId="12" xfId="59" applyNumberFormat="1" applyFont="1" applyFill="1" applyBorder="1" applyAlignment="1">
      <alignment horizontal="right" vertical="center" wrapText="1"/>
      <protection/>
    </xf>
    <xf numFmtId="3" fontId="11" fillId="0" borderId="11" xfId="59" applyNumberFormat="1" applyFont="1" applyBorder="1" applyAlignment="1">
      <alignment horizontal="right" vertical="center"/>
      <protection/>
    </xf>
    <xf numFmtId="3" fontId="11" fillId="32" borderId="11" xfId="59" applyNumberFormat="1" applyFont="1" applyFill="1" applyBorder="1" applyAlignment="1">
      <alignment horizontal="right" vertical="center"/>
      <protection/>
    </xf>
    <xf numFmtId="0" fontId="11" fillId="33" borderId="11" xfId="62" applyFont="1" applyFill="1" applyBorder="1" applyAlignment="1">
      <alignment vertical="center" wrapText="1"/>
      <protection/>
    </xf>
    <xf numFmtId="0" fontId="12" fillId="0" borderId="11" xfId="64" applyFont="1" applyBorder="1" applyAlignment="1">
      <alignment horizontal="center" vertical="distributed"/>
      <protection/>
    </xf>
    <xf numFmtId="0" fontId="12" fillId="0" borderId="11" xfId="64" applyFont="1" applyBorder="1" applyAlignment="1">
      <alignment horizontal="center"/>
      <protection/>
    </xf>
    <xf numFmtId="3" fontId="5" fillId="0" borderId="11" xfId="61" applyNumberFormat="1" applyFont="1" applyBorder="1" applyAlignment="1">
      <alignment horizontal="right"/>
      <protection/>
    </xf>
    <xf numFmtId="3" fontId="7" fillId="0" borderId="11" xfId="61" applyNumberFormat="1" applyFont="1" applyBorder="1" applyAlignment="1">
      <alignment horizontal="right"/>
      <protection/>
    </xf>
    <xf numFmtId="0" fontId="7" fillId="0" borderId="11" xfId="61" applyFont="1" applyBorder="1">
      <alignment/>
      <protection/>
    </xf>
    <xf numFmtId="0" fontId="10" fillId="0" borderId="11" xfId="61" applyFont="1" applyBorder="1">
      <alignment/>
      <protection/>
    </xf>
    <xf numFmtId="3" fontId="11" fillId="35" borderId="11" xfId="59" applyNumberFormat="1" applyFont="1" applyFill="1" applyBorder="1" applyAlignment="1">
      <alignment horizontal="right" vertical="center"/>
      <protection/>
    </xf>
    <xf numFmtId="0" fontId="5" fillId="0" borderId="11" xfId="61" applyBorder="1" applyAlignment="1">
      <alignment horizontal="center"/>
      <protection/>
    </xf>
    <xf numFmtId="0" fontId="16" fillId="0" borderId="11" xfId="64" applyFont="1" applyBorder="1" applyAlignment="1">
      <alignment horizontal="center"/>
      <protection/>
    </xf>
    <xf numFmtId="0" fontId="16" fillId="32" borderId="11" xfId="64" applyFont="1" applyFill="1" applyBorder="1" applyAlignment="1">
      <alignment horizontal="center"/>
      <protection/>
    </xf>
    <xf numFmtId="0" fontId="14" fillId="36" borderId="28" xfId="65" applyFont="1" applyFill="1" applyBorder="1" applyAlignment="1">
      <alignment horizontal="center"/>
      <protection/>
    </xf>
    <xf numFmtId="0" fontId="15" fillId="36" borderId="29" xfId="65" applyFont="1" applyFill="1" applyBorder="1" applyAlignment="1">
      <alignment horizontal="left"/>
      <protection/>
    </xf>
    <xf numFmtId="0" fontId="15" fillId="36" borderId="30" xfId="65" applyFont="1" applyFill="1" applyBorder="1" applyAlignment="1">
      <alignment horizontal="right"/>
      <protection/>
    </xf>
    <xf numFmtId="3" fontId="15" fillId="36" borderId="31" xfId="65" applyNumberFormat="1" applyFont="1" applyFill="1" applyBorder="1" applyAlignment="1">
      <alignment horizontal="right"/>
      <protection/>
    </xf>
    <xf numFmtId="0" fontId="14" fillId="36" borderId="32" xfId="65" applyFont="1" applyFill="1" applyBorder="1" applyAlignment="1">
      <alignment horizontal="center"/>
      <protection/>
    </xf>
    <xf numFmtId="0" fontId="9" fillId="0" borderId="33" xfId="56" applyFont="1" applyBorder="1" applyAlignment="1">
      <alignment vertical="center"/>
      <protection/>
    </xf>
    <xf numFmtId="3" fontId="11" fillId="0" borderId="33" xfId="60" applyNumberFormat="1" applyFont="1" applyFill="1" applyBorder="1">
      <alignment/>
      <protection/>
    </xf>
    <xf numFmtId="4" fontId="11" fillId="0" borderId="19" xfId="60" applyNumberFormat="1" applyFont="1" applyFill="1" applyBorder="1">
      <alignment/>
      <protection/>
    </xf>
    <xf numFmtId="3" fontId="11" fillId="0" borderId="19" xfId="60" applyNumberFormat="1" applyFont="1" applyFill="1" applyBorder="1">
      <alignment/>
      <protection/>
    </xf>
    <xf numFmtId="166" fontId="10" fillId="0" borderId="19" xfId="60" applyNumberFormat="1" applyFont="1" applyFill="1" applyBorder="1">
      <alignment/>
      <protection/>
    </xf>
    <xf numFmtId="3" fontId="10" fillId="0" borderId="19" xfId="60" applyNumberFormat="1" applyFont="1" applyFill="1" applyBorder="1">
      <alignment/>
      <protection/>
    </xf>
    <xf numFmtId="3" fontId="10" fillId="0" borderId="34" xfId="56" applyNumberFormat="1" applyFont="1" applyFill="1" applyBorder="1" applyAlignment="1">
      <alignment vertical="center"/>
      <protection/>
    </xf>
    <xf numFmtId="3" fontId="10" fillId="0" borderId="34" xfId="60" applyNumberFormat="1" applyFont="1" applyFill="1" applyBorder="1">
      <alignment/>
      <protection/>
    </xf>
    <xf numFmtId="0" fontId="9" fillId="36" borderId="19" xfId="56" applyFont="1" applyFill="1" applyBorder="1" applyAlignment="1">
      <alignment vertical="center"/>
      <protection/>
    </xf>
    <xf numFmtId="3" fontId="11" fillId="36" borderId="19" xfId="60" applyNumberFormat="1" applyFont="1" applyFill="1" applyBorder="1">
      <alignment/>
      <protection/>
    </xf>
    <xf numFmtId="0" fontId="9" fillId="36" borderId="11" xfId="56" applyFont="1" applyFill="1" applyBorder="1" applyAlignment="1">
      <alignment vertical="center"/>
      <protection/>
    </xf>
    <xf numFmtId="3" fontId="11" fillId="36" borderId="11" xfId="60" applyNumberFormat="1" applyFont="1" applyFill="1" applyBorder="1">
      <alignment/>
      <protection/>
    </xf>
    <xf numFmtId="4" fontId="10" fillId="0" borderId="10" xfId="60" applyNumberFormat="1" applyFont="1" applyFill="1" applyBorder="1">
      <alignment/>
      <protection/>
    </xf>
    <xf numFmtId="166" fontId="11" fillId="36" borderId="11" xfId="60" applyNumberFormat="1" applyFont="1" applyFill="1" applyBorder="1">
      <alignment/>
      <protection/>
    </xf>
    <xf numFmtId="0" fontId="11" fillId="36" borderId="11" xfId="67" applyFont="1" applyFill="1" applyBorder="1">
      <alignment/>
      <protection/>
    </xf>
    <xf numFmtId="3" fontId="11" fillId="36" borderId="11" xfId="56" applyNumberFormat="1" applyFont="1" applyFill="1" applyBorder="1" applyAlignment="1">
      <alignment vertical="center"/>
      <protection/>
    </xf>
    <xf numFmtId="0" fontId="38" fillId="32" borderId="11" xfId="0" applyFont="1" applyFill="1" applyBorder="1" applyAlignment="1">
      <alignment horizontal="center" wrapText="1"/>
    </xf>
    <xf numFmtId="166" fontId="1" fillId="34" borderId="11" xfId="0" applyNumberFormat="1" applyFont="1" applyFill="1" applyBorder="1" applyAlignment="1">
      <alignment horizontal="center" vertical="center"/>
    </xf>
    <xf numFmtId="3" fontId="10" fillId="35" borderId="11" xfId="62" applyNumberFormat="1" applyFont="1" applyFill="1" applyBorder="1" applyAlignment="1">
      <alignment horizontal="right"/>
      <protection/>
    </xf>
    <xf numFmtId="0" fontId="15" fillId="0" borderId="12" xfId="65" applyFont="1" applyBorder="1" applyAlignment="1">
      <alignment horizontal="center"/>
      <protection/>
    </xf>
    <xf numFmtId="0" fontId="30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3" fontId="1" fillId="37" borderId="11" xfId="0" applyNumberFormat="1" applyFont="1" applyFill="1" applyBorder="1" applyAlignment="1">
      <alignment vertical="center"/>
    </xf>
    <xf numFmtId="3" fontId="1" fillId="36" borderId="11" xfId="0" applyNumberFormat="1" applyFont="1" applyFill="1" applyBorder="1" applyAlignment="1">
      <alignment vertical="center"/>
    </xf>
    <xf numFmtId="0" fontId="19" fillId="36" borderId="13" xfId="0" applyFont="1" applyFill="1" applyBorder="1" applyAlignment="1">
      <alignment vertical="center"/>
    </xf>
    <xf numFmtId="0" fontId="1" fillId="36" borderId="13" xfId="0" applyFont="1" applyFill="1" applyBorder="1" applyAlignment="1">
      <alignment vertical="center"/>
    </xf>
    <xf numFmtId="3" fontId="1" fillId="36" borderId="11" xfId="0" applyNumberFormat="1" applyFont="1" applyFill="1" applyBorder="1" applyAlignment="1">
      <alignment/>
    </xf>
    <xf numFmtId="3" fontId="30" fillId="37" borderId="11" xfId="0" applyNumberFormat="1" applyFont="1" applyFill="1" applyBorder="1" applyAlignment="1">
      <alignment vertical="center"/>
    </xf>
    <xf numFmtId="0" fontId="18" fillId="37" borderId="11" xfId="62" applyFont="1" applyFill="1" applyBorder="1" applyAlignment="1">
      <alignment horizontal="left"/>
      <protection/>
    </xf>
    <xf numFmtId="3" fontId="18" fillId="37" borderId="11" xfId="62" applyNumberFormat="1" applyFont="1" applyFill="1" applyBorder="1" applyAlignment="1">
      <alignment horizontal="right"/>
      <protection/>
    </xf>
    <xf numFmtId="16" fontId="18" fillId="37" borderId="11" xfId="62" applyNumberFormat="1" applyFont="1" applyFill="1" applyBorder="1" applyAlignment="1">
      <alignment horizontal="left"/>
      <protection/>
    </xf>
    <xf numFmtId="0" fontId="11" fillId="37" borderId="11" xfId="62" applyFont="1" applyFill="1" applyBorder="1" applyAlignment="1">
      <alignment horizontal="left"/>
      <protection/>
    </xf>
    <xf numFmtId="3" fontId="11" fillId="37" borderId="11" xfId="62" applyNumberFormat="1" applyFont="1" applyFill="1" applyBorder="1" applyAlignment="1">
      <alignment horizontal="right"/>
      <protection/>
    </xf>
    <xf numFmtId="0" fontId="11" fillId="36" borderId="11" xfId="62" applyFont="1" applyFill="1" applyBorder="1" applyAlignment="1">
      <alignment horizontal="left"/>
      <protection/>
    </xf>
    <xf numFmtId="3" fontId="11" fillId="36" borderId="11" xfId="62" applyNumberFormat="1" applyFont="1" applyFill="1" applyBorder="1" applyAlignment="1">
      <alignment horizontal="right"/>
      <protection/>
    </xf>
    <xf numFmtId="49" fontId="11" fillId="37" borderId="11" xfId="62" applyNumberFormat="1" applyFont="1" applyFill="1" applyBorder="1" applyAlignment="1">
      <alignment horizontal="center"/>
      <protection/>
    </xf>
    <xf numFmtId="0" fontId="5" fillId="37" borderId="11" xfId="68" applyFont="1" applyFill="1" applyBorder="1">
      <alignment/>
      <protection/>
    </xf>
    <xf numFmtId="0" fontId="7" fillId="37" borderId="12" xfId="68" applyFont="1" applyFill="1" applyBorder="1">
      <alignment/>
      <protection/>
    </xf>
    <xf numFmtId="3" fontId="20" fillId="37" borderId="11" xfId="68" applyNumberFormat="1" applyFont="1" applyFill="1" applyBorder="1">
      <alignment/>
      <protection/>
    </xf>
    <xf numFmtId="0" fontId="35" fillId="37" borderId="12" xfId="68" applyFont="1" applyFill="1" applyBorder="1">
      <alignment/>
      <protection/>
    </xf>
    <xf numFmtId="0" fontId="7" fillId="37" borderId="12" xfId="68" applyFont="1" applyFill="1" applyBorder="1" applyAlignment="1">
      <alignment horizontal="right"/>
      <protection/>
    </xf>
    <xf numFmtId="0" fontId="7" fillId="37" borderId="12" xfId="68" applyFont="1" applyFill="1" applyBorder="1" applyAlignment="1">
      <alignment horizontal="center"/>
      <protection/>
    </xf>
    <xf numFmtId="0" fontId="7" fillId="37" borderId="11" xfId="68" applyFont="1" applyFill="1" applyBorder="1">
      <alignment/>
      <protection/>
    </xf>
    <xf numFmtId="3" fontId="7" fillId="37" borderId="11" xfId="68" applyNumberFormat="1" applyFont="1" applyFill="1" applyBorder="1">
      <alignment/>
      <protection/>
    </xf>
    <xf numFmtId="0" fontId="2" fillId="0" borderId="1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7" borderId="16" xfId="0" applyFont="1" applyFill="1" applyBorder="1" applyAlignment="1">
      <alignment horizontal="center" vertical="center"/>
    </xf>
    <xf numFmtId="3" fontId="1" fillId="37" borderId="11" xfId="0" applyNumberFormat="1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3" fontId="1" fillId="37" borderId="11" xfId="0" applyNumberFormat="1" applyFont="1" applyFill="1" applyBorder="1" applyAlignment="1">
      <alignment horizontal="center" vertical="center"/>
    </xf>
    <xf numFmtId="3" fontId="10" fillId="0" borderId="11" xfId="59" applyNumberFormat="1" applyFont="1" applyBorder="1" applyAlignment="1">
      <alignment horizontal="right" vertical="center"/>
      <protection/>
    </xf>
    <xf numFmtId="0" fontId="8" fillId="0" borderId="19" xfId="56" applyFont="1" applyBorder="1" applyAlignment="1">
      <alignment vertical="center" wrapText="1"/>
      <protection/>
    </xf>
    <xf numFmtId="0" fontId="8" fillId="0" borderId="34" xfId="56" applyFont="1" applyBorder="1" applyAlignment="1">
      <alignment vertical="center"/>
      <protection/>
    </xf>
    <xf numFmtId="0" fontId="12" fillId="0" borderId="11" xfId="64" applyFont="1" applyBorder="1" applyAlignment="1">
      <alignment horizontal="center" vertical="distributed"/>
      <protection/>
    </xf>
    <xf numFmtId="0" fontId="13" fillId="0" borderId="11" xfId="64" applyFont="1" applyFill="1" applyBorder="1" applyAlignment="1">
      <alignment horizontal="center" vertical="center"/>
      <protection/>
    </xf>
    <xf numFmtId="0" fontId="13" fillId="0" borderId="11" xfId="64" applyFont="1" applyFill="1" applyBorder="1" applyAlignment="1">
      <alignment horizontal="left" vertical="center"/>
      <protection/>
    </xf>
    <xf numFmtId="0" fontId="13" fillId="0" borderId="11" xfId="64" applyFont="1" applyFill="1" applyBorder="1" applyAlignment="1">
      <alignment horizontal="center" vertical="center"/>
      <protection/>
    </xf>
    <xf numFmtId="0" fontId="12" fillId="0" borderId="11" xfId="64" applyFont="1" applyFill="1" applyBorder="1" applyAlignment="1">
      <alignment horizontal="left" vertical="center"/>
      <protection/>
    </xf>
    <xf numFmtId="49" fontId="10" fillId="0" borderId="11" xfId="59" applyNumberFormat="1" applyFont="1" applyBorder="1" applyAlignment="1">
      <alignment horizontal="left"/>
      <protection/>
    </xf>
    <xf numFmtId="3" fontId="8" fillId="0" borderId="13" xfId="62" applyNumberFormat="1" applyBorder="1">
      <alignment/>
      <protection/>
    </xf>
    <xf numFmtId="3" fontId="8" fillId="0" borderId="11" xfId="62" applyNumberFormat="1" applyBorder="1">
      <alignment/>
      <protection/>
    </xf>
    <xf numFmtId="3" fontId="11" fillId="0" borderId="13" xfId="62" applyNumberFormat="1" applyFont="1" applyBorder="1">
      <alignment/>
      <protection/>
    </xf>
    <xf numFmtId="3" fontId="11" fillId="0" borderId="11" xfId="62" applyNumberFormat="1" applyFont="1" applyBorder="1">
      <alignment/>
      <protection/>
    </xf>
    <xf numFmtId="3" fontId="8" fillId="0" borderId="13" xfId="62" applyNumberFormat="1" applyBorder="1" applyAlignment="1">
      <alignment vertical="center"/>
      <protection/>
    </xf>
    <xf numFmtId="3" fontId="11" fillId="36" borderId="13" xfId="62" applyNumberFormat="1" applyFont="1" applyFill="1" applyBorder="1">
      <alignment/>
      <protection/>
    </xf>
    <xf numFmtId="3" fontId="11" fillId="36" borderId="11" xfId="62" applyNumberFormat="1" applyFont="1" applyFill="1" applyBorder="1">
      <alignment/>
      <protection/>
    </xf>
    <xf numFmtId="3" fontId="8" fillId="36" borderId="13" xfId="62" applyNumberFormat="1" applyFill="1" applyBorder="1">
      <alignment/>
      <protection/>
    </xf>
    <xf numFmtId="3" fontId="8" fillId="36" borderId="11" xfId="62" applyNumberFormat="1" applyFill="1" applyBorder="1">
      <alignment/>
      <protection/>
    </xf>
    <xf numFmtId="3" fontId="8" fillId="0" borderId="0" xfId="62" applyNumberFormat="1">
      <alignment/>
      <protection/>
    </xf>
    <xf numFmtId="3" fontId="10" fillId="0" borderId="13" xfId="62" applyNumberFormat="1" applyFont="1" applyBorder="1">
      <alignment/>
      <protection/>
    </xf>
    <xf numFmtId="3" fontId="10" fillId="0" borderId="11" xfId="62" applyNumberFormat="1" applyFont="1" applyBorder="1">
      <alignment/>
      <protection/>
    </xf>
    <xf numFmtId="0" fontId="0" fillId="32" borderId="17" xfId="0" applyFont="1" applyFill="1" applyBorder="1" applyAlignment="1">
      <alignment horizontal="center" vertical="center" wrapText="1"/>
    </xf>
    <xf numFmtId="0" fontId="11" fillId="32" borderId="22" xfId="60" applyFont="1" applyFill="1" applyBorder="1" applyAlignment="1">
      <alignment horizontal="right" vertical="center" wrapText="1"/>
      <protection/>
    </xf>
    <xf numFmtId="3" fontId="11" fillId="0" borderId="35" xfId="60" applyNumberFormat="1" applyFont="1" applyFill="1" applyBorder="1">
      <alignment/>
      <protection/>
    </xf>
    <xf numFmtId="3" fontId="11" fillId="0" borderId="36" xfId="60" applyNumberFormat="1" applyFont="1" applyFill="1" applyBorder="1">
      <alignment/>
      <protection/>
    </xf>
    <xf numFmtId="3" fontId="10" fillId="0" borderId="36" xfId="56" applyNumberFormat="1" applyFont="1" applyFill="1" applyBorder="1" applyAlignment="1">
      <alignment vertical="center"/>
      <protection/>
    </xf>
    <xf numFmtId="3" fontId="11" fillId="0" borderId="36" xfId="56" applyNumberFormat="1" applyFont="1" applyFill="1" applyBorder="1" applyAlignment="1">
      <alignment vertical="center"/>
      <protection/>
    </xf>
    <xf numFmtId="3" fontId="11" fillId="36" borderId="36" xfId="60" applyNumberFormat="1" applyFont="1" applyFill="1" applyBorder="1">
      <alignment/>
      <protection/>
    </xf>
    <xf numFmtId="3" fontId="10" fillId="0" borderId="36" xfId="60" applyNumberFormat="1" applyFont="1" applyFill="1" applyBorder="1">
      <alignment/>
      <protection/>
    </xf>
    <xf numFmtId="3" fontId="10" fillId="0" borderId="37" xfId="60" applyNumberFormat="1" applyFont="1" applyFill="1" applyBorder="1">
      <alignment/>
      <protection/>
    </xf>
    <xf numFmtId="3" fontId="11" fillId="36" borderId="13" xfId="60" applyNumberFormat="1" applyFont="1" applyFill="1" applyBorder="1">
      <alignment/>
      <protection/>
    </xf>
    <xf numFmtId="3" fontId="11" fillId="0" borderId="14" xfId="60" applyNumberFormat="1" applyFont="1" applyFill="1" applyBorder="1">
      <alignment/>
      <protection/>
    </xf>
    <xf numFmtId="3" fontId="10" fillId="0" borderId="13" xfId="60" applyNumberFormat="1" applyFont="1" applyFill="1" applyBorder="1">
      <alignment/>
      <protection/>
    </xf>
    <xf numFmtId="3" fontId="10" fillId="0" borderId="38" xfId="56" applyNumberFormat="1" applyFont="1" applyFill="1" applyBorder="1" applyAlignment="1">
      <alignment vertical="center"/>
      <protection/>
    </xf>
    <xf numFmtId="3" fontId="10" fillId="0" borderId="13" xfId="56" applyNumberFormat="1" applyFont="1" applyFill="1" applyBorder="1" applyAlignment="1">
      <alignment vertical="center"/>
      <protection/>
    </xf>
    <xf numFmtId="3" fontId="11" fillId="36" borderId="13" xfId="56" applyNumberFormat="1" applyFont="1" applyFill="1" applyBorder="1" applyAlignment="1">
      <alignment vertical="center"/>
      <protection/>
    </xf>
    <xf numFmtId="3" fontId="11" fillId="0" borderId="13" xfId="56" applyNumberFormat="1" applyFont="1" applyFill="1" applyBorder="1" applyAlignment="1">
      <alignment vertical="center"/>
      <protection/>
    </xf>
    <xf numFmtId="3" fontId="11" fillId="32" borderId="13" xfId="56" applyNumberFormat="1" applyFont="1" applyFill="1" applyBorder="1" applyAlignment="1">
      <alignment vertical="center"/>
      <protection/>
    </xf>
    <xf numFmtId="0" fontId="10" fillId="0" borderId="11" xfId="0" applyFont="1" applyBorder="1" applyAlignment="1">
      <alignment/>
    </xf>
    <xf numFmtId="0" fontId="10" fillId="36" borderId="11" xfId="0" applyFont="1" applyFill="1" applyBorder="1" applyAlignment="1">
      <alignment wrapText="1"/>
    </xf>
    <xf numFmtId="0" fontId="10" fillId="36" borderId="11" xfId="0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36" borderId="11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8" fillId="0" borderId="11" xfId="62" applyBorder="1">
      <alignment/>
      <protection/>
    </xf>
    <xf numFmtId="0" fontId="0" fillId="32" borderId="14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/>
    </xf>
    <xf numFmtId="3" fontId="11" fillId="37" borderId="11" xfId="62" applyNumberFormat="1" applyFont="1" applyFill="1" applyBorder="1">
      <alignment/>
      <protection/>
    </xf>
    <xf numFmtId="3" fontId="10" fillId="36" borderId="11" xfId="62" applyNumberFormat="1" applyFont="1" applyFill="1" applyBorder="1">
      <alignment/>
      <protection/>
    </xf>
    <xf numFmtId="3" fontId="2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36" borderId="11" xfId="0" applyNumberFormat="1" applyFont="1" applyFill="1" applyBorder="1" applyAlignment="1">
      <alignment horizontal="center" vertical="center"/>
    </xf>
    <xf numFmtId="3" fontId="2" fillId="38" borderId="11" xfId="0" applyNumberFormat="1" applyFont="1" applyFill="1" applyBorder="1" applyAlignment="1">
      <alignment horizontal="center" vertical="center"/>
    </xf>
    <xf numFmtId="3" fontId="1" fillId="39" borderId="11" xfId="0" applyNumberFormat="1" applyFont="1" applyFill="1" applyBorder="1" applyAlignment="1">
      <alignment horizontal="center" vertical="center"/>
    </xf>
    <xf numFmtId="0" fontId="5" fillId="37" borderId="11" xfId="68" applyFill="1" applyBorder="1">
      <alignment/>
      <protection/>
    </xf>
    <xf numFmtId="0" fontId="8" fillId="0" borderId="11" xfId="64" applyBorder="1">
      <alignment/>
      <protection/>
    </xf>
    <xf numFmtId="0" fontId="5" fillId="0" borderId="11" xfId="64" applyFont="1" applyBorder="1">
      <alignment/>
      <protection/>
    </xf>
    <xf numFmtId="0" fontId="7" fillId="0" borderId="11" xfId="64" applyFont="1" applyBorder="1">
      <alignment/>
      <protection/>
    </xf>
    <xf numFmtId="3" fontId="5" fillId="0" borderId="11" xfId="64" applyNumberFormat="1" applyFont="1" applyBorder="1">
      <alignment/>
      <protection/>
    </xf>
    <xf numFmtId="3" fontId="5" fillId="0" borderId="11" xfId="61" applyNumberFormat="1" applyFont="1" applyBorder="1">
      <alignment/>
      <protection/>
    </xf>
    <xf numFmtId="0" fontId="14" fillId="0" borderId="11" xfId="64" applyFont="1" applyBorder="1">
      <alignment/>
      <protection/>
    </xf>
    <xf numFmtId="0" fontId="15" fillId="0" borderId="11" xfId="64" applyFont="1" applyBorder="1">
      <alignment/>
      <protection/>
    </xf>
    <xf numFmtId="0" fontId="7" fillId="36" borderId="11" xfId="64" applyFont="1" applyFill="1" applyBorder="1">
      <alignment/>
      <protection/>
    </xf>
    <xf numFmtId="3" fontId="15" fillId="36" borderId="31" xfId="65" applyNumberFormat="1" applyFont="1" applyFill="1" applyBorder="1" applyAlignment="1">
      <alignment horizontal="center"/>
      <protection/>
    </xf>
    <xf numFmtId="3" fontId="8" fillId="0" borderId="11" xfId="58" applyNumberFormat="1" applyFont="1" applyBorder="1">
      <alignment/>
      <protection/>
    </xf>
    <xf numFmtId="3" fontId="9" fillId="0" borderId="11" xfId="58" applyNumberFormat="1" applyFont="1" applyBorder="1">
      <alignment/>
      <protection/>
    </xf>
    <xf numFmtId="0" fontId="12" fillId="0" borderId="11" xfId="64" applyFont="1" applyBorder="1" applyAlignment="1">
      <alignment horizontal="left" vertical="distributed"/>
      <protection/>
    </xf>
    <xf numFmtId="0" fontId="8" fillId="0" borderId="11" xfId="61" applyFont="1" applyBorder="1" applyAlignment="1">
      <alignment vertical="distributed"/>
      <protection/>
    </xf>
    <xf numFmtId="0" fontId="13" fillId="32" borderId="11" xfId="64" applyFont="1" applyFill="1" applyBorder="1" applyAlignment="1">
      <alignment horizontal="left" vertical="distributed"/>
      <protection/>
    </xf>
    <xf numFmtId="3" fontId="7" fillId="36" borderId="11" xfId="64" applyNumberFormat="1" applyFont="1" applyFill="1" applyBorder="1">
      <alignment/>
      <protection/>
    </xf>
    <xf numFmtId="0" fontId="8" fillId="36" borderId="11" xfId="64" applyFill="1" applyBorder="1">
      <alignment/>
      <protection/>
    </xf>
    <xf numFmtId="3" fontId="15" fillId="0" borderId="14" xfId="65" applyNumberFormat="1" applyFont="1" applyBorder="1" applyAlignment="1">
      <alignment horizontal="right"/>
      <protection/>
    </xf>
    <xf numFmtId="3" fontId="8" fillId="0" borderId="22" xfId="62" applyNumberFormat="1" applyBorder="1" applyAlignment="1">
      <alignment horizontal="right"/>
      <protection/>
    </xf>
    <xf numFmtId="1" fontId="2" fillId="0" borderId="11" xfId="0" applyNumberFormat="1" applyFont="1" applyBorder="1" applyAlignment="1">
      <alignment/>
    </xf>
    <xf numFmtId="3" fontId="1" fillId="36" borderId="11" xfId="70" applyNumberFormat="1" applyFont="1" applyFill="1" applyBorder="1" applyAlignment="1">
      <alignment horizontal="center" vertical="center"/>
    </xf>
    <xf numFmtId="1" fontId="2" fillId="36" borderId="11" xfId="0" applyNumberFormat="1" applyFont="1" applyFill="1" applyBorder="1" applyAlignment="1">
      <alignment/>
    </xf>
    <xf numFmtId="1" fontId="2" fillId="37" borderId="11" xfId="0" applyNumberFormat="1" applyFont="1" applyFill="1" applyBorder="1" applyAlignment="1">
      <alignment/>
    </xf>
    <xf numFmtId="0" fontId="13" fillId="37" borderId="13" xfId="64" applyFont="1" applyFill="1" applyBorder="1" applyAlignment="1">
      <alignment horizontal="center" vertical="center"/>
      <protection/>
    </xf>
    <xf numFmtId="0" fontId="13" fillId="37" borderId="11" xfId="64" applyFont="1" applyFill="1" applyBorder="1" applyAlignment="1">
      <alignment horizontal="left" vertical="center"/>
      <protection/>
    </xf>
    <xf numFmtId="0" fontId="12" fillId="37" borderId="11" xfId="64" applyFont="1" applyFill="1" applyBorder="1" applyAlignment="1">
      <alignment horizontal="center" vertical="distributed"/>
      <protection/>
    </xf>
    <xf numFmtId="0" fontId="9" fillId="37" borderId="11" xfId="61" applyFont="1" applyFill="1" applyBorder="1" applyAlignment="1">
      <alignment vertical="distributed"/>
      <protection/>
    </xf>
    <xf numFmtId="3" fontId="7" fillId="37" borderId="11" xfId="61" applyNumberFormat="1" applyFont="1" applyFill="1" applyBorder="1">
      <alignment/>
      <protection/>
    </xf>
    <xf numFmtId="0" fontId="8" fillId="37" borderId="11" xfId="64" applyFill="1" applyBorder="1">
      <alignment/>
      <protection/>
    </xf>
    <xf numFmtId="0" fontId="17" fillId="37" borderId="11" xfId="64" applyFont="1" applyFill="1" applyBorder="1" applyAlignment="1">
      <alignment horizontal="right" vertical="center"/>
      <protection/>
    </xf>
    <xf numFmtId="0" fontId="12" fillId="37" borderId="11" xfId="64" applyFont="1" applyFill="1" applyBorder="1" applyAlignment="1">
      <alignment horizontal="center" vertical="distributed"/>
      <protection/>
    </xf>
    <xf numFmtId="3" fontId="15" fillId="37" borderId="11" xfId="64" applyNumberFormat="1" applyFont="1" applyFill="1" applyBorder="1">
      <alignment/>
      <protection/>
    </xf>
    <xf numFmtId="3" fontId="7" fillId="37" borderId="11" xfId="64" applyNumberFormat="1" applyFont="1" applyFill="1" applyBorder="1">
      <alignment/>
      <protection/>
    </xf>
    <xf numFmtId="0" fontId="12" fillId="37" borderId="11" xfId="64" applyFont="1" applyFill="1" applyBorder="1" applyAlignment="1">
      <alignment horizontal="center"/>
      <protection/>
    </xf>
    <xf numFmtId="0" fontId="9" fillId="36" borderId="11" xfId="61" applyFont="1" applyFill="1" applyBorder="1" applyAlignment="1">
      <alignment vertical="distributed"/>
      <protection/>
    </xf>
    <xf numFmtId="3" fontId="8" fillId="0" borderId="11" xfId="62" applyNumberFormat="1" applyBorder="1" applyAlignment="1">
      <alignment vertical="center"/>
      <protection/>
    </xf>
    <xf numFmtId="3" fontId="11" fillId="36" borderId="13" xfId="62" applyNumberFormat="1" applyFont="1" applyFill="1" applyBorder="1" applyAlignment="1">
      <alignment vertical="center"/>
      <protection/>
    </xf>
    <xf numFmtId="3" fontId="11" fillId="36" borderId="11" xfId="62" applyNumberFormat="1" applyFont="1" applyFill="1" applyBorder="1" applyAlignment="1">
      <alignment vertical="center"/>
      <protection/>
    </xf>
    <xf numFmtId="3" fontId="10" fillId="0" borderId="13" xfId="62" applyNumberFormat="1" applyFont="1" applyBorder="1" applyAlignment="1">
      <alignment vertical="center"/>
      <protection/>
    </xf>
    <xf numFmtId="3" fontId="10" fillId="0" borderId="11" xfId="62" applyNumberFormat="1" applyFont="1" applyBorder="1" applyAlignment="1">
      <alignment vertical="center"/>
      <protection/>
    </xf>
    <xf numFmtId="3" fontId="11" fillId="0" borderId="13" xfId="62" applyNumberFormat="1" applyFont="1" applyBorder="1" applyAlignment="1">
      <alignment vertical="center"/>
      <protection/>
    </xf>
    <xf numFmtId="3" fontId="11" fillId="0" borderId="11" xfId="62" applyNumberFormat="1" applyFont="1" applyBorder="1" applyAlignment="1">
      <alignment vertical="center"/>
      <protection/>
    </xf>
    <xf numFmtId="3" fontId="10" fillId="35" borderId="11" xfId="62" applyNumberFormat="1" applyFont="1" applyFill="1" applyBorder="1">
      <alignment/>
      <protection/>
    </xf>
    <xf numFmtId="0" fontId="11" fillId="36" borderId="11" xfId="62" applyFont="1" applyFill="1" applyBorder="1" applyAlignment="1">
      <alignment horizontal="center" vertical="center" wrapText="1"/>
      <protection/>
    </xf>
    <xf numFmtId="3" fontId="11" fillId="36" borderId="12" xfId="62" applyNumberFormat="1" applyFont="1" applyFill="1" applyBorder="1" applyAlignment="1">
      <alignment horizontal="center" vertical="center" wrapText="1"/>
      <protection/>
    </xf>
    <xf numFmtId="3" fontId="11" fillId="36" borderId="11" xfId="62" applyNumberFormat="1" applyFont="1" applyFill="1" applyBorder="1" applyAlignment="1">
      <alignment horizontal="center" vertical="center" wrapText="1"/>
      <protection/>
    </xf>
    <xf numFmtId="3" fontId="7" fillId="36" borderId="13" xfId="62" applyNumberFormat="1" applyFont="1" applyFill="1" applyBorder="1" applyAlignment="1">
      <alignment horizontal="center" vertical="center"/>
      <protection/>
    </xf>
    <xf numFmtId="0" fontId="11" fillId="32" borderId="11" xfId="62" applyFont="1" applyFill="1" applyBorder="1" applyAlignment="1">
      <alignment horizontal="center" vertical="center" wrapText="1"/>
      <protection/>
    </xf>
    <xf numFmtId="0" fontId="11" fillId="32" borderId="11" xfId="62" applyFont="1" applyFill="1" applyBorder="1" applyAlignment="1">
      <alignment horizontal="center" vertical="center"/>
      <protection/>
    </xf>
    <xf numFmtId="0" fontId="11" fillId="32" borderId="10" xfId="62" applyFont="1" applyFill="1" applyBorder="1" applyAlignment="1">
      <alignment horizontal="center" vertical="center" wrapText="1"/>
      <protection/>
    </xf>
    <xf numFmtId="0" fontId="11" fillId="32" borderId="12" xfId="62" applyFont="1" applyFill="1" applyBorder="1" applyAlignment="1">
      <alignment horizontal="center" vertical="center" wrapText="1"/>
      <protection/>
    </xf>
    <xf numFmtId="3" fontId="7" fillId="32" borderId="10" xfId="59" applyNumberFormat="1" applyFont="1" applyFill="1" applyBorder="1" applyAlignment="1">
      <alignment horizontal="right" vertical="center" wrapText="1"/>
      <protection/>
    </xf>
    <xf numFmtId="3" fontId="7" fillId="32" borderId="12" xfId="59" applyNumberFormat="1" applyFont="1" applyFill="1" applyBorder="1" applyAlignment="1">
      <alignment horizontal="right" vertical="center" wrapText="1"/>
      <protection/>
    </xf>
    <xf numFmtId="0" fontId="7" fillId="32" borderId="11" xfId="59" applyFont="1" applyFill="1" applyBorder="1" applyAlignment="1">
      <alignment horizontal="center" vertical="center" wrapText="1"/>
      <protection/>
    </xf>
    <xf numFmtId="0" fontId="7" fillId="32" borderId="11" xfId="59" applyFont="1" applyFill="1" applyBorder="1" applyAlignment="1">
      <alignment horizontal="center" vertical="center"/>
      <protection/>
    </xf>
    <xf numFmtId="0" fontId="11" fillId="32" borderId="10" xfId="60" applyFont="1" applyFill="1" applyBorder="1" applyAlignment="1">
      <alignment horizontal="center" vertical="center"/>
      <protection/>
    </xf>
    <xf numFmtId="0" fontId="11" fillId="32" borderId="12" xfId="60" applyFont="1" applyFill="1" applyBorder="1" applyAlignment="1">
      <alignment horizontal="center" vertical="center"/>
      <protection/>
    </xf>
    <xf numFmtId="0" fontId="11" fillId="32" borderId="13" xfId="60" applyFont="1" applyFill="1" applyBorder="1" applyAlignment="1">
      <alignment horizontal="center" vertical="center"/>
      <protection/>
    </xf>
    <xf numFmtId="0" fontId="11" fillId="32" borderId="39" xfId="60" applyFont="1" applyFill="1" applyBorder="1" applyAlignment="1">
      <alignment horizontal="center" vertical="center"/>
      <protection/>
    </xf>
    <xf numFmtId="0" fontId="11" fillId="32" borderId="16" xfId="60" applyFont="1" applyFill="1" applyBorder="1" applyAlignment="1">
      <alignment horizontal="center" vertical="center"/>
      <protection/>
    </xf>
    <xf numFmtId="0" fontId="10" fillId="36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" fillId="37" borderId="13" xfId="0" applyFont="1" applyFill="1" applyBorder="1" applyAlignment="1">
      <alignment horizontal="left" vertical="center"/>
    </xf>
    <xf numFmtId="0" fontId="3" fillId="37" borderId="16" xfId="0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40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9" fillId="32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4" fillId="0" borderId="39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1" fillId="32" borderId="41" xfId="62" applyFont="1" applyFill="1" applyBorder="1" applyAlignment="1">
      <alignment horizontal="center" vertical="center" wrapText="1"/>
      <protection/>
    </xf>
    <xf numFmtId="0" fontId="11" fillId="32" borderId="14" xfId="62" applyFont="1" applyFill="1" applyBorder="1" applyAlignment="1">
      <alignment horizontal="center" vertical="center" wrapText="1"/>
      <protection/>
    </xf>
    <xf numFmtId="0" fontId="0" fillId="32" borderId="13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0" fontId="0" fillId="32" borderId="41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40" xfId="0" applyFont="1" applyFill="1" applyBorder="1" applyAlignment="1">
      <alignment horizontal="center" vertical="center" wrapText="1"/>
    </xf>
    <xf numFmtId="0" fontId="0" fillId="32" borderId="41" xfId="0" applyFont="1" applyFill="1" applyBorder="1" applyAlignment="1">
      <alignment horizontal="center" vertical="distributed"/>
    </xf>
    <xf numFmtId="0" fontId="0" fillId="32" borderId="0" xfId="0" applyFont="1" applyFill="1" applyBorder="1" applyAlignment="1">
      <alignment horizontal="center" vertical="distributed"/>
    </xf>
    <xf numFmtId="0" fontId="0" fillId="32" borderId="14" xfId="0" applyFont="1" applyFill="1" applyBorder="1" applyAlignment="1">
      <alignment horizontal="center" vertical="distributed"/>
    </xf>
    <xf numFmtId="0" fontId="0" fillId="32" borderId="22" xfId="0" applyFont="1" applyFill="1" applyBorder="1" applyAlignment="1">
      <alignment horizontal="center" vertical="distributed"/>
    </xf>
    <xf numFmtId="0" fontId="0" fillId="32" borderId="13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39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30" fillId="0" borderId="39" xfId="0" applyFont="1" applyBorder="1" applyAlignment="1">
      <alignment horizontal="left" vertical="center"/>
    </xf>
    <xf numFmtId="0" fontId="29" fillId="32" borderId="10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/>
    </xf>
    <xf numFmtId="0" fontId="29" fillId="32" borderId="12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distributed"/>
    </xf>
    <xf numFmtId="0" fontId="3" fillId="32" borderId="17" xfId="0" applyFont="1" applyFill="1" applyBorder="1" applyAlignment="1">
      <alignment horizontal="center" vertical="distributed"/>
    </xf>
    <xf numFmtId="0" fontId="3" fillId="32" borderId="13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distributed"/>
    </xf>
    <xf numFmtId="0" fontId="3" fillId="32" borderId="16" xfId="0" applyFont="1" applyFill="1" applyBorder="1" applyAlignment="1">
      <alignment horizontal="center" vertical="distributed"/>
    </xf>
    <xf numFmtId="0" fontId="3" fillId="32" borderId="23" xfId="0" applyFont="1" applyFill="1" applyBorder="1" applyAlignment="1">
      <alignment horizontal="center" vertical="center" wrapText="1"/>
    </xf>
    <xf numFmtId="0" fontId="7" fillId="33" borderId="10" xfId="68" applyFont="1" applyFill="1" applyBorder="1" applyAlignment="1">
      <alignment horizontal="center" vertical="center" wrapText="1"/>
      <protection/>
    </xf>
    <xf numFmtId="0" fontId="7" fillId="33" borderId="12" xfId="68" applyFont="1" applyFill="1" applyBorder="1" applyAlignment="1">
      <alignment horizontal="center" vertical="center" wrapText="1"/>
      <protection/>
    </xf>
    <xf numFmtId="0" fontId="5" fillId="0" borderId="11" xfId="68" applyBorder="1" applyAlignment="1">
      <alignment horizontal="center" wrapText="1"/>
      <protection/>
    </xf>
    <xf numFmtId="0" fontId="13" fillId="0" borderId="13" xfId="64" applyFont="1" applyFill="1" applyBorder="1" applyAlignment="1">
      <alignment horizontal="center" vertical="center"/>
      <protection/>
    </xf>
    <xf numFmtId="0" fontId="13" fillId="0" borderId="39" xfId="64" applyFont="1" applyFill="1" applyBorder="1" applyAlignment="1">
      <alignment horizontal="center" vertical="center"/>
      <protection/>
    </xf>
    <xf numFmtId="0" fontId="13" fillId="0" borderId="16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>
      <alignment horizontal="center" vertical="center" wrapText="1"/>
      <protection/>
    </xf>
    <xf numFmtId="0" fontId="13" fillId="32" borderId="10" xfId="64" applyFont="1" applyFill="1" applyBorder="1" applyAlignment="1">
      <alignment horizontal="center" vertical="center" wrapText="1"/>
      <protection/>
    </xf>
    <xf numFmtId="0" fontId="13" fillId="32" borderId="18" xfId="64" applyFont="1" applyFill="1" applyBorder="1" applyAlignment="1">
      <alignment horizontal="center" vertical="center" wrapText="1"/>
      <protection/>
    </xf>
    <xf numFmtId="0" fontId="13" fillId="32" borderId="12" xfId="64" applyFont="1" applyFill="1" applyBorder="1" applyAlignment="1">
      <alignment horizontal="center" vertical="center" wrapText="1"/>
      <protection/>
    </xf>
    <xf numFmtId="0" fontId="13" fillId="32" borderId="10" xfId="64" applyFont="1" applyFill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right"/>
      <protection/>
    </xf>
    <xf numFmtId="0" fontId="7" fillId="32" borderId="10" xfId="63" applyFont="1" applyFill="1" applyBorder="1" applyAlignment="1">
      <alignment horizontal="center" vertical="center" wrapText="1"/>
      <protection/>
    </xf>
    <xf numFmtId="0" fontId="7" fillId="32" borderId="18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0" fontId="7" fillId="32" borderId="40" xfId="63" applyFont="1" applyFill="1" applyBorder="1" applyAlignment="1">
      <alignment horizontal="center" vertical="center" wrapText="1"/>
      <protection/>
    </xf>
    <xf numFmtId="0" fontId="7" fillId="32" borderId="13" xfId="63" applyFont="1" applyFill="1" applyBorder="1" applyAlignment="1">
      <alignment horizontal="center" vertical="center" wrapText="1"/>
      <protection/>
    </xf>
    <xf numFmtId="0" fontId="7" fillId="32" borderId="39" xfId="63" applyFont="1" applyFill="1" applyBorder="1" applyAlignment="1">
      <alignment horizontal="center" vertical="center" wrapText="1"/>
      <protection/>
    </xf>
    <xf numFmtId="0" fontId="7" fillId="32" borderId="16" xfId="63" applyFont="1" applyFill="1" applyBorder="1" applyAlignment="1">
      <alignment horizontal="center" vertical="center" wrapText="1"/>
      <protection/>
    </xf>
    <xf numFmtId="0" fontId="15" fillId="0" borderId="42" xfId="65" applyFont="1" applyFill="1" applyBorder="1" applyAlignment="1">
      <alignment horizontal="center" vertical="center" wrapText="1"/>
      <protection/>
    </xf>
    <xf numFmtId="0" fontId="15" fillId="33" borderId="42" xfId="65" applyFont="1" applyFill="1" applyBorder="1" applyAlignment="1">
      <alignment horizontal="center" vertical="center" wrapText="1"/>
      <protection/>
    </xf>
    <xf numFmtId="0" fontId="15" fillId="33" borderId="43" xfId="65" applyFont="1" applyFill="1" applyBorder="1" applyAlignment="1">
      <alignment horizontal="center" vertical="center" wrapText="1"/>
      <protection/>
    </xf>
    <xf numFmtId="0" fontId="15" fillId="33" borderId="44" xfId="65" applyFont="1" applyFill="1" applyBorder="1" applyAlignment="1">
      <alignment horizontal="center" vertical="center" wrapText="1"/>
      <protection/>
    </xf>
    <xf numFmtId="0" fontId="15" fillId="33" borderId="45" xfId="65" applyFont="1" applyFill="1" applyBorder="1" applyAlignment="1">
      <alignment horizontal="center" vertical="center" wrapText="1"/>
      <protection/>
    </xf>
    <xf numFmtId="0" fontId="5" fillId="0" borderId="11" xfId="66" applyFont="1" applyBorder="1" applyAlignment="1">
      <alignment horizontal="left"/>
      <protection/>
    </xf>
    <xf numFmtId="0" fontId="9" fillId="32" borderId="40" xfId="66" applyFont="1" applyFill="1" applyBorder="1" applyAlignment="1">
      <alignment horizontal="center" vertical="center" wrapText="1"/>
      <protection/>
    </xf>
    <xf numFmtId="0" fontId="9" fillId="32" borderId="24" xfId="66" applyFont="1" applyFill="1" applyBorder="1" applyAlignment="1">
      <alignment horizontal="center" vertical="center" wrapText="1"/>
      <protection/>
    </xf>
    <xf numFmtId="0" fontId="9" fillId="32" borderId="14" xfId="66" applyFont="1" applyFill="1" applyBorder="1" applyAlignment="1">
      <alignment horizontal="center" vertical="center" wrapText="1"/>
      <protection/>
    </xf>
    <xf numFmtId="0" fontId="9" fillId="32" borderId="17" xfId="66" applyFont="1" applyFill="1" applyBorder="1" applyAlignment="1">
      <alignment horizontal="center" vertical="center" wrapText="1"/>
      <protection/>
    </xf>
    <xf numFmtId="0" fontId="7" fillId="0" borderId="13" xfId="66" applyFont="1" applyBorder="1" applyAlignment="1">
      <alignment horizontal="left"/>
      <protection/>
    </xf>
    <xf numFmtId="0" fontId="7" fillId="0" borderId="39" xfId="66" applyFont="1" applyBorder="1" applyAlignment="1">
      <alignment horizontal="left"/>
      <protection/>
    </xf>
    <xf numFmtId="0" fontId="7" fillId="0" borderId="16" xfId="66" applyFont="1" applyBorder="1" applyAlignment="1">
      <alignment horizontal="left"/>
      <protection/>
    </xf>
    <xf numFmtId="0" fontId="9" fillId="32" borderId="10" xfId="66" applyFont="1" applyFill="1" applyBorder="1" applyAlignment="1">
      <alignment horizontal="center" vertical="center" wrapText="1"/>
      <protection/>
    </xf>
    <xf numFmtId="0" fontId="9" fillId="32" borderId="18" xfId="66" applyFont="1" applyFill="1" applyBorder="1" applyAlignment="1">
      <alignment horizontal="center" vertical="center" wrapText="1"/>
      <protection/>
    </xf>
    <xf numFmtId="0" fontId="9" fillId="32" borderId="12" xfId="66" applyFont="1" applyFill="1" applyBorder="1" applyAlignment="1">
      <alignment horizontal="center" vertical="center" wrapText="1"/>
      <protection/>
    </xf>
    <xf numFmtId="0" fontId="9" fillId="32" borderId="10" xfId="66" applyFont="1" applyFill="1" applyBorder="1" applyAlignment="1">
      <alignment horizontal="center" vertical="distributed"/>
      <protection/>
    </xf>
    <xf numFmtId="0" fontId="9" fillId="32" borderId="18" xfId="66" applyFont="1" applyFill="1" applyBorder="1" applyAlignment="1">
      <alignment horizontal="center" vertical="distributed"/>
      <protection/>
    </xf>
    <xf numFmtId="0" fontId="9" fillId="32" borderId="12" xfId="66" applyFont="1" applyFill="1" applyBorder="1" applyAlignment="1">
      <alignment horizontal="center" vertical="distributed"/>
      <protection/>
    </xf>
    <xf numFmtId="0" fontId="11" fillId="32" borderId="40" xfId="66" applyFont="1" applyFill="1" applyBorder="1" applyAlignment="1">
      <alignment horizontal="distributed" vertical="distributed"/>
      <protection/>
    </xf>
    <xf numFmtId="0" fontId="6" fillId="32" borderId="23" xfId="66" applyFont="1" applyFill="1" applyBorder="1" applyAlignment="1">
      <alignment horizontal="distributed" vertical="distributed"/>
      <protection/>
    </xf>
    <xf numFmtId="0" fontId="6" fillId="32" borderId="24" xfId="66" applyFont="1" applyFill="1" applyBorder="1" applyAlignment="1">
      <alignment horizontal="distributed" vertical="distributed"/>
      <protection/>
    </xf>
    <xf numFmtId="0" fontId="6" fillId="32" borderId="41" xfId="66" applyFont="1" applyFill="1" applyBorder="1" applyAlignment="1">
      <alignment horizontal="distributed" vertical="distributed"/>
      <protection/>
    </xf>
    <xf numFmtId="0" fontId="6" fillId="32" borderId="0" xfId="66" applyFont="1" applyFill="1" applyBorder="1" applyAlignment="1">
      <alignment horizontal="distributed" vertical="distributed"/>
      <protection/>
    </xf>
    <xf numFmtId="0" fontId="6" fillId="32" borderId="15" xfId="66" applyFont="1" applyFill="1" applyBorder="1" applyAlignment="1">
      <alignment horizontal="distributed" vertical="distributed"/>
      <protection/>
    </xf>
    <xf numFmtId="0" fontId="6" fillId="32" borderId="14" xfId="66" applyFont="1" applyFill="1" applyBorder="1" applyAlignment="1">
      <alignment horizontal="distributed" vertical="distributed"/>
      <protection/>
    </xf>
    <xf numFmtId="0" fontId="6" fillId="32" borderId="22" xfId="66" applyFont="1" applyFill="1" applyBorder="1" applyAlignment="1">
      <alignment horizontal="distributed" vertical="distributed"/>
      <protection/>
    </xf>
    <xf numFmtId="0" fontId="6" fillId="32" borderId="17" xfId="66" applyFont="1" applyFill="1" applyBorder="1" applyAlignment="1">
      <alignment horizontal="distributed" vertical="distributed"/>
      <protection/>
    </xf>
    <xf numFmtId="0" fontId="5" fillId="0" borderId="13" xfId="66" applyFont="1" applyBorder="1" applyAlignment="1">
      <alignment horizontal="left"/>
      <protection/>
    </xf>
    <xf numFmtId="0" fontId="5" fillId="0" borderId="39" xfId="66" applyFont="1" applyBorder="1" applyAlignment="1">
      <alignment horizontal="left"/>
      <protection/>
    </xf>
    <xf numFmtId="0" fontId="5" fillId="0" borderId="16" xfId="66" applyFont="1" applyBorder="1" applyAlignment="1">
      <alignment horizontal="left"/>
      <protection/>
    </xf>
    <xf numFmtId="0" fontId="8" fillId="0" borderId="0" xfId="57" applyAlignment="1">
      <alignment horizontal="center"/>
      <protection/>
    </xf>
    <xf numFmtId="0" fontId="8" fillId="0" borderId="11" xfId="57" applyFont="1" applyBorder="1" applyAlignment="1">
      <alignment horizontal="left" vertical="distributed"/>
      <protection/>
    </xf>
    <xf numFmtId="0" fontId="8" fillId="0" borderId="11" xfId="57" applyBorder="1" applyAlignment="1">
      <alignment horizontal="left" vertical="distributed"/>
      <protection/>
    </xf>
    <xf numFmtId="0" fontId="9" fillId="32" borderId="11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left" vertical="center" wrapText="1"/>
      <protection/>
    </xf>
    <xf numFmtId="0" fontId="9" fillId="0" borderId="39" xfId="57" applyFont="1" applyFill="1" applyBorder="1" applyAlignment="1">
      <alignment horizontal="left" vertical="center" wrapText="1"/>
      <protection/>
    </xf>
    <xf numFmtId="0" fontId="9" fillId="0" borderId="16" xfId="57" applyFont="1" applyFill="1" applyBorder="1" applyAlignment="1">
      <alignment horizontal="left" vertical="center" wrapText="1"/>
      <protection/>
    </xf>
    <xf numFmtId="0" fontId="9" fillId="0" borderId="13" xfId="57" applyFont="1" applyBorder="1" applyAlignment="1">
      <alignment horizontal="left" vertical="distributed"/>
      <protection/>
    </xf>
    <xf numFmtId="0" fontId="9" fillId="0" borderId="39" xfId="57" applyFont="1" applyBorder="1" applyAlignment="1">
      <alignment horizontal="left" vertical="distributed"/>
      <protection/>
    </xf>
    <xf numFmtId="0" fontId="9" fillId="0" borderId="16" xfId="57" applyFont="1" applyBorder="1" applyAlignment="1">
      <alignment horizontal="left" vertical="distributed"/>
      <protection/>
    </xf>
    <xf numFmtId="0" fontId="9" fillId="0" borderId="11" xfId="57" applyFont="1" applyBorder="1" applyAlignment="1">
      <alignment horizontal="left" vertical="distributed"/>
      <protection/>
    </xf>
    <xf numFmtId="0" fontId="8" fillId="0" borderId="0" xfId="57" applyBorder="1" applyAlignment="1">
      <alignment horizontal="right"/>
      <protection/>
    </xf>
    <xf numFmtId="0" fontId="9" fillId="32" borderId="11" xfId="57" applyFont="1" applyFill="1" applyBorder="1" applyAlignment="1">
      <alignment horizontal="center" vertical="center"/>
      <protection/>
    </xf>
    <xf numFmtId="0" fontId="9" fillId="32" borderId="11" xfId="57" applyFont="1" applyFill="1" applyBorder="1" applyAlignment="1">
      <alignment horizontal="center"/>
      <protection/>
    </xf>
    <xf numFmtId="0" fontId="5" fillId="0" borderId="11" xfId="58" applyFont="1" applyBorder="1" applyAlignment="1">
      <alignment horizontal="left"/>
      <protection/>
    </xf>
    <xf numFmtId="0" fontId="7" fillId="0" borderId="11" xfId="58" applyFont="1" applyBorder="1" applyAlignment="1">
      <alignment horizontal="left"/>
      <protection/>
    </xf>
    <xf numFmtId="0" fontId="6" fillId="0" borderId="22" xfId="58" applyFont="1" applyBorder="1" applyAlignment="1">
      <alignment horizontal="right"/>
      <protection/>
    </xf>
    <xf numFmtId="0" fontId="7" fillId="32" borderId="11" xfId="58" applyFont="1" applyFill="1" applyBorder="1" applyAlignment="1">
      <alignment horizontal="center" vertical="center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1szm" xfId="58"/>
    <cellStyle name="Normál_1szm" xfId="59"/>
    <cellStyle name="Normál_2004.évi normatívák" xfId="60"/>
    <cellStyle name="Normál_2010.évi tervezett beruházás, felújítás" xfId="61"/>
    <cellStyle name="Normál_3aszm" xfId="62"/>
    <cellStyle name="Normál_5szm" xfId="63"/>
    <cellStyle name="Normál_6szm" xfId="64"/>
    <cellStyle name="Normál_7szm" xfId="65"/>
    <cellStyle name="Normál_8szm" xfId="66"/>
    <cellStyle name="Normál_költségvetés módosítás I." xfId="67"/>
    <cellStyle name="Normál_pe.átadások, támogatások 2003.évben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80"/>
  <sheetViews>
    <sheetView view="pageLayout" zoomScaleSheetLayoutView="100" workbookViewId="0" topLeftCell="A59">
      <selection activeCell="C64" sqref="C64"/>
    </sheetView>
  </sheetViews>
  <sheetFormatPr defaultColWidth="9.00390625" defaultRowHeight="12.75"/>
  <cols>
    <col min="1" max="1" width="13.125" style="25" customWidth="1"/>
    <col min="2" max="2" width="61.875" style="25" customWidth="1"/>
    <col min="3" max="3" width="18.625" style="25" customWidth="1"/>
    <col min="4" max="4" width="15.25390625" style="25" customWidth="1"/>
    <col min="5" max="5" width="13.125" style="25" customWidth="1"/>
    <col min="6" max="16384" width="9.125" style="25" customWidth="1"/>
  </cols>
  <sheetData>
    <row r="1" spans="1:5" ht="15" customHeight="1">
      <c r="A1" s="570" t="s">
        <v>210</v>
      </c>
      <c r="B1" s="571" t="s">
        <v>13</v>
      </c>
      <c r="C1" s="572" t="s">
        <v>412</v>
      </c>
      <c r="D1" s="566" t="s">
        <v>564</v>
      </c>
      <c r="E1" s="566" t="s">
        <v>562</v>
      </c>
    </row>
    <row r="2" spans="1:5" ht="15" customHeight="1">
      <c r="A2" s="570"/>
      <c r="B2" s="571"/>
      <c r="C2" s="573"/>
      <c r="D2" s="566"/>
      <c r="E2" s="566"/>
    </row>
    <row r="3" spans="1:5" ht="24.75" customHeight="1">
      <c r="A3" s="33" t="s">
        <v>93</v>
      </c>
      <c r="B3" s="78" t="s">
        <v>254</v>
      </c>
      <c r="C3" s="26"/>
      <c r="D3" s="474"/>
      <c r="E3" s="475"/>
    </row>
    <row r="4" spans="1:5" ht="19.5" customHeight="1">
      <c r="A4" s="33" t="s">
        <v>208</v>
      </c>
      <c r="B4" s="78" t="s">
        <v>342</v>
      </c>
      <c r="C4" s="27"/>
      <c r="D4" s="474"/>
      <c r="E4" s="475"/>
    </row>
    <row r="5" spans="1:5" ht="19.5" customHeight="1">
      <c r="A5" s="29" t="s">
        <v>214</v>
      </c>
      <c r="B5" s="77" t="s">
        <v>215</v>
      </c>
      <c r="C5" s="27">
        <v>42380000</v>
      </c>
      <c r="D5" s="476">
        <f>SUM(D6:D9)</f>
        <v>47261887</v>
      </c>
      <c r="E5" s="477">
        <f>SUM(E6:E9)</f>
        <v>47287668</v>
      </c>
    </row>
    <row r="6" spans="1:5" ht="19.5" customHeight="1">
      <c r="A6" s="26" t="s">
        <v>209</v>
      </c>
      <c r="B6" s="269" t="s">
        <v>336</v>
      </c>
      <c r="C6" s="379">
        <v>13939000</v>
      </c>
      <c r="D6" s="561">
        <v>15188315</v>
      </c>
      <c r="E6" s="562">
        <v>15214096</v>
      </c>
    </row>
    <row r="7" spans="1:5" ht="19.5" customHeight="1">
      <c r="A7" s="26" t="s">
        <v>211</v>
      </c>
      <c r="B7" s="271" t="s">
        <v>337</v>
      </c>
      <c r="C7" s="379">
        <v>19590000</v>
      </c>
      <c r="D7" s="561">
        <v>20875900</v>
      </c>
      <c r="E7" s="562">
        <v>20875900</v>
      </c>
    </row>
    <row r="8" spans="1:5" ht="19.5" customHeight="1">
      <c r="A8" s="29" t="s">
        <v>212</v>
      </c>
      <c r="B8" s="269" t="s">
        <v>420</v>
      </c>
      <c r="C8" s="379">
        <v>7651000</v>
      </c>
      <c r="D8" s="561">
        <v>9997672</v>
      </c>
      <c r="E8" s="562">
        <v>9997672</v>
      </c>
    </row>
    <row r="9" spans="1:5" ht="19.5" customHeight="1">
      <c r="A9" s="284" t="s">
        <v>321</v>
      </c>
      <c r="B9" s="269" t="s">
        <v>338</v>
      </c>
      <c r="C9" s="379">
        <v>1200000</v>
      </c>
      <c r="D9" s="561">
        <v>1200000</v>
      </c>
      <c r="E9" s="562">
        <v>1200000</v>
      </c>
    </row>
    <row r="10" spans="1:5" ht="19.5" customHeight="1">
      <c r="A10" s="29" t="s">
        <v>213</v>
      </c>
      <c r="B10" s="269" t="s">
        <v>339</v>
      </c>
      <c r="C10" s="379"/>
      <c r="D10" s="561"/>
      <c r="E10" s="562"/>
    </row>
    <row r="11" spans="1:5" ht="19.5" customHeight="1">
      <c r="A11" s="29" t="s">
        <v>241</v>
      </c>
      <c r="B11" s="271" t="s">
        <v>340</v>
      </c>
      <c r="C11" s="379">
        <v>5650000</v>
      </c>
      <c r="D11" s="561">
        <v>3517000</v>
      </c>
      <c r="E11" s="562">
        <v>14014022</v>
      </c>
    </row>
    <row r="12" spans="1:5" ht="19.5" customHeight="1">
      <c r="A12" s="207"/>
      <c r="B12" s="208" t="s">
        <v>341</v>
      </c>
      <c r="C12" s="380">
        <f>SUM(C6:C11)</f>
        <v>48030000</v>
      </c>
      <c r="D12" s="479">
        <f>SUM(D6:D11)</f>
        <v>50778887</v>
      </c>
      <c r="E12" s="480">
        <f>SUM(E6:E11)</f>
        <v>61301690</v>
      </c>
    </row>
    <row r="13" spans="1:5" ht="19.5" customHeight="1">
      <c r="A13" s="199" t="s">
        <v>216</v>
      </c>
      <c r="B13" s="198" t="s">
        <v>257</v>
      </c>
      <c r="C13" s="382"/>
      <c r="D13" s="474"/>
      <c r="E13" s="475"/>
    </row>
    <row r="14" spans="1:5" ht="19.5" customHeight="1">
      <c r="A14" s="26" t="s">
        <v>255</v>
      </c>
      <c r="B14" s="206" t="s">
        <v>256</v>
      </c>
      <c r="C14" s="379">
        <v>26523000</v>
      </c>
      <c r="D14" s="561">
        <v>31500000</v>
      </c>
      <c r="E14" s="562">
        <v>31500000</v>
      </c>
    </row>
    <row r="15" spans="1:5" ht="19.5" customHeight="1">
      <c r="A15" s="210"/>
      <c r="B15" s="211" t="s">
        <v>258</v>
      </c>
      <c r="C15" s="380">
        <f>C14</f>
        <v>26523000</v>
      </c>
      <c r="D15" s="559">
        <f>D14</f>
        <v>31500000</v>
      </c>
      <c r="E15" s="560">
        <f>E14</f>
        <v>31500000</v>
      </c>
    </row>
    <row r="16" spans="1:5" ht="19.5" customHeight="1">
      <c r="A16" s="31" t="s">
        <v>217</v>
      </c>
      <c r="B16" s="79" t="s">
        <v>122</v>
      </c>
      <c r="C16" s="382"/>
      <c r="D16" s="478"/>
      <c r="E16" s="558"/>
    </row>
    <row r="17" spans="1:5" ht="19.5" customHeight="1">
      <c r="A17" s="29" t="s">
        <v>238</v>
      </c>
      <c r="B17" s="271" t="s">
        <v>347</v>
      </c>
      <c r="C17" s="379">
        <v>4300000</v>
      </c>
      <c r="D17" s="561">
        <v>4300000</v>
      </c>
      <c r="E17" s="562">
        <v>4300000</v>
      </c>
    </row>
    <row r="18" spans="1:5" ht="19.5" customHeight="1">
      <c r="A18" s="29" t="s">
        <v>218</v>
      </c>
      <c r="B18" s="76" t="s">
        <v>219</v>
      </c>
      <c r="C18" s="379"/>
      <c r="D18" s="561"/>
      <c r="E18" s="562"/>
    </row>
    <row r="19" spans="1:5" ht="19.5" customHeight="1">
      <c r="A19" s="29" t="s">
        <v>262</v>
      </c>
      <c r="B19" s="269" t="s">
        <v>343</v>
      </c>
      <c r="C19" s="379">
        <v>3500000</v>
      </c>
      <c r="D19" s="561">
        <v>4000000</v>
      </c>
      <c r="E19" s="562">
        <v>4000000</v>
      </c>
    </row>
    <row r="20" spans="1:5" ht="19.5" customHeight="1">
      <c r="A20" s="284" t="s">
        <v>344</v>
      </c>
      <c r="B20" s="76" t="s">
        <v>263</v>
      </c>
      <c r="C20" s="379">
        <v>1310000</v>
      </c>
      <c r="D20" s="561">
        <v>1300000</v>
      </c>
      <c r="E20" s="562">
        <v>1300000</v>
      </c>
    </row>
    <row r="21" spans="1:5" ht="19.5" customHeight="1">
      <c r="A21" s="284" t="s">
        <v>345</v>
      </c>
      <c r="B21" s="269" t="s">
        <v>346</v>
      </c>
      <c r="C21" s="379"/>
      <c r="D21" s="474"/>
      <c r="E21" s="475"/>
    </row>
    <row r="22" spans="1:5" ht="19.5" customHeight="1">
      <c r="A22" s="29" t="s">
        <v>239</v>
      </c>
      <c r="B22" s="76" t="s">
        <v>240</v>
      </c>
      <c r="C22" s="379"/>
      <c r="D22" s="474"/>
      <c r="E22" s="475"/>
    </row>
    <row r="23" spans="1:5" ht="19.5" customHeight="1">
      <c r="A23" s="207"/>
      <c r="B23" s="212" t="s">
        <v>265</v>
      </c>
      <c r="C23" s="380">
        <f>C17+C19+C18+C20+C21+C22</f>
        <v>9110000</v>
      </c>
      <c r="D23" s="559">
        <f>D17+D19+D18+D20+D21+D22</f>
        <v>9600000</v>
      </c>
      <c r="E23" s="560">
        <f>E17+E19+E18+E20+E21+E22</f>
        <v>9600000</v>
      </c>
    </row>
    <row r="24" spans="1:5" ht="19.5" customHeight="1">
      <c r="A24" s="213" t="s">
        <v>220</v>
      </c>
      <c r="B24" s="208" t="s">
        <v>56</v>
      </c>
      <c r="C24" s="380">
        <v>24292000</v>
      </c>
      <c r="D24" s="559">
        <v>20512113</v>
      </c>
      <c r="E24" s="560">
        <v>22512113</v>
      </c>
    </row>
    <row r="25" spans="1:5" ht="19.5" customHeight="1">
      <c r="A25" s="31" t="s">
        <v>221</v>
      </c>
      <c r="B25" s="78" t="s">
        <v>102</v>
      </c>
      <c r="C25" s="383"/>
      <c r="D25" s="474"/>
      <c r="E25" s="475"/>
    </row>
    <row r="26" spans="1:5" ht="19.5" customHeight="1">
      <c r="A26" s="29" t="s">
        <v>247</v>
      </c>
      <c r="B26" s="76" t="s">
        <v>248</v>
      </c>
      <c r="C26" s="379"/>
      <c r="D26" s="474"/>
      <c r="E26" s="475"/>
    </row>
    <row r="27" spans="1:5" ht="19.5" customHeight="1">
      <c r="A27" s="284" t="s">
        <v>348</v>
      </c>
      <c r="B27" s="269" t="s">
        <v>349</v>
      </c>
      <c r="C27" s="379"/>
      <c r="D27" s="474"/>
      <c r="E27" s="475"/>
    </row>
    <row r="28" spans="1:5" ht="19.5" customHeight="1">
      <c r="A28" s="207"/>
      <c r="B28" s="208" t="s">
        <v>259</v>
      </c>
      <c r="C28" s="380">
        <f>SUM(C26:C27)</f>
        <v>0</v>
      </c>
      <c r="D28" s="481">
        <f>SUM(D26:D27)</f>
        <v>0</v>
      </c>
      <c r="E28" s="482">
        <f>SUM(E26:E27)</f>
        <v>0</v>
      </c>
    </row>
    <row r="29" spans="1:5" ht="19.5" customHeight="1">
      <c r="A29" s="31" t="s">
        <v>222</v>
      </c>
      <c r="B29" s="78" t="s">
        <v>223</v>
      </c>
      <c r="C29" s="381"/>
      <c r="D29" s="474"/>
      <c r="E29" s="475"/>
    </row>
    <row r="30" spans="1:5" ht="19.5" customHeight="1">
      <c r="A30" s="284" t="s">
        <v>350</v>
      </c>
      <c r="B30" s="269" t="s">
        <v>588</v>
      </c>
      <c r="C30" s="379"/>
      <c r="D30" s="474"/>
      <c r="E30" s="475"/>
    </row>
    <row r="31" spans="1:5" ht="19.5" customHeight="1">
      <c r="A31" s="284" t="s">
        <v>351</v>
      </c>
      <c r="B31" s="269" t="s">
        <v>352</v>
      </c>
      <c r="C31" s="379"/>
      <c r="D31" s="474"/>
      <c r="E31" s="475"/>
    </row>
    <row r="32" spans="1:5" ht="19.5" customHeight="1">
      <c r="A32" s="207"/>
      <c r="B32" s="208" t="s">
        <v>260</v>
      </c>
      <c r="C32" s="380">
        <f>SUM(C30:C31)</f>
        <v>0</v>
      </c>
      <c r="D32" s="481">
        <f>SUM(D30:D31)</f>
        <v>0</v>
      </c>
      <c r="E32" s="482">
        <f>SUM(E30:E31)</f>
        <v>0</v>
      </c>
    </row>
    <row r="33" spans="1:5" ht="19.5" customHeight="1">
      <c r="A33" s="32" t="s">
        <v>224</v>
      </c>
      <c r="B33" s="78" t="s">
        <v>225</v>
      </c>
      <c r="C33" s="381"/>
      <c r="D33" s="474"/>
      <c r="E33" s="475"/>
    </row>
    <row r="34" spans="1:5" ht="19.5" customHeight="1">
      <c r="A34" s="315" t="s">
        <v>353</v>
      </c>
      <c r="B34" s="271" t="s">
        <v>354</v>
      </c>
      <c r="C34" s="384">
        <v>26000</v>
      </c>
      <c r="D34" s="561">
        <v>26000</v>
      </c>
      <c r="E34" s="562">
        <v>26000</v>
      </c>
    </row>
    <row r="35" spans="1:5" ht="19.5" customHeight="1">
      <c r="A35" s="315" t="s">
        <v>355</v>
      </c>
      <c r="B35" s="271" t="s">
        <v>356</v>
      </c>
      <c r="C35" s="384"/>
      <c r="D35" s="474"/>
      <c r="E35" s="475"/>
    </row>
    <row r="36" spans="1:5" ht="19.5" customHeight="1">
      <c r="A36" s="214"/>
      <c r="B36" s="208" t="s">
        <v>261</v>
      </c>
      <c r="C36" s="385">
        <f>SUM(C34:C35)</f>
        <v>26000</v>
      </c>
      <c r="D36" s="559">
        <f>SUM(D34:D35)</f>
        <v>26000</v>
      </c>
      <c r="E36" s="560">
        <f>SUM(E34:E35)</f>
        <v>26000</v>
      </c>
    </row>
    <row r="37" spans="1:5" ht="19.5" customHeight="1">
      <c r="A37" s="215" t="s">
        <v>226</v>
      </c>
      <c r="B37" s="216" t="s">
        <v>227</v>
      </c>
      <c r="C37" s="386">
        <f>C12+C15+C23+C24+C28+C32+C36</f>
        <v>107981000</v>
      </c>
      <c r="D37" s="559">
        <f>D12+D15+D23+D24+D28+D32+D36</f>
        <v>112417000</v>
      </c>
      <c r="E37" s="560">
        <f>E12+E15+E23+E24+E28+E32+E36</f>
        <v>124939803</v>
      </c>
    </row>
    <row r="38" spans="1:5" ht="19.5" customHeight="1">
      <c r="A38" s="31" t="s">
        <v>357</v>
      </c>
      <c r="B38" s="78" t="s">
        <v>358</v>
      </c>
      <c r="C38" s="381">
        <v>8000000</v>
      </c>
      <c r="D38" s="563">
        <v>5923000</v>
      </c>
      <c r="E38" s="564">
        <v>10605000</v>
      </c>
    </row>
    <row r="39" spans="1:5" ht="19.5" customHeight="1">
      <c r="A39" s="207"/>
      <c r="B39" s="208" t="s">
        <v>264</v>
      </c>
      <c r="C39" s="380">
        <f>C37+C38</f>
        <v>115981000</v>
      </c>
      <c r="D39" s="559">
        <f>D37+D38</f>
        <v>118340000</v>
      </c>
      <c r="E39" s="560">
        <f>E37+E38</f>
        <v>135544803</v>
      </c>
    </row>
    <row r="40" spans="1:5" ht="12.75" customHeight="1">
      <c r="A40" s="30"/>
      <c r="B40" s="30"/>
      <c r="C40" s="387"/>
      <c r="D40" s="483"/>
      <c r="E40" s="541" t="s">
        <v>587</v>
      </c>
    </row>
    <row r="41" spans="1:5" ht="18" customHeight="1">
      <c r="A41" s="576" t="s">
        <v>267</v>
      </c>
      <c r="B41" s="577" t="s">
        <v>13</v>
      </c>
      <c r="C41" s="574" t="s">
        <v>413</v>
      </c>
      <c r="D41" s="569" t="s">
        <v>422</v>
      </c>
      <c r="E41" s="567" t="s">
        <v>562</v>
      </c>
    </row>
    <row r="42" spans="1:5" ht="15" customHeight="1">
      <c r="A42" s="576"/>
      <c r="B42" s="577"/>
      <c r="C42" s="575"/>
      <c r="D42" s="569"/>
      <c r="E42" s="568"/>
    </row>
    <row r="43" spans="1:5" ht="15">
      <c r="A43" s="112" t="s">
        <v>266</v>
      </c>
      <c r="B43" s="217" t="s">
        <v>359</v>
      </c>
      <c r="C43" s="388"/>
      <c r="D43" s="474"/>
      <c r="E43" s="475"/>
    </row>
    <row r="44" spans="1:5" ht="14.25">
      <c r="A44" s="156" t="s">
        <v>228</v>
      </c>
      <c r="B44" s="111" t="s">
        <v>268</v>
      </c>
      <c r="C44" s="465">
        <v>29715000</v>
      </c>
      <c r="D44" s="484">
        <v>29859845</v>
      </c>
      <c r="E44" s="485">
        <v>37637335</v>
      </c>
    </row>
    <row r="45" spans="1:5" ht="19.5" customHeight="1">
      <c r="A45" s="156" t="s">
        <v>229</v>
      </c>
      <c r="B45" s="316" t="s">
        <v>269</v>
      </c>
      <c r="C45" s="465">
        <v>7745000</v>
      </c>
      <c r="D45" s="484">
        <v>7926907</v>
      </c>
      <c r="E45" s="485">
        <v>8979609</v>
      </c>
    </row>
    <row r="46" spans="1:5" ht="19.5" customHeight="1">
      <c r="A46" s="157" t="s">
        <v>230</v>
      </c>
      <c r="B46" s="316" t="s">
        <v>231</v>
      </c>
      <c r="C46" s="465">
        <v>34722000</v>
      </c>
      <c r="D46" s="484">
        <v>35731248</v>
      </c>
      <c r="E46" s="485">
        <v>44238108</v>
      </c>
    </row>
    <row r="47" spans="1:5" ht="19.5" customHeight="1">
      <c r="A47" s="157" t="s">
        <v>232</v>
      </c>
      <c r="B47" s="316" t="s">
        <v>82</v>
      </c>
      <c r="C47" s="465">
        <v>3903000</v>
      </c>
      <c r="D47" s="484">
        <v>4584000</v>
      </c>
      <c r="E47" s="485">
        <v>4584000</v>
      </c>
    </row>
    <row r="48" spans="1:5" ht="19.5" customHeight="1">
      <c r="A48" s="157" t="s">
        <v>233</v>
      </c>
      <c r="B48" s="316" t="s">
        <v>474</v>
      </c>
      <c r="C48" s="465">
        <v>11190000</v>
      </c>
      <c r="D48" s="484">
        <v>2638000</v>
      </c>
      <c r="E48" s="485">
        <v>7633079</v>
      </c>
    </row>
    <row r="49" spans="1:5" ht="19.5" customHeight="1">
      <c r="A49" s="157"/>
      <c r="B49" s="473" t="s">
        <v>563</v>
      </c>
      <c r="C49" s="465"/>
      <c r="D49" s="484"/>
      <c r="E49" s="565">
        <v>3360000</v>
      </c>
    </row>
    <row r="50" spans="1:5" ht="19.5" customHeight="1">
      <c r="A50" s="113"/>
      <c r="B50" s="218" t="s">
        <v>270</v>
      </c>
      <c r="C50" s="389">
        <f>SUM(C44:C48)</f>
        <v>87275000</v>
      </c>
      <c r="D50" s="476">
        <f>SUM(D44:D48)</f>
        <v>80740000</v>
      </c>
      <c r="E50" s="477">
        <f>SUM(E44:E48)</f>
        <v>103072131</v>
      </c>
    </row>
    <row r="51" spans="1:5" ht="19.5" customHeight="1">
      <c r="A51" s="113" t="s">
        <v>234</v>
      </c>
      <c r="B51" s="155" t="s">
        <v>235</v>
      </c>
      <c r="C51" s="398">
        <v>18706000</v>
      </c>
      <c r="D51" s="476">
        <v>35600000</v>
      </c>
      <c r="E51" s="477">
        <v>28887672</v>
      </c>
    </row>
    <row r="52" spans="1:5" ht="19.5" customHeight="1">
      <c r="A52" s="113" t="s">
        <v>236</v>
      </c>
      <c r="B52" s="155" t="s">
        <v>103</v>
      </c>
      <c r="C52" s="389"/>
      <c r="D52" s="484">
        <v>2000000</v>
      </c>
      <c r="E52" s="485">
        <v>2000000</v>
      </c>
    </row>
    <row r="53" spans="1:5" ht="19.5" customHeight="1">
      <c r="A53" s="113" t="s">
        <v>237</v>
      </c>
      <c r="B53" s="155" t="s">
        <v>523</v>
      </c>
      <c r="C53" s="389"/>
      <c r="D53" s="484"/>
      <c r="E53" s="485"/>
    </row>
    <row r="54" spans="1:5" ht="19.5" customHeight="1">
      <c r="A54" s="113"/>
      <c r="B54" s="219" t="s">
        <v>271</v>
      </c>
      <c r="C54" s="389">
        <f>C51+C52+C53</f>
        <v>18706000</v>
      </c>
      <c r="D54" s="476">
        <f>D51+D52+D53</f>
        <v>37600000</v>
      </c>
      <c r="E54" s="477">
        <f>E51+E52+E53</f>
        <v>30887672</v>
      </c>
    </row>
    <row r="55" spans="1:5" ht="19.5" customHeight="1">
      <c r="A55" s="113" t="s">
        <v>524</v>
      </c>
      <c r="B55" s="219" t="s">
        <v>525</v>
      </c>
      <c r="C55" s="389">
        <f>C50+C54</f>
        <v>105981000</v>
      </c>
      <c r="D55" s="476">
        <f>D50+D54</f>
        <v>118340000</v>
      </c>
      <c r="E55" s="477">
        <f>E50+E54</f>
        <v>133959803</v>
      </c>
    </row>
    <row r="56" spans="1:5" ht="19.5" customHeight="1">
      <c r="A56" s="113" t="s">
        <v>272</v>
      </c>
      <c r="B56" s="103" t="s">
        <v>273</v>
      </c>
      <c r="C56" s="389">
        <v>10000000</v>
      </c>
      <c r="D56" s="484">
        <v>0</v>
      </c>
      <c r="E56" s="485">
        <v>1585000</v>
      </c>
    </row>
    <row r="57" spans="1:5" ht="19.5" customHeight="1">
      <c r="A57" s="220"/>
      <c r="B57" s="221" t="s">
        <v>274</v>
      </c>
      <c r="C57" s="390">
        <f>C50+C54+C56</f>
        <v>115981000</v>
      </c>
      <c r="D57" s="479">
        <f>D50+D54+D56</f>
        <v>118340000</v>
      </c>
      <c r="E57" s="480">
        <f>E50+E54+E56</f>
        <v>135544803</v>
      </c>
    </row>
    <row r="58" spans="1:3" ht="15">
      <c r="A58" s="15"/>
      <c r="B58" s="15"/>
      <c r="C58" s="15"/>
    </row>
    <row r="59" spans="1:3" ht="14.25">
      <c r="A59" s="30"/>
      <c r="B59" s="30"/>
      <c r="C59" s="30"/>
    </row>
    <row r="60" spans="1:3" ht="14.25">
      <c r="A60" s="30"/>
      <c r="B60" s="30"/>
      <c r="C60" s="30"/>
    </row>
    <row r="61" spans="1:3" ht="14.25">
      <c r="A61" s="30"/>
      <c r="B61" s="30"/>
      <c r="C61" s="30"/>
    </row>
    <row r="62" spans="1:3" ht="14.25">
      <c r="A62" s="30"/>
      <c r="B62" s="30"/>
      <c r="C62" s="30"/>
    </row>
    <row r="63" spans="1:3" ht="14.25">
      <c r="A63" s="30"/>
      <c r="B63" s="30"/>
      <c r="C63" s="30"/>
    </row>
    <row r="64" spans="1:3" ht="14.25">
      <c r="A64" s="30"/>
      <c r="B64" s="30"/>
      <c r="C64" s="30"/>
    </row>
    <row r="65" spans="1:3" ht="14.25">
      <c r="A65" s="30"/>
      <c r="B65" s="30"/>
      <c r="C65" s="30"/>
    </row>
    <row r="66" spans="1:3" ht="14.25">
      <c r="A66" s="30"/>
      <c r="B66" s="30"/>
      <c r="C66" s="30"/>
    </row>
    <row r="67" spans="1:3" ht="14.25">
      <c r="A67" s="30"/>
      <c r="B67" s="30"/>
      <c r="C67" s="30"/>
    </row>
    <row r="68" spans="1:3" ht="14.25">
      <c r="A68" s="30"/>
      <c r="B68" s="30"/>
      <c r="C68" s="30"/>
    </row>
    <row r="69" spans="1:3" ht="14.25">
      <c r="A69" s="30"/>
      <c r="B69" s="30"/>
      <c r="C69" s="30"/>
    </row>
    <row r="70" spans="1:3" ht="14.25">
      <c r="A70" s="30"/>
      <c r="B70" s="30"/>
      <c r="C70" s="30"/>
    </row>
    <row r="71" spans="1:3" ht="14.25">
      <c r="A71" s="30"/>
      <c r="B71" s="30"/>
      <c r="C71" s="30"/>
    </row>
    <row r="72" spans="1:3" ht="14.25">
      <c r="A72" s="30"/>
      <c r="B72" s="30"/>
      <c r="C72" s="30"/>
    </row>
    <row r="73" spans="1:3" ht="14.25">
      <c r="A73" s="30"/>
      <c r="B73" s="30"/>
      <c r="C73" s="30"/>
    </row>
    <row r="74" spans="1:3" ht="14.25">
      <c r="A74" s="30"/>
      <c r="B74" s="30"/>
      <c r="C74" s="30"/>
    </row>
    <row r="75" spans="1:3" ht="14.25">
      <c r="A75" s="30"/>
      <c r="B75" s="30"/>
      <c r="C75" s="30"/>
    </row>
    <row r="76" spans="1:3" ht="14.25">
      <c r="A76" s="30"/>
      <c r="B76" s="30"/>
      <c r="C76" s="30"/>
    </row>
    <row r="77" spans="1:3" ht="14.25">
      <c r="A77" s="30"/>
      <c r="B77" s="30"/>
      <c r="C77" s="30"/>
    </row>
    <row r="78" spans="1:3" ht="14.25">
      <c r="A78" s="30"/>
      <c r="B78" s="30"/>
      <c r="C78" s="30"/>
    </row>
    <row r="79" spans="1:3" ht="14.25">
      <c r="A79" s="30"/>
      <c r="B79" s="30"/>
      <c r="C79" s="30"/>
    </row>
    <row r="80" spans="1:3" ht="14.25">
      <c r="A80" s="30"/>
      <c r="B80" s="30"/>
      <c r="C80" s="30"/>
    </row>
    <row r="81" spans="1:3" ht="14.25">
      <c r="A81" s="30"/>
      <c r="B81" s="30"/>
      <c r="C81" s="30"/>
    </row>
    <row r="82" spans="1:3" ht="14.25">
      <c r="A82" s="30"/>
      <c r="B82" s="30"/>
      <c r="C82" s="30"/>
    </row>
    <row r="83" spans="1:3" ht="14.25">
      <c r="A83" s="30"/>
      <c r="B83" s="30"/>
      <c r="C83" s="30"/>
    </row>
    <row r="84" spans="1:3" ht="14.25">
      <c r="A84" s="30"/>
      <c r="B84" s="30"/>
      <c r="C84" s="30"/>
    </row>
    <row r="85" spans="1:3" ht="14.25">
      <c r="A85" s="30"/>
      <c r="B85" s="30"/>
      <c r="C85" s="30"/>
    </row>
    <row r="86" spans="1:3" ht="14.25">
      <c r="A86" s="30"/>
      <c r="B86" s="30"/>
      <c r="C86" s="30"/>
    </row>
    <row r="87" spans="1:3" ht="14.25">
      <c r="A87" s="30"/>
      <c r="B87" s="30"/>
      <c r="C87" s="30"/>
    </row>
    <row r="88" spans="1:3" ht="14.25">
      <c r="A88" s="30"/>
      <c r="B88" s="30"/>
      <c r="C88" s="30"/>
    </row>
    <row r="89" spans="1:3" ht="14.25">
      <c r="A89" s="30"/>
      <c r="B89" s="30"/>
      <c r="C89" s="30"/>
    </row>
    <row r="90" spans="1:3" ht="14.25">
      <c r="A90" s="30"/>
      <c r="B90" s="30"/>
      <c r="C90" s="30"/>
    </row>
    <row r="91" spans="1:3" ht="14.25">
      <c r="A91" s="30"/>
      <c r="B91" s="30"/>
      <c r="C91" s="30"/>
    </row>
    <row r="92" spans="1:3" ht="14.25">
      <c r="A92" s="30"/>
      <c r="B92" s="30"/>
      <c r="C92" s="30"/>
    </row>
    <row r="93" spans="1:3" ht="14.25">
      <c r="A93" s="30"/>
      <c r="B93" s="30"/>
      <c r="C93" s="30"/>
    </row>
    <row r="94" spans="1:3" ht="14.25">
      <c r="A94" s="30"/>
      <c r="B94" s="30"/>
      <c r="C94" s="30"/>
    </row>
    <row r="95" spans="1:3" ht="14.25">
      <c r="A95" s="30"/>
      <c r="B95" s="30"/>
      <c r="C95" s="30"/>
    </row>
    <row r="96" spans="1:3" ht="14.25">
      <c r="A96" s="30"/>
      <c r="B96" s="30"/>
      <c r="C96" s="30"/>
    </row>
    <row r="97" spans="1:3" ht="14.25">
      <c r="A97" s="30"/>
      <c r="B97" s="30"/>
      <c r="C97" s="30"/>
    </row>
    <row r="98" spans="1:3" ht="14.25">
      <c r="A98" s="30"/>
      <c r="B98" s="30"/>
      <c r="C98" s="30"/>
    </row>
    <row r="99" spans="1:3" ht="14.25">
      <c r="A99" s="30"/>
      <c r="B99" s="30"/>
      <c r="C99" s="30"/>
    </row>
    <row r="100" spans="1:3" ht="14.25">
      <c r="A100" s="30"/>
      <c r="B100" s="30"/>
      <c r="C100" s="30"/>
    </row>
    <row r="101" spans="1:3" ht="14.25">
      <c r="A101" s="30"/>
      <c r="B101" s="30"/>
      <c r="C101" s="30"/>
    </row>
    <row r="102" spans="1:3" ht="14.25">
      <c r="A102" s="30"/>
      <c r="B102" s="30"/>
      <c r="C102" s="30"/>
    </row>
    <row r="103" spans="1:3" ht="14.25">
      <c r="A103" s="30"/>
      <c r="B103" s="30"/>
      <c r="C103" s="30"/>
    </row>
    <row r="104" spans="1:3" ht="14.25">
      <c r="A104" s="30"/>
      <c r="B104" s="30"/>
      <c r="C104" s="30"/>
    </row>
    <row r="105" spans="1:3" ht="14.25">
      <c r="A105" s="30"/>
      <c r="B105" s="30"/>
      <c r="C105" s="30"/>
    </row>
    <row r="106" spans="1:3" ht="14.25">
      <c r="A106" s="30"/>
      <c r="B106" s="30"/>
      <c r="C106" s="30"/>
    </row>
    <row r="107" spans="1:3" ht="14.25">
      <c r="A107" s="30"/>
      <c r="B107" s="30"/>
      <c r="C107" s="30"/>
    </row>
    <row r="108" spans="1:3" ht="14.25">
      <c r="A108" s="30"/>
      <c r="B108" s="30"/>
      <c r="C108" s="30"/>
    </row>
    <row r="109" spans="1:3" ht="14.25">
      <c r="A109" s="30"/>
      <c r="B109" s="30"/>
      <c r="C109" s="30"/>
    </row>
    <row r="110" spans="1:3" ht="14.25">
      <c r="A110" s="30"/>
      <c r="B110" s="30"/>
      <c r="C110" s="30"/>
    </row>
    <row r="111" spans="1:3" ht="14.25">
      <c r="A111" s="30"/>
      <c r="B111" s="30"/>
      <c r="C111" s="30"/>
    </row>
    <row r="112" spans="1:3" ht="14.25">
      <c r="A112" s="30"/>
      <c r="B112" s="30"/>
      <c r="C112" s="30"/>
    </row>
    <row r="113" spans="1:3" ht="14.25">
      <c r="A113" s="30"/>
      <c r="B113" s="30"/>
      <c r="C113" s="30"/>
    </row>
    <row r="114" spans="1:3" ht="14.25">
      <c r="A114" s="30"/>
      <c r="B114" s="30"/>
      <c r="C114" s="30"/>
    </row>
    <row r="115" spans="1:3" ht="14.25">
      <c r="A115" s="30"/>
      <c r="B115" s="30"/>
      <c r="C115" s="30"/>
    </row>
    <row r="116" spans="1:3" ht="14.25">
      <c r="A116" s="30"/>
      <c r="B116" s="30"/>
      <c r="C116" s="30"/>
    </row>
    <row r="117" spans="1:3" ht="14.25">
      <c r="A117" s="30"/>
      <c r="B117" s="30"/>
      <c r="C117" s="30"/>
    </row>
    <row r="118" spans="1:3" ht="14.25">
      <c r="A118" s="30"/>
      <c r="B118" s="30"/>
      <c r="C118" s="30"/>
    </row>
    <row r="119" spans="1:3" ht="14.25">
      <c r="A119" s="30"/>
      <c r="B119" s="30"/>
      <c r="C119" s="30"/>
    </row>
    <row r="120" spans="1:3" ht="14.25">
      <c r="A120" s="30"/>
      <c r="B120" s="30"/>
      <c r="C120" s="30"/>
    </row>
    <row r="121" spans="1:3" ht="14.25">
      <c r="A121" s="30"/>
      <c r="B121" s="30"/>
      <c r="C121" s="30"/>
    </row>
    <row r="122" spans="1:3" ht="14.25">
      <c r="A122" s="30"/>
      <c r="B122" s="30"/>
      <c r="C122" s="30"/>
    </row>
    <row r="123" spans="1:3" ht="14.25">
      <c r="A123" s="30"/>
      <c r="B123" s="30"/>
      <c r="C123" s="30"/>
    </row>
    <row r="124" spans="1:3" ht="14.25">
      <c r="A124" s="30"/>
      <c r="B124" s="30"/>
      <c r="C124" s="30"/>
    </row>
    <row r="125" spans="1:3" ht="14.25">
      <c r="A125" s="30"/>
      <c r="B125" s="30"/>
      <c r="C125" s="30"/>
    </row>
    <row r="126" spans="1:3" ht="14.25">
      <c r="A126" s="30"/>
      <c r="B126" s="30"/>
      <c r="C126" s="30"/>
    </row>
    <row r="127" spans="1:3" ht="14.25">
      <c r="A127" s="30"/>
      <c r="B127" s="30"/>
      <c r="C127" s="30"/>
    </row>
    <row r="128" spans="1:3" ht="14.25">
      <c r="A128" s="30"/>
      <c r="B128" s="30"/>
      <c r="C128" s="30"/>
    </row>
    <row r="129" spans="1:3" ht="14.25">
      <c r="A129" s="30"/>
      <c r="B129" s="30"/>
      <c r="C129" s="30"/>
    </row>
    <row r="130" spans="1:3" ht="14.25">
      <c r="A130" s="30"/>
      <c r="B130" s="30"/>
      <c r="C130" s="30"/>
    </row>
    <row r="131" spans="1:3" ht="14.25">
      <c r="A131" s="30"/>
      <c r="B131" s="30"/>
      <c r="C131" s="30"/>
    </row>
    <row r="132" spans="1:3" ht="14.25">
      <c r="A132" s="30"/>
      <c r="B132" s="30"/>
      <c r="C132" s="30"/>
    </row>
    <row r="133" spans="1:3" ht="14.25">
      <c r="A133" s="30"/>
      <c r="B133" s="30"/>
      <c r="C133" s="30"/>
    </row>
    <row r="134" spans="1:3" ht="14.25">
      <c r="A134" s="30"/>
      <c r="B134" s="30"/>
      <c r="C134" s="30"/>
    </row>
    <row r="135" spans="1:3" ht="14.25">
      <c r="A135" s="30"/>
      <c r="B135" s="30"/>
      <c r="C135" s="30"/>
    </row>
    <row r="136" spans="1:3" ht="14.25">
      <c r="A136" s="30"/>
      <c r="B136" s="30"/>
      <c r="C136" s="30"/>
    </row>
    <row r="137" spans="1:3" ht="14.25">
      <c r="A137" s="30"/>
      <c r="B137" s="30"/>
      <c r="C137" s="30"/>
    </row>
    <row r="138" spans="1:3" ht="14.25">
      <c r="A138" s="30"/>
      <c r="B138" s="30"/>
      <c r="C138" s="30"/>
    </row>
    <row r="139" spans="1:3" ht="14.25">
      <c r="A139" s="30"/>
      <c r="B139" s="30"/>
      <c r="C139" s="30"/>
    </row>
    <row r="140" spans="1:3" ht="14.25">
      <c r="A140" s="30"/>
      <c r="B140" s="30"/>
      <c r="C140" s="30"/>
    </row>
    <row r="141" spans="1:3" ht="14.25">
      <c r="A141" s="30"/>
      <c r="B141" s="30"/>
      <c r="C141" s="30"/>
    </row>
    <row r="142" spans="1:3" ht="14.25">
      <c r="A142" s="30"/>
      <c r="B142" s="30"/>
      <c r="C142" s="30"/>
    </row>
    <row r="143" spans="1:3" ht="14.25">
      <c r="A143" s="30"/>
      <c r="B143" s="30"/>
      <c r="C143" s="30"/>
    </row>
    <row r="144" spans="1:3" ht="14.25">
      <c r="A144" s="30"/>
      <c r="B144" s="30"/>
      <c r="C144" s="30"/>
    </row>
    <row r="145" spans="1:3" ht="14.25">
      <c r="A145" s="30"/>
      <c r="B145" s="30"/>
      <c r="C145" s="30"/>
    </row>
    <row r="146" spans="1:3" ht="14.25">
      <c r="A146" s="30"/>
      <c r="B146" s="30"/>
      <c r="C146" s="30"/>
    </row>
    <row r="147" spans="1:3" ht="14.25">
      <c r="A147" s="30"/>
      <c r="B147" s="30"/>
      <c r="C147" s="30"/>
    </row>
    <row r="148" spans="1:3" ht="14.25">
      <c r="A148" s="30"/>
      <c r="B148" s="30"/>
      <c r="C148" s="30"/>
    </row>
    <row r="149" spans="1:3" ht="14.25">
      <c r="A149" s="30"/>
      <c r="B149" s="30"/>
      <c r="C149" s="30"/>
    </row>
    <row r="150" spans="1:3" ht="14.25">
      <c r="A150" s="30"/>
      <c r="B150" s="30"/>
      <c r="C150" s="30"/>
    </row>
    <row r="151" spans="1:3" ht="14.25">
      <c r="A151" s="30"/>
      <c r="B151" s="30"/>
      <c r="C151" s="30"/>
    </row>
    <row r="152" spans="1:3" ht="14.25">
      <c r="A152" s="30"/>
      <c r="B152" s="30"/>
      <c r="C152" s="30"/>
    </row>
    <row r="153" spans="1:3" ht="14.25">
      <c r="A153" s="30"/>
      <c r="B153" s="30"/>
      <c r="C153" s="30"/>
    </row>
    <row r="154" spans="1:3" ht="14.25">
      <c r="A154" s="30"/>
      <c r="B154" s="30"/>
      <c r="C154" s="30"/>
    </row>
    <row r="155" spans="1:3" ht="14.25">
      <c r="A155" s="30"/>
      <c r="B155" s="30"/>
      <c r="C155" s="30"/>
    </row>
    <row r="156" spans="1:3" ht="14.25">
      <c r="A156" s="30"/>
      <c r="B156" s="30"/>
      <c r="C156" s="30"/>
    </row>
    <row r="157" spans="1:3" ht="14.25">
      <c r="A157" s="30"/>
      <c r="B157" s="30"/>
      <c r="C157" s="30"/>
    </row>
    <row r="158" spans="1:3" ht="14.25">
      <c r="A158" s="30"/>
      <c r="B158" s="30"/>
      <c r="C158" s="30"/>
    </row>
    <row r="159" spans="1:3" ht="14.25">
      <c r="A159" s="30"/>
      <c r="B159" s="30"/>
      <c r="C159" s="30"/>
    </row>
    <row r="160" spans="1:3" ht="14.25">
      <c r="A160" s="30"/>
      <c r="B160" s="30"/>
      <c r="C160" s="30"/>
    </row>
    <row r="161" spans="1:3" ht="14.25">
      <c r="A161" s="30"/>
      <c r="B161" s="30"/>
      <c r="C161" s="30"/>
    </row>
    <row r="162" spans="1:3" ht="14.25">
      <c r="A162" s="30"/>
      <c r="B162" s="30"/>
      <c r="C162" s="30"/>
    </row>
    <row r="163" spans="1:3" ht="14.25">
      <c r="A163" s="30"/>
      <c r="B163" s="30"/>
      <c r="C163" s="30"/>
    </row>
    <row r="164" spans="1:3" ht="14.25">
      <c r="A164" s="30"/>
      <c r="B164" s="30"/>
      <c r="C164" s="30"/>
    </row>
    <row r="165" spans="1:3" ht="14.25">
      <c r="A165" s="30"/>
      <c r="B165" s="30"/>
      <c r="C165" s="30"/>
    </row>
    <row r="166" spans="1:3" ht="14.25">
      <c r="A166" s="30"/>
      <c r="B166" s="30"/>
      <c r="C166" s="30"/>
    </row>
    <row r="167" spans="1:3" ht="14.25">
      <c r="A167" s="30"/>
      <c r="B167" s="30"/>
      <c r="C167" s="30"/>
    </row>
    <row r="168" spans="1:3" ht="14.25">
      <c r="A168" s="30"/>
      <c r="B168" s="30"/>
      <c r="C168" s="30"/>
    </row>
    <row r="169" spans="1:3" ht="14.25">
      <c r="A169" s="30"/>
      <c r="B169" s="30"/>
      <c r="C169" s="30"/>
    </row>
    <row r="170" spans="1:3" ht="14.25">
      <c r="A170" s="30"/>
      <c r="B170" s="30"/>
      <c r="C170" s="30"/>
    </row>
    <row r="171" spans="1:3" ht="14.25">
      <c r="A171" s="30"/>
      <c r="B171" s="30"/>
      <c r="C171" s="30"/>
    </row>
    <row r="172" spans="1:3" ht="14.25">
      <c r="A172" s="30"/>
      <c r="B172" s="30"/>
      <c r="C172" s="30"/>
    </row>
    <row r="173" spans="1:3" ht="14.25">
      <c r="A173" s="30"/>
      <c r="B173" s="30"/>
      <c r="C173" s="30"/>
    </row>
    <row r="174" spans="1:3" ht="14.25">
      <c r="A174" s="30"/>
      <c r="B174" s="30"/>
      <c r="C174" s="30"/>
    </row>
    <row r="175" spans="1:3" ht="14.25">
      <c r="A175" s="30"/>
      <c r="B175" s="30"/>
      <c r="C175" s="30"/>
    </row>
    <row r="176" spans="1:3" ht="14.25">
      <c r="A176" s="30"/>
      <c r="B176" s="30"/>
      <c r="C176" s="30"/>
    </row>
    <row r="177" spans="1:3" ht="14.25">
      <c r="A177" s="30"/>
      <c r="B177" s="30"/>
      <c r="C177" s="30"/>
    </row>
    <row r="178" spans="1:3" ht="14.25">
      <c r="A178" s="30"/>
      <c r="B178" s="30"/>
      <c r="C178" s="30"/>
    </row>
    <row r="179" spans="1:3" ht="14.25">
      <c r="A179" s="30"/>
      <c r="B179" s="30"/>
      <c r="C179" s="30"/>
    </row>
    <row r="180" spans="1:3" ht="14.25">
      <c r="A180" s="30"/>
      <c r="B180" s="30"/>
      <c r="C180" s="30"/>
    </row>
  </sheetData>
  <sheetProtection/>
  <mergeCells count="10">
    <mergeCell ref="E1:E2"/>
    <mergeCell ref="E41:E42"/>
    <mergeCell ref="D41:D42"/>
    <mergeCell ref="D1:D2"/>
    <mergeCell ref="A1:A2"/>
    <mergeCell ref="B1:B2"/>
    <mergeCell ref="C1:C2"/>
    <mergeCell ref="C41:C42"/>
    <mergeCell ref="A41:A42"/>
    <mergeCell ref="B41:B42"/>
  </mergeCells>
  <printOptions horizontalCentered="1"/>
  <pageMargins left="0.35" right="0.2362204724409449" top="1.16" bottom="0.19" header="0.37" footer="0.19"/>
  <pageSetup fitToWidth="0" fitToHeight="1" horizontalDpi="600" verticalDpi="600" orientation="portrait" paperSize="9" scale="68" r:id="rId1"/>
  <headerFooter alignWithMargins="0">
    <oddHeader xml:space="preserve">&amp;C2/2016.(II.19.) számú költségvetési rendelethez
ZALASZABAR KÖZSÉG ÖNKORMÁNYZATA ÉS INTÉZMÉNYEI BEVÉTELEI ÉS KIADÁSA ELŐIRÁNYZATAINAK ÖSSZESÍTŐJE ROVATONKÉNT
2016. ÉVBEN
&amp;R1sz. </oddHeader>
  </headerFooter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3"/>
  <sheetViews>
    <sheetView view="pageLayout" workbookViewId="0" topLeftCell="C1">
      <selection activeCell="H8" sqref="H8"/>
    </sheetView>
  </sheetViews>
  <sheetFormatPr defaultColWidth="9.00390625" defaultRowHeight="12.75"/>
  <cols>
    <col min="1" max="1" width="8.75390625" style="17" customWidth="1"/>
    <col min="2" max="2" width="49.625" style="17" customWidth="1"/>
    <col min="3" max="4" width="14.375" style="17" customWidth="1"/>
    <col min="5" max="6" width="13.25390625" style="17" customWidth="1"/>
    <col min="7" max="8" width="14.75390625" style="17" customWidth="1"/>
    <col min="9" max="9" width="13.25390625" style="17" customWidth="1"/>
    <col min="10" max="10" width="13.875" style="17" customWidth="1"/>
    <col min="11" max="16384" width="9.125" style="17" customWidth="1"/>
  </cols>
  <sheetData>
    <row r="1" spans="1:10" ht="12.75">
      <c r="A1" s="16"/>
      <c r="B1" s="16"/>
      <c r="C1" s="16"/>
      <c r="D1" s="16"/>
      <c r="E1" s="662" t="s">
        <v>18</v>
      </c>
      <c r="F1" s="662"/>
      <c r="G1" s="662"/>
      <c r="H1" s="662"/>
      <c r="I1" s="662"/>
      <c r="J1" s="662"/>
    </row>
    <row r="2" spans="1:10" ht="15" customHeight="1">
      <c r="A2" s="663" t="s">
        <v>63</v>
      </c>
      <c r="B2" s="666" t="s">
        <v>98</v>
      </c>
      <c r="C2" s="667" t="s">
        <v>325</v>
      </c>
      <c r="D2" s="668"/>
      <c r="E2" s="668"/>
      <c r="F2" s="669"/>
      <c r="G2" s="667" t="s">
        <v>65</v>
      </c>
      <c r="H2" s="668"/>
      <c r="I2" s="668"/>
      <c r="J2" s="669"/>
    </row>
    <row r="3" spans="1:10" ht="15" customHeight="1">
      <c r="A3" s="664"/>
      <c r="B3" s="664"/>
      <c r="C3" s="664" t="s">
        <v>80</v>
      </c>
      <c r="D3" s="664" t="s">
        <v>455</v>
      </c>
      <c r="E3" s="664" t="s">
        <v>430</v>
      </c>
      <c r="F3" s="664" t="s">
        <v>66</v>
      </c>
      <c r="G3" s="664" t="s">
        <v>11</v>
      </c>
      <c r="H3" s="123" t="s">
        <v>252</v>
      </c>
      <c r="I3" s="664" t="s">
        <v>431</v>
      </c>
      <c r="J3" s="664" t="s">
        <v>66</v>
      </c>
    </row>
    <row r="4" spans="1:10" ht="15" customHeight="1">
      <c r="A4" s="664"/>
      <c r="B4" s="664"/>
      <c r="C4" s="664"/>
      <c r="D4" s="664"/>
      <c r="E4" s="664"/>
      <c r="F4" s="664"/>
      <c r="G4" s="664"/>
      <c r="H4" s="123" t="s">
        <v>251</v>
      </c>
      <c r="I4" s="664"/>
      <c r="J4" s="664"/>
    </row>
    <row r="5" spans="1:10" ht="15" customHeight="1">
      <c r="A5" s="665"/>
      <c r="B5" s="665"/>
      <c r="C5" s="665"/>
      <c r="D5" s="665"/>
      <c r="E5" s="665"/>
      <c r="F5" s="665"/>
      <c r="G5" s="665"/>
      <c r="H5" s="124" t="s">
        <v>253</v>
      </c>
      <c r="I5" s="665"/>
      <c r="J5" s="665"/>
    </row>
    <row r="6" spans="1:10" ht="39.75" customHeight="1">
      <c r="A6" s="57"/>
      <c r="B6" s="146"/>
      <c r="C6" s="148"/>
      <c r="D6" s="148"/>
      <c r="E6" s="58"/>
      <c r="F6" s="58"/>
      <c r="G6" s="58"/>
      <c r="H6" s="58"/>
      <c r="I6" s="58"/>
      <c r="J6" s="58"/>
    </row>
    <row r="7" spans="1:10" ht="39.75" customHeight="1">
      <c r="A7" s="50"/>
      <c r="B7" s="147"/>
      <c r="C7" s="58"/>
      <c r="D7" s="58"/>
      <c r="E7" s="58"/>
      <c r="F7" s="58"/>
      <c r="G7" s="58"/>
      <c r="H7" s="58"/>
      <c r="I7" s="58"/>
      <c r="J7" s="58"/>
    </row>
    <row r="8" spans="1:10" ht="39.75" customHeight="1">
      <c r="A8" s="57"/>
      <c r="B8" s="144"/>
      <c r="C8" s="148"/>
      <c r="D8" s="148"/>
      <c r="E8" s="58"/>
      <c r="F8" s="58"/>
      <c r="G8" s="58"/>
      <c r="H8" s="58"/>
      <c r="I8" s="58"/>
      <c r="J8" s="58"/>
    </row>
    <row r="9" spans="1:10" ht="39.75" customHeight="1">
      <c r="A9" s="50"/>
      <c r="B9" s="145"/>
      <c r="C9" s="58"/>
      <c r="D9" s="58"/>
      <c r="E9" s="58"/>
      <c r="F9" s="58"/>
      <c r="G9" s="58"/>
      <c r="H9" s="58"/>
      <c r="I9" s="58"/>
      <c r="J9" s="58"/>
    </row>
    <row r="10" spans="1:10" ht="39.75" customHeight="1">
      <c r="A10" s="19"/>
      <c r="B10" s="160"/>
      <c r="C10" s="149"/>
      <c r="D10" s="149"/>
      <c r="E10" s="59"/>
      <c r="F10" s="59"/>
      <c r="G10" s="59"/>
      <c r="H10" s="59"/>
      <c r="I10" s="59"/>
      <c r="J10" s="59"/>
    </row>
    <row r="11" spans="2:8" ht="39.75" customHeight="1">
      <c r="B11" s="303" t="s">
        <v>328</v>
      </c>
      <c r="C11" s="303"/>
      <c r="D11" s="303"/>
      <c r="E11" s="303"/>
      <c r="F11" s="303"/>
      <c r="G11" s="303"/>
      <c r="H11" s="303"/>
    </row>
    <row r="12" ht="39.75" customHeight="1"/>
    <row r="43" ht="12.75">
      <c r="K43" s="18"/>
    </row>
  </sheetData>
  <sheetProtection/>
  <mergeCells count="12">
    <mergeCell ref="D3:D5"/>
    <mergeCell ref="F3:F5"/>
    <mergeCell ref="E1:J1"/>
    <mergeCell ref="A2:A5"/>
    <mergeCell ref="B2:B5"/>
    <mergeCell ref="G2:J2"/>
    <mergeCell ref="G3:G5"/>
    <mergeCell ref="E3:E5"/>
    <mergeCell ref="C3:C5"/>
    <mergeCell ref="J3:J5"/>
    <mergeCell ref="I3:I5"/>
    <mergeCell ref="C2:F2"/>
  </mergeCells>
  <printOptions horizontalCentered="1"/>
  <pageMargins left="0.2362204724409449" right="0.2362204724409449" top="1.3385826771653544" bottom="0.1968503937007874" header="0.5905511811023623" footer="0.1968503937007874"/>
  <pageSetup horizontalDpi="600" verticalDpi="600" orientation="landscape" paperSize="9" scale="84" r:id="rId1"/>
  <headerFooter alignWithMargins="0">
    <oddHeader>&amp;C&amp;"Garamond,Félkövér"&amp;14 2/2016. (II.19.) számú költségvetési rendelethez
ZALASZABAR KÖZSÉG  ÖNKORMÁNYZAT 2016.ÉVI EURÓPAI UNIÓS PROJEKTJEINEK BEVÉTELEI ÉS KIADÁSAI&amp;R&amp;A
&amp;P.oldal
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8"/>
  <sheetViews>
    <sheetView view="pageLayout" zoomScaleSheetLayoutView="80" workbookViewId="0" topLeftCell="A1">
      <selection activeCell="E20" sqref="E20"/>
    </sheetView>
  </sheetViews>
  <sheetFormatPr defaultColWidth="9.00390625" defaultRowHeight="12.75"/>
  <cols>
    <col min="1" max="1" width="7.75390625" style="21" customWidth="1"/>
    <col min="2" max="2" width="35.625" style="21" customWidth="1"/>
    <col min="3" max="3" width="5.625" style="21" hidden="1" customWidth="1"/>
    <col min="4" max="5" width="13.375" style="21" customWidth="1"/>
    <col min="6" max="6" width="21.125" style="21" customWidth="1"/>
    <col min="7" max="16384" width="9.125" style="21" customWidth="1"/>
  </cols>
  <sheetData>
    <row r="1" spans="1:6" ht="12.75" customHeight="1">
      <c r="A1" s="22"/>
      <c r="B1" s="22"/>
      <c r="C1" s="22"/>
      <c r="D1" s="22"/>
      <c r="E1" s="22"/>
      <c r="F1" s="22"/>
    </row>
    <row r="2" spans="1:6" ht="13.5" thickBot="1">
      <c r="A2" s="20"/>
      <c r="B2" s="20"/>
      <c r="C2" s="20"/>
      <c r="D2" s="20"/>
      <c r="E2" s="20"/>
      <c r="F2" s="20"/>
    </row>
    <row r="3" spans="1:6" ht="15.75" customHeight="1" thickBot="1">
      <c r="A3" s="670" t="s">
        <v>19</v>
      </c>
      <c r="B3" s="671" t="s">
        <v>22</v>
      </c>
      <c r="C3" s="671"/>
      <c r="D3" s="672" t="s">
        <v>568</v>
      </c>
      <c r="E3" s="672" t="s">
        <v>579</v>
      </c>
      <c r="F3" s="671" t="s">
        <v>23</v>
      </c>
    </row>
    <row r="4" spans="1:6" ht="15.75" customHeight="1" thickBot="1">
      <c r="A4" s="670"/>
      <c r="B4" s="671"/>
      <c r="C4" s="671"/>
      <c r="D4" s="673"/>
      <c r="E4" s="673"/>
      <c r="F4" s="671"/>
    </row>
    <row r="5" spans="1:6" ht="15.75" customHeight="1" thickBot="1">
      <c r="A5" s="670"/>
      <c r="B5" s="671"/>
      <c r="C5" s="671"/>
      <c r="D5" s="673"/>
      <c r="E5" s="673"/>
      <c r="F5" s="671"/>
    </row>
    <row r="6" spans="1:6" ht="15.75" customHeight="1" thickBot="1">
      <c r="A6" s="670"/>
      <c r="B6" s="671"/>
      <c r="C6" s="671"/>
      <c r="D6" s="674"/>
      <c r="E6" s="674"/>
      <c r="F6" s="671"/>
    </row>
    <row r="7" spans="1:6" ht="30" customHeight="1">
      <c r="A7" s="275" t="s">
        <v>17</v>
      </c>
      <c r="B7" s="276" t="s">
        <v>24</v>
      </c>
      <c r="C7" s="277"/>
      <c r="D7" s="426">
        <v>0</v>
      </c>
      <c r="E7" s="540">
        <v>3360000</v>
      </c>
      <c r="F7" s="274" t="s">
        <v>580</v>
      </c>
    </row>
    <row r="8" spans="1:6" ht="30" customHeight="1" thickBot="1">
      <c r="A8" s="402"/>
      <c r="B8" s="403" t="s">
        <v>326</v>
      </c>
      <c r="C8" s="404"/>
      <c r="D8" s="532">
        <f>SUM(D7)</f>
        <v>0</v>
      </c>
      <c r="E8" s="405">
        <f>SUM(E7)</f>
        <v>3360000</v>
      </c>
      <c r="F8" s="406"/>
    </row>
    <row r="9" ht="16.5" customHeight="1"/>
  </sheetData>
  <sheetProtection/>
  <mergeCells count="6">
    <mergeCell ref="A3:A6"/>
    <mergeCell ref="B3:B6"/>
    <mergeCell ref="C3:C6"/>
    <mergeCell ref="F3:F6"/>
    <mergeCell ref="D3:D6"/>
    <mergeCell ref="E3:E6"/>
  </mergeCells>
  <printOptions horizontalCentered="1"/>
  <pageMargins left="0.2362204724409449" right="0.2362204724409449" top="1.25" bottom="0.19" header="0.44" footer="0.19"/>
  <pageSetup horizontalDpi="600" verticalDpi="600" orientation="portrait" paperSize="9" r:id="rId1"/>
  <headerFooter alignWithMargins="0">
    <oddHeader>&amp;C&amp;"Garamond,Félkövér"&amp;14 2/2016. (II.19.) számú költségvetési rendelethez
ZALASZABAR KÖZSÉG ÖNKORMÁNYZAT 2016.ÉVI TARTALÉKA&amp;R&amp;A
&amp;P.oldal
 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8"/>
  <sheetViews>
    <sheetView view="pageLayout" workbookViewId="0" topLeftCell="A1">
      <selection activeCell="G9" sqref="G9"/>
    </sheetView>
  </sheetViews>
  <sheetFormatPr defaultColWidth="9.00390625" defaultRowHeight="12.75"/>
  <cols>
    <col min="1" max="1" width="12.625" style="38" customWidth="1"/>
    <col min="2" max="2" width="8.125" style="38" customWidth="1"/>
    <col min="3" max="3" width="8.25390625" style="38" customWidth="1"/>
    <col min="4" max="4" width="48.375" style="38" customWidth="1"/>
    <col min="5" max="5" width="14.125" style="38" customWidth="1"/>
    <col min="6" max="6" width="13.25390625" style="38" customWidth="1"/>
    <col min="7" max="7" width="13.375" style="38" customWidth="1"/>
    <col min="8" max="8" width="12.25390625" style="38" customWidth="1"/>
    <col min="9" max="9" width="11.00390625" style="38" customWidth="1"/>
    <col min="10" max="16384" width="9.125" style="38" customWidth="1"/>
  </cols>
  <sheetData>
    <row r="1" ht="12.75">
      <c r="H1" s="46" t="s">
        <v>18</v>
      </c>
    </row>
    <row r="2" spans="1:8" ht="16.5" customHeight="1">
      <c r="A2" s="686" t="s">
        <v>0</v>
      </c>
      <c r="B2" s="689" t="s">
        <v>55</v>
      </c>
      <c r="C2" s="690"/>
      <c r="D2" s="691"/>
      <c r="E2" s="683" t="s">
        <v>539</v>
      </c>
      <c r="F2" s="683" t="s">
        <v>569</v>
      </c>
      <c r="G2" s="49">
        <v>2016</v>
      </c>
      <c r="H2" s="49">
        <v>2017</v>
      </c>
    </row>
    <row r="3" spans="1:8" ht="17.25" customHeight="1">
      <c r="A3" s="687"/>
      <c r="B3" s="692"/>
      <c r="C3" s="693"/>
      <c r="D3" s="694"/>
      <c r="E3" s="684"/>
      <c r="F3" s="684"/>
      <c r="G3" s="676" t="s">
        <v>329</v>
      </c>
      <c r="H3" s="677"/>
    </row>
    <row r="4" spans="1:8" ht="12" customHeight="1">
      <c r="A4" s="688"/>
      <c r="B4" s="695"/>
      <c r="C4" s="696"/>
      <c r="D4" s="697"/>
      <c r="E4" s="685"/>
      <c r="F4" s="685"/>
      <c r="G4" s="678"/>
      <c r="H4" s="679"/>
    </row>
    <row r="5" spans="1:8" ht="34.5" customHeight="1">
      <c r="A5" s="48" t="s">
        <v>2</v>
      </c>
      <c r="B5" s="675" t="s">
        <v>456</v>
      </c>
      <c r="C5" s="675"/>
      <c r="D5" s="675"/>
      <c r="E5" s="110">
        <v>37600000</v>
      </c>
      <c r="F5" s="110">
        <v>30887672</v>
      </c>
      <c r="G5" s="110"/>
      <c r="H5" s="110"/>
    </row>
    <row r="6" spans="1:8" ht="34.5" customHeight="1">
      <c r="A6" s="48" t="s">
        <v>4</v>
      </c>
      <c r="B6" s="675" t="s">
        <v>97</v>
      </c>
      <c r="C6" s="675"/>
      <c r="D6" s="675"/>
      <c r="E6" s="110">
        <v>2638000</v>
      </c>
      <c r="F6" s="110">
        <v>2638000</v>
      </c>
      <c r="G6" s="110"/>
      <c r="H6" s="110"/>
    </row>
    <row r="7" spans="1:8" ht="34.5" customHeight="1">
      <c r="A7" s="48" t="s">
        <v>5</v>
      </c>
      <c r="B7" s="698" t="s">
        <v>457</v>
      </c>
      <c r="C7" s="699"/>
      <c r="D7" s="700"/>
      <c r="E7" s="110">
        <v>0</v>
      </c>
      <c r="F7" s="110">
        <v>0</v>
      </c>
      <c r="G7" s="110"/>
      <c r="H7" s="110"/>
    </row>
    <row r="8" spans="1:8" ht="34.5" customHeight="1">
      <c r="A8" s="48"/>
      <c r="B8" s="680" t="s">
        <v>85</v>
      </c>
      <c r="C8" s="681"/>
      <c r="D8" s="682"/>
      <c r="E8" s="141">
        <f>SUM(E5:E7)</f>
        <v>40238000</v>
      </c>
      <c r="F8" s="141">
        <f>SUM(F5:F7)</f>
        <v>33525672</v>
      </c>
      <c r="G8" s="141">
        <f>SUM(G5:G7)</f>
        <v>0</v>
      </c>
      <c r="H8" s="141">
        <f>SUM(H5:H7)</f>
        <v>0</v>
      </c>
    </row>
  </sheetData>
  <sheetProtection/>
  <mergeCells count="9">
    <mergeCell ref="B6:D6"/>
    <mergeCell ref="G3:H4"/>
    <mergeCell ref="B8:D8"/>
    <mergeCell ref="E2:E4"/>
    <mergeCell ref="A2:A4"/>
    <mergeCell ref="B2:D4"/>
    <mergeCell ref="B7:D7"/>
    <mergeCell ref="B5:D5"/>
    <mergeCell ref="F2:F4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2/2016. (II.19.) számú költségvetési rendelethez
ZALASZABAR KÖZSÉG ÖNKORMÁNYZAT 
TÖBB ÉVES KIHATÁSSAL JÁRÓ ELŐIRÁNYZATA ÉVES BONTÁSBAN&amp;R&amp;A
&amp;P.oldal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Layout" workbookViewId="0" topLeftCell="A1">
      <selection activeCell="B5" sqref="B5:D5"/>
    </sheetView>
  </sheetViews>
  <sheetFormatPr defaultColWidth="9.00390625" defaultRowHeight="12.75"/>
  <cols>
    <col min="1" max="1" width="3.75390625" style="35" customWidth="1"/>
    <col min="2" max="2" width="9.125" style="35" customWidth="1"/>
    <col min="3" max="3" width="8.375" style="35" customWidth="1"/>
    <col min="4" max="4" width="22.875" style="35" customWidth="1"/>
    <col min="5" max="5" width="25.625" style="35" customWidth="1"/>
    <col min="6" max="6" width="10.875" style="35" customWidth="1"/>
    <col min="7" max="7" width="11.125" style="35" customWidth="1"/>
    <col min="8" max="8" width="16.75390625" style="35" customWidth="1"/>
    <col min="9" max="9" width="9.125" style="35" customWidth="1"/>
    <col min="10" max="10" width="11.125" style="35" customWidth="1"/>
    <col min="11" max="11" width="11.375" style="35" customWidth="1"/>
    <col min="12" max="16384" width="9.125" style="35" customWidth="1"/>
  </cols>
  <sheetData>
    <row r="1" spans="10:11" ht="12.75">
      <c r="J1" s="712" t="s">
        <v>18</v>
      </c>
      <c r="K1" s="712"/>
    </row>
    <row r="2" spans="1:11" ht="24.75" customHeight="1">
      <c r="A2" s="704" t="s">
        <v>21</v>
      </c>
      <c r="B2" s="704" t="s">
        <v>27</v>
      </c>
      <c r="C2" s="704"/>
      <c r="D2" s="704"/>
      <c r="E2" s="714" t="s">
        <v>67</v>
      </c>
      <c r="F2" s="714"/>
      <c r="G2" s="714"/>
      <c r="H2" s="714" t="s">
        <v>68</v>
      </c>
      <c r="I2" s="714"/>
      <c r="J2" s="714"/>
      <c r="K2" s="36" t="s">
        <v>11</v>
      </c>
    </row>
    <row r="3" spans="1:11" ht="24.75" customHeight="1">
      <c r="A3" s="704"/>
      <c r="B3" s="704"/>
      <c r="C3" s="704"/>
      <c r="D3" s="704"/>
      <c r="E3" s="704" t="s">
        <v>28</v>
      </c>
      <c r="F3" s="704" t="s">
        <v>29</v>
      </c>
      <c r="G3" s="704" t="s">
        <v>30</v>
      </c>
      <c r="H3" s="704" t="s">
        <v>28</v>
      </c>
      <c r="I3" s="704" t="s">
        <v>29</v>
      </c>
      <c r="J3" s="704" t="s">
        <v>30</v>
      </c>
      <c r="K3" s="713" t="s">
        <v>31</v>
      </c>
    </row>
    <row r="4" spans="1:11" ht="24.75" customHeight="1">
      <c r="A4" s="704"/>
      <c r="B4" s="704"/>
      <c r="C4" s="704"/>
      <c r="D4" s="704"/>
      <c r="E4" s="704"/>
      <c r="F4" s="704"/>
      <c r="G4" s="704"/>
      <c r="H4" s="704"/>
      <c r="I4" s="704"/>
      <c r="J4" s="704"/>
      <c r="K4" s="713"/>
    </row>
    <row r="5" spans="1:11" ht="24.75" customHeight="1">
      <c r="A5" s="65" t="s">
        <v>36</v>
      </c>
      <c r="B5" s="705" t="s">
        <v>69</v>
      </c>
      <c r="C5" s="706"/>
      <c r="D5" s="707"/>
      <c r="E5" s="65"/>
      <c r="F5" s="65"/>
      <c r="G5" s="65"/>
      <c r="H5" s="65"/>
      <c r="I5" s="65"/>
      <c r="J5" s="65"/>
      <c r="K5" s="66"/>
    </row>
    <row r="6" spans="1:11" ht="49.5" customHeight="1">
      <c r="A6" s="37" t="s">
        <v>3</v>
      </c>
      <c r="B6" s="702" t="s">
        <v>32</v>
      </c>
      <c r="C6" s="703"/>
      <c r="D6" s="703"/>
      <c r="E6" s="52"/>
      <c r="F6" s="121"/>
      <c r="G6" s="126"/>
      <c r="H6" s="47" t="s">
        <v>54</v>
      </c>
      <c r="I6" s="47" t="s">
        <v>54</v>
      </c>
      <c r="J6" s="47" t="s">
        <v>54</v>
      </c>
      <c r="K6" s="126">
        <f>SUM(G6:J6)</f>
        <v>0</v>
      </c>
    </row>
    <row r="7" spans="1:11" ht="30" customHeight="1">
      <c r="A7" s="37" t="s">
        <v>10</v>
      </c>
      <c r="B7" s="702" t="s">
        <v>33</v>
      </c>
      <c r="C7" s="703"/>
      <c r="D7" s="703"/>
      <c r="E7" s="47"/>
      <c r="F7" s="47"/>
      <c r="G7" s="47"/>
      <c r="H7" s="47" t="s">
        <v>54</v>
      </c>
      <c r="I7" s="47" t="s">
        <v>54</v>
      </c>
      <c r="J7" s="47" t="s">
        <v>54</v>
      </c>
      <c r="K7" s="47" t="s">
        <v>54</v>
      </c>
    </row>
    <row r="8" spans="1:11" ht="30" customHeight="1">
      <c r="A8" s="37" t="s">
        <v>5</v>
      </c>
      <c r="B8" s="702" t="s">
        <v>34</v>
      </c>
      <c r="C8" s="703"/>
      <c r="D8" s="703"/>
      <c r="E8" s="47"/>
      <c r="F8" s="47"/>
      <c r="G8" s="47"/>
      <c r="H8" s="47" t="s">
        <v>54</v>
      </c>
      <c r="I8" s="47" t="s">
        <v>54</v>
      </c>
      <c r="J8" s="47" t="s">
        <v>54</v>
      </c>
      <c r="K8" s="52" t="s">
        <v>54</v>
      </c>
    </row>
    <row r="9" spans="1:11" ht="33" customHeight="1">
      <c r="A9" s="37" t="s">
        <v>6</v>
      </c>
      <c r="B9" s="702" t="s">
        <v>35</v>
      </c>
      <c r="C9" s="703"/>
      <c r="D9" s="703"/>
      <c r="E9" s="51"/>
      <c r="F9" s="52"/>
      <c r="G9" s="53"/>
      <c r="H9" s="51" t="s">
        <v>64</v>
      </c>
      <c r="I9" s="55">
        <v>1</v>
      </c>
      <c r="J9" s="53">
        <v>10</v>
      </c>
      <c r="K9" s="126">
        <f>SUM(G9+J9)</f>
        <v>10</v>
      </c>
    </row>
    <row r="10" spans="1:11" ht="33" customHeight="1">
      <c r="A10" s="37"/>
      <c r="B10" s="711" t="s">
        <v>496</v>
      </c>
      <c r="C10" s="711"/>
      <c r="D10" s="711"/>
      <c r="E10" s="61"/>
      <c r="F10" s="62"/>
      <c r="G10" s="125"/>
      <c r="H10" s="61"/>
      <c r="I10" s="64"/>
      <c r="J10" s="63">
        <f>SUM(J9)</f>
        <v>10</v>
      </c>
      <c r="K10" s="286">
        <f>SUM(K6:K9)</f>
        <v>10</v>
      </c>
    </row>
    <row r="11" spans="1:11" ht="33" customHeight="1">
      <c r="A11" s="37"/>
      <c r="B11" s="702"/>
      <c r="C11" s="703"/>
      <c r="D11" s="703"/>
      <c r="E11" s="51"/>
      <c r="F11" s="287"/>
      <c r="G11" s="53"/>
      <c r="H11" s="51"/>
      <c r="I11" s="55"/>
      <c r="J11" s="53"/>
      <c r="K11" s="126"/>
    </row>
    <row r="12" spans="1:11" ht="33" customHeight="1">
      <c r="A12" s="60"/>
      <c r="B12" s="708" t="s">
        <v>327</v>
      </c>
      <c r="C12" s="709"/>
      <c r="D12" s="710"/>
      <c r="E12" s="61"/>
      <c r="F12" s="62"/>
      <c r="G12" s="125"/>
      <c r="H12" s="61"/>
      <c r="I12" s="64"/>
      <c r="J12" s="63">
        <f>SUM(J10:J11)</f>
        <v>10</v>
      </c>
      <c r="K12" s="125">
        <f>SUM(K10:K11)</f>
        <v>10</v>
      </c>
    </row>
    <row r="13" spans="2:4" ht="12.75">
      <c r="B13" s="701"/>
      <c r="C13" s="701"/>
      <c r="D13" s="701"/>
    </row>
    <row r="21" ht="12.75">
      <c r="D21" s="56"/>
    </row>
  </sheetData>
  <sheetProtection/>
  <mergeCells count="21">
    <mergeCell ref="J1:K1"/>
    <mergeCell ref="J3:J4"/>
    <mergeCell ref="K3:K4"/>
    <mergeCell ref="E2:G2"/>
    <mergeCell ref="H2:J2"/>
    <mergeCell ref="F3:F4"/>
    <mergeCell ref="G3:G4"/>
    <mergeCell ref="A2:A4"/>
    <mergeCell ref="H3:H4"/>
    <mergeCell ref="I3:I4"/>
    <mergeCell ref="B12:D12"/>
    <mergeCell ref="B10:D10"/>
    <mergeCell ref="B11:D11"/>
    <mergeCell ref="B13:D13"/>
    <mergeCell ref="B8:D8"/>
    <mergeCell ref="B9:D9"/>
    <mergeCell ref="B6:D6"/>
    <mergeCell ref="B7:D7"/>
    <mergeCell ref="E3:E4"/>
    <mergeCell ref="B2:D4"/>
    <mergeCell ref="B5:D5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2/2016. (II.19.) számú költségvetési rendelethez
ZALASZABAR KÖZSÉG  ÖNKORMÁNYZATA
2016.ÉVI KÖZVETETT TÁMOGATÁSAI
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15"/>
  <sheetViews>
    <sheetView view="pageLayout" workbookViewId="0" topLeftCell="A1">
      <selection activeCell="O1" sqref="O1:Q1"/>
    </sheetView>
  </sheetViews>
  <sheetFormatPr defaultColWidth="9.00390625" defaultRowHeight="12.75"/>
  <cols>
    <col min="1" max="1" width="3.00390625" style="40" customWidth="1"/>
    <col min="2" max="3" width="9.125" style="40" customWidth="1"/>
    <col min="4" max="4" width="8.75390625" style="40" customWidth="1"/>
    <col min="5" max="6" width="9.875" style="40" customWidth="1"/>
    <col min="7" max="7" width="10.00390625" style="40" customWidth="1"/>
    <col min="8" max="8" width="10.625" style="40" customWidth="1"/>
    <col min="9" max="9" width="11.00390625" style="40" customWidth="1"/>
    <col min="10" max="10" width="10.25390625" style="40" customWidth="1"/>
    <col min="11" max="11" width="10.875" style="40" customWidth="1"/>
    <col min="12" max="12" width="9.00390625" style="40" customWidth="1"/>
    <col min="13" max="13" width="10.25390625" style="40" customWidth="1"/>
    <col min="14" max="14" width="9.75390625" style="40" customWidth="1"/>
    <col min="15" max="15" width="9.125" style="40" customWidth="1"/>
    <col min="16" max="16" width="10.00390625" style="40" customWidth="1"/>
    <col min="17" max="17" width="12.00390625" style="40" customWidth="1"/>
    <col min="18" max="16384" width="9.125" style="40" customWidth="1"/>
  </cols>
  <sheetData>
    <row r="1" spans="15:17" ht="12.75">
      <c r="O1" s="717" t="s">
        <v>587</v>
      </c>
      <c r="P1" s="717"/>
      <c r="Q1" s="717"/>
    </row>
    <row r="2" spans="1:17" ht="27.75" customHeight="1">
      <c r="A2" s="41" t="s">
        <v>330</v>
      </c>
      <c r="B2" s="718" t="s">
        <v>13</v>
      </c>
      <c r="C2" s="718"/>
      <c r="D2" s="718"/>
      <c r="E2" s="304" t="s">
        <v>38</v>
      </c>
      <c r="F2" s="304" t="s">
        <v>39</v>
      </c>
      <c r="G2" s="304" t="s">
        <v>40</v>
      </c>
      <c r="H2" s="304" t="s">
        <v>41</v>
      </c>
      <c r="I2" s="304" t="s">
        <v>42</v>
      </c>
      <c r="J2" s="304" t="s">
        <v>43</v>
      </c>
      <c r="K2" s="304" t="s">
        <v>44</v>
      </c>
      <c r="L2" s="304" t="s">
        <v>45</v>
      </c>
      <c r="M2" s="304" t="s">
        <v>46</v>
      </c>
      <c r="N2" s="304" t="s">
        <v>47</v>
      </c>
      <c r="O2" s="304" t="s">
        <v>48</v>
      </c>
      <c r="P2" s="304" t="s">
        <v>49</v>
      </c>
      <c r="Q2" s="304" t="s">
        <v>11</v>
      </c>
    </row>
    <row r="3" spans="1:17" ht="27.75" customHeight="1">
      <c r="A3" s="42"/>
      <c r="B3" s="716" t="s">
        <v>50</v>
      </c>
      <c r="C3" s="716"/>
      <c r="D3" s="716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</row>
    <row r="4" spans="1:17" ht="27.75" customHeight="1">
      <c r="A4" s="43" t="s">
        <v>2</v>
      </c>
      <c r="B4" s="715" t="s">
        <v>86</v>
      </c>
      <c r="C4" s="715"/>
      <c r="D4" s="715"/>
      <c r="E4" s="533">
        <v>14874000</v>
      </c>
      <c r="F4" s="533">
        <v>5874000</v>
      </c>
      <c r="G4" s="533">
        <v>22074000</v>
      </c>
      <c r="H4" s="533">
        <v>8874000</v>
      </c>
      <c r="I4" s="533">
        <v>11874000</v>
      </c>
      <c r="J4" s="533">
        <v>7874000</v>
      </c>
      <c r="K4" s="533">
        <v>7874000</v>
      </c>
      <c r="L4" s="533">
        <v>8078803</v>
      </c>
      <c r="M4" s="533">
        <v>11874000</v>
      </c>
      <c r="N4" s="533">
        <v>6874000</v>
      </c>
      <c r="O4" s="533">
        <v>6874000</v>
      </c>
      <c r="P4" s="533">
        <v>4894785</v>
      </c>
      <c r="Q4" s="534">
        <f>SUM(E4:P4)</f>
        <v>117913588</v>
      </c>
    </row>
    <row r="5" spans="1:17" ht="27.75" customHeight="1">
      <c r="A5" s="43" t="s">
        <v>4</v>
      </c>
      <c r="B5" s="715" t="s">
        <v>476</v>
      </c>
      <c r="C5" s="715"/>
      <c r="D5" s="715"/>
      <c r="E5" s="533">
        <v>1580000</v>
      </c>
      <c r="F5" s="533">
        <v>1580000</v>
      </c>
      <c r="G5" s="533">
        <v>1580000</v>
      </c>
      <c r="H5" s="533">
        <v>1580000</v>
      </c>
      <c r="I5" s="533">
        <v>1580000</v>
      </c>
      <c r="J5" s="533">
        <v>1580000</v>
      </c>
      <c r="K5" s="533">
        <v>1000000</v>
      </c>
      <c r="L5" s="533">
        <v>1000000</v>
      </c>
      <c r="M5" s="533">
        <v>1580000</v>
      </c>
      <c r="N5" s="533">
        <v>1580000</v>
      </c>
      <c r="O5" s="533">
        <v>1580000</v>
      </c>
      <c r="P5" s="533">
        <v>1411215</v>
      </c>
      <c r="Q5" s="534">
        <f>SUM(E5:P5)</f>
        <v>17631215</v>
      </c>
    </row>
    <row r="6" spans="1:17" ht="27.75" customHeight="1">
      <c r="A6" s="43"/>
      <c r="B6" s="716" t="s">
        <v>76</v>
      </c>
      <c r="C6" s="716"/>
      <c r="D6" s="716"/>
      <c r="E6" s="534">
        <f aca="true" t="shared" si="0" ref="E6:Q6">SUM(E4:E5)</f>
        <v>16454000</v>
      </c>
      <c r="F6" s="534">
        <f t="shared" si="0"/>
        <v>7454000</v>
      </c>
      <c r="G6" s="534">
        <f t="shared" si="0"/>
        <v>23654000</v>
      </c>
      <c r="H6" s="534">
        <f t="shared" si="0"/>
        <v>10454000</v>
      </c>
      <c r="I6" s="534">
        <f t="shared" si="0"/>
        <v>13454000</v>
      </c>
      <c r="J6" s="534">
        <f t="shared" si="0"/>
        <v>9454000</v>
      </c>
      <c r="K6" s="534">
        <f t="shared" si="0"/>
        <v>8874000</v>
      </c>
      <c r="L6" s="534">
        <f t="shared" si="0"/>
        <v>9078803</v>
      </c>
      <c r="M6" s="534">
        <f t="shared" si="0"/>
        <v>13454000</v>
      </c>
      <c r="N6" s="534">
        <f t="shared" si="0"/>
        <v>8454000</v>
      </c>
      <c r="O6" s="534">
        <f t="shared" si="0"/>
        <v>8454000</v>
      </c>
      <c r="P6" s="534">
        <f t="shared" si="0"/>
        <v>6306000</v>
      </c>
      <c r="Q6" s="534">
        <f t="shared" si="0"/>
        <v>135544803</v>
      </c>
    </row>
    <row r="7" spans="1:17" ht="27.75" customHeight="1">
      <c r="A7" s="42"/>
      <c r="B7" s="716" t="s">
        <v>51</v>
      </c>
      <c r="C7" s="716"/>
      <c r="D7" s="716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27.75" customHeight="1">
      <c r="A8" s="43" t="s">
        <v>5</v>
      </c>
      <c r="B8" s="715" t="s">
        <v>86</v>
      </c>
      <c r="C8" s="715"/>
      <c r="D8" s="715"/>
      <c r="E8" s="533">
        <v>3615000</v>
      </c>
      <c r="F8" s="533">
        <v>3615000</v>
      </c>
      <c r="G8" s="533">
        <v>31715000</v>
      </c>
      <c r="H8" s="533">
        <v>6615000</v>
      </c>
      <c r="I8" s="533">
        <v>6615000</v>
      </c>
      <c r="J8" s="533">
        <v>6615000</v>
      </c>
      <c r="K8" s="533">
        <v>6615000</v>
      </c>
      <c r="L8" s="533">
        <v>5615000</v>
      </c>
      <c r="M8" s="533">
        <v>4819803</v>
      </c>
      <c r="N8" s="533">
        <v>4615000</v>
      </c>
      <c r="O8" s="533">
        <v>4516000</v>
      </c>
      <c r="P8" s="533">
        <v>3758423</v>
      </c>
      <c r="Q8" s="534">
        <f>SUM(E8:P8)</f>
        <v>88729226</v>
      </c>
    </row>
    <row r="9" spans="1:17" ht="27.75" customHeight="1">
      <c r="A9" s="43" t="s">
        <v>6</v>
      </c>
      <c r="B9" s="715" t="s">
        <v>476</v>
      </c>
      <c r="C9" s="715"/>
      <c r="D9" s="715"/>
      <c r="E9" s="533">
        <v>3901000</v>
      </c>
      <c r="F9" s="533">
        <v>3901000</v>
      </c>
      <c r="G9" s="533">
        <v>3901000</v>
      </c>
      <c r="H9" s="533">
        <v>3901000</v>
      </c>
      <c r="I9" s="533">
        <v>3901000</v>
      </c>
      <c r="J9" s="533">
        <v>3901000</v>
      </c>
      <c r="K9" s="533">
        <v>3901000</v>
      </c>
      <c r="L9" s="533">
        <v>3901000</v>
      </c>
      <c r="M9" s="533">
        <v>3901000</v>
      </c>
      <c r="N9" s="533">
        <v>3901000</v>
      </c>
      <c r="O9" s="533">
        <v>3901000</v>
      </c>
      <c r="P9" s="533">
        <v>3904577</v>
      </c>
      <c r="Q9" s="534">
        <f>SUM(E9:P9)</f>
        <v>46815577</v>
      </c>
    </row>
    <row r="10" spans="1:17" ht="27.75" customHeight="1">
      <c r="A10" s="43"/>
      <c r="B10" s="716" t="s">
        <v>77</v>
      </c>
      <c r="C10" s="716"/>
      <c r="D10" s="716"/>
      <c r="E10" s="534">
        <f aca="true" t="shared" si="1" ref="E10:Q10">SUM(E8:E9)</f>
        <v>7516000</v>
      </c>
      <c r="F10" s="534">
        <f t="shared" si="1"/>
        <v>7516000</v>
      </c>
      <c r="G10" s="534">
        <f t="shared" si="1"/>
        <v>35616000</v>
      </c>
      <c r="H10" s="534">
        <f t="shared" si="1"/>
        <v>10516000</v>
      </c>
      <c r="I10" s="534">
        <f t="shared" si="1"/>
        <v>10516000</v>
      </c>
      <c r="J10" s="534">
        <f t="shared" si="1"/>
        <v>10516000</v>
      </c>
      <c r="K10" s="534">
        <f t="shared" si="1"/>
        <v>10516000</v>
      </c>
      <c r="L10" s="534">
        <f t="shared" si="1"/>
        <v>9516000</v>
      </c>
      <c r="M10" s="534">
        <f t="shared" si="1"/>
        <v>8720803</v>
      </c>
      <c r="N10" s="534">
        <f t="shared" si="1"/>
        <v>8516000</v>
      </c>
      <c r="O10" s="534">
        <f t="shared" si="1"/>
        <v>8417000</v>
      </c>
      <c r="P10" s="534">
        <f t="shared" si="1"/>
        <v>7663000</v>
      </c>
      <c r="Q10" s="534">
        <f t="shared" si="1"/>
        <v>135544803</v>
      </c>
    </row>
    <row r="15" ht="22.5" customHeight="1">
      <c r="B15" s="306"/>
    </row>
  </sheetData>
  <sheetProtection/>
  <mergeCells count="10">
    <mergeCell ref="B9:D9"/>
    <mergeCell ref="B7:D7"/>
    <mergeCell ref="B6:D6"/>
    <mergeCell ref="B8:D8"/>
    <mergeCell ref="O1:Q1"/>
    <mergeCell ref="B10:D10"/>
    <mergeCell ref="B2:D2"/>
    <mergeCell ref="B3:D3"/>
    <mergeCell ref="B4:D4"/>
    <mergeCell ref="B5:D5"/>
  </mergeCells>
  <printOptions horizontalCentered="1"/>
  <pageMargins left="0.2362204724409449" right="0.2362204724409449" top="0.9055118110236221" bottom="0.1968503937007874" header="0.35433070866141736" footer="0.1968503937007874"/>
  <pageSetup fitToHeight="0" fitToWidth="1" horizontalDpi="600" verticalDpi="600" orientation="landscape" paperSize="9" scale="89" r:id="rId1"/>
  <headerFooter alignWithMargins="0">
    <oddHeader>&amp;C&amp;"Garamond,Félkövér"&amp;12  2/2016. (II.19.) számú költségvetési rendelethez
ZALASZABAR KÖZSÉG  ÖNKORMÁNYZATA 2016.ÉVI ELŐIRÁNYZAT  FELHASZNÁLÁSI ÜTEMTERVE
&amp;R&amp;A
&amp;P.oldal
1000.-Ft-ban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15"/>
  <sheetViews>
    <sheetView view="pageLayout" zoomScaleSheetLayoutView="100" workbookViewId="0" topLeftCell="A1">
      <selection activeCell="J5" sqref="J5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10.125" style="0" customWidth="1"/>
    <col min="4" max="4" width="11.125" style="0" customWidth="1"/>
    <col min="5" max="5" width="11.375" style="0" customWidth="1"/>
    <col min="6" max="6" width="11.125" style="0" customWidth="1"/>
    <col min="7" max="7" width="11.375" style="0" customWidth="1"/>
    <col min="8" max="8" width="10.25390625" style="0" customWidth="1"/>
    <col min="9" max="9" width="8.625" style="0" customWidth="1"/>
    <col min="10" max="10" width="11.25390625" style="0" customWidth="1"/>
    <col min="11" max="11" width="9.875" style="0" customWidth="1"/>
  </cols>
  <sheetData>
    <row r="1" spans="1:11" ht="51">
      <c r="A1" s="288" t="s">
        <v>279</v>
      </c>
      <c r="B1" s="423" t="s">
        <v>550</v>
      </c>
      <c r="C1" s="423" t="s">
        <v>282</v>
      </c>
      <c r="D1" s="423" t="s">
        <v>283</v>
      </c>
      <c r="E1" s="423" t="s">
        <v>529</v>
      </c>
      <c r="F1" s="423" t="s">
        <v>290</v>
      </c>
      <c r="G1" s="423" t="s">
        <v>284</v>
      </c>
      <c r="H1" s="423" t="s">
        <v>288</v>
      </c>
      <c r="I1" s="423" t="s">
        <v>280</v>
      </c>
      <c r="J1" s="423" t="s">
        <v>291</v>
      </c>
      <c r="K1" s="423" t="s">
        <v>551</v>
      </c>
    </row>
    <row r="2" spans="1:11" ht="24.75" customHeight="1">
      <c r="A2" s="243" t="s">
        <v>281</v>
      </c>
      <c r="B2" s="105"/>
      <c r="C2" s="80"/>
      <c r="D2" s="80"/>
      <c r="E2" s="80"/>
      <c r="F2" s="80"/>
      <c r="G2" s="80"/>
      <c r="H2" s="80"/>
      <c r="I2" s="80"/>
      <c r="J2" s="80"/>
      <c r="K2" s="105"/>
    </row>
    <row r="3" spans="1:11" ht="24.75" customHeight="1">
      <c r="A3" s="80" t="s">
        <v>500</v>
      </c>
      <c r="B3" s="105">
        <v>0</v>
      </c>
      <c r="C3" s="80"/>
      <c r="D3" s="80"/>
      <c r="E3" s="80"/>
      <c r="F3" s="80"/>
      <c r="G3" s="80"/>
      <c r="H3" s="80"/>
      <c r="I3" s="80"/>
      <c r="J3" s="80"/>
      <c r="K3" s="105">
        <f>SUM(C3:J3)</f>
        <v>0</v>
      </c>
    </row>
    <row r="4" spans="1:11" ht="24.75" customHeight="1">
      <c r="A4" s="80" t="s">
        <v>286</v>
      </c>
      <c r="B4" s="105">
        <v>9</v>
      </c>
      <c r="C4" s="80"/>
      <c r="D4" s="80"/>
      <c r="E4" s="80"/>
      <c r="F4" s="80"/>
      <c r="G4" s="80"/>
      <c r="H4" s="80"/>
      <c r="I4" s="80"/>
      <c r="J4" s="80">
        <v>10</v>
      </c>
      <c r="K4" s="105">
        <f>SUM(C4:J4)</f>
        <v>10</v>
      </c>
    </row>
    <row r="5" spans="1:11" ht="24.75" customHeight="1">
      <c r="A5" s="80" t="s">
        <v>549</v>
      </c>
      <c r="B5" s="105">
        <v>1</v>
      </c>
      <c r="C5" s="80"/>
      <c r="D5" s="80"/>
      <c r="E5" s="80"/>
      <c r="F5" s="80">
        <v>1</v>
      </c>
      <c r="G5" s="80"/>
      <c r="H5" s="80"/>
      <c r="I5" s="80"/>
      <c r="J5" s="80"/>
      <c r="K5" s="105">
        <f>SUM(C5:J5)</f>
        <v>1</v>
      </c>
    </row>
    <row r="6" spans="1:11" s="180" customFormat="1" ht="24.75" customHeight="1">
      <c r="A6" s="280" t="s">
        <v>287</v>
      </c>
      <c r="B6" s="280">
        <f aca="true" t="shared" si="0" ref="B6:J6">SUM(B3:B4)</f>
        <v>9</v>
      </c>
      <c r="C6" s="280">
        <f t="shared" si="0"/>
        <v>0</v>
      </c>
      <c r="D6" s="280">
        <f t="shared" si="0"/>
        <v>0</v>
      </c>
      <c r="E6" s="280">
        <f t="shared" si="0"/>
        <v>0</v>
      </c>
      <c r="F6" s="280">
        <f t="shared" si="0"/>
        <v>0</v>
      </c>
      <c r="G6" s="280">
        <f t="shared" si="0"/>
        <v>0</v>
      </c>
      <c r="H6" s="280">
        <f t="shared" si="0"/>
        <v>0</v>
      </c>
      <c r="I6" s="280">
        <f t="shared" si="0"/>
        <v>0</v>
      </c>
      <c r="J6" s="280">
        <f t="shared" si="0"/>
        <v>10</v>
      </c>
      <c r="K6" s="280">
        <f>SUM(K3:K5)</f>
        <v>11</v>
      </c>
    </row>
    <row r="7" spans="1:11" s="180" customFormat="1" ht="24.75" customHeight="1">
      <c r="A7" s="281" t="s">
        <v>497</v>
      </c>
      <c r="B7" s="281"/>
      <c r="C7" s="281"/>
      <c r="D7" s="281"/>
      <c r="E7" s="281"/>
      <c r="F7" s="281"/>
      <c r="G7" s="281"/>
      <c r="H7" s="281"/>
      <c r="I7" s="281"/>
      <c r="J7" s="281"/>
      <c r="K7" s="281">
        <f>SUM(C7:J7)</f>
        <v>0</v>
      </c>
    </row>
    <row r="8" spans="1:11" ht="24.75" customHeight="1">
      <c r="A8" s="80" t="s">
        <v>285</v>
      </c>
      <c r="B8" s="105">
        <v>6</v>
      </c>
      <c r="C8" s="80"/>
      <c r="D8" s="80">
        <v>4</v>
      </c>
      <c r="E8" s="80">
        <v>2</v>
      </c>
      <c r="F8" s="80"/>
      <c r="G8" s="80"/>
      <c r="H8" s="80"/>
      <c r="I8" s="80"/>
      <c r="J8" s="80"/>
      <c r="K8" s="105">
        <f>SUM(D8:J8)</f>
        <v>6</v>
      </c>
    </row>
    <row r="9" spans="1:11" ht="24.75" customHeight="1">
      <c r="A9" s="80" t="s">
        <v>498</v>
      </c>
      <c r="B9" s="105">
        <v>4</v>
      </c>
      <c r="C9" s="80"/>
      <c r="D9" s="80"/>
      <c r="E9" s="80"/>
      <c r="F9" s="80"/>
      <c r="G9" s="80"/>
      <c r="H9" s="80"/>
      <c r="I9" s="80">
        <v>4</v>
      </c>
      <c r="J9" s="80"/>
      <c r="K9" s="105">
        <f>SUM(D9:J9)</f>
        <v>4</v>
      </c>
    </row>
    <row r="10" spans="1:11" ht="24.75" customHeight="1">
      <c r="A10" s="280" t="s">
        <v>499</v>
      </c>
      <c r="B10" s="280">
        <f aca="true" t="shared" si="1" ref="B10:K10">SUM(B8:B9)</f>
        <v>10</v>
      </c>
      <c r="C10" s="280">
        <f t="shared" si="1"/>
        <v>0</v>
      </c>
      <c r="D10" s="280">
        <f t="shared" si="1"/>
        <v>4</v>
      </c>
      <c r="E10" s="280">
        <f t="shared" si="1"/>
        <v>2</v>
      </c>
      <c r="F10" s="280">
        <f t="shared" si="1"/>
        <v>0</v>
      </c>
      <c r="G10" s="280">
        <f t="shared" si="1"/>
        <v>0</v>
      </c>
      <c r="H10" s="280">
        <f t="shared" si="1"/>
        <v>0</v>
      </c>
      <c r="I10" s="280">
        <f t="shared" si="1"/>
        <v>4</v>
      </c>
      <c r="J10" s="280">
        <f t="shared" si="1"/>
        <v>0</v>
      </c>
      <c r="K10" s="280">
        <f t="shared" si="1"/>
        <v>10</v>
      </c>
    </row>
    <row r="11" spans="1:11" s="180" customFormat="1" ht="24.75" customHeight="1">
      <c r="A11" s="281" t="s">
        <v>289</v>
      </c>
      <c r="B11" s="281">
        <f aca="true" t="shared" si="2" ref="B11:K11">SUM(B10+B7+B6)</f>
        <v>19</v>
      </c>
      <c r="C11" s="281">
        <f t="shared" si="2"/>
        <v>0</v>
      </c>
      <c r="D11" s="281">
        <f t="shared" si="2"/>
        <v>4</v>
      </c>
      <c r="E11" s="281">
        <f t="shared" si="2"/>
        <v>2</v>
      </c>
      <c r="F11" s="281">
        <f t="shared" si="2"/>
        <v>0</v>
      </c>
      <c r="G11" s="281">
        <f t="shared" si="2"/>
        <v>0</v>
      </c>
      <c r="H11" s="281">
        <f t="shared" si="2"/>
        <v>0</v>
      </c>
      <c r="I11" s="281">
        <f t="shared" si="2"/>
        <v>4</v>
      </c>
      <c r="J11" s="281">
        <f t="shared" si="2"/>
        <v>10</v>
      </c>
      <c r="K11" s="281">
        <f t="shared" si="2"/>
        <v>21</v>
      </c>
    </row>
    <row r="13" spans="1:9" ht="15.75">
      <c r="A13" s="289"/>
      <c r="B13" s="289"/>
      <c r="C13" s="289"/>
      <c r="D13" s="289"/>
      <c r="I13" s="279"/>
    </row>
    <row r="14" ht="12.75">
      <c r="A14" s="180"/>
    </row>
    <row r="15" ht="12.75">
      <c r="A15" s="180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6" r:id="rId1"/>
  <headerFooter>
    <oddHeader>&amp;C2/2016.(II.19.) számú rendelethez
ZALASZABAR  KÖZSÉG ÖNKORMÁNYZATÁNAK ÉS INTÉZMÉNYÉNEK  2016. ÉVI LÉTSZÁMÁNAK ALAKULÁSA&amp;R11.számú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view="pageLayout" zoomScale="75" zoomScaleSheetLayoutView="100" zoomScalePageLayoutView="75" workbookViewId="0" topLeftCell="A1">
      <selection activeCell="L23" sqref="L23"/>
    </sheetView>
  </sheetViews>
  <sheetFormatPr defaultColWidth="9.00390625" defaultRowHeight="12.75"/>
  <cols>
    <col min="1" max="1" width="76.75390625" style="182" customWidth="1"/>
    <col min="2" max="2" width="9.25390625" style="182" bestFit="1" customWidth="1"/>
    <col min="3" max="3" width="13.125" style="182" customWidth="1"/>
    <col min="4" max="4" width="12.00390625" style="182" customWidth="1"/>
    <col min="5" max="5" width="11.125" style="182" customWidth="1"/>
    <col min="6" max="6" width="12.875" style="182" customWidth="1"/>
    <col min="7" max="7" width="11.75390625" style="182" customWidth="1"/>
    <col min="8" max="9" width="9.125" style="182" customWidth="1"/>
    <col min="10" max="10" width="12.75390625" style="182" customWidth="1"/>
    <col min="11" max="16384" width="9.125" style="182" customWidth="1"/>
  </cols>
  <sheetData>
    <row r="1" spans="1:10" ht="15">
      <c r="A1" s="578" t="s">
        <v>52</v>
      </c>
      <c r="B1" s="580" t="s">
        <v>536</v>
      </c>
      <c r="C1" s="581"/>
      <c r="D1" s="582"/>
      <c r="E1" s="580" t="s">
        <v>537</v>
      </c>
      <c r="F1" s="581"/>
      <c r="G1" s="581"/>
      <c r="H1" s="583" t="s">
        <v>537</v>
      </c>
      <c r="I1" s="583"/>
      <c r="J1" s="583"/>
    </row>
    <row r="2" spans="1:10" s="228" customFormat="1" ht="30">
      <c r="A2" s="579"/>
      <c r="B2" s="230" t="s">
        <v>275</v>
      </c>
      <c r="C2" s="230" t="s">
        <v>121</v>
      </c>
      <c r="D2" s="231" t="s">
        <v>276</v>
      </c>
      <c r="E2" s="230" t="s">
        <v>275</v>
      </c>
      <c r="F2" s="230" t="s">
        <v>121</v>
      </c>
      <c r="G2" s="487" t="s">
        <v>276</v>
      </c>
      <c r="H2" s="504" t="s">
        <v>275</v>
      </c>
      <c r="I2" s="504" t="s">
        <v>121</v>
      </c>
      <c r="J2" s="504" t="s">
        <v>276</v>
      </c>
    </row>
    <row r="3" spans="1:10" ht="15">
      <c r="A3" s="232"/>
      <c r="B3" s="233"/>
      <c r="C3" s="234" t="s">
        <v>53</v>
      </c>
      <c r="D3" s="235" t="s">
        <v>31</v>
      </c>
      <c r="E3" s="233"/>
      <c r="F3" s="234" t="s">
        <v>53</v>
      </c>
      <c r="G3" s="234" t="s">
        <v>31</v>
      </c>
      <c r="H3" s="505"/>
      <c r="I3" s="505" t="s">
        <v>53</v>
      </c>
      <c r="J3" s="505" t="s">
        <v>31</v>
      </c>
    </row>
    <row r="4" spans="1:10" ht="15">
      <c r="A4" s="407" t="s">
        <v>104</v>
      </c>
      <c r="B4" s="408"/>
      <c r="C4" s="408"/>
      <c r="D4" s="408"/>
      <c r="E4" s="408"/>
      <c r="F4" s="408"/>
      <c r="G4" s="488"/>
      <c r="H4" s="503"/>
      <c r="I4" s="503"/>
      <c r="J4" s="503"/>
    </row>
    <row r="5" spans="1:10" ht="15">
      <c r="A5" s="222" t="s">
        <v>105</v>
      </c>
      <c r="B5" s="409"/>
      <c r="C5" s="410"/>
      <c r="D5" s="410"/>
      <c r="E5" s="409"/>
      <c r="F5" s="410"/>
      <c r="G5" s="489"/>
      <c r="H5" s="503"/>
      <c r="I5" s="503"/>
      <c r="J5" s="503"/>
    </row>
    <row r="6" spans="1:10" ht="15">
      <c r="A6" s="222" t="s">
        <v>106</v>
      </c>
      <c r="B6" s="410"/>
      <c r="C6" s="410"/>
      <c r="D6" s="410"/>
      <c r="E6" s="410"/>
      <c r="F6" s="410"/>
      <c r="G6" s="489"/>
      <c r="H6" s="503"/>
      <c r="I6" s="503"/>
      <c r="J6" s="503"/>
    </row>
    <row r="7" spans="1:10" ht="15">
      <c r="A7" s="222" t="s">
        <v>334</v>
      </c>
      <c r="B7" s="410"/>
      <c r="C7" s="410"/>
      <c r="D7" s="410"/>
      <c r="E7" s="410"/>
      <c r="F7" s="410"/>
      <c r="G7" s="489"/>
      <c r="H7" s="503"/>
      <c r="I7" s="503"/>
      <c r="J7" s="503"/>
    </row>
    <row r="8" spans="1:10" ht="14.25">
      <c r="A8" s="223" t="s">
        <v>107</v>
      </c>
      <c r="B8" s="184"/>
      <c r="C8" s="185"/>
      <c r="D8" s="186">
        <v>2322</v>
      </c>
      <c r="E8" s="184"/>
      <c r="F8" s="185"/>
      <c r="G8" s="490">
        <v>2321430</v>
      </c>
      <c r="H8" s="503"/>
      <c r="I8" s="503"/>
      <c r="J8" s="506">
        <v>2321430</v>
      </c>
    </row>
    <row r="9" spans="1:10" ht="14.25">
      <c r="A9" s="223" t="s">
        <v>191</v>
      </c>
      <c r="B9" s="184"/>
      <c r="C9" s="185"/>
      <c r="D9" s="186">
        <v>0</v>
      </c>
      <c r="E9" s="184"/>
      <c r="F9" s="185"/>
      <c r="G9" s="490"/>
      <c r="H9" s="503"/>
      <c r="I9" s="503"/>
      <c r="J9" s="506"/>
    </row>
    <row r="10" spans="1:10" ht="14.25">
      <c r="A10" s="223" t="s">
        <v>108</v>
      </c>
      <c r="B10" s="186"/>
      <c r="C10" s="186"/>
      <c r="D10" s="186">
        <v>3360</v>
      </c>
      <c r="E10" s="186"/>
      <c r="F10" s="186"/>
      <c r="G10" s="490">
        <v>3360000</v>
      </c>
      <c r="H10" s="503"/>
      <c r="I10" s="503"/>
      <c r="J10" s="506">
        <v>3360000</v>
      </c>
    </row>
    <row r="11" spans="1:10" ht="14.25">
      <c r="A11" s="223" t="s">
        <v>192</v>
      </c>
      <c r="B11" s="186"/>
      <c r="C11" s="186"/>
      <c r="D11" s="186">
        <v>0</v>
      </c>
      <c r="E11" s="186"/>
      <c r="F11" s="186"/>
      <c r="G11" s="490"/>
      <c r="H11" s="503"/>
      <c r="I11" s="503"/>
      <c r="J11" s="506"/>
    </row>
    <row r="12" spans="1:10" ht="14.25">
      <c r="A12" s="223" t="s">
        <v>109</v>
      </c>
      <c r="B12" s="186"/>
      <c r="C12" s="186"/>
      <c r="D12" s="186">
        <v>646</v>
      </c>
      <c r="E12" s="186"/>
      <c r="F12" s="186"/>
      <c r="G12" s="490">
        <v>646392</v>
      </c>
      <c r="H12" s="503"/>
      <c r="I12" s="503"/>
      <c r="J12" s="506">
        <v>646392</v>
      </c>
    </row>
    <row r="13" spans="1:10" ht="14.25">
      <c r="A13" s="223" t="s">
        <v>193</v>
      </c>
      <c r="B13" s="186"/>
      <c r="C13" s="186"/>
      <c r="D13" s="186">
        <v>0</v>
      </c>
      <c r="E13" s="186"/>
      <c r="F13" s="186"/>
      <c r="G13" s="490"/>
      <c r="H13" s="503"/>
      <c r="I13" s="503"/>
      <c r="J13" s="506"/>
    </row>
    <row r="14" spans="1:10" ht="14.25">
      <c r="A14" s="223" t="s">
        <v>110</v>
      </c>
      <c r="B14" s="186"/>
      <c r="C14" s="186"/>
      <c r="D14" s="186">
        <v>792</v>
      </c>
      <c r="E14" s="186"/>
      <c r="F14" s="186"/>
      <c r="G14" s="490">
        <v>792230</v>
      </c>
      <c r="H14" s="503"/>
      <c r="I14" s="503"/>
      <c r="J14" s="506">
        <v>792230</v>
      </c>
    </row>
    <row r="15" spans="1:10" ht="14.25">
      <c r="A15" s="223" t="s">
        <v>110</v>
      </c>
      <c r="B15" s="186"/>
      <c r="C15" s="186"/>
      <c r="D15" s="186"/>
      <c r="E15" s="186"/>
      <c r="F15" s="186"/>
      <c r="G15" s="490"/>
      <c r="H15" s="503"/>
      <c r="I15" s="503"/>
      <c r="J15" s="506"/>
    </row>
    <row r="16" spans="1:10" ht="15">
      <c r="A16" s="222" t="s">
        <v>446</v>
      </c>
      <c r="B16" s="187"/>
      <c r="C16" s="187"/>
      <c r="D16" s="187"/>
      <c r="E16" s="187"/>
      <c r="F16" s="187"/>
      <c r="G16" s="491"/>
      <c r="H16" s="503"/>
      <c r="I16" s="503"/>
      <c r="J16" s="506"/>
    </row>
    <row r="17" spans="1:10" ht="15">
      <c r="A17" s="222" t="s">
        <v>447</v>
      </c>
      <c r="B17" s="187"/>
      <c r="C17" s="187"/>
      <c r="D17" s="187">
        <v>4000</v>
      </c>
      <c r="E17" s="187"/>
      <c r="F17" s="187"/>
      <c r="G17" s="491">
        <v>5000000</v>
      </c>
      <c r="H17" s="503"/>
      <c r="I17" s="503"/>
      <c r="J17" s="506">
        <v>5000000</v>
      </c>
    </row>
    <row r="18" spans="1:10" ht="14.25" customHeight="1">
      <c r="A18" s="222" t="s">
        <v>450</v>
      </c>
      <c r="B18" s="187"/>
      <c r="C18" s="187"/>
      <c r="D18" s="187"/>
      <c r="E18" s="187"/>
      <c r="F18" s="187"/>
      <c r="G18" s="491"/>
      <c r="H18" s="503"/>
      <c r="I18" s="503"/>
      <c r="J18" s="506"/>
    </row>
    <row r="19" spans="1:10" ht="14.25" customHeight="1">
      <c r="A19" s="222" t="s">
        <v>448</v>
      </c>
      <c r="B19" s="187"/>
      <c r="C19" s="187"/>
      <c r="D19" s="187">
        <v>31</v>
      </c>
      <c r="E19" s="187"/>
      <c r="F19" s="187"/>
      <c r="G19" s="491">
        <v>30600</v>
      </c>
      <c r="H19" s="503"/>
      <c r="I19" s="503"/>
      <c r="J19" s="506">
        <v>30600</v>
      </c>
    </row>
    <row r="20" spans="1:10" ht="14.25" customHeight="1">
      <c r="A20" s="222" t="s">
        <v>449</v>
      </c>
      <c r="B20" s="187"/>
      <c r="C20" s="187"/>
      <c r="D20" s="187"/>
      <c r="E20" s="187"/>
      <c r="F20" s="187"/>
      <c r="G20" s="491"/>
      <c r="H20" s="503"/>
      <c r="I20" s="503"/>
      <c r="J20" s="506"/>
    </row>
    <row r="21" spans="1:10" ht="14.25" customHeight="1">
      <c r="A21" s="222" t="s">
        <v>451</v>
      </c>
      <c r="B21" s="187"/>
      <c r="C21" s="187"/>
      <c r="D21" s="187"/>
      <c r="E21" s="187"/>
      <c r="F21" s="187"/>
      <c r="G21" s="491"/>
      <c r="H21" s="503"/>
      <c r="I21" s="503"/>
      <c r="J21" s="506"/>
    </row>
    <row r="22" spans="1:10" ht="14.25" customHeight="1">
      <c r="A22" s="222" t="s">
        <v>452</v>
      </c>
      <c r="B22" s="187"/>
      <c r="C22" s="187"/>
      <c r="D22" s="187"/>
      <c r="E22" s="187"/>
      <c r="F22" s="187"/>
      <c r="G22" s="491"/>
      <c r="H22" s="503"/>
      <c r="I22" s="503"/>
      <c r="J22" s="506"/>
    </row>
    <row r="23" spans="1:10" ht="14.25" customHeight="1">
      <c r="A23" s="222" t="s">
        <v>453</v>
      </c>
      <c r="B23" s="187"/>
      <c r="C23" s="187"/>
      <c r="D23" s="187">
        <v>2788</v>
      </c>
      <c r="E23" s="187"/>
      <c r="F23" s="187"/>
      <c r="G23" s="491">
        <v>3037663</v>
      </c>
      <c r="H23" s="503"/>
      <c r="I23" s="503"/>
      <c r="J23" s="507">
        <v>3037663</v>
      </c>
    </row>
    <row r="24" spans="1:10" ht="15">
      <c r="A24" s="415" t="s">
        <v>111</v>
      </c>
      <c r="B24" s="416"/>
      <c r="C24" s="416"/>
      <c r="D24" s="416">
        <f>SUM(D8:D23)</f>
        <v>13939</v>
      </c>
      <c r="E24" s="416"/>
      <c r="F24" s="416"/>
      <c r="G24" s="492">
        <f>SUM(G8:G23)</f>
        <v>15188315</v>
      </c>
      <c r="H24" s="505"/>
      <c r="I24" s="505"/>
      <c r="J24" s="508">
        <f>SUM(J8:J23)</f>
        <v>15188315</v>
      </c>
    </row>
    <row r="25" spans="1:10" ht="15">
      <c r="A25" s="222" t="s">
        <v>112</v>
      </c>
      <c r="B25" s="410"/>
      <c r="C25" s="410"/>
      <c r="D25" s="410"/>
      <c r="E25" s="410"/>
      <c r="F25" s="410"/>
      <c r="G25" s="489"/>
      <c r="H25" s="503"/>
      <c r="I25" s="503"/>
      <c r="J25" s="506"/>
    </row>
    <row r="26" spans="1:10" ht="14.25">
      <c r="A26" s="313" t="s">
        <v>531</v>
      </c>
      <c r="B26" s="411">
        <v>3.2</v>
      </c>
      <c r="C26" s="412">
        <v>3911</v>
      </c>
      <c r="D26" s="412">
        <v>13286</v>
      </c>
      <c r="E26" s="411">
        <v>3.2</v>
      </c>
      <c r="F26" s="412"/>
      <c r="G26" s="493">
        <v>14216400</v>
      </c>
      <c r="H26" s="503"/>
      <c r="I26" s="503"/>
      <c r="J26" s="506">
        <v>14216400</v>
      </c>
    </row>
    <row r="27" spans="1:10" ht="14.25">
      <c r="A27" s="313" t="s">
        <v>532</v>
      </c>
      <c r="B27" s="411"/>
      <c r="C27" s="412"/>
      <c r="D27" s="412">
        <v>464</v>
      </c>
      <c r="E27" s="411"/>
      <c r="F27" s="412"/>
      <c r="G27" s="493">
        <v>115500</v>
      </c>
      <c r="H27" s="503"/>
      <c r="I27" s="503"/>
      <c r="J27" s="506">
        <v>115500</v>
      </c>
    </row>
    <row r="28" spans="1:10" ht="14.25">
      <c r="A28" s="313" t="s">
        <v>533</v>
      </c>
      <c r="B28" s="411"/>
      <c r="C28" s="412"/>
      <c r="D28" s="412"/>
      <c r="E28" s="411">
        <v>1</v>
      </c>
      <c r="F28" s="412"/>
      <c r="G28" s="493">
        <v>384000</v>
      </c>
      <c r="H28" s="503"/>
      <c r="I28" s="503"/>
      <c r="J28" s="506">
        <v>384000</v>
      </c>
    </row>
    <row r="29" spans="1:10" ht="14.25">
      <c r="A29" s="466" t="s">
        <v>534</v>
      </c>
      <c r="B29" s="186">
        <v>2</v>
      </c>
      <c r="C29" s="412">
        <v>1800</v>
      </c>
      <c r="D29" s="412">
        <v>3600</v>
      </c>
      <c r="E29" s="186">
        <v>2</v>
      </c>
      <c r="F29" s="412"/>
      <c r="G29" s="493">
        <v>3600000</v>
      </c>
      <c r="H29" s="503"/>
      <c r="I29" s="503"/>
      <c r="J29" s="506">
        <v>3600000</v>
      </c>
    </row>
    <row r="30" spans="1:10" ht="14.25">
      <c r="A30" s="467" t="s">
        <v>535</v>
      </c>
      <c r="B30" s="413">
        <v>40</v>
      </c>
      <c r="C30" s="413">
        <v>56000</v>
      </c>
      <c r="D30" s="414">
        <v>2240</v>
      </c>
      <c r="E30" s="413">
        <v>32</v>
      </c>
      <c r="F30" s="413"/>
      <c r="G30" s="494">
        <v>2560000</v>
      </c>
      <c r="H30" s="503"/>
      <c r="I30" s="503"/>
      <c r="J30" s="506">
        <v>2560000</v>
      </c>
    </row>
    <row r="31" spans="1:10" ht="15">
      <c r="A31" s="417" t="s">
        <v>113</v>
      </c>
      <c r="B31" s="418"/>
      <c r="C31" s="418"/>
      <c r="D31" s="418">
        <f>SUM(D26:D30)</f>
        <v>19590</v>
      </c>
      <c r="E31" s="418"/>
      <c r="F31" s="418"/>
      <c r="G31" s="495">
        <f>SUM(G26:G30)</f>
        <v>20875900</v>
      </c>
      <c r="H31" s="505"/>
      <c r="I31" s="505"/>
      <c r="J31" s="508">
        <f>SUM(J26:J30)</f>
        <v>20875900</v>
      </c>
    </row>
    <row r="32" spans="1:10" ht="15">
      <c r="A32" s="311" t="s">
        <v>114</v>
      </c>
      <c r="B32" s="312"/>
      <c r="C32" s="312"/>
      <c r="D32" s="312"/>
      <c r="E32" s="312"/>
      <c r="F32" s="312"/>
      <c r="G32" s="496"/>
      <c r="H32" s="503"/>
      <c r="I32" s="503"/>
      <c r="J32" s="506"/>
    </row>
    <row r="33" spans="1:10" ht="14.25">
      <c r="A33" s="223" t="s">
        <v>115</v>
      </c>
      <c r="B33" s="188"/>
      <c r="C33" s="188"/>
      <c r="D33" s="188"/>
      <c r="E33" s="188"/>
      <c r="F33" s="188"/>
      <c r="G33" s="497"/>
      <c r="H33" s="503"/>
      <c r="I33" s="503"/>
      <c r="J33" s="506"/>
    </row>
    <row r="34" spans="1:10" ht="14.25">
      <c r="A34" s="313" t="s">
        <v>335</v>
      </c>
      <c r="B34" s="188"/>
      <c r="C34" s="188"/>
      <c r="D34" s="188">
        <v>3903</v>
      </c>
      <c r="E34" s="188"/>
      <c r="F34" s="188"/>
      <c r="G34" s="497">
        <v>5188549</v>
      </c>
      <c r="H34" s="503"/>
      <c r="I34" s="503"/>
      <c r="J34" s="506">
        <v>5188549</v>
      </c>
    </row>
    <row r="35" spans="1:10" ht="14.25">
      <c r="A35" s="223" t="s">
        <v>116</v>
      </c>
      <c r="B35" s="188"/>
      <c r="C35" s="186"/>
      <c r="D35" s="186"/>
      <c r="E35" s="188"/>
      <c r="F35" s="186"/>
      <c r="G35" s="490"/>
      <c r="H35" s="503"/>
      <c r="I35" s="503"/>
      <c r="J35" s="506"/>
    </row>
    <row r="36" spans="1:10" ht="14.25">
      <c r="A36" s="223" t="s">
        <v>119</v>
      </c>
      <c r="B36" s="189">
        <v>25</v>
      </c>
      <c r="C36" s="190">
        <v>55360</v>
      </c>
      <c r="D36" s="190">
        <v>1384</v>
      </c>
      <c r="E36" s="189"/>
      <c r="F36" s="190"/>
      <c r="G36" s="498">
        <v>1273280</v>
      </c>
      <c r="H36" s="503"/>
      <c r="I36" s="503"/>
      <c r="J36" s="506">
        <v>1273280</v>
      </c>
    </row>
    <row r="37" spans="1:10" ht="14.25">
      <c r="A37" s="224" t="s">
        <v>117</v>
      </c>
      <c r="B37" s="191"/>
      <c r="C37" s="192"/>
      <c r="D37" s="190">
        <f>B37*C37</f>
        <v>0</v>
      </c>
      <c r="E37" s="191"/>
      <c r="F37" s="192"/>
      <c r="G37" s="498"/>
      <c r="H37" s="503"/>
      <c r="I37" s="503"/>
      <c r="J37" s="506"/>
    </row>
    <row r="38" spans="1:10" ht="14.25">
      <c r="A38" s="225" t="s">
        <v>194</v>
      </c>
      <c r="B38" s="191"/>
      <c r="C38" s="192"/>
      <c r="D38" s="190">
        <f>B38*C38</f>
        <v>0</v>
      </c>
      <c r="E38" s="191"/>
      <c r="F38" s="192"/>
      <c r="G38" s="498"/>
      <c r="H38" s="503"/>
      <c r="I38" s="503"/>
      <c r="J38" s="506"/>
    </row>
    <row r="39" spans="1:10" ht="14.25">
      <c r="A39" s="227" t="s">
        <v>195</v>
      </c>
      <c r="B39" s="193"/>
      <c r="C39" s="192"/>
      <c r="D39" s="190">
        <f>B39*C39</f>
        <v>0</v>
      </c>
      <c r="E39" s="419"/>
      <c r="F39" s="192"/>
      <c r="G39" s="498"/>
      <c r="H39" s="503"/>
      <c r="I39" s="503"/>
      <c r="J39" s="506"/>
    </row>
    <row r="40" spans="1:10" ht="14.25">
      <c r="A40" s="282" t="s">
        <v>454</v>
      </c>
      <c r="B40" s="193"/>
      <c r="C40" s="192"/>
      <c r="D40" s="196">
        <v>2364</v>
      </c>
      <c r="E40" s="193"/>
      <c r="F40" s="192"/>
      <c r="G40" s="499">
        <v>3535843</v>
      </c>
      <c r="H40" s="503"/>
      <c r="I40" s="503"/>
      <c r="J40" s="506">
        <v>3535843</v>
      </c>
    </row>
    <row r="41" spans="1:10" ht="14.25">
      <c r="A41" s="282" t="s">
        <v>565</v>
      </c>
      <c r="B41" s="193"/>
      <c r="C41" s="192"/>
      <c r="D41" s="196">
        <v>0</v>
      </c>
      <c r="E41" s="193"/>
      <c r="F41" s="192"/>
      <c r="G41" s="499"/>
      <c r="H41" s="503"/>
      <c r="I41" s="503"/>
      <c r="J41" s="506">
        <v>25781</v>
      </c>
    </row>
    <row r="42" spans="1:10" ht="15">
      <c r="A42" s="417" t="s">
        <v>118</v>
      </c>
      <c r="B42" s="420"/>
      <c r="C42" s="421"/>
      <c r="D42" s="422">
        <f>SUM(D34:D41)</f>
        <v>7651</v>
      </c>
      <c r="E42" s="420"/>
      <c r="F42" s="421"/>
      <c r="G42" s="500">
        <f>SUM(G34:G41)</f>
        <v>9997672</v>
      </c>
      <c r="H42" s="505"/>
      <c r="I42" s="505"/>
      <c r="J42" s="508">
        <f>SUM(J34:J41)</f>
        <v>10023453</v>
      </c>
    </row>
    <row r="43" spans="1:10" ht="15">
      <c r="A43" s="226" t="s">
        <v>320</v>
      </c>
      <c r="B43" s="183"/>
      <c r="C43" s="194"/>
      <c r="D43" s="195">
        <v>1200</v>
      </c>
      <c r="E43" s="183"/>
      <c r="F43" s="194"/>
      <c r="G43" s="501">
        <v>1200000</v>
      </c>
      <c r="H43" s="503"/>
      <c r="I43" s="503"/>
      <c r="J43" s="506">
        <v>1200000</v>
      </c>
    </row>
    <row r="44" spans="1:10" s="283" customFormat="1" ht="15">
      <c r="A44" s="229" t="s">
        <v>120</v>
      </c>
      <c r="B44" s="292"/>
      <c r="C44" s="293"/>
      <c r="D44" s="294">
        <f>D24+D31+D42+D43</f>
        <v>42380</v>
      </c>
      <c r="E44" s="292"/>
      <c r="F44" s="293"/>
      <c r="G44" s="502">
        <f>G24+G31+G42+G43</f>
        <v>47261887</v>
      </c>
      <c r="H44" s="505"/>
      <c r="I44" s="505"/>
      <c r="J44" s="508">
        <f>J24+J31+J42+J43</f>
        <v>47287668</v>
      </c>
    </row>
    <row r="45" spans="1:2" ht="14.25">
      <c r="A45" s="300"/>
      <c r="B45" s="301"/>
    </row>
  </sheetData>
  <sheetProtection/>
  <mergeCells count="4">
    <mergeCell ref="A1:A2"/>
    <mergeCell ref="B1:D1"/>
    <mergeCell ref="E1:G1"/>
    <mergeCell ref="H1:J1"/>
  </mergeCells>
  <printOptions horizontalCentered="1"/>
  <pageMargins left="0.2362204724409449" right="0.2362204724409449" top="0.8069444444444445" bottom="0.19" header="0.19" footer="0.19"/>
  <pageSetup horizontalDpi="600" verticalDpi="600" orientation="landscape" paperSize="9" scale="73" r:id="rId1"/>
  <headerFooter alignWithMargins="0">
    <oddHeader>&amp;C&amp;"Garamond,Félkövér"&amp;14 2/2016.(II.19.) számú rendelethez 
ZALASZABAR KÖZSÉG ÖNKORMÁNYZATÁNAK 
ÁLLAMI HOZZÁJÁRULÁSA 2016. ÉVBEN 
&amp;12
&amp;14
&amp;R&amp;A
&amp;P.oldal
Ft-ban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49"/>
  <sheetViews>
    <sheetView view="pageLayout" zoomScaleSheetLayoutView="100" workbookViewId="0" topLeftCell="C1">
      <selection activeCell="J7" sqref="J7"/>
    </sheetView>
  </sheetViews>
  <sheetFormatPr defaultColWidth="9.00390625" defaultRowHeight="12.75"/>
  <cols>
    <col min="1" max="1" width="4.625" style="0" customWidth="1"/>
    <col min="2" max="2" width="42.875" style="0" customWidth="1"/>
    <col min="3" max="3" width="10.00390625" style="0" customWidth="1"/>
    <col min="4" max="4" width="14.00390625" style="0" customWidth="1"/>
    <col min="5" max="5" width="14.375" style="0" customWidth="1"/>
    <col min="6" max="6" width="4.625" style="0" customWidth="1"/>
    <col min="7" max="7" width="45.625" style="0" customWidth="1"/>
    <col min="8" max="8" width="11.25390625" style="0" customWidth="1"/>
    <col min="9" max="9" width="14.375" style="0" customWidth="1"/>
    <col min="10" max="10" width="21.125" style="0" customWidth="1"/>
  </cols>
  <sheetData>
    <row r="1" spans="1:10" ht="18" customHeight="1">
      <c r="A1" s="594" t="s">
        <v>14</v>
      </c>
      <c r="B1" s="592" t="s">
        <v>1</v>
      </c>
      <c r="C1" s="2" t="s">
        <v>429</v>
      </c>
      <c r="D1" s="2" t="s">
        <v>538</v>
      </c>
      <c r="E1" s="2" t="s">
        <v>538</v>
      </c>
      <c r="F1" s="594" t="s">
        <v>14</v>
      </c>
      <c r="G1" s="592" t="s">
        <v>1</v>
      </c>
      <c r="H1" s="2" t="s">
        <v>429</v>
      </c>
      <c r="I1" s="2" t="s">
        <v>538</v>
      </c>
      <c r="J1" s="2" t="s">
        <v>538</v>
      </c>
    </row>
    <row r="2" spans="1:10" ht="18" customHeight="1">
      <c r="A2" s="595"/>
      <c r="B2" s="593"/>
      <c r="C2" s="44" t="s">
        <v>61</v>
      </c>
      <c r="D2" s="44" t="s">
        <v>61</v>
      </c>
      <c r="E2" s="44" t="s">
        <v>566</v>
      </c>
      <c r="F2" s="595"/>
      <c r="G2" s="593"/>
      <c r="H2" s="44" t="s">
        <v>61</v>
      </c>
      <c r="I2" s="44" t="s">
        <v>61</v>
      </c>
      <c r="J2" s="44" t="s">
        <v>566</v>
      </c>
    </row>
    <row r="3" spans="1:10" ht="15" customHeight="1">
      <c r="A3" s="600" t="s">
        <v>62</v>
      </c>
      <c r="B3" s="601"/>
      <c r="C3" s="601"/>
      <c r="D3" s="601"/>
      <c r="E3" s="602"/>
      <c r="F3" s="600" t="s">
        <v>25</v>
      </c>
      <c r="G3" s="601"/>
      <c r="H3" s="601"/>
      <c r="I3" s="601"/>
      <c r="J3" s="602"/>
    </row>
    <row r="4" spans="1:10" ht="15" customHeight="1">
      <c r="A4" s="136" t="s">
        <v>92</v>
      </c>
      <c r="B4" s="11" t="s">
        <v>86</v>
      </c>
      <c r="C4" s="3"/>
      <c r="D4" s="3"/>
      <c r="E4" s="3"/>
      <c r="F4" s="129" t="s">
        <v>92</v>
      </c>
      <c r="G4" s="133" t="s">
        <v>86</v>
      </c>
      <c r="H4" s="3"/>
      <c r="I4" s="3"/>
      <c r="J4" s="3"/>
    </row>
    <row r="5" spans="1:10" ht="15" customHeight="1">
      <c r="A5" s="136"/>
      <c r="B5" s="260" t="s">
        <v>459</v>
      </c>
      <c r="C5" s="261">
        <v>42380</v>
      </c>
      <c r="D5" s="261">
        <v>47261887</v>
      </c>
      <c r="E5" s="261">
        <v>47287668</v>
      </c>
      <c r="F5" s="135"/>
      <c r="G5" s="69" t="s">
        <v>295</v>
      </c>
      <c r="H5" s="67">
        <v>24801</v>
      </c>
      <c r="I5" s="67">
        <v>27302423</v>
      </c>
      <c r="J5" s="67">
        <v>44039475</v>
      </c>
    </row>
    <row r="6" spans="1:10" ht="15" customHeight="1">
      <c r="A6" s="136"/>
      <c r="B6" s="262" t="s">
        <v>460</v>
      </c>
      <c r="C6" s="263">
        <v>9110</v>
      </c>
      <c r="D6" s="263">
        <v>9600000</v>
      </c>
      <c r="E6" s="263">
        <v>9600000</v>
      </c>
      <c r="F6" s="129"/>
      <c r="G6" s="259" t="s">
        <v>296</v>
      </c>
      <c r="H6" s="67">
        <v>3903</v>
      </c>
      <c r="I6" s="67">
        <v>4584000</v>
      </c>
      <c r="J6" s="67">
        <v>4584000</v>
      </c>
    </row>
    <row r="7" spans="1:10" ht="15" customHeight="1">
      <c r="A7" s="136"/>
      <c r="B7" s="260" t="s">
        <v>461</v>
      </c>
      <c r="C7" s="263">
        <v>2800</v>
      </c>
      <c r="D7" s="263">
        <v>2880898</v>
      </c>
      <c r="E7" s="263">
        <v>4880898</v>
      </c>
      <c r="F7" s="129"/>
      <c r="G7" s="69" t="s">
        <v>297</v>
      </c>
      <c r="H7" s="67">
        <v>1488</v>
      </c>
      <c r="I7" s="67">
        <v>2638000</v>
      </c>
      <c r="J7" s="67">
        <v>4273079</v>
      </c>
    </row>
    <row r="8" spans="1:10" ht="15" customHeight="1">
      <c r="A8" s="136"/>
      <c r="B8" s="260" t="s">
        <v>462</v>
      </c>
      <c r="C8" s="263">
        <v>5650</v>
      </c>
      <c r="D8" s="263">
        <v>3517000</v>
      </c>
      <c r="E8" s="263">
        <v>14014022</v>
      </c>
      <c r="F8" s="129"/>
      <c r="G8" s="69" t="s">
        <v>298</v>
      </c>
      <c r="H8" s="67">
        <v>8129</v>
      </c>
      <c r="I8" s="67"/>
      <c r="J8" s="67">
        <v>0</v>
      </c>
    </row>
    <row r="9" spans="1:10" ht="15" customHeight="1">
      <c r="A9" s="136"/>
      <c r="B9" s="81" t="s">
        <v>91</v>
      </c>
      <c r="C9" s="254">
        <f>SUM(C5:C8)</f>
        <v>59940</v>
      </c>
      <c r="D9" s="254">
        <f>SUM(D5:D8)</f>
        <v>63259785</v>
      </c>
      <c r="E9" s="254">
        <f>SUM(E5:E8)</f>
        <v>75782588</v>
      </c>
      <c r="F9" s="129"/>
      <c r="G9" s="69" t="s">
        <v>467</v>
      </c>
      <c r="H9" s="67"/>
      <c r="I9" s="67"/>
      <c r="J9" s="67"/>
    </row>
    <row r="10" spans="1:10" ht="15" customHeight="1">
      <c r="A10" s="136"/>
      <c r="B10" s="81"/>
      <c r="C10" s="254"/>
      <c r="D10" s="254"/>
      <c r="E10" s="254"/>
      <c r="F10" s="129"/>
      <c r="G10" s="69" t="s">
        <v>468</v>
      </c>
      <c r="H10" s="67">
        <v>1573</v>
      </c>
      <c r="I10" s="67"/>
      <c r="J10" s="67">
        <v>3360000</v>
      </c>
    </row>
    <row r="11" spans="1:10" ht="15" customHeight="1">
      <c r="A11" s="136"/>
      <c r="B11" s="81"/>
      <c r="C11" s="249"/>
      <c r="D11" s="249"/>
      <c r="E11" s="249"/>
      <c r="F11" s="431"/>
      <c r="G11" s="11" t="s">
        <v>91</v>
      </c>
      <c r="H11" s="39">
        <f>SUM(H4:H10)</f>
        <v>39894</v>
      </c>
      <c r="I11" s="39">
        <f>SUM(I4:I10)</f>
        <v>34524423</v>
      </c>
      <c r="J11" s="39">
        <f>SUM(J4:J10)</f>
        <v>56256554</v>
      </c>
    </row>
    <row r="12" spans="1:10" ht="15" customHeight="1">
      <c r="A12" s="136" t="s">
        <v>93</v>
      </c>
      <c r="B12" s="81" t="s">
        <v>476</v>
      </c>
      <c r="C12" s="249"/>
      <c r="D12" s="249"/>
      <c r="E12" s="249"/>
      <c r="F12" s="129" t="s">
        <v>93</v>
      </c>
      <c r="G12" s="81" t="s">
        <v>476</v>
      </c>
      <c r="H12" s="3"/>
      <c r="I12" s="3"/>
      <c r="J12" s="3"/>
    </row>
    <row r="13" spans="1:10" ht="15" customHeight="1">
      <c r="A13" s="136"/>
      <c r="B13" s="69" t="s">
        <v>475</v>
      </c>
      <c r="C13" s="253">
        <v>21492</v>
      </c>
      <c r="D13" s="253">
        <v>17631215</v>
      </c>
      <c r="E13" s="253">
        <v>17631215</v>
      </c>
      <c r="F13" s="129"/>
      <c r="G13" s="69" t="s">
        <v>90</v>
      </c>
      <c r="H13" s="67">
        <v>47381</v>
      </c>
      <c r="I13" s="67">
        <v>46215577</v>
      </c>
      <c r="J13" s="67">
        <v>46215577</v>
      </c>
    </row>
    <row r="14" spans="1:10" ht="15" customHeight="1">
      <c r="A14" s="136"/>
      <c r="B14" s="81" t="s">
        <v>477</v>
      </c>
      <c r="C14" s="429">
        <f>SUM(C13)</f>
        <v>21492</v>
      </c>
      <c r="D14" s="429">
        <f>SUM(D13)</f>
        <v>17631215</v>
      </c>
      <c r="E14" s="429">
        <f>SUM(E13)</f>
        <v>17631215</v>
      </c>
      <c r="F14" s="129"/>
      <c r="G14" s="81" t="s">
        <v>477</v>
      </c>
      <c r="H14" s="39">
        <f>SUM(H12:H13)</f>
        <v>47381</v>
      </c>
      <c r="I14" s="39">
        <f>SUM(I13)</f>
        <v>46215577</v>
      </c>
      <c r="J14" s="39">
        <f>SUM(J13)</f>
        <v>46215577</v>
      </c>
    </row>
    <row r="15" spans="1:10" ht="15" customHeight="1">
      <c r="A15" s="596" t="s">
        <v>518</v>
      </c>
      <c r="B15" s="597"/>
      <c r="C15" s="254">
        <f>C9+C14</f>
        <v>81432</v>
      </c>
      <c r="D15" s="254">
        <f>D9+D14</f>
        <v>80891000</v>
      </c>
      <c r="E15" s="254">
        <f>E9+E14</f>
        <v>93413803</v>
      </c>
      <c r="F15" s="584" t="s">
        <v>517</v>
      </c>
      <c r="G15" s="585"/>
      <c r="H15" s="131">
        <f>H11+H14</f>
        <v>87275</v>
      </c>
      <c r="I15" s="39">
        <f>I11+I14</f>
        <v>80740000</v>
      </c>
      <c r="J15" s="39">
        <f>J11+J14</f>
        <v>102472131</v>
      </c>
    </row>
    <row r="16" spans="1:10" ht="15" customHeight="1">
      <c r="A16" s="584" t="s">
        <v>552</v>
      </c>
      <c r="B16" s="585"/>
      <c r="C16" s="253"/>
      <c r="D16" s="253"/>
      <c r="E16" s="253">
        <v>0</v>
      </c>
      <c r="F16" s="605" t="s">
        <v>553</v>
      </c>
      <c r="G16" s="606"/>
      <c r="H16" s="67"/>
      <c r="I16" s="8"/>
      <c r="J16" s="67">
        <v>0</v>
      </c>
    </row>
    <row r="17" spans="1:10" ht="15" customHeight="1">
      <c r="A17" s="430" t="s">
        <v>530</v>
      </c>
      <c r="B17" s="81" t="s">
        <v>86</v>
      </c>
      <c r="C17" s="253"/>
      <c r="D17" s="253"/>
      <c r="E17" s="253"/>
      <c r="F17" s="459"/>
      <c r="G17" s="509" t="s">
        <v>567</v>
      </c>
      <c r="H17" s="67"/>
      <c r="I17" s="8"/>
      <c r="J17" s="67">
        <v>1585000</v>
      </c>
    </row>
    <row r="18" spans="1:10" ht="15" customHeight="1">
      <c r="A18" s="430"/>
      <c r="B18" s="265" t="s">
        <v>577</v>
      </c>
      <c r="C18" s="154">
        <v>8000</v>
      </c>
      <c r="D18" s="154">
        <v>5923000</v>
      </c>
      <c r="E18" s="154">
        <v>9590000</v>
      </c>
      <c r="F18" s="459"/>
      <c r="G18" s="460"/>
      <c r="H18" s="67"/>
      <c r="I18" s="8"/>
      <c r="J18" s="67"/>
    </row>
    <row r="19" spans="1:10" ht="15" customHeight="1">
      <c r="A19" s="136" t="s">
        <v>93</v>
      </c>
      <c r="B19" s="81" t="s">
        <v>476</v>
      </c>
      <c r="C19" s="154"/>
      <c r="D19" s="154"/>
      <c r="E19" s="154"/>
      <c r="F19" s="459"/>
      <c r="G19" s="460"/>
      <c r="H19" s="67"/>
      <c r="I19" s="8"/>
      <c r="J19" s="67"/>
    </row>
    <row r="20" spans="1:10" ht="15" customHeight="1">
      <c r="A20" s="430"/>
      <c r="B20" s="265" t="s">
        <v>577</v>
      </c>
      <c r="C20" s="154"/>
      <c r="D20" s="154"/>
      <c r="E20" s="154">
        <v>1015000</v>
      </c>
      <c r="F20" s="459"/>
      <c r="G20" s="460"/>
      <c r="H20" s="67"/>
      <c r="I20" s="8"/>
      <c r="J20" s="67"/>
    </row>
    <row r="21" spans="1:10" ht="15" customHeight="1">
      <c r="A21" s="430"/>
      <c r="B21" s="11" t="s">
        <v>522</v>
      </c>
      <c r="C21" s="39">
        <f>SUM(C18)</f>
        <v>8000</v>
      </c>
      <c r="D21" s="39">
        <f>SUM(D18)</f>
        <v>5923000</v>
      </c>
      <c r="E21" s="39">
        <f>SUM(E18:E20)</f>
        <v>10605000</v>
      </c>
      <c r="F21" s="459"/>
      <c r="G21" s="460"/>
      <c r="H21" s="67"/>
      <c r="I21" s="8"/>
      <c r="J21" s="67"/>
    </row>
    <row r="22" spans="1:10" ht="15" customHeight="1">
      <c r="A22" s="599" t="s">
        <v>59</v>
      </c>
      <c r="B22" s="599"/>
      <c r="C22" s="299">
        <f>C15+C21</f>
        <v>89432</v>
      </c>
      <c r="D22" s="299">
        <f>D15+D21</f>
        <v>86814000</v>
      </c>
      <c r="E22" s="299">
        <f>E15+E21</f>
        <v>104018803</v>
      </c>
      <c r="F22" s="599" t="s">
        <v>9</v>
      </c>
      <c r="G22" s="599" t="s">
        <v>9</v>
      </c>
      <c r="H22" s="299">
        <f>H15+H16</f>
        <v>87275</v>
      </c>
      <c r="I22" s="299">
        <f>I15+I16</f>
        <v>80740000</v>
      </c>
      <c r="J22" s="299">
        <f>J15+J16+J17</f>
        <v>104057131</v>
      </c>
    </row>
    <row r="23" spans="1:10" ht="15" customHeight="1">
      <c r="A23" s="603" t="s">
        <v>26</v>
      </c>
      <c r="B23" s="604"/>
      <c r="C23" s="70"/>
      <c r="D23" s="70"/>
      <c r="E23" s="70"/>
      <c r="F23" s="603" t="s">
        <v>100</v>
      </c>
      <c r="G23" s="604"/>
      <c r="H23" s="71"/>
      <c r="I23" s="71"/>
      <c r="J23" s="71"/>
    </row>
    <row r="24" spans="1:10" ht="15" customHeight="1">
      <c r="A24" s="136" t="s">
        <v>92</v>
      </c>
      <c r="B24" s="137" t="s">
        <v>86</v>
      </c>
      <c r="C24" s="8"/>
      <c r="D24" s="8"/>
      <c r="E24" s="8"/>
      <c r="F24" s="136" t="s">
        <v>92</v>
      </c>
      <c r="G24" s="133" t="s">
        <v>86</v>
      </c>
      <c r="H24" s="3"/>
      <c r="I24" s="3"/>
      <c r="J24" s="3"/>
    </row>
    <row r="25" spans="1:10" ht="15" customHeight="1">
      <c r="A25" s="134"/>
      <c r="B25" s="264" t="s">
        <v>463</v>
      </c>
      <c r="C25" s="67"/>
      <c r="D25" s="67">
        <v>0</v>
      </c>
      <c r="E25" s="67"/>
      <c r="F25" s="136"/>
      <c r="G25" s="69" t="s">
        <v>469</v>
      </c>
      <c r="H25" s="67">
        <v>18446</v>
      </c>
      <c r="I25" s="67">
        <v>35000000</v>
      </c>
      <c r="J25" s="67">
        <v>28887672</v>
      </c>
    </row>
    <row r="26" spans="1:10" ht="15" customHeight="1">
      <c r="A26" s="134"/>
      <c r="B26" s="264" t="s">
        <v>464</v>
      </c>
      <c r="C26" s="67"/>
      <c r="D26" s="67">
        <v>0</v>
      </c>
      <c r="E26" s="67"/>
      <c r="F26" s="136"/>
      <c r="G26" s="68" t="s">
        <v>470</v>
      </c>
      <c r="H26" s="67"/>
      <c r="I26" s="67">
        <v>2000000</v>
      </c>
      <c r="J26" s="67">
        <v>2000000</v>
      </c>
    </row>
    <row r="27" spans="1:10" ht="15" customHeight="1">
      <c r="A27" s="134"/>
      <c r="B27" s="264" t="s">
        <v>509</v>
      </c>
      <c r="C27" s="67">
        <v>26</v>
      </c>
      <c r="D27" s="67">
        <v>26000</v>
      </c>
      <c r="E27" s="67">
        <v>26000</v>
      </c>
      <c r="F27" s="136"/>
      <c r="G27" s="68" t="s">
        <v>471</v>
      </c>
      <c r="H27" s="67"/>
      <c r="I27" s="67"/>
      <c r="J27" s="67"/>
    </row>
    <row r="28" spans="1:10" ht="15" customHeight="1">
      <c r="A28" s="134"/>
      <c r="B28" s="264" t="s">
        <v>465</v>
      </c>
      <c r="C28" s="67">
        <v>26523</v>
      </c>
      <c r="D28" s="67">
        <v>31500000</v>
      </c>
      <c r="E28" s="253">
        <v>31500000</v>
      </c>
      <c r="F28" s="136"/>
      <c r="G28" s="11" t="s">
        <v>91</v>
      </c>
      <c r="H28" s="131">
        <f>SUM(H25:H27)</f>
        <v>18446</v>
      </c>
      <c r="I28" s="131">
        <f>SUM(I25:I27)</f>
        <v>37000000</v>
      </c>
      <c r="J28" s="131">
        <f>SUM(J25:J27)</f>
        <v>30887672</v>
      </c>
    </row>
    <row r="29" spans="1:10" s="257" customFormat="1" ht="15.75">
      <c r="A29" s="255"/>
      <c r="B29" s="11" t="s">
        <v>91</v>
      </c>
      <c r="C29" s="131">
        <f>SUM(C25:C28)</f>
        <v>26549</v>
      </c>
      <c r="D29" s="131">
        <f>SUM(D25:D28)</f>
        <v>31526000</v>
      </c>
      <c r="E29" s="131">
        <f>SUM(E25:E28)</f>
        <v>31526000</v>
      </c>
      <c r="F29" s="256"/>
      <c r="G29" s="11"/>
      <c r="H29" s="258"/>
      <c r="I29" s="258"/>
      <c r="J29" s="258"/>
    </row>
    <row r="30" spans="1:10" ht="15" customHeight="1">
      <c r="A30" s="136"/>
      <c r="B30" s="11"/>
      <c r="C30" s="3"/>
      <c r="D30" s="3"/>
      <c r="E30" s="3"/>
      <c r="F30" s="136" t="s">
        <v>93</v>
      </c>
      <c r="G30" s="81" t="s">
        <v>476</v>
      </c>
      <c r="H30" s="67"/>
      <c r="I30" s="67"/>
      <c r="J30" s="67"/>
    </row>
    <row r="31" spans="1:10" ht="15" customHeight="1">
      <c r="A31" s="134"/>
      <c r="B31" s="265"/>
      <c r="C31" s="67"/>
      <c r="D31" s="67"/>
      <c r="E31" s="67"/>
      <c r="F31" s="136"/>
      <c r="G31" s="68" t="s">
        <v>479</v>
      </c>
      <c r="H31" s="3">
        <v>260</v>
      </c>
      <c r="I31" s="8">
        <v>600000</v>
      </c>
      <c r="J31" s="3">
        <v>600000</v>
      </c>
    </row>
    <row r="32" spans="1:10" ht="15" customHeight="1">
      <c r="A32" s="134"/>
      <c r="B32" s="433"/>
      <c r="C32" s="131"/>
      <c r="D32" s="131"/>
      <c r="E32" s="131"/>
      <c r="F32" s="136"/>
      <c r="G32" s="81" t="s">
        <v>477</v>
      </c>
      <c r="H32" s="131">
        <f>SUM(H31)</f>
        <v>260</v>
      </c>
      <c r="I32" s="131">
        <f>SUM(I31)</f>
        <v>600000</v>
      </c>
      <c r="J32" s="131">
        <f>SUM(J31)</f>
        <v>600000</v>
      </c>
    </row>
    <row r="33" spans="1:10" ht="15" customHeight="1">
      <c r="A33" s="586" t="s">
        <v>555</v>
      </c>
      <c r="B33" s="587"/>
      <c r="C33" s="440">
        <f>C29+C32</f>
        <v>26549</v>
      </c>
      <c r="D33" s="440">
        <f>D29+D32</f>
        <v>31526000</v>
      </c>
      <c r="E33" s="440">
        <f>E29+E32</f>
        <v>31526000</v>
      </c>
      <c r="F33" s="586" t="s">
        <v>520</v>
      </c>
      <c r="G33" s="587"/>
      <c r="H33" s="440">
        <f>H28+H32</f>
        <v>18706</v>
      </c>
      <c r="I33" s="440">
        <f>I28+I32</f>
        <v>37600000</v>
      </c>
      <c r="J33" s="440">
        <f>J28+J32</f>
        <v>31487672</v>
      </c>
    </row>
    <row r="34" spans="1:10" ht="15" customHeight="1">
      <c r="A34" s="584" t="s">
        <v>319</v>
      </c>
      <c r="B34" s="585"/>
      <c r="C34" s="39"/>
      <c r="D34" s="39"/>
      <c r="E34" s="39"/>
      <c r="F34" s="584" t="s">
        <v>554</v>
      </c>
      <c r="G34" s="585"/>
      <c r="H34" s="67"/>
      <c r="I34" s="67"/>
      <c r="J34" s="67"/>
    </row>
    <row r="35" spans="1:10" ht="15" customHeight="1">
      <c r="A35" s="430" t="s">
        <v>92</v>
      </c>
      <c r="B35" s="166" t="s">
        <v>86</v>
      </c>
      <c r="C35" s="39"/>
      <c r="D35" s="39"/>
      <c r="E35" s="39"/>
      <c r="F35" s="430" t="s">
        <v>92</v>
      </c>
      <c r="G35" s="81" t="s">
        <v>91</v>
      </c>
      <c r="H35" s="67"/>
      <c r="I35" s="67"/>
      <c r="J35" s="67"/>
    </row>
    <row r="36" spans="1:10" ht="15" customHeight="1">
      <c r="A36" s="134"/>
      <c r="B36" s="265" t="s">
        <v>466</v>
      </c>
      <c r="C36" s="154"/>
      <c r="D36" s="154"/>
      <c r="E36" s="154"/>
      <c r="F36" s="432"/>
      <c r="G36" s="69" t="s">
        <v>521</v>
      </c>
      <c r="H36" s="67">
        <v>10000</v>
      </c>
      <c r="I36" s="67">
        <v>0</v>
      </c>
      <c r="J36" s="67">
        <v>0</v>
      </c>
    </row>
    <row r="37" spans="1:10" ht="15" customHeight="1">
      <c r="A37" s="134"/>
      <c r="B37" s="11" t="s">
        <v>522</v>
      </c>
      <c r="C37" s="39">
        <f>SUM(C36)</f>
        <v>0</v>
      </c>
      <c r="D37" s="39">
        <f>SUM(D36)</f>
        <v>0</v>
      </c>
      <c r="E37" s="39"/>
      <c r="F37" s="432"/>
      <c r="G37" s="434" t="s">
        <v>91</v>
      </c>
      <c r="H37" s="39">
        <f>SUM(H36)</f>
        <v>10000</v>
      </c>
      <c r="I37" s="39">
        <f>SUM(I36)</f>
        <v>0</v>
      </c>
      <c r="J37" s="39">
        <f>SUM(J36)</f>
        <v>0</v>
      </c>
    </row>
    <row r="38" spans="1:10" ht="15" customHeight="1">
      <c r="A38" s="136" t="s">
        <v>93</v>
      </c>
      <c r="B38" s="11" t="s">
        <v>476</v>
      </c>
      <c r="C38" s="3"/>
      <c r="D38" s="3"/>
      <c r="E38" s="3"/>
      <c r="F38" s="432"/>
      <c r="G38" s="434"/>
      <c r="H38" s="39"/>
      <c r="I38" s="39"/>
      <c r="J38" s="39"/>
    </row>
    <row r="39" spans="1:10" ht="15" customHeight="1">
      <c r="A39" s="134"/>
      <c r="B39" s="265" t="s">
        <v>508</v>
      </c>
      <c r="C39" s="67"/>
      <c r="D39" s="67">
        <v>0</v>
      </c>
      <c r="E39" s="67"/>
      <c r="F39" s="432"/>
      <c r="G39" s="434"/>
      <c r="H39" s="39"/>
      <c r="I39" s="39"/>
      <c r="J39" s="39"/>
    </row>
    <row r="40" spans="1:10" ht="15" customHeight="1">
      <c r="A40" s="134"/>
      <c r="B40" s="433" t="s">
        <v>519</v>
      </c>
      <c r="C40" s="131">
        <f>SUM(C39)</f>
        <v>0</v>
      </c>
      <c r="D40" s="131">
        <f>SUM(D39)</f>
        <v>0</v>
      </c>
      <c r="E40" s="131"/>
      <c r="F40" s="432"/>
      <c r="G40" s="434"/>
      <c r="H40" s="39"/>
      <c r="I40" s="39"/>
      <c r="J40" s="39"/>
    </row>
    <row r="41" spans="1:10" ht="15" customHeight="1">
      <c r="A41" s="586" t="s">
        <v>556</v>
      </c>
      <c r="B41" s="587"/>
      <c r="C41" s="440">
        <f>C37+C40</f>
        <v>0</v>
      </c>
      <c r="D41" s="440">
        <f>D37+D40</f>
        <v>0</v>
      </c>
      <c r="E41" s="440">
        <f>E37+E40</f>
        <v>0</v>
      </c>
      <c r="F41" s="590" t="s">
        <v>558</v>
      </c>
      <c r="G41" s="591"/>
      <c r="H41" s="435">
        <f>H37</f>
        <v>10000</v>
      </c>
      <c r="I41" s="435">
        <f>I37</f>
        <v>0</v>
      </c>
      <c r="J41" s="435">
        <f>J37</f>
        <v>0</v>
      </c>
    </row>
    <row r="42" spans="1:10" ht="15" customHeight="1">
      <c r="A42" s="588" t="s">
        <v>557</v>
      </c>
      <c r="B42" s="589"/>
      <c r="C42" s="436">
        <f>C33+C41</f>
        <v>26549</v>
      </c>
      <c r="D42" s="436">
        <f>D33+D41</f>
        <v>31526000</v>
      </c>
      <c r="E42" s="436">
        <f>E33+E41</f>
        <v>31526000</v>
      </c>
      <c r="F42" s="437"/>
      <c r="G42" s="438" t="s">
        <v>478</v>
      </c>
      <c r="H42" s="439">
        <f>H33+H37</f>
        <v>28706</v>
      </c>
      <c r="I42" s="439">
        <f>I33+I37</f>
        <v>37600000</v>
      </c>
      <c r="J42" s="439">
        <f>J33+J41</f>
        <v>31487672</v>
      </c>
    </row>
    <row r="43" spans="1:10" ht="15" customHeight="1">
      <c r="A43" s="598" t="s">
        <v>60</v>
      </c>
      <c r="B43" s="598"/>
      <c r="C43" s="72">
        <f>C22+C42</f>
        <v>115981</v>
      </c>
      <c r="D43" s="72">
        <f>D22+D42</f>
        <v>118340000</v>
      </c>
      <c r="E43" s="72">
        <f>E22+E42</f>
        <v>135544803</v>
      </c>
      <c r="F43" s="252"/>
      <c r="G43" s="252" t="s">
        <v>294</v>
      </c>
      <c r="H43" s="72">
        <f>H22+H42</f>
        <v>115981</v>
      </c>
      <c r="I43" s="72">
        <f>I22+I42</f>
        <v>118340000</v>
      </c>
      <c r="J43" s="72">
        <f>J22+J42</f>
        <v>135544803</v>
      </c>
    </row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>
      <c r="G49" s="54"/>
    </row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</sheetData>
  <sheetProtection/>
  <mergeCells count="22">
    <mergeCell ref="A43:B43"/>
    <mergeCell ref="A22:B22"/>
    <mergeCell ref="F22:G22"/>
    <mergeCell ref="A3:E3"/>
    <mergeCell ref="F3:J3"/>
    <mergeCell ref="A23:B23"/>
    <mergeCell ref="F23:G23"/>
    <mergeCell ref="A16:B16"/>
    <mergeCell ref="F16:G16"/>
    <mergeCell ref="A34:B34"/>
    <mergeCell ref="G1:G2"/>
    <mergeCell ref="A1:A2"/>
    <mergeCell ref="B1:B2"/>
    <mergeCell ref="F1:F2"/>
    <mergeCell ref="A15:B15"/>
    <mergeCell ref="F15:G15"/>
    <mergeCell ref="F34:G34"/>
    <mergeCell ref="A33:B33"/>
    <mergeCell ref="F33:G33"/>
    <mergeCell ref="A42:B42"/>
    <mergeCell ref="A41:B41"/>
    <mergeCell ref="F41:G41"/>
  </mergeCells>
  <printOptions horizontalCentered="1"/>
  <pageMargins left="0.2362204724409449" right="0.2362204724409449" top="1.0236220472440944" bottom="0.1968503937007874" header="0.2755905511811024" footer="0.1968503937007874"/>
  <pageSetup horizontalDpi="600" verticalDpi="600" orientation="landscape" paperSize="9" scale="79" r:id="rId1"/>
  <headerFooter alignWithMargins="0">
    <oddHeader>&amp;C&amp;"Garamond,Félkövér"&amp;12 2/2016. (II.19.) számú költségvetési rendelethez
ZALASZABAR KÖZSÉG  ÖNKORMÁNYZATA ÉS INTÉZMÉNYE
2016. ÉVI MŰKÖDÉSI ÉS FELHALMOZÁSI CÉLÚ BEVÉTELEI ÉS KIADÁSAI
&amp;R&amp;A
&amp;P.oldal
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6"/>
  <sheetViews>
    <sheetView view="pageLayout" zoomScaleSheetLayoutView="100" workbookViewId="0" topLeftCell="A1">
      <selection activeCell="C1" sqref="C1"/>
    </sheetView>
  </sheetViews>
  <sheetFormatPr defaultColWidth="9.00390625" defaultRowHeight="12.75"/>
  <cols>
    <col min="1" max="1" width="5.625" style="25" customWidth="1"/>
    <col min="2" max="2" width="65.25390625" style="25" customWidth="1"/>
    <col min="3" max="3" width="14.875" style="25" customWidth="1"/>
    <col min="4" max="4" width="15.875" style="25" customWidth="1"/>
    <col min="5" max="5" width="13.625" style="25" customWidth="1"/>
    <col min="6" max="16384" width="9.125" style="25" customWidth="1"/>
  </cols>
  <sheetData>
    <row r="1" spans="3:4" ht="12.75">
      <c r="C1" s="205" t="s">
        <v>586</v>
      </c>
      <c r="D1" s="205"/>
    </row>
    <row r="2" spans="1:5" ht="15" customHeight="1">
      <c r="A2" s="570" t="s">
        <v>19</v>
      </c>
      <c r="B2" s="571" t="s">
        <v>13</v>
      </c>
      <c r="C2" s="570" t="s">
        <v>421</v>
      </c>
      <c r="D2" s="607" t="s">
        <v>568</v>
      </c>
      <c r="E2" s="570" t="s">
        <v>569</v>
      </c>
    </row>
    <row r="3" spans="1:5" ht="42.75" customHeight="1">
      <c r="A3" s="570"/>
      <c r="B3" s="571"/>
      <c r="C3" s="570"/>
      <c r="D3" s="608"/>
      <c r="E3" s="570"/>
    </row>
    <row r="4" spans="1:5" ht="19.5" customHeight="1">
      <c r="A4" s="33" t="s">
        <v>92</v>
      </c>
      <c r="B4" s="78" t="s">
        <v>299</v>
      </c>
      <c r="C4" s="26"/>
      <c r="D4" s="391"/>
      <c r="E4" s="510"/>
    </row>
    <row r="5" spans="1:5" ht="19.5" customHeight="1">
      <c r="A5" s="33" t="s">
        <v>36</v>
      </c>
      <c r="B5" s="78" t="s">
        <v>300</v>
      </c>
      <c r="C5" s="27"/>
      <c r="D5" s="27"/>
      <c r="E5" s="510"/>
    </row>
    <row r="6" spans="1:5" ht="19.5" customHeight="1">
      <c r="A6" s="33">
        <v>1</v>
      </c>
      <c r="B6" s="78" t="s">
        <v>512</v>
      </c>
      <c r="C6" s="27"/>
      <c r="D6" s="27"/>
      <c r="E6" s="510"/>
    </row>
    <row r="7" spans="1:5" ht="19.5" customHeight="1">
      <c r="A7" s="33"/>
      <c r="B7" s="150" t="s">
        <v>433</v>
      </c>
      <c r="C7" s="27"/>
      <c r="D7" s="27"/>
      <c r="E7" s="510"/>
    </row>
    <row r="8" spans="1:5" ht="19.5" customHeight="1">
      <c r="A8" s="33"/>
      <c r="B8" s="278" t="s">
        <v>480</v>
      </c>
      <c r="C8" s="28">
        <v>13939000</v>
      </c>
      <c r="D8" s="28">
        <v>15188315</v>
      </c>
      <c r="E8" s="485">
        <v>15214096</v>
      </c>
    </row>
    <row r="9" spans="1:5" ht="19.5" customHeight="1">
      <c r="A9" s="33"/>
      <c r="B9" s="270" t="s">
        <v>540</v>
      </c>
      <c r="C9" s="28">
        <v>19590000</v>
      </c>
      <c r="D9" s="28">
        <v>24411743</v>
      </c>
      <c r="E9" s="485">
        <v>24411743</v>
      </c>
    </row>
    <row r="10" spans="1:5" ht="19.5" customHeight="1">
      <c r="A10" s="33"/>
      <c r="B10" s="270" t="s">
        <v>434</v>
      </c>
      <c r="C10" s="28">
        <v>7651000</v>
      </c>
      <c r="D10" s="28">
        <v>6461829</v>
      </c>
      <c r="E10" s="485">
        <v>6461829</v>
      </c>
    </row>
    <row r="11" spans="1:5" ht="19.5" customHeight="1">
      <c r="A11" s="33"/>
      <c r="B11" s="270" t="s">
        <v>435</v>
      </c>
      <c r="C11" s="28">
        <v>1200000</v>
      </c>
      <c r="D11" s="28">
        <v>1200000</v>
      </c>
      <c r="E11" s="485">
        <v>1200000</v>
      </c>
    </row>
    <row r="12" spans="1:5" ht="19.5" customHeight="1">
      <c r="A12" s="33"/>
      <c r="B12" s="270" t="s">
        <v>436</v>
      </c>
      <c r="C12" s="28"/>
      <c r="D12" s="28"/>
      <c r="E12" s="485"/>
    </row>
    <row r="13" spans="1:5" ht="19.5" customHeight="1">
      <c r="A13" s="33"/>
      <c r="B13" s="441" t="s">
        <v>301</v>
      </c>
      <c r="C13" s="442">
        <f>SUM(C8:C12)</f>
        <v>42380000</v>
      </c>
      <c r="D13" s="442">
        <f>SUM(D8:D12)</f>
        <v>47261887</v>
      </c>
      <c r="E13" s="480">
        <f>SUM(E8:E12)</f>
        <v>47287668</v>
      </c>
    </row>
    <row r="14" spans="1:5" ht="19.5" customHeight="1">
      <c r="A14" s="267"/>
      <c r="B14" s="266" t="s">
        <v>487</v>
      </c>
      <c r="C14" s="28"/>
      <c r="D14" s="28"/>
      <c r="E14" s="485"/>
    </row>
    <row r="15" spans="1:5" ht="19.5" customHeight="1">
      <c r="A15" s="33"/>
      <c r="B15" s="272" t="s">
        <v>437</v>
      </c>
      <c r="C15" s="28">
        <v>2515000</v>
      </c>
      <c r="D15" s="28">
        <v>1617000</v>
      </c>
      <c r="E15" s="485">
        <v>11769022</v>
      </c>
    </row>
    <row r="16" spans="1:5" ht="19.5" customHeight="1">
      <c r="A16" s="33"/>
      <c r="B16" s="272" t="s">
        <v>481</v>
      </c>
      <c r="C16" s="28">
        <v>1235000</v>
      </c>
      <c r="D16" s="28">
        <v>0</v>
      </c>
      <c r="E16" s="485">
        <v>0</v>
      </c>
    </row>
    <row r="17" spans="1:5" ht="19.5" customHeight="1">
      <c r="A17" s="33"/>
      <c r="B17" s="272" t="s">
        <v>482</v>
      </c>
      <c r="C17" s="28">
        <v>1200000</v>
      </c>
      <c r="D17" s="28">
        <v>1200000</v>
      </c>
      <c r="E17" s="485">
        <v>1200000</v>
      </c>
    </row>
    <row r="18" spans="1:5" ht="19.5" customHeight="1">
      <c r="A18" s="33"/>
      <c r="B18" s="270" t="s">
        <v>488</v>
      </c>
      <c r="C18" s="28">
        <v>700000</v>
      </c>
      <c r="D18" s="28">
        <v>700000</v>
      </c>
      <c r="E18" s="485">
        <v>700000</v>
      </c>
    </row>
    <row r="19" spans="1:5" ht="19.5" customHeight="1">
      <c r="A19" s="33"/>
      <c r="B19" s="270" t="s">
        <v>570</v>
      </c>
      <c r="C19" s="28"/>
      <c r="D19" s="28"/>
      <c r="E19" s="485">
        <v>345000</v>
      </c>
    </row>
    <row r="20" spans="1:5" ht="19.5" customHeight="1">
      <c r="A20" s="33"/>
      <c r="B20" s="443" t="s">
        <v>322</v>
      </c>
      <c r="C20" s="442">
        <f>SUM(C15:C18)</f>
        <v>5650000</v>
      </c>
      <c r="D20" s="442">
        <f>SUM(D15:D18)</f>
        <v>3517000</v>
      </c>
      <c r="E20" s="516">
        <f>SUM(E15:E19)</f>
        <v>14014022</v>
      </c>
    </row>
    <row r="21" spans="1:5" ht="19.5" customHeight="1">
      <c r="A21" s="33"/>
      <c r="B21" s="446" t="s">
        <v>302</v>
      </c>
      <c r="C21" s="447">
        <f>C13+C20</f>
        <v>48030000</v>
      </c>
      <c r="D21" s="447">
        <f>D13+D20</f>
        <v>50778887</v>
      </c>
      <c r="E21" s="480">
        <f>E13+E20</f>
        <v>61301690</v>
      </c>
    </row>
    <row r="22" spans="1:5" ht="19.5" customHeight="1">
      <c r="A22" s="33">
        <v>2</v>
      </c>
      <c r="B22" s="78" t="s">
        <v>483</v>
      </c>
      <c r="C22" s="27"/>
      <c r="D22" s="27"/>
      <c r="E22" s="485"/>
    </row>
    <row r="23" spans="1:5" ht="19.5" customHeight="1">
      <c r="A23" s="33"/>
      <c r="B23" s="269" t="s">
        <v>484</v>
      </c>
      <c r="C23" s="27">
        <v>16523000</v>
      </c>
      <c r="D23" s="425">
        <v>31500000</v>
      </c>
      <c r="E23" s="485">
        <v>31500000</v>
      </c>
    </row>
    <row r="24" spans="1:5" ht="19.5" customHeight="1">
      <c r="A24" s="33"/>
      <c r="B24" s="269" t="s">
        <v>485</v>
      </c>
      <c r="C24" s="27">
        <v>10000000</v>
      </c>
      <c r="D24" s="268">
        <v>0</v>
      </c>
      <c r="E24" s="485">
        <v>0</v>
      </c>
    </row>
    <row r="25" spans="1:5" ht="19.5" customHeight="1">
      <c r="A25" s="33"/>
      <c r="B25" s="446" t="s">
        <v>432</v>
      </c>
      <c r="C25" s="447">
        <f>SUM(C23:C24)</f>
        <v>26523000</v>
      </c>
      <c r="D25" s="447">
        <f>SUM(D23:D24)</f>
        <v>31500000</v>
      </c>
      <c r="E25" s="480">
        <f>SUM(E23:E24)</f>
        <v>31500000</v>
      </c>
    </row>
    <row r="26" spans="1:5" ht="19.5" customHeight="1">
      <c r="A26" s="33" t="s">
        <v>5</v>
      </c>
      <c r="B26" s="78" t="s">
        <v>303</v>
      </c>
      <c r="C26" s="27"/>
      <c r="D26" s="27"/>
      <c r="E26" s="485"/>
    </row>
    <row r="27" spans="1:5" ht="19.5" customHeight="1">
      <c r="A27" s="33"/>
      <c r="B27" s="271" t="s">
        <v>307</v>
      </c>
      <c r="C27" s="28">
        <v>2000000</v>
      </c>
      <c r="D27" s="28">
        <v>2000000</v>
      </c>
      <c r="E27" s="485">
        <v>2000000</v>
      </c>
    </row>
    <row r="28" spans="1:5" ht="19.5" customHeight="1">
      <c r="A28" s="33"/>
      <c r="B28" s="271" t="s">
        <v>308</v>
      </c>
      <c r="C28" s="28">
        <v>2300000</v>
      </c>
      <c r="D28" s="28">
        <v>2300000</v>
      </c>
      <c r="E28" s="485">
        <v>2300000</v>
      </c>
    </row>
    <row r="29" spans="1:5" ht="19.5" customHeight="1">
      <c r="A29" s="33"/>
      <c r="B29" s="269" t="s">
        <v>309</v>
      </c>
      <c r="C29" s="28">
        <v>3500000</v>
      </c>
      <c r="D29" s="28">
        <v>4000000</v>
      </c>
      <c r="E29" s="485">
        <v>4000000</v>
      </c>
    </row>
    <row r="30" spans="1:5" ht="19.5" customHeight="1">
      <c r="A30" s="33"/>
      <c r="B30" s="82" t="s">
        <v>310</v>
      </c>
      <c r="C30" s="45">
        <v>1310000</v>
      </c>
      <c r="D30" s="45">
        <v>1300000</v>
      </c>
      <c r="E30" s="485">
        <v>1300000</v>
      </c>
    </row>
    <row r="31" spans="1:5" ht="19.5" customHeight="1">
      <c r="A31" s="33"/>
      <c r="B31" s="82" t="s">
        <v>311</v>
      </c>
      <c r="C31" s="45"/>
      <c r="D31" s="45"/>
      <c r="E31" s="485"/>
    </row>
    <row r="32" spans="1:5" ht="19.5" customHeight="1">
      <c r="A32" s="33"/>
      <c r="B32" s="446" t="s">
        <v>101</v>
      </c>
      <c r="C32" s="447">
        <f>SUM(C27:C31)</f>
        <v>9110000</v>
      </c>
      <c r="D32" s="447">
        <f>SUM(D27:D31)</f>
        <v>9600000</v>
      </c>
      <c r="E32" s="480">
        <f>SUM(E27:E31)</f>
        <v>9600000</v>
      </c>
    </row>
    <row r="33" spans="1:5" ht="19.5" customHeight="1">
      <c r="A33" s="33" t="s">
        <v>6</v>
      </c>
      <c r="B33" s="446" t="s">
        <v>304</v>
      </c>
      <c r="C33" s="447">
        <v>2800000</v>
      </c>
      <c r="D33" s="447">
        <v>2880898</v>
      </c>
      <c r="E33" s="480">
        <v>4880898</v>
      </c>
    </row>
    <row r="34" spans="1:5" ht="19.5" customHeight="1">
      <c r="A34" s="33" t="s">
        <v>7</v>
      </c>
      <c r="B34" s="446" t="s">
        <v>305</v>
      </c>
      <c r="C34" s="447">
        <v>0</v>
      </c>
      <c r="D34" s="447">
        <v>0</v>
      </c>
      <c r="E34" s="517">
        <v>0</v>
      </c>
    </row>
    <row r="35" spans="1:5" ht="19.5" customHeight="1">
      <c r="A35" s="33" t="s">
        <v>306</v>
      </c>
      <c r="B35" s="78" t="s">
        <v>312</v>
      </c>
      <c r="C35" s="27"/>
      <c r="D35" s="27"/>
      <c r="E35" s="485"/>
    </row>
    <row r="36" spans="1:5" ht="19.5" customHeight="1">
      <c r="A36" s="33"/>
      <c r="B36" s="78" t="s">
        <v>313</v>
      </c>
      <c r="C36" s="27">
        <v>0</v>
      </c>
      <c r="D36" s="27">
        <v>0</v>
      </c>
      <c r="E36" s="485">
        <v>0</v>
      </c>
    </row>
    <row r="37" spans="1:5" ht="19.5" customHeight="1">
      <c r="A37" s="199" t="s">
        <v>15</v>
      </c>
      <c r="B37" s="273" t="s">
        <v>314</v>
      </c>
      <c r="C37" s="268"/>
      <c r="D37" s="268"/>
      <c r="E37" s="485"/>
    </row>
    <row r="38" spans="1:5" ht="19.5" customHeight="1">
      <c r="A38" s="26"/>
      <c r="B38" s="269" t="s">
        <v>516</v>
      </c>
      <c r="C38" s="268">
        <v>26000</v>
      </c>
      <c r="D38" s="268">
        <v>26000</v>
      </c>
      <c r="E38" s="485">
        <v>26000</v>
      </c>
    </row>
    <row r="39" spans="1:5" ht="19.5" customHeight="1">
      <c r="A39" s="29"/>
      <c r="B39" s="273" t="s">
        <v>315</v>
      </c>
      <c r="C39" s="27">
        <f>SUM(C38:C38)</f>
        <v>26000</v>
      </c>
      <c r="D39" s="27">
        <f>SUM(D38:D38)</f>
        <v>26000</v>
      </c>
      <c r="E39" s="477">
        <f>SUM(E38:E38)</f>
        <v>26000</v>
      </c>
    </row>
    <row r="40" spans="1:5" ht="19.5" customHeight="1">
      <c r="A40" s="31" t="s">
        <v>20</v>
      </c>
      <c r="B40" s="78" t="s">
        <v>316</v>
      </c>
      <c r="C40" s="28"/>
      <c r="D40" s="28"/>
      <c r="E40" s="485"/>
    </row>
    <row r="41" spans="1:5" ht="19.5" customHeight="1">
      <c r="A41" s="31"/>
      <c r="B41" s="78" t="s">
        <v>317</v>
      </c>
      <c r="C41" s="27">
        <v>0</v>
      </c>
      <c r="D41" s="27">
        <v>0</v>
      </c>
      <c r="E41" s="485">
        <v>0</v>
      </c>
    </row>
    <row r="42" spans="1:5" ht="19.5" customHeight="1">
      <c r="A42" s="448"/>
      <c r="B42" s="444" t="s">
        <v>227</v>
      </c>
      <c r="C42" s="445">
        <f>SUM(+C39+C36+C33+C32+C25+C21)</f>
        <v>86489000</v>
      </c>
      <c r="D42" s="445">
        <f>SUM(+D39+D36+D33+D32+D25+D21)</f>
        <v>94785785</v>
      </c>
      <c r="E42" s="480">
        <f>SUM(+E39+E36+E33+E32+E25+E21)</f>
        <v>107308588</v>
      </c>
    </row>
    <row r="43" spans="1:5" ht="19.5" customHeight="1">
      <c r="A43" s="31" t="s">
        <v>125</v>
      </c>
      <c r="B43" s="78" t="s">
        <v>319</v>
      </c>
      <c r="C43" s="27"/>
      <c r="D43" s="27"/>
      <c r="E43" s="485"/>
    </row>
    <row r="44" spans="1:5" ht="19.5" customHeight="1">
      <c r="A44" s="31"/>
      <c r="B44" s="78" t="s">
        <v>318</v>
      </c>
      <c r="C44" s="27">
        <v>8000000</v>
      </c>
      <c r="D44" s="27">
        <v>5923000</v>
      </c>
      <c r="E44" s="477">
        <v>9590000</v>
      </c>
    </row>
    <row r="45" spans="1:5" ht="19.5" customHeight="1">
      <c r="A45" s="207"/>
      <c r="B45" s="208" t="s">
        <v>88</v>
      </c>
      <c r="C45" s="209">
        <f>C21+C25+C32+C33+C34+C36+C39+C41+C44</f>
        <v>94489000</v>
      </c>
      <c r="D45" s="209">
        <f>D21+D25+D32+D33+D34+D36+D39+D41+D44</f>
        <v>100708785</v>
      </c>
      <c r="E45" s="480">
        <f>E21+E25+E32+E33+E34+E36+E39+E41+E44</f>
        <v>116898588</v>
      </c>
    </row>
    <row r="46" spans="1:5" ht="19.5" customHeight="1">
      <c r="A46" s="31" t="s">
        <v>93</v>
      </c>
      <c r="B46" s="84" t="s">
        <v>476</v>
      </c>
      <c r="C46" s="83"/>
      <c r="D46" s="83"/>
      <c r="E46" s="485"/>
    </row>
    <row r="47" spans="1:5" ht="19.5" customHeight="1">
      <c r="A47" s="31" t="s">
        <v>36</v>
      </c>
      <c r="B47" s="78" t="s">
        <v>56</v>
      </c>
      <c r="C47" s="27"/>
      <c r="D47" s="27"/>
      <c r="E47" s="485"/>
    </row>
    <row r="48" spans="1:5" ht="19.5" customHeight="1">
      <c r="A48" s="31" t="s">
        <v>2</v>
      </c>
      <c r="B48" s="76" t="s">
        <v>58</v>
      </c>
      <c r="C48" s="28">
        <v>21492000</v>
      </c>
      <c r="D48" s="28">
        <v>17631215</v>
      </c>
      <c r="E48" s="485">
        <v>17631215</v>
      </c>
    </row>
    <row r="49" spans="1:5" ht="19.5" customHeight="1">
      <c r="A49" s="31"/>
      <c r="B49" s="78" t="s">
        <v>57</v>
      </c>
      <c r="C49" s="27">
        <f>C48</f>
        <v>21492000</v>
      </c>
      <c r="D49" s="27">
        <f>D48</f>
        <v>17631215</v>
      </c>
      <c r="E49" s="477">
        <f>E48</f>
        <v>17631215</v>
      </c>
    </row>
    <row r="50" spans="1:5" ht="19.5" customHeight="1">
      <c r="A50" s="31" t="s">
        <v>125</v>
      </c>
      <c r="B50" s="78" t="s">
        <v>318</v>
      </c>
      <c r="C50" s="28">
        <v>0</v>
      </c>
      <c r="D50" s="28">
        <v>0</v>
      </c>
      <c r="E50" s="485">
        <v>1015000</v>
      </c>
    </row>
    <row r="51" spans="1:5" ht="19.5" customHeight="1">
      <c r="A51" s="213"/>
      <c r="B51" s="208" t="s">
        <v>486</v>
      </c>
      <c r="C51" s="209">
        <f>SUM(C49:C50)</f>
        <v>21492000</v>
      </c>
      <c r="D51" s="209">
        <f>SUM(D49:D50)</f>
        <v>17631215</v>
      </c>
      <c r="E51" s="480">
        <f>SUM(E49:E50)</f>
        <v>18646215</v>
      </c>
    </row>
    <row r="52" spans="1:5" ht="19.5" customHeight="1">
      <c r="A52" s="207"/>
      <c r="B52" s="208" t="s">
        <v>89</v>
      </c>
      <c r="C52" s="209">
        <f>SUM(C51+C45)</f>
        <v>115981000</v>
      </c>
      <c r="D52" s="209">
        <f>SUM(D51+D45)</f>
        <v>118340000</v>
      </c>
      <c r="E52" s="480">
        <f>SUM(E51+E45)</f>
        <v>135544803</v>
      </c>
    </row>
    <row r="53" spans="1:4" ht="14.25">
      <c r="A53" s="30"/>
      <c r="B53" s="30"/>
      <c r="C53" s="30"/>
      <c r="D53" s="30"/>
    </row>
    <row r="54" spans="1:4" ht="14.25">
      <c r="A54" s="30"/>
      <c r="B54" s="30"/>
      <c r="C54" s="30"/>
      <c r="D54" s="30"/>
    </row>
    <row r="55" spans="1:4" ht="14.25">
      <c r="A55" s="30"/>
      <c r="B55" s="30"/>
      <c r="C55" s="30"/>
      <c r="D55" s="30"/>
    </row>
    <row r="56" spans="1:4" ht="14.25">
      <c r="A56" s="30"/>
      <c r="B56" s="30"/>
      <c r="C56" s="30"/>
      <c r="D56" s="30"/>
    </row>
    <row r="57" spans="1:4" ht="14.25">
      <c r="A57" s="30"/>
      <c r="B57" s="30"/>
      <c r="C57" s="30"/>
      <c r="D57" s="30"/>
    </row>
    <row r="58" spans="1:4" ht="18" customHeight="1">
      <c r="A58" s="30"/>
      <c r="B58" s="30"/>
      <c r="C58" s="30"/>
      <c r="D58" s="30"/>
    </row>
    <row r="59" spans="1:4" ht="14.25">
      <c r="A59" s="30"/>
      <c r="B59" s="30"/>
      <c r="C59" s="30"/>
      <c r="D59" s="30"/>
    </row>
    <row r="60" spans="1:4" ht="14.25">
      <c r="A60" s="30"/>
      <c r="B60" s="30"/>
      <c r="C60" s="30"/>
      <c r="D60" s="30"/>
    </row>
    <row r="61" spans="1:4" ht="13.5" customHeight="1">
      <c r="A61" s="30"/>
      <c r="B61" s="30"/>
      <c r="C61" s="30"/>
      <c r="D61" s="30"/>
    </row>
    <row r="62" spans="1:4" ht="14.25">
      <c r="A62" s="30"/>
      <c r="B62" s="30"/>
      <c r="C62" s="30"/>
      <c r="D62" s="30"/>
    </row>
    <row r="63" spans="1:4" ht="14.25">
      <c r="A63" s="30"/>
      <c r="B63" s="30"/>
      <c r="C63" s="30"/>
      <c r="D63" s="30"/>
    </row>
    <row r="64" spans="1:4" ht="14.25">
      <c r="A64" s="30"/>
      <c r="B64" s="30"/>
      <c r="C64" s="30"/>
      <c r="D64" s="30"/>
    </row>
    <row r="65" spans="1:4" ht="14.25">
      <c r="A65" s="30"/>
      <c r="B65" s="30"/>
      <c r="C65" s="30"/>
      <c r="D65" s="30"/>
    </row>
    <row r="66" spans="1:4" ht="14.25">
      <c r="A66" s="30"/>
      <c r="B66" s="30"/>
      <c r="C66" s="30"/>
      <c r="D66" s="30"/>
    </row>
    <row r="67" spans="1:4" ht="14.25">
      <c r="A67" s="30"/>
      <c r="B67" s="30"/>
      <c r="C67" s="30"/>
      <c r="D67" s="30"/>
    </row>
    <row r="68" spans="1:4" ht="14.25">
      <c r="A68" s="30"/>
      <c r="B68" s="30"/>
      <c r="C68" s="30"/>
      <c r="D68" s="30"/>
    </row>
    <row r="69" spans="1:4" ht="14.25">
      <c r="A69" s="30"/>
      <c r="B69" s="30"/>
      <c r="C69" s="30"/>
      <c r="D69" s="30"/>
    </row>
    <row r="70" spans="1:4" ht="14.25">
      <c r="A70" s="30"/>
      <c r="B70" s="30"/>
      <c r="C70" s="30"/>
      <c r="D70" s="30"/>
    </row>
    <row r="71" spans="1:4" ht="14.25">
      <c r="A71" s="30"/>
      <c r="B71" s="30"/>
      <c r="C71" s="30"/>
      <c r="D71" s="30"/>
    </row>
    <row r="72" spans="1:4" ht="14.25">
      <c r="A72" s="30"/>
      <c r="B72" s="30"/>
      <c r="C72" s="30"/>
      <c r="D72" s="30"/>
    </row>
    <row r="73" spans="1:4" ht="18" customHeight="1">
      <c r="A73" s="30"/>
      <c r="B73" s="30"/>
      <c r="C73" s="30"/>
      <c r="D73" s="30"/>
    </row>
    <row r="74" spans="1:4" ht="12.75" customHeight="1">
      <c r="A74" s="30"/>
      <c r="B74" s="30"/>
      <c r="C74" s="30"/>
      <c r="D74" s="30"/>
    </row>
    <row r="75" spans="1:4" ht="14.25">
      <c r="A75" s="30"/>
      <c r="B75" s="30"/>
      <c r="C75" s="30"/>
      <c r="D75" s="30"/>
    </row>
    <row r="76" spans="1:4" ht="14.25">
      <c r="A76" s="30"/>
      <c r="B76" s="30"/>
      <c r="C76" s="30"/>
      <c r="D76" s="30"/>
    </row>
    <row r="77" spans="1:4" ht="15" customHeight="1">
      <c r="A77" s="30"/>
      <c r="B77" s="30"/>
      <c r="C77" s="30"/>
      <c r="D77" s="30"/>
    </row>
    <row r="78" spans="1:4" ht="14.25">
      <c r="A78" s="30"/>
      <c r="B78" s="30"/>
      <c r="C78" s="30"/>
      <c r="D78" s="30"/>
    </row>
    <row r="79" spans="1:4" ht="14.25">
      <c r="A79" s="30"/>
      <c r="B79" s="30"/>
      <c r="C79" s="30"/>
      <c r="D79" s="30"/>
    </row>
    <row r="80" spans="1:4" ht="14.25">
      <c r="A80" s="30"/>
      <c r="B80" s="30"/>
      <c r="C80" s="30"/>
      <c r="D80" s="30"/>
    </row>
    <row r="81" spans="1:4" ht="14.25">
      <c r="A81" s="30"/>
      <c r="B81" s="30"/>
      <c r="C81" s="30"/>
      <c r="D81" s="30"/>
    </row>
    <row r="82" spans="1:4" ht="14.25">
      <c r="A82" s="30"/>
      <c r="B82" s="30"/>
      <c r="C82" s="30"/>
      <c r="D82" s="30"/>
    </row>
    <row r="83" spans="1:4" ht="14.25">
      <c r="A83" s="30"/>
      <c r="B83" s="30"/>
      <c r="C83" s="30"/>
      <c r="D83" s="30"/>
    </row>
    <row r="84" spans="1:4" ht="14.25">
      <c r="A84" s="30"/>
      <c r="B84" s="30"/>
      <c r="C84" s="30"/>
      <c r="D84" s="30"/>
    </row>
    <row r="85" spans="1:4" ht="14.25">
      <c r="A85" s="30"/>
      <c r="B85" s="30"/>
      <c r="C85" s="30"/>
      <c r="D85" s="30"/>
    </row>
    <row r="86" spans="1:4" ht="14.25">
      <c r="A86" s="30"/>
      <c r="B86" s="30"/>
      <c r="C86" s="30"/>
      <c r="D86" s="30"/>
    </row>
    <row r="87" spans="1:4" ht="14.25">
      <c r="A87" s="30"/>
      <c r="B87" s="30"/>
      <c r="C87" s="30"/>
      <c r="D87" s="30"/>
    </row>
    <row r="88" spans="1:4" ht="14.25">
      <c r="A88" s="30"/>
      <c r="B88" s="30"/>
      <c r="C88" s="30"/>
      <c r="D88" s="30"/>
    </row>
    <row r="89" spans="1:4" ht="14.25">
      <c r="A89" s="30"/>
      <c r="B89" s="30"/>
      <c r="C89" s="30"/>
      <c r="D89" s="30"/>
    </row>
    <row r="90" spans="1:4" ht="14.25">
      <c r="A90" s="30"/>
      <c r="B90" s="30"/>
      <c r="C90" s="30"/>
      <c r="D90" s="30"/>
    </row>
    <row r="91" spans="1:4" ht="14.25">
      <c r="A91" s="30"/>
      <c r="B91" s="30"/>
      <c r="C91" s="30"/>
      <c r="D91" s="30"/>
    </row>
    <row r="92" spans="1:4" ht="14.25">
      <c r="A92" s="30"/>
      <c r="B92" s="30"/>
      <c r="C92" s="30"/>
      <c r="D92" s="30"/>
    </row>
    <row r="93" spans="1:4" ht="14.25">
      <c r="A93" s="30"/>
      <c r="B93" s="30"/>
      <c r="C93" s="30"/>
      <c r="D93" s="30"/>
    </row>
    <row r="94" spans="1:4" ht="14.25">
      <c r="A94" s="30"/>
      <c r="B94" s="30"/>
      <c r="C94" s="30"/>
      <c r="D94" s="30"/>
    </row>
    <row r="95" spans="1:4" ht="14.25">
      <c r="A95" s="30"/>
      <c r="B95" s="30"/>
      <c r="C95" s="30"/>
      <c r="D95" s="30"/>
    </row>
    <row r="96" spans="1:4" ht="14.25">
      <c r="A96" s="30"/>
      <c r="B96" s="30"/>
      <c r="C96" s="30"/>
      <c r="D96" s="30"/>
    </row>
    <row r="97" spans="1:4" ht="14.25">
      <c r="A97" s="30"/>
      <c r="B97" s="30"/>
      <c r="C97" s="30"/>
      <c r="D97" s="30"/>
    </row>
    <row r="98" spans="1:4" ht="14.25">
      <c r="A98" s="30"/>
      <c r="B98" s="30"/>
      <c r="C98" s="30"/>
      <c r="D98" s="30"/>
    </row>
    <row r="99" spans="1:4" ht="14.25">
      <c r="A99" s="30"/>
      <c r="B99" s="30"/>
      <c r="C99" s="30"/>
      <c r="D99" s="30"/>
    </row>
    <row r="100" spans="1:4" ht="14.25">
      <c r="A100" s="30"/>
      <c r="B100" s="30"/>
      <c r="C100" s="30"/>
      <c r="D100" s="30"/>
    </row>
    <row r="101" spans="1:4" ht="14.25">
      <c r="A101" s="30"/>
      <c r="B101" s="30"/>
      <c r="C101" s="30"/>
      <c r="D101" s="30"/>
    </row>
    <row r="102" spans="1:4" ht="14.25">
      <c r="A102" s="30"/>
      <c r="B102" s="30"/>
      <c r="C102" s="30"/>
      <c r="D102" s="30"/>
    </row>
    <row r="103" spans="1:4" ht="14.25">
      <c r="A103" s="30"/>
      <c r="B103" s="30"/>
      <c r="C103" s="30"/>
      <c r="D103" s="30"/>
    </row>
    <row r="104" spans="1:4" ht="14.25">
      <c r="A104" s="30"/>
      <c r="B104" s="30"/>
      <c r="C104" s="30"/>
      <c r="D104" s="30"/>
    </row>
    <row r="105" spans="1:4" ht="14.25">
      <c r="A105" s="30"/>
      <c r="B105" s="30"/>
      <c r="C105" s="30"/>
      <c r="D105" s="30"/>
    </row>
    <row r="106" spans="1:4" ht="14.25">
      <c r="A106" s="30"/>
      <c r="B106" s="30"/>
      <c r="C106" s="30"/>
      <c r="D106" s="30"/>
    </row>
    <row r="107" spans="1:4" ht="14.25">
      <c r="A107" s="30"/>
      <c r="B107" s="30"/>
      <c r="C107" s="30"/>
      <c r="D107" s="30"/>
    </row>
    <row r="108" spans="1:4" ht="14.25">
      <c r="A108" s="30"/>
      <c r="B108" s="30"/>
      <c r="C108" s="30"/>
      <c r="D108" s="30"/>
    </row>
    <row r="109" spans="1:4" ht="14.25">
      <c r="A109" s="30"/>
      <c r="B109" s="30"/>
      <c r="C109" s="30"/>
      <c r="D109" s="30"/>
    </row>
    <row r="110" spans="1:4" ht="14.25">
      <c r="A110" s="30"/>
      <c r="B110" s="30"/>
      <c r="C110" s="30"/>
      <c r="D110" s="30"/>
    </row>
    <row r="111" spans="1:4" ht="14.25">
      <c r="A111" s="30"/>
      <c r="B111" s="30"/>
      <c r="C111" s="30"/>
      <c r="D111" s="30"/>
    </row>
    <row r="112" spans="1:4" ht="14.25">
      <c r="A112" s="30"/>
      <c r="B112" s="30"/>
      <c r="C112" s="30"/>
      <c r="D112" s="30"/>
    </row>
    <row r="113" spans="1:4" ht="14.25">
      <c r="A113" s="30"/>
      <c r="B113" s="30"/>
      <c r="C113" s="30"/>
      <c r="D113" s="30"/>
    </row>
    <row r="114" spans="1:4" ht="14.25">
      <c r="A114" s="30"/>
      <c r="B114" s="30"/>
      <c r="C114" s="30"/>
      <c r="D114" s="30"/>
    </row>
    <row r="115" spans="1:4" ht="14.25">
      <c r="A115" s="30"/>
      <c r="B115" s="30"/>
      <c r="C115" s="30"/>
      <c r="D115" s="30"/>
    </row>
    <row r="116" spans="1:4" ht="14.25">
      <c r="A116" s="30"/>
      <c r="B116" s="30"/>
      <c r="C116" s="30"/>
      <c r="D116" s="30"/>
    </row>
    <row r="117" spans="1:4" ht="14.25">
      <c r="A117" s="30"/>
      <c r="B117" s="30"/>
      <c r="C117" s="30"/>
      <c r="D117" s="30"/>
    </row>
    <row r="118" spans="1:4" ht="14.25">
      <c r="A118" s="30"/>
      <c r="B118" s="30"/>
      <c r="C118" s="30"/>
      <c r="D118" s="30"/>
    </row>
    <row r="119" spans="1:4" ht="14.25">
      <c r="A119" s="30"/>
      <c r="B119" s="30"/>
      <c r="C119" s="30"/>
      <c r="D119" s="30"/>
    </row>
    <row r="120" spans="1:4" ht="14.25">
      <c r="A120" s="30"/>
      <c r="B120" s="30"/>
      <c r="C120" s="30"/>
      <c r="D120" s="30"/>
    </row>
    <row r="121" spans="1:4" ht="14.25">
      <c r="A121" s="30"/>
      <c r="B121" s="30"/>
      <c r="C121" s="30"/>
      <c r="D121" s="30"/>
    </row>
    <row r="122" spans="1:4" ht="14.25">
      <c r="A122" s="30"/>
      <c r="B122" s="30"/>
      <c r="C122" s="30"/>
      <c r="D122" s="30"/>
    </row>
    <row r="123" spans="1:4" ht="14.25">
      <c r="A123" s="30"/>
      <c r="B123" s="30"/>
      <c r="C123" s="30"/>
      <c r="D123" s="30"/>
    </row>
    <row r="124" spans="1:4" ht="14.25">
      <c r="A124" s="30"/>
      <c r="B124" s="30"/>
      <c r="C124" s="30"/>
      <c r="D124" s="30"/>
    </row>
    <row r="125" spans="1:4" ht="14.25">
      <c r="A125" s="30"/>
      <c r="B125" s="30"/>
      <c r="C125" s="30"/>
      <c r="D125" s="30"/>
    </row>
    <row r="126" spans="1:4" ht="14.25">
      <c r="A126" s="30"/>
      <c r="B126" s="30"/>
      <c r="C126" s="30"/>
      <c r="D126" s="30"/>
    </row>
    <row r="127" spans="1:4" ht="14.25">
      <c r="A127" s="30"/>
      <c r="B127" s="30"/>
      <c r="C127" s="30"/>
      <c r="D127" s="30"/>
    </row>
    <row r="128" spans="1:4" ht="14.25">
      <c r="A128" s="30"/>
      <c r="B128" s="30"/>
      <c r="C128" s="30"/>
      <c r="D128" s="30"/>
    </row>
    <row r="129" spans="1:4" ht="14.25">
      <c r="A129" s="30"/>
      <c r="B129" s="30"/>
      <c r="C129" s="30"/>
      <c r="D129" s="30"/>
    </row>
    <row r="130" spans="1:4" ht="14.25">
      <c r="A130" s="30"/>
      <c r="B130" s="30"/>
      <c r="C130" s="30"/>
      <c r="D130" s="30"/>
    </row>
    <row r="131" spans="1:4" ht="14.25">
      <c r="A131" s="30"/>
      <c r="B131" s="30"/>
      <c r="C131" s="30"/>
      <c r="D131" s="30"/>
    </row>
    <row r="132" spans="1:4" ht="14.25">
      <c r="A132" s="30"/>
      <c r="B132" s="30"/>
      <c r="C132" s="30"/>
      <c r="D132" s="30"/>
    </row>
    <row r="133" spans="1:4" ht="14.25">
      <c r="A133" s="30"/>
      <c r="B133" s="30"/>
      <c r="C133" s="30"/>
      <c r="D133" s="30"/>
    </row>
    <row r="134" spans="1:4" ht="14.25">
      <c r="A134" s="30"/>
      <c r="B134" s="30"/>
      <c r="C134" s="30"/>
      <c r="D134" s="30"/>
    </row>
    <row r="135" spans="1:4" ht="14.25">
      <c r="A135" s="30"/>
      <c r="B135" s="30"/>
      <c r="C135" s="30"/>
      <c r="D135" s="30"/>
    </row>
    <row r="136" spans="1:4" ht="14.25">
      <c r="A136" s="30"/>
      <c r="B136" s="30"/>
      <c r="C136" s="30"/>
      <c r="D136" s="30"/>
    </row>
    <row r="137" spans="1:4" ht="14.25">
      <c r="A137" s="30"/>
      <c r="B137" s="30"/>
      <c r="C137" s="30"/>
      <c r="D137" s="30"/>
    </row>
    <row r="138" spans="1:4" ht="14.25">
      <c r="A138" s="30"/>
      <c r="B138" s="30"/>
      <c r="C138" s="30"/>
      <c r="D138" s="30"/>
    </row>
    <row r="139" spans="1:4" ht="14.25">
      <c r="A139" s="30"/>
      <c r="B139" s="30"/>
      <c r="C139" s="30"/>
      <c r="D139" s="30"/>
    </row>
    <row r="140" spans="1:4" ht="14.25">
      <c r="A140" s="30"/>
      <c r="B140" s="30"/>
      <c r="C140" s="30"/>
      <c r="D140" s="30"/>
    </row>
    <row r="141" spans="1:4" ht="14.25">
      <c r="A141" s="30"/>
      <c r="B141" s="30"/>
      <c r="C141" s="30"/>
      <c r="D141" s="30"/>
    </row>
    <row r="142" spans="1:4" ht="14.25">
      <c r="A142" s="30"/>
      <c r="B142" s="30"/>
      <c r="C142" s="30"/>
      <c r="D142" s="30"/>
    </row>
    <row r="143" spans="1:4" ht="14.25">
      <c r="A143" s="30"/>
      <c r="B143" s="30"/>
      <c r="C143" s="30"/>
      <c r="D143" s="30"/>
    </row>
    <row r="144" spans="1:4" ht="14.25">
      <c r="A144" s="30"/>
      <c r="B144" s="30"/>
      <c r="C144" s="30"/>
      <c r="D144" s="30"/>
    </row>
    <row r="145" spans="1:4" ht="14.25">
      <c r="A145" s="30"/>
      <c r="B145" s="30"/>
      <c r="C145" s="30"/>
      <c r="D145" s="30"/>
    </row>
    <row r="146" spans="1:4" ht="14.25">
      <c r="A146" s="30"/>
      <c r="B146" s="30"/>
      <c r="C146" s="30"/>
      <c r="D146" s="30"/>
    </row>
    <row r="147" spans="1:4" ht="14.25">
      <c r="A147" s="30"/>
      <c r="B147" s="30"/>
      <c r="C147" s="30"/>
      <c r="D147" s="30"/>
    </row>
    <row r="148" spans="1:4" ht="14.25">
      <c r="A148" s="30"/>
      <c r="B148" s="30"/>
      <c r="C148" s="30"/>
      <c r="D148" s="30"/>
    </row>
    <row r="149" spans="1:4" ht="14.25">
      <c r="A149" s="30"/>
      <c r="B149" s="30"/>
      <c r="C149" s="30"/>
      <c r="D149" s="30"/>
    </row>
    <row r="150" spans="1:4" ht="14.25">
      <c r="A150" s="30"/>
      <c r="B150" s="30"/>
      <c r="C150" s="30"/>
      <c r="D150" s="30"/>
    </row>
    <row r="151" spans="1:4" ht="14.25">
      <c r="A151" s="30"/>
      <c r="B151" s="30"/>
      <c r="C151" s="30"/>
      <c r="D151" s="30"/>
    </row>
    <row r="152" spans="1:4" ht="14.25">
      <c r="A152" s="30"/>
      <c r="B152" s="30"/>
      <c r="C152" s="30"/>
      <c r="D152" s="30"/>
    </row>
    <row r="153" spans="1:4" ht="14.25">
      <c r="A153" s="30"/>
      <c r="B153" s="30"/>
      <c r="C153" s="30"/>
      <c r="D153" s="30"/>
    </row>
    <row r="154" spans="1:4" ht="14.25">
      <c r="A154" s="30"/>
      <c r="B154" s="30"/>
      <c r="C154" s="30"/>
      <c r="D154" s="30"/>
    </row>
    <row r="155" spans="1:4" ht="14.25">
      <c r="A155" s="30"/>
      <c r="B155" s="30"/>
      <c r="C155" s="30"/>
      <c r="D155" s="30"/>
    </row>
    <row r="156" spans="1:4" ht="14.25">
      <c r="A156" s="30"/>
      <c r="B156" s="30"/>
      <c r="C156" s="30"/>
      <c r="D156" s="30"/>
    </row>
    <row r="157" spans="1:4" ht="14.25">
      <c r="A157" s="30"/>
      <c r="B157" s="30"/>
      <c r="C157" s="30"/>
      <c r="D157" s="30"/>
    </row>
    <row r="158" spans="1:4" ht="14.25">
      <c r="A158" s="30"/>
      <c r="B158" s="30"/>
      <c r="C158" s="30"/>
      <c r="D158" s="30"/>
    </row>
    <row r="159" spans="1:4" ht="14.25">
      <c r="A159" s="30"/>
      <c r="B159" s="30"/>
      <c r="C159" s="30"/>
      <c r="D159" s="30"/>
    </row>
    <row r="160" spans="1:4" ht="14.25">
      <c r="A160" s="30"/>
      <c r="B160" s="30"/>
      <c r="C160" s="30"/>
      <c r="D160" s="30"/>
    </row>
    <row r="161" spans="1:4" ht="14.25">
      <c r="A161" s="30"/>
      <c r="B161" s="30"/>
      <c r="C161" s="30"/>
      <c r="D161" s="30"/>
    </row>
    <row r="162" spans="1:4" ht="14.25">
      <c r="A162" s="30"/>
      <c r="B162" s="30"/>
      <c r="C162" s="30"/>
      <c r="D162" s="30"/>
    </row>
    <row r="163" spans="1:4" ht="14.25">
      <c r="A163" s="30"/>
      <c r="B163" s="30"/>
      <c r="C163" s="30"/>
      <c r="D163" s="30"/>
    </row>
    <row r="164" spans="1:4" ht="14.25">
      <c r="A164" s="30"/>
      <c r="B164" s="30"/>
      <c r="C164" s="30"/>
      <c r="D164" s="30"/>
    </row>
    <row r="165" spans="1:4" ht="14.25">
      <c r="A165" s="30"/>
      <c r="B165" s="30"/>
      <c r="C165" s="30"/>
      <c r="D165" s="30"/>
    </row>
    <row r="166" spans="1:4" ht="14.25">
      <c r="A166" s="30"/>
      <c r="B166" s="30"/>
      <c r="C166" s="30"/>
      <c r="D166" s="30"/>
    </row>
    <row r="167" spans="1:4" ht="14.25">
      <c r="A167" s="30"/>
      <c r="B167" s="30"/>
      <c r="C167" s="30"/>
      <c r="D167" s="30"/>
    </row>
    <row r="168" spans="1:4" ht="14.25">
      <c r="A168" s="30"/>
      <c r="B168" s="30"/>
      <c r="C168" s="30"/>
      <c r="D168" s="30"/>
    </row>
    <row r="169" spans="1:4" ht="14.25">
      <c r="A169" s="30"/>
      <c r="B169" s="30"/>
      <c r="C169" s="30"/>
      <c r="D169" s="30"/>
    </row>
    <row r="170" spans="1:4" ht="14.25">
      <c r="A170" s="30"/>
      <c r="B170" s="30"/>
      <c r="C170" s="30"/>
      <c r="D170" s="30"/>
    </row>
    <row r="171" spans="1:4" ht="14.25">
      <c r="A171" s="30"/>
      <c r="B171" s="30"/>
      <c r="C171" s="30"/>
      <c r="D171" s="30"/>
    </row>
    <row r="172" spans="1:4" ht="14.25">
      <c r="A172" s="30"/>
      <c r="B172" s="30"/>
      <c r="C172" s="30"/>
      <c r="D172" s="30"/>
    </row>
    <row r="173" spans="1:4" ht="14.25">
      <c r="A173" s="30"/>
      <c r="B173" s="30"/>
      <c r="C173" s="30"/>
      <c r="D173" s="30"/>
    </row>
    <row r="174" spans="1:4" ht="14.25">
      <c r="A174" s="30"/>
      <c r="B174" s="30"/>
      <c r="C174" s="30"/>
      <c r="D174" s="30"/>
    </row>
    <row r="175" spans="1:4" ht="14.25">
      <c r="A175" s="30"/>
      <c r="B175" s="30"/>
      <c r="C175" s="30"/>
      <c r="D175" s="30"/>
    </row>
    <row r="176" spans="1:4" ht="14.25">
      <c r="A176" s="30"/>
      <c r="B176" s="30"/>
      <c r="C176" s="30"/>
      <c r="D176" s="30"/>
    </row>
    <row r="177" spans="1:4" ht="14.25">
      <c r="A177" s="30"/>
      <c r="B177" s="30"/>
      <c r="C177" s="30"/>
      <c r="D177" s="30"/>
    </row>
    <row r="178" spans="1:4" ht="14.25">
      <c r="A178" s="30"/>
      <c r="B178" s="30"/>
      <c r="C178" s="30"/>
      <c r="D178" s="30"/>
    </row>
    <row r="179" spans="1:4" ht="14.25">
      <c r="A179" s="30"/>
      <c r="B179" s="30"/>
      <c r="C179" s="30"/>
      <c r="D179" s="30"/>
    </row>
    <row r="180" spans="1:4" ht="14.25">
      <c r="A180" s="30"/>
      <c r="B180" s="30"/>
      <c r="C180" s="30"/>
      <c r="D180" s="30"/>
    </row>
    <row r="181" spans="1:4" ht="14.25">
      <c r="A181" s="30"/>
      <c r="B181" s="30"/>
      <c r="C181" s="30"/>
      <c r="D181" s="30"/>
    </row>
    <row r="182" spans="1:4" ht="14.25">
      <c r="A182" s="30"/>
      <c r="B182" s="30"/>
      <c r="C182" s="30"/>
      <c r="D182" s="30"/>
    </row>
    <row r="183" spans="1:4" ht="14.25">
      <c r="A183" s="30"/>
      <c r="B183" s="30"/>
      <c r="C183" s="30"/>
      <c r="D183" s="30"/>
    </row>
    <row r="184" spans="1:4" ht="14.25">
      <c r="A184" s="30"/>
      <c r="B184" s="30"/>
      <c r="C184" s="30"/>
      <c r="D184" s="30"/>
    </row>
    <row r="185" spans="1:4" ht="14.25">
      <c r="A185" s="30"/>
      <c r="B185" s="30"/>
      <c r="C185" s="30"/>
      <c r="D185" s="30"/>
    </row>
    <row r="186" spans="1:4" ht="14.25">
      <c r="A186" s="30"/>
      <c r="B186" s="30"/>
      <c r="C186" s="30"/>
      <c r="D186" s="30"/>
    </row>
    <row r="187" spans="1:4" ht="14.25">
      <c r="A187" s="30"/>
      <c r="B187" s="30"/>
      <c r="C187" s="30"/>
      <c r="D187" s="30"/>
    </row>
    <row r="188" spans="1:4" ht="14.25">
      <c r="A188" s="30"/>
      <c r="B188" s="30"/>
      <c r="C188" s="30"/>
      <c r="D188" s="30"/>
    </row>
    <row r="189" spans="1:4" ht="14.25">
      <c r="A189" s="30"/>
      <c r="B189" s="30"/>
      <c r="C189" s="30"/>
      <c r="D189" s="30"/>
    </row>
    <row r="190" spans="1:4" ht="14.25">
      <c r="A190" s="30"/>
      <c r="B190" s="30"/>
      <c r="C190" s="30"/>
      <c r="D190" s="30"/>
    </row>
    <row r="191" spans="1:4" ht="14.25">
      <c r="A191" s="30"/>
      <c r="B191" s="30"/>
      <c r="C191" s="30"/>
      <c r="D191" s="30"/>
    </row>
    <row r="192" spans="1:4" ht="14.25">
      <c r="A192" s="30"/>
      <c r="B192" s="30"/>
      <c r="C192" s="30"/>
      <c r="D192" s="30"/>
    </row>
    <row r="193" spans="1:4" ht="14.25">
      <c r="A193" s="30"/>
      <c r="B193" s="30"/>
      <c r="C193" s="30"/>
      <c r="D193" s="30"/>
    </row>
    <row r="194" spans="1:4" ht="14.25">
      <c r="A194" s="30"/>
      <c r="B194" s="30"/>
      <c r="C194" s="30"/>
      <c r="D194" s="30"/>
    </row>
    <row r="195" spans="1:4" ht="14.25">
      <c r="A195" s="30"/>
      <c r="B195" s="30"/>
      <c r="C195" s="30"/>
      <c r="D195" s="30"/>
    </row>
    <row r="196" spans="1:4" ht="14.25">
      <c r="A196" s="30"/>
      <c r="B196" s="30"/>
      <c r="C196" s="30"/>
      <c r="D196" s="30"/>
    </row>
    <row r="197" spans="1:4" ht="14.25">
      <c r="A197" s="30"/>
      <c r="B197" s="30"/>
      <c r="C197" s="30"/>
      <c r="D197" s="30"/>
    </row>
    <row r="198" spans="1:4" ht="14.25">
      <c r="A198" s="30"/>
      <c r="B198" s="30"/>
      <c r="C198" s="30"/>
      <c r="D198" s="30"/>
    </row>
    <row r="199" spans="1:4" ht="14.25">
      <c r="A199" s="30"/>
      <c r="B199" s="30"/>
      <c r="C199" s="30"/>
      <c r="D199" s="30"/>
    </row>
    <row r="200" spans="1:4" ht="14.25">
      <c r="A200" s="30"/>
      <c r="B200" s="30"/>
      <c r="C200" s="30"/>
      <c r="D200" s="30"/>
    </row>
    <row r="201" spans="1:4" ht="14.25">
      <c r="A201" s="30"/>
      <c r="B201" s="30"/>
      <c r="C201" s="30"/>
      <c r="D201" s="30"/>
    </row>
    <row r="202" spans="1:4" ht="14.25">
      <c r="A202" s="30"/>
      <c r="B202" s="30"/>
      <c r="C202" s="30"/>
      <c r="D202" s="30"/>
    </row>
    <row r="203" spans="1:4" ht="14.25">
      <c r="A203" s="30"/>
      <c r="B203" s="30"/>
      <c r="C203" s="30"/>
      <c r="D203" s="30"/>
    </row>
    <row r="204" spans="1:4" ht="14.25">
      <c r="A204" s="30"/>
      <c r="B204" s="30"/>
      <c r="C204" s="30"/>
      <c r="D204" s="30"/>
    </row>
    <row r="205" spans="1:4" ht="14.25">
      <c r="A205" s="30"/>
      <c r="B205" s="30"/>
      <c r="C205" s="30"/>
      <c r="D205" s="30"/>
    </row>
    <row r="206" spans="1:4" ht="14.25">
      <c r="A206" s="30"/>
      <c r="B206" s="30"/>
      <c r="C206" s="30"/>
      <c r="D206" s="30"/>
    </row>
  </sheetData>
  <sheetProtection/>
  <mergeCells count="5">
    <mergeCell ref="A2:A3"/>
    <mergeCell ref="B2:B3"/>
    <mergeCell ref="C2:C3"/>
    <mergeCell ref="D2:D3"/>
    <mergeCell ref="E2:E3"/>
  </mergeCells>
  <printOptions horizontalCentered="1"/>
  <pageMargins left="0.2362204724409449" right="0.2362204724409449" top="0.88" bottom="0.19" header="0.2" footer="0.19"/>
  <pageSetup horizontalDpi="600" verticalDpi="600" orientation="portrait" paperSize="9" scale="73" r:id="rId1"/>
  <headerFooter alignWithMargins="0">
    <oddHeader>&amp;C&amp;"Garamond,Félkövér"&amp;12 2/2016.(II.19.) számú költségvetési rendelethez
ZALASZABR KÖZSÉG ÖNKORMÁNYZAT ÉS INTÉZMÉNYE 2016. ÉVI BEVÉTELEI FORRÁSONKÉNT
 &amp;R&amp;A
&amp;P.oldal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J60"/>
  <sheetViews>
    <sheetView view="pageLayout" zoomScale="70" zoomScaleNormal="65" zoomScaleSheetLayoutView="100" zoomScalePageLayoutView="70" workbookViewId="0" topLeftCell="A1">
      <selection activeCell="W3" sqref="W3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0.12890625" style="0" hidden="1" customWidth="1"/>
    <col min="4" max="4" width="43.625" style="0" customWidth="1"/>
    <col min="5" max="6" width="14.125" style="0" customWidth="1"/>
    <col min="7" max="7" width="12.00390625" style="0" customWidth="1"/>
    <col min="8" max="9" width="13.375" style="0" customWidth="1"/>
    <col min="10" max="10" width="13.625" style="0" customWidth="1"/>
    <col min="11" max="11" width="12.125" style="0" customWidth="1"/>
    <col min="12" max="12" width="11.25390625" style="0" customWidth="1"/>
    <col min="13" max="14" width="13.00390625" style="0" customWidth="1"/>
    <col min="15" max="15" width="8.875" style="0" customWidth="1"/>
    <col min="16" max="16" width="8.375" style="0" customWidth="1"/>
    <col min="17" max="17" width="9.25390625" style="0" customWidth="1"/>
    <col min="18" max="18" width="9.125" style="0" customWidth="1"/>
    <col min="19" max="20" width="12.875" style="0" customWidth="1"/>
    <col min="21" max="22" width="14.00390625" style="0" customWidth="1"/>
    <col min="23" max="24" width="12.875" style="0" customWidth="1"/>
    <col min="25" max="26" width="13.125" style="0" customWidth="1"/>
    <col min="27" max="28" width="16.75390625" style="0" customWidth="1"/>
    <col min="29" max="29" width="16.875" style="0" customWidth="1"/>
    <col min="30" max="30" width="16.625" style="0" customWidth="1"/>
  </cols>
  <sheetData>
    <row r="1" spans="1:30" ht="21.75" customHeight="1">
      <c r="A1" s="611" t="s">
        <v>292</v>
      </c>
      <c r="B1" s="613" t="s">
        <v>132</v>
      </c>
      <c r="C1" s="613" t="s">
        <v>293</v>
      </c>
      <c r="D1" s="615" t="s">
        <v>13</v>
      </c>
      <c r="E1" s="617" t="s">
        <v>360</v>
      </c>
      <c r="F1" s="618"/>
      <c r="G1" s="618"/>
      <c r="H1" s="612"/>
      <c r="I1" s="619" t="s">
        <v>416</v>
      </c>
      <c r="J1" s="620"/>
      <c r="K1" s="621" t="s">
        <v>133</v>
      </c>
      <c r="L1" s="611"/>
      <c r="M1" s="621" t="s">
        <v>414</v>
      </c>
      <c r="N1" s="611"/>
      <c r="O1" s="621" t="s">
        <v>415</v>
      </c>
      <c r="P1" s="611"/>
      <c r="Q1" s="609" t="s">
        <v>361</v>
      </c>
      <c r="R1" s="628"/>
      <c r="S1" s="628"/>
      <c r="T1" s="610"/>
      <c r="U1" s="621" t="s">
        <v>362</v>
      </c>
      <c r="V1" s="629"/>
      <c r="W1" s="629"/>
      <c r="X1" s="611"/>
      <c r="Y1" s="621" t="s">
        <v>134</v>
      </c>
      <c r="Z1" s="611"/>
      <c r="AA1" s="621" t="s">
        <v>135</v>
      </c>
      <c r="AB1" s="611"/>
      <c r="AC1" s="622" t="s">
        <v>11</v>
      </c>
      <c r="AD1" s="623"/>
    </row>
    <row r="2" spans="1:30" ht="36.75" customHeight="1">
      <c r="A2" s="612"/>
      <c r="B2" s="614"/>
      <c r="C2" s="614"/>
      <c r="D2" s="616"/>
      <c r="E2" s="609" t="s">
        <v>363</v>
      </c>
      <c r="F2" s="610"/>
      <c r="G2" s="609" t="s">
        <v>364</v>
      </c>
      <c r="H2" s="610"/>
      <c r="I2" s="617"/>
      <c r="J2" s="612"/>
      <c r="K2" s="617"/>
      <c r="L2" s="612"/>
      <c r="M2" s="617"/>
      <c r="N2" s="612"/>
      <c r="O2" s="617"/>
      <c r="P2" s="612"/>
      <c r="Q2" s="626" t="s">
        <v>365</v>
      </c>
      <c r="R2" s="627"/>
      <c r="S2" s="626" t="s">
        <v>366</v>
      </c>
      <c r="T2" s="627"/>
      <c r="U2" s="609" t="s">
        <v>367</v>
      </c>
      <c r="V2" s="610"/>
      <c r="W2" s="609" t="s">
        <v>368</v>
      </c>
      <c r="X2" s="610"/>
      <c r="Y2" s="617"/>
      <c r="Z2" s="612"/>
      <c r="AA2" s="617"/>
      <c r="AB2" s="612"/>
      <c r="AC2" s="624"/>
      <c r="AD2" s="625"/>
    </row>
    <row r="3" spans="1:30" ht="26.25" customHeight="1">
      <c r="A3" s="486"/>
      <c r="B3" s="486"/>
      <c r="C3" s="486"/>
      <c r="D3" s="512"/>
      <c r="E3" s="511" t="s">
        <v>571</v>
      </c>
      <c r="F3" s="511" t="s">
        <v>572</v>
      </c>
      <c r="G3" s="511" t="s">
        <v>571</v>
      </c>
      <c r="H3" s="511" t="s">
        <v>572</v>
      </c>
      <c r="I3" s="511" t="s">
        <v>571</v>
      </c>
      <c r="J3" s="511" t="s">
        <v>572</v>
      </c>
      <c r="K3" s="511" t="s">
        <v>571</v>
      </c>
      <c r="L3" s="511" t="s">
        <v>572</v>
      </c>
      <c r="M3" s="511" t="s">
        <v>571</v>
      </c>
      <c r="N3" s="511" t="s">
        <v>572</v>
      </c>
      <c r="O3" s="511" t="s">
        <v>571</v>
      </c>
      <c r="P3" s="511" t="s">
        <v>572</v>
      </c>
      <c r="Q3" s="511" t="s">
        <v>571</v>
      </c>
      <c r="R3" s="511" t="s">
        <v>572</v>
      </c>
      <c r="S3" s="511" t="s">
        <v>571</v>
      </c>
      <c r="T3" s="511" t="s">
        <v>572</v>
      </c>
      <c r="U3" s="511" t="s">
        <v>571</v>
      </c>
      <c r="V3" s="511" t="s">
        <v>572</v>
      </c>
      <c r="W3" s="511" t="s">
        <v>571</v>
      </c>
      <c r="X3" s="511" t="s">
        <v>572</v>
      </c>
      <c r="Y3" s="511" t="s">
        <v>571</v>
      </c>
      <c r="Z3" s="511" t="s">
        <v>572</v>
      </c>
      <c r="AA3" s="511" t="s">
        <v>571</v>
      </c>
      <c r="AB3" s="511" t="s">
        <v>572</v>
      </c>
      <c r="AC3" s="511" t="s">
        <v>571</v>
      </c>
      <c r="AD3" s="511" t="s">
        <v>572</v>
      </c>
    </row>
    <row r="4" spans="1:30" ht="15.75" customHeight="1">
      <c r="A4" s="106"/>
      <c r="B4" s="163"/>
      <c r="C4" s="107"/>
      <c r="D4" s="164" t="s">
        <v>123</v>
      </c>
      <c r="E4" s="248"/>
      <c r="F4" s="248"/>
      <c r="G4" s="108"/>
      <c r="H4" s="108"/>
      <c r="I4" s="108"/>
      <c r="J4" s="108"/>
      <c r="K4" s="109"/>
      <c r="L4" s="109"/>
      <c r="M4" s="109"/>
      <c r="N4" s="108"/>
      <c r="O4" s="108"/>
      <c r="P4" s="108"/>
      <c r="Q4" s="109"/>
      <c r="R4" s="109"/>
      <c r="S4" s="109"/>
      <c r="T4" s="109"/>
      <c r="U4" s="109"/>
      <c r="V4" s="108"/>
      <c r="W4" s="108"/>
      <c r="X4" s="108"/>
      <c r="Y4" s="108"/>
      <c r="Z4" s="108"/>
      <c r="AA4" s="108"/>
      <c r="AB4" s="108"/>
      <c r="AC4" s="108"/>
      <c r="AD4" s="80"/>
    </row>
    <row r="5" spans="1:30" ht="15.75" customHeight="1">
      <c r="A5" s="129" t="s">
        <v>136</v>
      </c>
      <c r="B5" s="165"/>
      <c r="C5" s="104"/>
      <c r="D5" s="166" t="s">
        <v>137</v>
      </c>
      <c r="E5" s="249"/>
      <c r="F5" s="249"/>
      <c r="G5" s="3"/>
      <c r="H5" s="3"/>
      <c r="I5" s="3"/>
      <c r="J5" s="3"/>
      <c r="K5" s="3"/>
      <c r="L5" s="3"/>
      <c r="M5" s="3"/>
      <c r="N5" s="3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3"/>
      <c r="Z5" s="3"/>
      <c r="AA5" s="3"/>
      <c r="AB5" s="3"/>
      <c r="AC5" s="251"/>
      <c r="AD5" s="80"/>
    </row>
    <row r="6" spans="1:30" ht="15.75" customHeight="1">
      <c r="A6" s="129"/>
      <c r="B6" s="359" t="s">
        <v>138</v>
      </c>
      <c r="C6" s="325"/>
      <c r="D6" s="428" t="s">
        <v>139</v>
      </c>
      <c r="E6" s="341"/>
      <c r="F6" s="341"/>
      <c r="G6" s="341">
        <v>1900000</v>
      </c>
      <c r="H6" s="341">
        <v>1900000</v>
      </c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60">
        <f>SUM(E6,G6,I6,K6,M6,O6,Q6,S6,U6,W6,Y6,AA6)</f>
        <v>1900000</v>
      </c>
      <c r="AD6" s="542">
        <f>SUM(F6,H6,J6,L6,N6,P6,R6,T6,V6,X6,Z6,AB6)</f>
        <v>1900000</v>
      </c>
    </row>
    <row r="7" spans="1:30" ht="15.75" customHeight="1">
      <c r="A7" s="129"/>
      <c r="B7" s="361" t="s">
        <v>140</v>
      </c>
      <c r="C7" s="134">
        <v>960302</v>
      </c>
      <c r="D7" s="457" t="s">
        <v>75</v>
      </c>
      <c r="E7" s="341">
        <v>646392</v>
      </c>
      <c r="F7" s="341">
        <v>646392</v>
      </c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250"/>
      <c r="AB7" s="250"/>
      <c r="AC7" s="360">
        <f aca="true" t="shared" si="0" ref="AC7:AC13">SUM(E7,G7,I7,K7,M7,O7,Q7,S7,U7,W7,Y7,AA7)</f>
        <v>646392</v>
      </c>
      <c r="AD7" s="542">
        <f>SUM(F7,H7,J7,L7,N7,P7,R7,T7,V7,X7,Z7,AB7)</f>
        <v>646392</v>
      </c>
    </row>
    <row r="8" spans="1:30" ht="15.75" customHeight="1">
      <c r="A8" s="129"/>
      <c r="B8" s="362" t="s">
        <v>141</v>
      </c>
      <c r="C8" s="330"/>
      <c r="D8" s="458" t="s">
        <v>142</v>
      </c>
      <c r="E8" s="341"/>
      <c r="F8" s="341"/>
      <c r="G8" s="341"/>
      <c r="H8" s="341"/>
      <c r="I8" s="341"/>
      <c r="J8" s="341"/>
      <c r="K8" s="341"/>
      <c r="L8" s="341"/>
      <c r="M8" s="341">
        <v>575000</v>
      </c>
      <c r="N8" s="341">
        <v>2575000</v>
      </c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60">
        <f t="shared" si="0"/>
        <v>575000</v>
      </c>
      <c r="AD8" s="542">
        <f aca="true" t="shared" si="1" ref="AD8:AD13">SUM(F8,H8,J8,L8,N8,P8,R8,T8,V8,X8,Z8,AB8)</f>
        <v>2575000</v>
      </c>
    </row>
    <row r="9" spans="1:30" ht="15.75" customHeight="1">
      <c r="A9" s="138"/>
      <c r="B9" s="359" t="s">
        <v>143</v>
      </c>
      <c r="C9" s="325"/>
      <c r="D9" s="428" t="s">
        <v>369</v>
      </c>
      <c r="E9" s="343">
        <v>0</v>
      </c>
      <c r="F9" s="343">
        <v>25781</v>
      </c>
      <c r="G9" s="343"/>
      <c r="H9" s="343"/>
      <c r="I9" s="343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60">
        <f t="shared" si="0"/>
        <v>0</v>
      </c>
      <c r="AD9" s="542">
        <f t="shared" si="1"/>
        <v>25781</v>
      </c>
    </row>
    <row r="10" spans="1:30" ht="15.75" customHeight="1">
      <c r="A10" s="138"/>
      <c r="B10" s="363" t="s">
        <v>515</v>
      </c>
      <c r="C10" s="325"/>
      <c r="D10" s="428" t="s">
        <v>503</v>
      </c>
      <c r="E10" s="343">
        <v>30600</v>
      </c>
      <c r="F10" s="343">
        <v>30600</v>
      </c>
      <c r="G10" s="343"/>
      <c r="H10" s="343"/>
      <c r="I10" s="343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60">
        <f t="shared" si="0"/>
        <v>30600</v>
      </c>
      <c r="AD10" s="542">
        <f t="shared" si="1"/>
        <v>30600</v>
      </c>
    </row>
    <row r="11" spans="1:30" ht="15.75" customHeight="1">
      <c r="A11" s="138"/>
      <c r="B11" s="363" t="s">
        <v>515</v>
      </c>
      <c r="C11" s="325"/>
      <c r="D11" s="428" t="s">
        <v>504</v>
      </c>
      <c r="E11" s="343">
        <v>5000000</v>
      </c>
      <c r="F11" s="343">
        <v>5000000</v>
      </c>
      <c r="G11" s="343"/>
      <c r="H11" s="343"/>
      <c r="I11" s="343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60">
        <f t="shared" si="0"/>
        <v>5000000</v>
      </c>
      <c r="AD11" s="542">
        <f t="shared" si="1"/>
        <v>5000000</v>
      </c>
    </row>
    <row r="12" spans="1:30" ht="15.75" customHeight="1">
      <c r="A12" s="138"/>
      <c r="B12" s="363" t="s">
        <v>515</v>
      </c>
      <c r="C12" s="325"/>
      <c r="D12" s="428" t="s">
        <v>505</v>
      </c>
      <c r="E12" s="343">
        <v>3037663</v>
      </c>
      <c r="F12" s="343">
        <v>3037663</v>
      </c>
      <c r="G12" s="343"/>
      <c r="H12" s="343"/>
      <c r="I12" s="343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60">
        <f t="shared" si="0"/>
        <v>3037663</v>
      </c>
      <c r="AD12" s="542">
        <f t="shared" si="1"/>
        <v>3037663</v>
      </c>
    </row>
    <row r="13" spans="1:30" ht="15.75" customHeight="1">
      <c r="A13" s="138"/>
      <c r="B13" s="363" t="s">
        <v>178</v>
      </c>
      <c r="C13" s="325"/>
      <c r="D13" s="428" t="s">
        <v>187</v>
      </c>
      <c r="E13" s="343"/>
      <c r="F13" s="343"/>
      <c r="G13" s="343"/>
      <c r="H13" s="343"/>
      <c r="I13" s="343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3">
        <v>5923000</v>
      </c>
      <c r="Z13" s="343">
        <v>9590000</v>
      </c>
      <c r="AA13" s="348"/>
      <c r="AB13" s="348"/>
      <c r="AC13" s="360">
        <f t="shared" si="0"/>
        <v>5923000</v>
      </c>
      <c r="AD13" s="542">
        <f t="shared" si="1"/>
        <v>9590000</v>
      </c>
    </row>
    <row r="14" spans="1:30" ht="15.75" customHeight="1">
      <c r="A14" s="138"/>
      <c r="B14" s="364"/>
      <c r="C14" s="325"/>
      <c r="D14" s="329" t="s">
        <v>144</v>
      </c>
      <c r="E14" s="365">
        <f aca="true" t="shared" si="2" ref="E14:AA14">SUM(E6:E13)</f>
        <v>8714655</v>
      </c>
      <c r="F14" s="365">
        <f t="shared" si="2"/>
        <v>8740436</v>
      </c>
      <c r="G14" s="365">
        <f t="shared" si="2"/>
        <v>1900000</v>
      </c>
      <c r="H14" s="365">
        <f t="shared" si="2"/>
        <v>1900000</v>
      </c>
      <c r="I14" s="365"/>
      <c r="J14" s="365">
        <f t="shared" si="2"/>
        <v>0</v>
      </c>
      <c r="K14" s="365">
        <f t="shared" si="2"/>
        <v>0</v>
      </c>
      <c r="L14" s="365">
        <f t="shared" si="2"/>
        <v>0</v>
      </c>
      <c r="M14" s="365">
        <f t="shared" si="2"/>
        <v>575000</v>
      </c>
      <c r="N14" s="365">
        <f t="shared" si="2"/>
        <v>2575000</v>
      </c>
      <c r="O14" s="365">
        <f t="shared" si="2"/>
        <v>0</v>
      </c>
      <c r="P14" s="365">
        <f>SUM(P6:P13)</f>
        <v>0</v>
      </c>
      <c r="Q14" s="365">
        <f t="shared" si="2"/>
        <v>0</v>
      </c>
      <c r="R14" s="365">
        <f>SUM(R6:R13)</f>
        <v>0</v>
      </c>
      <c r="S14" s="365">
        <f t="shared" si="2"/>
        <v>0</v>
      </c>
      <c r="T14" s="365">
        <f>SUM(T6:T13)</f>
        <v>0</v>
      </c>
      <c r="U14" s="365">
        <f t="shared" si="2"/>
        <v>0</v>
      </c>
      <c r="V14" s="365">
        <f>SUM(V6:V13)</f>
        <v>0</v>
      </c>
      <c r="W14" s="365">
        <f t="shared" si="2"/>
        <v>0</v>
      </c>
      <c r="X14" s="365">
        <f>SUM(X6:X13)</f>
        <v>0</v>
      </c>
      <c r="Y14" s="365">
        <f t="shared" si="2"/>
        <v>5923000</v>
      </c>
      <c r="Z14" s="365">
        <f>SUM(Z5:Z13)</f>
        <v>9590000</v>
      </c>
      <c r="AA14" s="365">
        <f t="shared" si="2"/>
        <v>0</v>
      </c>
      <c r="AB14" s="365">
        <f>SUM(AB6:AB13)</f>
        <v>0</v>
      </c>
      <c r="AC14" s="543">
        <f>SUM(AC6:AC13)</f>
        <v>17112655</v>
      </c>
      <c r="AD14" s="544">
        <f>SUM(AD6:AD13)</f>
        <v>22805436</v>
      </c>
    </row>
    <row r="15" spans="1:30" ht="15.75" customHeight="1">
      <c r="A15" s="136" t="s">
        <v>145</v>
      </c>
      <c r="B15" s="134"/>
      <c r="C15" s="366"/>
      <c r="D15" s="331" t="s">
        <v>146</v>
      </c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60">
        <f aca="true" t="shared" si="3" ref="AC15:AD18">SUM(E15,G15,I15,K15,M15,O15,Q15,S15,U15,W15,Y15,AA15)</f>
        <v>0</v>
      </c>
      <c r="AD15" s="542">
        <f t="shared" si="3"/>
        <v>0</v>
      </c>
    </row>
    <row r="16" spans="1:30" ht="15.75" customHeight="1">
      <c r="A16" s="80"/>
      <c r="B16" s="359" t="s">
        <v>147</v>
      </c>
      <c r="C16" s="325"/>
      <c r="D16" s="457" t="s">
        <v>148</v>
      </c>
      <c r="E16" s="341"/>
      <c r="F16" s="341"/>
      <c r="G16" s="341">
        <v>1617000</v>
      </c>
      <c r="H16" s="341">
        <v>11769022</v>
      </c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60">
        <f t="shared" si="3"/>
        <v>1617000</v>
      </c>
      <c r="AD16" s="542">
        <f t="shared" si="3"/>
        <v>11769022</v>
      </c>
    </row>
    <row r="17" spans="1:30" ht="15.75" customHeight="1">
      <c r="A17" s="80"/>
      <c r="B17" s="359" t="s">
        <v>370</v>
      </c>
      <c r="C17" s="325"/>
      <c r="D17" s="457" t="s">
        <v>371</v>
      </c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60">
        <f t="shared" si="3"/>
        <v>0</v>
      </c>
      <c r="AD17" s="542">
        <f t="shared" si="3"/>
        <v>0</v>
      </c>
    </row>
    <row r="18" spans="1:30" ht="15.75" customHeight="1">
      <c r="A18" s="80"/>
      <c r="B18" s="359" t="s">
        <v>149</v>
      </c>
      <c r="C18" s="325"/>
      <c r="D18" s="457" t="s">
        <v>150</v>
      </c>
      <c r="E18" s="341">
        <v>792230</v>
      </c>
      <c r="F18" s="341">
        <v>792230</v>
      </c>
      <c r="G18" s="341"/>
      <c r="H18" s="341"/>
      <c r="I18" s="341">
        <v>31500000</v>
      </c>
      <c r="J18" s="341">
        <v>31500000</v>
      </c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>
        <v>0</v>
      </c>
      <c r="Z18" s="341"/>
      <c r="AA18" s="341"/>
      <c r="AB18" s="341"/>
      <c r="AC18" s="360">
        <f t="shared" si="3"/>
        <v>32292230</v>
      </c>
      <c r="AD18" s="542">
        <f t="shared" si="3"/>
        <v>32292230</v>
      </c>
    </row>
    <row r="19" spans="1:30" ht="15.75" customHeight="1">
      <c r="A19" s="80"/>
      <c r="B19" s="367"/>
      <c r="C19" s="325"/>
      <c r="D19" s="329" t="s">
        <v>152</v>
      </c>
      <c r="E19" s="347">
        <f aca="true" t="shared" si="4" ref="E19:U19">SUM(E16:E18)</f>
        <v>792230</v>
      </c>
      <c r="F19" s="347">
        <f t="shared" si="4"/>
        <v>792230</v>
      </c>
      <c r="G19" s="347">
        <f t="shared" si="4"/>
        <v>1617000</v>
      </c>
      <c r="H19" s="347">
        <f t="shared" si="4"/>
        <v>11769022</v>
      </c>
      <c r="I19" s="347">
        <f t="shared" si="4"/>
        <v>31500000</v>
      </c>
      <c r="J19" s="347">
        <f t="shared" si="4"/>
        <v>31500000</v>
      </c>
      <c r="K19" s="347">
        <f t="shared" si="4"/>
        <v>0</v>
      </c>
      <c r="L19" s="347"/>
      <c r="M19" s="347">
        <f t="shared" si="4"/>
        <v>0</v>
      </c>
      <c r="N19" s="347"/>
      <c r="O19" s="347">
        <f t="shared" si="4"/>
        <v>0</v>
      </c>
      <c r="P19" s="347">
        <f>SUM(P16:P18)</f>
        <v>0</v>
      </c>
      <c r="Q19" s="347">
        <f t="shared" si="4"/>
        <v>0</v>
      </c>
      <c r="R19" s="347">
        <f>SUM(R16:R18)</f>
        <v>0</v>
      </c>
      <c r="S19" s="347">
        <f t="shared" si="4"/>
        <v>0</v>
      </c>
      <c r="T19" s="347">
        <f>SUM(T16:T18)</f>
        <v>0</v>
      </c>
      <c r="U19" s="347">
        <f t="shared" si="4"/>
        <v>0</v>
      </c>
      <c r="V19" s="347">
        <f>SUM(V16:V18)</f>
        <v>0</v>
      </c>
      <c r="W19" s="347">
        <v>0</v>
      </c>
      <c r="X19" s="347">
        <v>0</v>
      </c>
      <c r="Y19" s="347">
        <f aca="true" t="shared" si="5" ref="Y19:AD19">SUM(Y16:Y18)</f>
        <v>0</v>
      </c>
      <c r="Z19" s="347">
        <f t="shared" si="5"/>
        <v>0</v>
      </c>
      <c r="AA19" s="347">
        <f t="shared" si="5"/>
        <v>0</v>
      </c>
      <c r="AB19" s="347">
        <f t="shared" si="5"/>
        <v>0</v>
      </c>
      <c r="AC19" s="347">
        <f t="shared" si="5"/>
        <v>33909230</v>
      </c>
      <c r="AD19" s="544">
        <f t="shared" si="5"/>
        <v>44061252</v>
      </c>
    </row>
    <row r="20" spans="1:30" ht="15.75" customHeight="1">
      <c r="A20" s="136" t="s">
        <v>153</v>
      </c>
      <c r="B20" s="325"/>
      <c r="C20" s="368"/>
      <c r="D20" s="136" t="s">
        <v>154</v>
      </c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60">
        <f>SUM(E20,G20,I20,K20,M20,O20,Q20,S20,U20,W20,Y20,AA20)</f>
        <v>0</v>
      </c>
      <c r="AD20" s="542">
        <f>SUM(F20,H20,J20,L20,N20,P20,R20,T20,V20,X20,Z20,AB20)</f>
        <v>0</v>
      </c>
    </row>
    <row r="21" spans="1:30" ht="15.75" customHeight="1">
      <c r="A21" s="80"/>
      <c r="B21" s="359" t="s">
        <v>155</v>
      </c>
      <c r="C21" s="325"/>
      <c r="D21" s="457" t="s">
        <v>156</v>
      </c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60">
        <f>SUM(E21,G21,I21,K21,M21,O21,Q21,S21,U21,W21,Y21,AA21)</f>
        <v>0</v>
      </c>
      <c r="AD21" s="542">
        <f>SUM(F21,H21,J21,L21,N21,P21,R21,T21,V21,X21,Z21,AB21)</f>
        <v>0</v>
      </c>
    </row>
    <row r="22" spans="1:30" ht="15.75" customHeight="1">
      <c r="A22" s="80"/>
      <c r="B22" s="367"/>
      <c r="C22" s="325"/>
      <c r="D22" s="329" t="s">
        <v>159</v>
      </c>
      <c r="E22" s="351">
        <f>SUM(E21:E21)</f>
        <v>0</v>
      </c>
      <c r="F22" s="351">
        <f>SUM(F21:F21)</f>
        <v>0</v>
      </c>
      <c r="G22" s="351"/>
      <c r="H22" s="351"/>
      <c r="I22" s="351"/>
      <c r="J22" s="351">
        <f aca="true" t="shared" si="6" ref="J22:AD22">SUM(J21:J21)</f>
        <v>0</v>
      </c>
      <c r="K22" s="351">
        <f t="shared" si="6"/>
        <v>0</v>
      </c>
      <c r="L22" s="351"/>
      <c r="M22" s="351">
        <f t="shared" si="6"/>
        <v>0</v>
      </c>
      <c r="N22" s="351"/>
      <c r="O22" s="351">
        <f t="shared" si="6"/>
        <v>0</v>
      </c>
      <c r="P22" s="351">
        <f>SUM(P21:P21)</f>
        <v>0</v>
      </c>
      <c r="Q22" s="351">
        <f t="shared" si="6"/>
        <v>0</v>
      </c>
      <c r="R22" s="351">
        <f>SUM(R21:R21)</f>
        <v>0</v>
      </c>
      <c r="S22" s="351">
        <f t="shared" si="6"/>
        <v>0</v>
      </c>
      <c r="T22" s="351">
        <f>SUM(T21:T21)</f>
        <v>0</v>
      </c>
      <c r="U22" s="351">
        <f t="shared" si="6"/>
        <v>0</v>
      </c>
      <c r="V22" s="351">
        <f>SUM(V21:V21)</f>
        <v>0</v>
      </c>
      <c r="W22" s="351">
        <f t="shared" si="6"/>
        <v>0</v>
      </c>
      <c r="X22" s="351">
        <f>SUM(X21:X21)</f>
        <v>0</v>
      </c>
      <c r="Y22" s="351">
        <f t="shared" si="6"/>
        <v>0</v>
      </c>
      <c r="Z22" s="351">
        <f>SUM(Z21:Z21)</f>
        <v>0</v>
      </c>
      <c r="AA22" s="351">
        <f t="shared" si="6"/>
        <v>0</v>
      </c>
      <c r="AB22" s="351">
        <f>SUM(AB21:AB21)</f>
        <v>0</v>
      </c>
      <c r="AC22" s="351">
        <f t="shared" si="6"/>
        <v>0</v>
      </c>
      <c r="AD22" s="544">
        <f t="shared" si="6"/>
        <v>0</v>
      </c>
    </row>
    <row r="23" spans="1:30" ht="15.75" customHeight="1">
      <c r="A23" s="170" t="s">
        <v>160</v>
      </c>
      <c r="B23" s="134"/>
      <c r="C23" s="366"/>
      <c r="D23" s="136" t="s">
        <v>161</v>
      </c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60">
        <f aca="true" t="shared" si="7" ref="AC23:AD26">SUM(E23,G23,I23,K23,M23,O23,Q23,S23,U23,W23,Y23,AA23)</f>
        <v>0</v>
      </c>
      <c r="AD23" s="542">
        <f t="shared" si="7"/>
        <v>0</v>
      </c>
    </row>
    <row r="24" spans="1:30" ht="15.75" customHeight="1">
      <c r="A24" s="80"/>
      <c r="B24" s="359" t="s">
        <v>164</v>
      </c>
      <c r="C24" s="325"/>
      <c r="D24" s="457" t="s">
        <v>70</v>
      </c>
      <c r="E24" s="341">
        <v>3360000</v>
      </c>
      <c r="F24" s="341">
        <v>3360000</v>
      </c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60">
        <f t="shared" si="7"/>
        <v>3360000</v>
      </c>
      <c r="AD24" s="542">
        <f t="shared" si="7"/>
        <v>3360000</v>
      </c>
    </row>
    <row r="25" spans="1:30" ht="15.75" customHeight="1">
      <c r="A25" s="80"/>
      <c r="B25" s="359" t="s">
        <v>165</v>
      </c>
      <c r="C25" s="325">
        <v>813000</v>
      </c>
      <c r="D25" s="457" t="s">
        <v>71</v>
      </c>
      <c r="E25" s="341">
        <v>2321430</v>
      </c>
      <c r="F25" s="341">
        <v>2321430</v>
      </c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60">
        <f t="shared" si="7"/>
        <v>2321430</v>
      </c>
      <c r="AD25" s="542">
        <f t="shared" si="7"/>
        <v>2321430</v>
      </c>
    </row>
    <row r="26" spans="1:30" ht="15.75" customHeight="1">
      <c r="A26" s="80"/>
      <c r="B26" s="359" t="s">
        <v>166</v>
      </c>
      <c r="C26" s="325"/>
      <c r="D26" s="457" t="s">
        <v>167</v>
      </c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60">
        <f t="shared" si="7"/>
        <v>0</v>
      </c>
      <c r="AD26" s="542">
        <f t="shared" si="7"/>
        <v>0</v>
      </c>
    </row>
    <row r="27" spans="1:30" ht="15.75" customHeight="1">
      <c r="A27" s="80"/>
      <c r="B27" s="367"/>
      <c r="C27" s="325"/>
      <c r="D27" s="369" t="s">
        <v>168</v>
      </c>
      <c r="E27" s="351">
        <f>SUM(E24:E26)</f>
        <v>5681430</v>
      </c>
      <c r="F27" s="351">
        <f>SUM(F24:F26)</f>
        <v>5681430</v>
      </c>
      <c r="G27" s="351"/>
      <c r="H27" s="351"/>
      <c r="I27" s="351"/>
      <c r="J27" s="351">
        <f aca="true" t="shared" si="8" ref="J27:AD27">SUM(J24:J26)</f>
        <v>0</v>
      </c>
      <c r="K27" s="351">
        <f t="shared" si="8"/>
        <v>0</v>
      </c>
      <c r="L27" s="351"/>
      <c r="M27" s="351">
        <f t="shared" si="8"/>
        <v>0</v>
      </c>
      <c r="N27" s="351"/>
      <c r="O27" s="351">
        <f t="shared" si="8"/>
        <v>0</v>
      </c>
      <c r="P27" s="351">
        <f>SUM(P24:P26)</f>
        <v>0</v>
      </c>
      <c r="Q27" s="351">
        <f t="shared" si="8"/>
        <v>0</v>
      </c>
      <c r="R27" s="351">
        <f>SUM(R24:R26)</f>
        <v>0</v>
      </c>
      <c r="S27" s="351">
        <f t="shared" si="8"/>
        <v>0</v>
      </c>
      <c r="T27" s="351">
        <f>SUM(T24:T26)</f>
        <v>0</v>
      </c>
      <c r="U27" s="351">
        <f t="shared" si="8"/>
        <v>0</v>
      </c>
      <c r="V27" s="351">
        <f>SUM(V24:V26)</f>
        <v>0</v>
      </c>
      <c r="W27" s="351">
        <f t="shared" si="8"/>
        <v>0</v>
      </c>
      <c r="X27" s="351">
        <f>SUM(X24:X26)</f>
        <v>0</v>
      </c>
      <c r="Y27" s="351">
        <f t="shared" si="8"/>
        <v>0</v>
      </c>
      <c r="Z27" s="351">
        <f>SUM(Z24:Z26)</f>
        <v>0</v>
      </c>
      <c r="AA27" s="351">
        <f t="shared" si="8"/>
        <v>0</v>
      </c>
      <c r="AB27" s="351">
        <f>SUM(AB24:AB26)</f>
        <v>0</v>
      </c>
      <c r="AC27" s="351">
        <f t="shared" si="8"/>
        <v>5681430</v>
      </c>
      <c r="AD27" s="544">
        <f t="shared" si="8"/>
        <v>5681430</v>
      </c>
    </row>
    <row r="28" spans="1:30" ht="15.75" customHeight="1">
      <c r="A28" s="170" t="s">
        <v>169</v>
      </c>
      <c r="B28" s="134"/>
      <c r="C28" s="366"/>
      <c r="D28" s="136" t="s">
        <v>170</v>
      </c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60">
        <f>SUM(E28,G28,I28,K28,M28,O28,Q28,S28,U28,W28,Y28,AA28)</f>
        <v>0</v>
      </c>
      <c r="AD28" s="542">
        <f>SUM(F28,H28,J28,L28,N28,P28,R28,T28,V28,X28,Z28,AB28)</f>
        <v>0</v>
      </c>
    </row>
    <row r="29" spans="1:88" ht="15.75" customHeight="1">
      <c r="A29" s="80"/>
      <c r="B29" s="359" t="s">
        <v>171</v>
      </c>
      <c r="C29" s="325"/>
      <c r="D29" s="457" t="s">
        <v>72</v>
      </c>
      <c r="E29" s="341"/>
      <c r="F29" s="341"/>
      <c r="G29" s="343"/>
      <c r="H29" s="343"/>
      <c r="I29" s="343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60">
        <f>SUM(E29,G29,I29,K29,M29,O29,Q29,S29,U29,W29,Y29,AA29)</f>
        <v>0</v>
      </c>
      <c r="AD29" s="542">
        <f>SUM(F29,H29,J29,L29,N29,P29,R29,T29,V29,X29,Z29,AB29)</f>
        <v>0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30" ht="15.75" customHeight="1">
      <c r="A30" s="80"/>
      <c r="B30" s="367"/>
      <c r="C30" s="325"/>
      <c r="D30" s="369" t="s">
        <v>172</v>
      </c>
      <c r="E30" s="351">
        <f aca="true" t="shared" si="9" ref="E30:AD30">SUM(E29:E29)</f>
        <v>0</v>
      </c>
      <c r="F30" s="351"/>
      <c r="G30" s="351">
        <f t="shared" si="9"/>
        <v>0</v>
      </c>
      <c r="H30" s="351"/>
      <c r="I30" s="351"/>
      <c r="J30" s="351">
        <f t="shared" si="9"/>
        <v>0</v>
      </c>
      <c r="K30" s="351">
        <f t="shared" si="9"/>
        <v>0</v>
      </c>
      <c r="L30" s="351"/>
      <c r="M30" s="351">
        <f t="shared" si="9"/>
        <v>0</v>
      </c>
      <c r="N30" s="351"/>
      <c r="O30" s="351">
        <f t="shared" si="9"/>
        <v>0</v>
      </c>
      <c r="P30" s="351">
        <f>SUM(P29:P29)</f>
        <v>0</v>
      </c>
      <c r="Q30" s="351">
        <f t="shared" si="9"/>
        <v>0</v>
      </c>
      <c r="R30" s="351">
        <f>SUM(R29:R29)</f>
        <v>0</v>
      </c>
      <c r="S30" s="351">
        <f t="shared" si="9"/>
        <v>0</v>
      </c>
      <c r="T30" s="351">
        <f>SUM(T29:T29)</f>
        <v>0</v>
      </c>
      <c r="U30" s="351">
        <f t="shared" si="9"/>
        <v>0</v>
      </c>
      <c r="V30" s="351">
        <f>SUM(V29:V29)</f>
        <v>0</v>
      </c>
      <c r="W30" s="351">
        <f t="shared" si="9"/>
        <v>0</v>
      </c>
      <c r="X30" s="351">
        <f>SUM(X29:X29)</f>
        <v>0</v>
      </c>
      <c r="Y30" s="351">
        <f t="shared" si="9"/>
        <v>0</v>
      </c>
      <c r="Z30" s="351">
        <f>SUM(Z29:Z29)</f>
        <v>0</v>
      </c>
      <c r="AA30" s="351">
        <f t="shared" si="9"/>
        <v>0</v>
      </c>
      <c r="AB30" s="351">
        <f>SUM(AB29:AB29)</f>
        <v>0</v>
      </c>
      <c r="AC30" s="351">
        <f t="shared" si="9"/>
        <v>0</v>
      </c>
      <c r="AD30" s="544">
        <f t="shared" si="9"/>
        <v>0</v>
      </c>
    </row>
    <row r="31" spans="1:30" ht="15.75" customHeight="1">
      <c r="A31" s="170" t="s">
        <v>173</v>
      </c>
      <c r="B31" s="134"/>
      <c r="C31" s="366"/>
      <c r="D31" s="136" t="s">
        <v>174</v>
      </c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60">
        <f>SUM(E31,G31,I31,K31,M31,O31,Q31,S31,U31,W31,Y31,AA31)</f>
        <v>0</v>
      </c>
      <c r="AD31" s="542">
        <f>SUM(F31,H31,J31,L31,N31,P31,R31,T31,V31,X31,Z31,AB31)</f>
        <v>0</v>
      </c>
    </row>
    <row r="32" spans="1:30" ht="15.75" customHeight="1">
      <c r="A32" s="80"/>
      <c r="B32" s="359" t="s">
        <v>179</v>
      </c>
      <c r="C32" s="325">
        <v>910110</v>
      </c>
      <c r="D32" s="457" t="s">
        <v>180</v>
      </c>
      <c r="E32" s="341">
        <v>1200000</v>
      </c>
      <c r="F32" s="341">
        <v>1200000</v>
      </c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60">
        <f>SUM(E32,G32,I32,K32,M32,O32,Q32,S32,U32,W32,Y32,AA32)</f>
        <v>1200000</v>
      </c>
      <c r="AD32" s="542">
        <f>SUM(F32,H32,J32,L32,N32,P32,R32,T32,V32,X32,Z32,AB32)</f>
        <v>1200000</v>
      </c>
    </row>
    <row r="33" spans="1:30" ht="15.75" customHeight="1">
      <c r="A33" s="80"/>
      <c r="B33" s="359" t="s">
        <v>573</v>
      </c>
      <c r="C33" s="325"/>
      <c r="D33" s="457" t="s">
        <v>574</v>
      </c>
      <c r="E33" s="341"/>
      <c r="F33" s="341"/>
      <c r="G33" s="341"/>
      <c r="H33" s="341">
        <v>345000</v>
      </c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60"/>
      <c r="AD33" s="542">
        <f>SUM(F33,H33,J33,L33,N33,P33,R33,T33,V33,X33,Z33,AB33)</f>
        <v>345000</v>
      </c>
    </row>
    <row r="34" spans="1:30" ht="15.75" customHeight="1">
      <c r="A34" s="138"/>
      <c r="B34" s="367"/>
      <c r="C34" s="370"/>
      <c r="D34" s="329" t="s">
        <v>175</v>
      </c>
      <c r="E34" s="351">
        <f aca="true" t="shared" si="10" ref="E34:U34">SUM(E32:E32)</f>
        <v>1200000</v>
      </c>
      <c r="F34" s="351">
        <f t="shared" si="10"/>
        <v>1200000</v>
      </c>
      <c r="G34" s="351">
        <f>SUM(G31:G33)</f>
        <v>0</v>
      </c>
      <c r="H34" s="351">
        <f>SUM(H31:H33)</f>
        <v>345000</v>
      </c>
      <c r="I34" s="351"/>
      <c r="J34" s="351">
        <f t="shared" si="10"/>
        <v>0</v>
      </c>
      <c r="K34" s="351">
        <f t="shared" si="10"/>
        <v>0</v>
      </c>
      <c r="L34" s="351"/>
      <c r="M34" s="351">
        <f t="shared" si="10"/>
        <v>0</v>
      </c>
      <c r="N34" s="351"/>
      <c r="O34" s="351">
        <f t="shared" si="10"/>
        <v>0</v>
      </c>
      <c r="P34" s="351">
        <f>SUM(P32:P32)</f>
        <v>0</v>
      </c>
      <c r="Q34" s="351">
        <f t="shared" si="10"/>
        <v>0</v>
      </c>
      <c r="R34" s="351">
        <f>SUM(R32:R32)</f>
        <v>0</v>
      </c>
      <c r="S34" s="351">
        <f t="shared" si="10"/>
        <v>0</v>
      </c>
      <c r="T34" s="351">
        <f>SUM(T32:T32)</f>
        <v>0</v>
      </c>
      <c r="U34" s="351">
        <f t="shared" si="10"/>
        <v>0</v>
      </c>
      <c r="V34" s="351">
        <f>SUM(V32:V32)</f>
        <v>0</v>
      </c>
      <c r="W34" s="351">
        <v>0</v>
      </c>
      <c r="X34" s="351">
        <v>0</v>
      </c>
      <c r="Y34" s="351">
        <f>SUM(Y32:Y32)</f>
        <v>0</v>
      </c>
      <c r="Z34" s="351">
        <f>SUM(Z32:Z32)</f>
        <v>0</v>
      </c>
      <c r="AA34" s="351">
        <f>SUM(AA32:AA32)</f>
        <v>0</v>
      </c>
      <c r="AB34" s="351">
        <f>SUM(AB32:AB32)</f>
        <v>0</v>
      </c>
      <c r="AC34" s="351">
        <f>SUM(AC31:AC33)</f>
        <v>1200000</v>
      </c>
      <c r="AD34" s="544">
        <f>SUM(AD31:AD33)</f>
        <v>1545000</v>
      </c>
    </row>
    <row r="35" spans="1:30" ht="15.75" customHeight="1">
      <c r="A35" s="170" t="s">
        <v>374</v>
      </c>
      <c r="B35" s="359"/>
      <c r="C35" s="371"/>
      <c r="D35" s="372" t="s">
        <v>375</v>
      </c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>
        <f aca="true" t="shared" si="11" ref="AC35:AD37">SUM(E35,G35,I35,K35,M35,O35,Q35,S35,U35,W35,Y35,AA35)</f>
        <v>0</v>
      </c>
      <c r="AD35" s="542">
        <f t="shared" si="11"/>
        <v>0</v>
      </c>
    </row>
    <row r="36" spans="1:30" ht="15.75" customHeight="1">
      <c r="A36" s="138"/>
      <c r="B36" s="359" t="s">
        <v>182</v>
      </c>
      <c r="C36" s="371"/>
      <c r="D36" s="458" t="s">
        <v>183</v>
      </c>
      <c r="E36" s="343">
        <v>20875900</v>
      </c>
      <c r="F36" s="343">
        <v>20875900</v>
      </c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60">
        <f t="shared" si="11"/>
        <v>20875900</v>
      </c>
      <c r="AD36" s="542">
        <f t="shared" si="11"/>
        <v>20875900</v>
      </c>
    </row>
    <row r="37" spans="1:30" ht="15.75" customHeight="1">
      <c r="A37" s="138"/>
      <c r="B37" s="359" t="s">
        <v>472</v>
      </c>
      <c r="C37" s="371" t="s">
        <v>378</v>
      </c>
      <c r="D37" s="458" t="s">
        <v>526</v>
      </c>
      <c r="E37" s="343">
        <v>3535843</v>
      </c>
      <c r="F37" s="343">
        <v>3535843</v>
      </c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60">
        <f t="shared" si="11"/>
        <v>3535843</v>
      </c>
      <c r="AD37" s="542">
        <f t="shared" si="11"/>
        <v>3535843</v>
      </c>
    </row>
    <row r="38" spans="1:30" ht="15.75" customHeight="1">
      <c r="A38" s="170"/>
      <c r="B38" s="329"/>
      <c r="C38" s="373"/>
      <c r="D38" s="329" t="s">
        <v>376</v>
      </c>
      <c r="E38" s="351">
        <f aca="true" t="shared" si="12" ref="E38:AD38">SUM(E36:E37)</f>
        <v>24411743</v>
      </c>
      <c r="F38" s="351">
        <f t="shared" si="12"/>
        <v>24411743</v>
      </c>
      <c r="G38" s="351">
        <f t="shared" si="12"/>
        <v>0</v>
      </c>
      <c r="H38" s="351"/>
      <c r="I38" s="351"/>
      <c r="J38" s="351">
        <f t="shared" si="12"/>
        <v>0</v>
      </c>
      <c r="K38" s="351">
        <f t="shared" si="12"/>
        <v>0</v>
      </c>
      <c r="L38" s="351"/>
      <c r="M38" s="351">
        <f t="shared" si="12"/>
        <v>0</v>
      </c>
      <c r="N38" s="351"/>
      <c r="O38" s="351">
        <f t="shared" si="12"/>
        <v>0</v>
      </c>
      <c r="P38" s="351">
        <f>SUM(P36:P37)</f>
        <v>0</v>
      </c>
      <c r="Q38" s="351">
        <f t="shared" si="12"/>
        <v>0</v>
      </c>
      <c r="R38" s="351">
        <f>SUM(R36:R37)</f>
        <v>0</v>
      </c>
      <c r="S38" s="351">
        <f t="shared" si="12"/>
        <v>0</v>
      </c>
      <c r="T38" s="351">
        <f>SUM(T36:T37)</f>
        <v>0</v>
      </c>
      <c r="U38" s="351">
        <f t="shared" si="12"/>
        <v>0</v>
      </c>
      <c r="V38" s="351">
        <f>SUM(V36:V37)</f>
        <v>0</v>
      </c>
      <c r="W38" s="351">
        <f t="shared" si="12"/>
        <v>0</v>
      </c>
      <c r="X38" s="351">
        <f>SUM(X36:X37)</f>
        <v>0</v>
      </c>
      <c r="Y38" s="351">
        <f t="shared" si="12"/>
        <v>0</v>
      </c>
      <c r="Z38" s="351">
        <f>SUM(Z36:Z37)</f>
        <v>0</v>
      </c>
      <c r="AA38" s="351">
        <f t="shared" si="12"/>
        <v>0</v>
      </c>
      <c r="AB38" s="351">
        <f>SUM(AB36:AB37)</f>
        <v>0</v>
      </c>
      <c r="AC38" s="351">
        <f t="shared" si="12"/>
        <v>24411743</v>
      </c>
      <c r="AD38" s="544">
        <f t="shared" si="12"/>
        <v>24411743</v>
      </c>
    </row>
    <row r="39" spans="1:30" ht="15.75" customHeight="1">
      <c r="A39" s="170" t="s">
        <v>16</v>
      </c>
      <c r="B39" s="134"/>
      <c r="C39" s="366"/>
      <c r="D39" s="136" t="s">
        <v>377</v>
      </c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60">
        <f aca="true" t="shared" si="13" ref="AC39:AC52">SUM(E39,G39,I39,K39,M39,O39,Q39,S39,U39,W39,Y39,AA39)</f>
        <v>0</v>
      </c>
      <c r="AD39" s="542">
        <f aca="true" t="shared" si="14" ref="AD39:AD45">SUM(F39,H39,J39,L39,N39,P39,R39,T39,V39,X39,Z39,AB39)</f>
        <v>0</v>
      </c>
    </row>
    <row r="40" spans="1:30" ht="15.75" customHeight="1">
      <c r="A40" s="170"/>
      <c r="B40" s="325">
        <v>101150</v>
      </c>
      <c r="C40" s="366"/>
      <c r="D40" s="428" t="s">
        <v>440</v>
      </c>
      <c r="E40" s="343">
        <v>5188549</v>
      </c>
      <c r="F40" s="343">
        <v>5188549</v>
      </c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60">
        <f t="shared" si="13"/>
        <v>5188549</v>
      </c>
      <c r="AD40" s="542">
        <f t="shared" si="14"/>
        <v>5188549</v>
      </c>
    </row>
    <row r="41" spans="1:30" ht="15.75" customHeight="1">
      <c r="A41" s="170"/>
      <c r="B41" s="325">
        <v>105010</v>
      </c>
      <c r="C41" s="366"/>
      <c r="D41" s="428" t="s">
        <v>441</v>
      </c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60">
        <f t="shared" si="13"/>
        <v>0</v>
      </c>
      <c r="AD41" s="542">
        <f t="shared" si="14"/>
        <v>0</v>
      </c>
    </row>
    <row r="42" spans="1:30" ht="15.75" customHeight="1">
      <c r="A42" s="170"/>
      <c r="B42" s="325">
        <v>107051</v>
      </c>
      <c r="C42" s="366"/>
      <c r="D42" s="428" t="s">
        <v>527</v>
      </c>
      <c r="E42" s="343">
        <v>1273280</v>
      </c>
      <c r="F42" s="343">
        <v>1273280</v>
      </c>
      <c r="G42" s="343"/>
      <c r="H42" s="343"/>
      <c r="I42" s="343"/>
      <c r="J42" s="343"/>
      <c r="K42" s="343"/>
      <c r="L42" s="343"/>
      <c r="M42" s="343">
        <v>2306000</v>
      </c>
      <c r="N42" s="343">
        <v>2306000</v>
      </c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60">
        <f t="shared" si="13"/>
        <v>3579280</v>
      </c>
      <c r="AD42" s="542">
        <f t="shared" si="14"/>
        <v>3579280</v>
      </c>
    </row>
    <row r="43" spans="1:30" ht="15.75" customHeight="1">
      <c r="A43" s="170"/>
      <c r="B43" s="325">
        <v>106020</v>
      </c>
      <c r="C43" s="366"/>
      <c r="D43" s="428" t="s">
        <v>528</v>
      </c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>
        <v>26000</v>
      </c>
      <c r="V43" s="343">
        <v>26000</v>
      </c>
      <c r="W43" s="343"/>
      <c r="X43" s="343"/>
      <c r="Y43" s="343"/>
      <c r="Z43" s="343"/>
      <c r="AA43" s="343"/>
      <c r="AB43" s="343"/>
      <c r="AC43" s="360">
        <f t="shared" si="13"/>
        <v>26000</v>
      </c>
      <c r="AD43" s="542">
        <f t="shared" si="14"/>
        <v>26000</v>
      </c>
    </row>
    <row r="44" spans="1:30" ht="15.75" customHeight="1">
      <c r="A44" s="138"/>
      <c r="B44" s="367"/>
      <c r="C44" s="370"/>
      <c r="D44" s="370" t="s">
        <v>177</v>
      </c>
      <c r="E44" s="351">
        <f aca="true" t="shared" si="15" ref="E44:AA44">SUM(E40:E43)</f>
        <v>6461829</v>
      </c>
      <c r="F44" s="351">
        <f t="shared" si="15"/>
        <v>6461829</v>
      </c>
      <c r="G44" s="351">
        <f t="shared" si="15"/>
        <v>0</v>
      </c>
      <c r="H44" s="351"/>
      <c r="I44" s="351"/>
      <c r="J44" s="351">
        <f t="shared" si="15"/>
        <v>0</v>
      </c>
      <c r="K44" s="351">
        <f t="shared" si="15"/>
        <v>0</v>
      </c>
      <c r="L44" s="351"/>
      <c r="M44" s="351">
        <f>SUM(M40:M43)</f>
        <v>2306000</v>
      </c>
      <c r="N44" s="351">
        <f t="shared" si="15"/>
        <v>2306000</v>
      </c>
      <c r="O44" s="351">
        <f t="shared" si="15"/>
        <v>0</v>
      </c>
      <c r="P44" s="351">
        <f>SUM(P40:P43)</f>
        <v>0</v>
      </c>
      <c r="Q44" s="351">
        <f t="shared" si="15"/>
        <v>0</v>
      </c>
      <c r="R44" s="351">
        <f>SUM(R40:R43)</f>
        <v>0</v>
      </c>
      <c r="S44" s="351">
        <f t="shared" si="15"/>
        <v>0</v>
      </c>
      <c r="T44" s="351">
        <f>SUM(T40:T43)</f>
        <v>0</v>
      </c>
      <c r="U44" s="351">
        <f t="shared" si="15"/>
        <v>26000</v>
      </c>
      <c r="V44" s="351">
        <f t="shared" si="15"/>
        <v>26000</v>
      </c>
      <c r="W44" s="351">
        <f t="shared" si="15"/>
        <v>0</v>
      </c>
      <c r="X44" s="351"/>
      <c r="Y44" s="351">
        <f t="shared" si="15"/>
        <v>0</v>
      </c>
      <c r="Z44" s="351">
        <f>SUM(Z40:Z43)</f>
        <v>0</v>
      </c>
      <c r="AA44" s="351">
        <f t="shared" si="15"/>
        <v>0</v>
      </c>
      <c r="AB44" s="351">
        <f>SUM(AB40:AB43)</f>
        <v>0</v>
      </c>
      <c r="AC44" s="351">
        <f>SUM(AC40:AC43)</f>
        <v>8793829</v>
      </c>
      <c r="AD44" s="544">
        <f>SUM(AD40:AD43)</f>
        <v>8793829</v>
      </c>
    </row>
    <row r="45" spans="1:30" ht="15.75" customHeight="1">
      <c r="A45" s="138"/>
      <c r="B45" s="367" t="s">
        <v>381</v>
      </c>
      <c r="C45" s="370"/>
      <c r="D45" s="370" t="s">
        <v>382</v>
      </c>
      <c r="E45" s="351"/>
      <c r="F45" s="351"/>
      <c r="G45" s="351"/>
      <c r="H45" s="351"/>
      <c r="I45" s="351"/>
      <c r="J45" s="351"/>
      <c r="K45" s="351">
        <v>9600000</v>
      </c>
      <c r="L45" s="351">
        <v>9600000</v>
      </c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>
        <f>SUM(E45,G45,I45,K45,M45,O45,Q45,S45,U45,W45,Y45,AA45)</f>
        <v>9600000</v>
      </c>
      <c r="AD45" s="544">
        <f t="shared" si="14"/>
        <v>9600000</v>
      </c>
    </row>
    <row r="46" spans="1:30" s="181" customFormat="1" ht="15.75" customHeight="1">
      <c r="A46" s="357"/>
      <c r="B46" s="374"/>
      <c r="C46" s="375"/>
      <c r="D46" s="461" t="s">
        <v>84</v>
      </c>
      <c r="E46" s="462">
        <f aca="true" t="shared" si="16" ref="E46:W46">SUM(E14,E19,E22,E27,E30,E34,E44,E38,E45)</f>
        <v>47261887</v>
      </c>
      <c r="F46" s="462">
        <f t="shared" si="16"/>
        <v>47287668</v>
      </c>
      <c r="G46" s="462">
        <f t="shared" si="16"/>
        <v>3517000</v>
      </c>
      <c r="H46" s="462">
        <f t="shared" si="16"/>
        <v>14014022</v>
      </c>
      <c r="I46" s="462">
        <f t="shared" si="16"/>
        <v>31500000</v>
      </c>
      <c r="J46" s="462">
        <f t="shared" si="16"/>
        <v>31500000</v>
      </c>
      <c r="K46" s="462">
        <f t="shared" si="16"/>
        <v>9600000</v>
      </c>
      <c r="L46" s="462">
        <f t="shared" si="16"/>
        <v>9600000</v>
      </c>
      <c r="M46" s="462">
        <f t="shared" si="16"/>
        <v>2881000</v>
      </c>
      <c r="N46" s="462">
        <f t="shared" si="16"/>
        <v>4881000</v>
      </c>
      <c r="O46" s="462">
        <f t="shared" si="16"/>
        <v>0</v>
      </c>
      <c r="P46" s="462">
        <f t="shared" si="16"/>
        <v>0</v>
      </c>
      <c r="Q46" s="462">
        <f t="shared" si="16"/>
        <v>0</v>
      </c>
      <c r="R46" s="462">
        <f t="shared" si="16"/>
        <v>0</v>
      </c>
      <c r="S46" s="462">
        <f t="shared" si="16"/>
        <v>0</v>
      </c>
      <c r="T46" s="462">
        <f t="shared" si="16"/>
        <v>0</v>
      </c>
      <c r="U46" s="462">
        <f t="shared" si="16"/>
        <v>26000</v>
      </c>
      <c r="V46" s="462">
        <f t="shared" si="16"/>
        <v>26000</v>
      </c>
      <c r="W46" s="462">
        <f t="shared" si="16"/>
        <v>0</v>
      </c>
      <c r="X46" s="462"/>
      <c r="Y46" s="462">
        <f aca="true" t="shared" si="17" ref="Y46:AD46">SUM(Y14,Y19,Y22,Y27,Y30,Y34,Y44,Y38,Y45)</f>
        <v>5923000</v>
      </c>
      <c r="Z46" s="462">
        <f t="shared" si="17"/>
        <v>9590000</v>
      </c>
      <c r="AA46" s="462">
        <f t="shared" si="17"/>
        <v>0</v>
      </c>
      <c r="AB46" s="462">
        <f t="shared" si="17"/>
        <v>0</v>
      </c>
      <c r="AC46" s="462">
        <f t="shared" si="17"/>
        <v>100708887</v>
      </c>
      <c r="AD46" s="545">
        <f t="shared" si="17"/>
        <v>116898690</v>
      </c>
    </row>
    <row r="47" spans="1:30" s="181" customFormat="1" ht="15.75" customHeight="1">
      <c r="A47" s="129"/>
      <c r="B47" s="359"/>
      <c r="C47" s="325"/>
      <c r="D47" s="427" t="s">
        <v>501</v>
      </c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>
        <f t="shared" si="13"/>
        <v>0</v>
      </c>
      <c r="AD47" s="542">
        <f aca="true" t="shared" si="18" ref="AD47:AD52">SUM(F47,H47,J47,L47,N47,P47,R47,T47,V47,X47,Z47,AB47)</f>
        <v>0</v>
      </c>
    </row>
    <row r="48" spans="1:30" s="181" customFormat="1" ht="15.75" customHeight="1">
      <c r="A48" s="80"/>
      <c r="B48" s="359" t="s">
        <v>182</v>
      </c>
      <c r="C48" s="325">
        <v>561000</v>
      </c>
      <c r="D48" s="428" t="s">
        <v>384</v>
      </c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60"/>
      <c r="AB48" s="360"/>
      <c r="AC48" s="360">
        <f t="shared" si="13"/>
        <v>0</v>
      </c>
      <c r="AD48" s="542">
        <f t="shared" si="18"/>
        <v>0</v>
      </c>
    </row>
    <row r="49" spans="1:30" s="181" customFormat="1" ht="15.75" customHeight="1">
      <c r="A49" s="80"/>
      <c r="B49" s="171" t="s">
        <v>472</v>
      </c>
      <c r="C49" s="325" t="s">
        <v>184</v>
      </c>
      <c r="D49" s="428" t="s">
        <v>473</v>
      </c>
      <c r="E49" s="355"/>
      <c r="F49" s="355"/>
      <c r="G49" s="355"/>
      <c r="H49" s="355"/>
      <c r="I49" s="355"/>
      <c r="J49" s="355"/>
      <c r="K49" s="355"/>
      <c r="L49" s="355"/>
      <c r="M49" s="355">
        <v>0</v>
      </c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60"/>
      <c r="AB49" s="360"/>
      <c r="AC49" s="360">
        <f t="shared" si="13"/>
        <v>0</v>
      </c>
      <c r="AD49" s="542">
        <f t="shared" si="18"/>
        <v>0</v>
      </c>
    </row>
    <row r="50" spans="1:30" s="181" customFormat="1" ht="15.75" customHeight="1">
      <c r="A50" s="80"/>
      <c r="B50" s="359" t="s">
        <v>510</v>
      </c>
      <c r="C50" s="325"/>
      <c r="D50" s="428" t="s">
        <v>514</v>
      </c>
      <c r="E50" s="355"/>
      <c r="F50" s="355"/>
      <c r="G50" s="355"/>
      <c r="H50" s="355"/>
      <c r="I50" s="355"/>
      <c r="J50" s="355"/>
      <c r="K50" s="355"/>
      <c r="L50" s="355"/>
      <c r="M50" s="355">
        <v>1236000</v>
      </c>
      <c r="N50" s="355">
        <v>1236000</v>
      </c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60"/>
      <c r="AB50" s="360"/>
      <c r="AC50" s="360">
        <f t="shared" si="13"/>
        <v>1236000</v>
      </c>
      <c r="AD50" s="542">
        <f t="shared" si="18"/>
        <v>1236000</v>
      </c>
    </row>
    <row r="51" spans="1:30" s="181" customFormat="1" ht="15.75" customHeight="1">
      <c r="A51" s="80"/>
      <c r="B51" s="359" t="s">
        <v>381</v>
      </c>
      <c r="C51" s="325"/>
      <c r="D51" s="428" t="s">
        <v>382</v>
      </c>
      <c r="E51" s="355"/>
      <c r="F51" s="355"/>
      <c r="G51" s="355"/>
      <c r="H51" s="355"/>
      <c r="I51" s="355"/>
      <c r="J51" s="355"/>
      <c r="K51" s="355"/>
      <c r="L51" s="355"/>
      <c r="M51" s="355">
        <v>16395113</v>
      </c>
      <c r="N51" s="355">
        <v>16395113</v>
      </c>
      <c r="O51" s="355"/>
      <c r="P51" s="355"/>
      <c r="Q51" s="355"/>
      <c r="R51" s="355"/>
      <c r="S51" s="355"/>
      <c r="T51" s="355"/>
      <c r="U51" s="355"/>
      <c r="V51" s="355"/>
      <c r="W51" s="355"/>
      <c r="X51" s="355"/>
      <c r="Y51" s="355"/>
      <c r="Z51" s="355"/>
      <c r="AA51" s="360"/>
      <c r="AB51" s="360"/>
      <c r="AC51" s="360">
        <f t="shared" si="13"/>
        <v>16395113</v>
      </c>
      <c r="AD51" s="542">
        <f t="shared" si="18"/>
        <v>16395113</v>
      </c>
    </row>
    <row r="52" spans="1:30" s="181" customFormat="1" ht="15.75" customHeight="1">
      <c r="A52" s="80"/>
      <c r="B52" s="359" t="s">
        <v>178</v>
      </c>
      <c r="C52" s="325"/>
      <c r="D52" s="428" t="s">
        <v>187</v>
      </c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>
        <v>1015000</v>
      </c>
      <c r="AA52" s="360"/>
      <c r="AB52" s="360"/>
      <c r="AC52" s="360">
        <f t="shared" si="13"/>
        <v>0</v>
      </c>
      <c r="AD52" s="542">
        <f t="shared" si="18"/>
        <v>1015000</v>
      </c>
    </row>
    <row r="53" spans="1:30" s="181" customFormat="1" ht="15.75" customHeight="1">
      <c r="A53" s="358"/>
      <c r="B53" s="374"/>
      <c r="C53" s="375"/>
      <c r="D53" s="463" t="s">
        <v>502</v>
      </c>
      <c r="E53" s="464">
        <f>SUM(E48:E51)</f>
        <v>0</v>
      </c>
      <c r="F53" s="464"/>
      <c r="G53" s="464"/>
      <c r="H53" s="464"/>
      <c r="I53" s="464"/>
      <c r="J53" s="464">
        <f aca="true" t="shared" si="19" ref="J53:V53">SUM(J48:J51)</f>
        <v>0</v>
      </c>
      <c r="K53" s="464">
        <f t="shared" si="19"/>
        <v>0</v>
      </c>
      <c r="L53" s="464">
        <f t="shared" si="19"/>
        <v>0</v>
      </c>
      <c r="M53" s="464">
        <f t="shared" si="19"/>
        <v>17631113</v>
      </c>
      <c r="N53" s="464">
        <f t="shared" si="19"/>
        <v>17631113</v>
      </c>
      <c r="O53" s="464">
        <f t="shared" si="19"/>
        <v>0</v>
      </c>
      <c r="P53" s="464">
        <f>SUM(P48:P51)</f>
        <v>0</v>
      </c>
      <c r="Q53" s="464">
        <f t="shared" si="19"/>
        <v>0</v>
      </c>
      <c r="R53" s="464">
        <f t="shared" si="19"/>
        <v>0</v>
      </c>
      <c r="S53" s="464">
        <f t="shared" si="19"/>
        <v>0</v>
      </c>
      <c r="T53" s="464">
        <f t="shared" si="19"/>
        <v>0</v>
      </c>
      <c r="U53" s="464">
        <f t="shared" si="19"/>
        <v>0</v>
      </c>
      <c r="V53" s="464">
        <f t="shared" si="19"/>
        <v>0</v>
      </c>
      <c r="W53" s="464">
        <v>0</v>
      </c>
      <c r="X53" s="464"/>
      <c r="Y53" s="464">
        <f>SUM(Y47:Y52)</f>
        <v>0</v>
      </c>
      <c r="Z53" s="464">
        <f>SUM(Z47:Z52)</f>
        <v>1015000</v>
      </c>
      <c r="AA53" s="464">
        <f>SUM(AA48:AA51)</f>
        <v>0</v>
      </c>
      <c r="AB53" s="464">
        <f>SUM(AB48:AB51)</f>
        <v>0</v>
      </c>
      <c r="AC53" s="464">
        <f>SUM(AC48:AC51)</f>
        <v>17631113</v>
      </c>
      <c r="AD53" s="545">
        <f>SUM(AD48:AD52)</f>
        <v>18646113</v>
      </c>
    </row>
    <row r="54" spans="1:30" ht="15.75" customHeight="1">
      <c r="A54" s="105"/>
      <c r="B54" s="376"/>
      <c r="C54" s="370"/>
      <c r="D54" s="377" t="s">
        <v>37</v>
      </c>
      <c r="E54" s="378">
        <f>E46+E53</f>
        <v>47261887</v>
      </c>
      <c r="F54" s="378">
        <f>F46+F53</f>
        <v>47287668</v>
      </c>
      <c r="G54" s="378">
        <f aca="true" t="shared" si="20" ref="G54:AA54">G46+G53</f>
        <v>3517000</v>
      </c>
      <c r="H54" s="378">
        <f t="shared" si="20"/>
        <v>14014022</v>
      </c>
      <c r="I54" s="378">
        <f>I46+I53</f>
        <v>31500000</v>
      </c>
      <c r="J54" s="378">
        <f t="shared" si="20"/>
        <v>31500000</v>
      </c>
      <c r="K54" s="378">
        <f t="shared" si="20"/>
        <v>9600000</v>
      </c>
      <c r="L54" s="378">
        <f t="shared" si="20"/>
        <v>9600000</v>
      </c>
      <c r="M54" s="378">
        <f t="shared" si="20"/>
        <v>20512113</v>
      </c>
      <c r="N54" s="378">
        <f t="shared" si="20"/>
        <v>22512113</v>
      </c>
      <c r="O54" s="378">
        <f t="shared" si="20"/>
        <v>0</v>
      </c>
      <c r="P54" s="378">
        <f t="shared" si="20"/>
        <v>0</v>
      </c>
      <c r="Q54" s="378">
        <f t="shared" si="20"/>
        <v>0</v>
      </c>
      <c r="R54" s="378">
        <f t="shared" si="20"/>
        <v>0</v>
      </c>
      <c r="S54" s="378">
        <f t="shared" si="20"/>
        <v>0</v>
      </c>
      <c r="T54" s="378">
        <f t="shared" si="20"/>
        <v>0</v>
      </c>
      <c r="U54" s="378">
        <f t="shared" si="20"/>
        <v>26000</v>
      </c>
      <c r="V54" s="378">
        <f t="shared" si="20"/>
        <v>26000</v>
      </c>
      <c r="W54" s="378">
        <f t="shared" si="20"/>
        <v>0</v>
      </c>
      <c r="X54" s="378"/>
      <c r="Y54" s="378">
        <f t="shared" si="20"/>
        <v>5923000</v>
      </c>
      <c r="Z54" s="378">
        <f>Z46+Z53</f>
        <v>10605000</v>
      </c>
      <c r="AA54" s="378">
        <f t="shared" si="20"/>
        <v>0</v>
      </c>
      <c r="AB54" s="378">
        <f>AB46+AB53</f>
        <v>0</v>
      </c>
      <c r="AC54" s="378">
        <f>AC46+AC53</f>
        <v>118340000</v>
      </c>
      <c r="AD54" s="544">
        <f>AD46+AD53</f>
        <v>135544803</v>
      </c>
    </row>
    <row r="55" ht="13.5" customHeight="1"/>
    <row r="56" ht="13.5" customHeight="1"/>
    <row r="57" ht="13.5" customHeight="1"/>
    <row r="58" ht="13.5" customHeight="1"/>
    <row r="59" ht="13.5" customHeight="1"/>
    <row r="60" ht="15.75">
      <c r="AC60" s="360">
        <f>SUM(E60,G60,I60,K60,M60,O60,Q60,S60,U60,W60,Y60,AA60)</f>
        <v>0</v>
      </c>
    </row>
  </sheetData>
  <sheetProtection/>
  <mergeCells count="20">
    <mergeCell ref="AC1:AD2"/>
    <mergeCell ref="M1:N2"/>
    <mergeCell ref="Y1:Z2"/>
    <mergeCell ref="AA1:AB2"/>
    <mergeCell ref="O1:P2"/>
    <mergeCell ref="Q2:R2"/>
    <mergeCell ref="Q1:T1"/>
    <mergeCell ref="S2:T2"/>
    <mergeCell ref="U2:V2"/>
    <mergeCell ref="U1:X1"/>
    <mergeCell ref="W2:X2"/>
    <mergeCell ref="A1:A2"/>
    <mergeCell ref="B1:B2"/>
    <mergeCell ref="C1:C2"/>
    <mergeCell ref="D1:D2"/>
    <mergeCell ref="E1:H1"/>
    <mergeCell ref="E2:F2"/>
    <mergeCell ref="G2:H2"/>
    <mergeCell ref="I1:J2"/>
    <mergeCell ref="K1:L2"/>
  </mergeCells>
  <printOptions/>
  <pageMargins left="0.7125" right="0.7086614173228347" top="0.7480314960629921" bottom="0.7480314960629921" header="0.31496062992125984" footer="0.31496062992125984"/>
  <pageSetup fitToHeight="0" fitToWidth="1" horizontalDpi="600" verticalDpi="600" orientation="landscape" paperSize="9" scale="33" r:id="rId1"/>
  <headerFooter>
    <oddHeader>&amp;C&amp;"Arial CE,Félkövér" 2/2016. (II.19.) számú költségvetési rendelethez
ZALASZABAR KÖZSÉG  ÖNKORMÁNYZATA ÉS INTÉZMÉNYE 
2016. ÉVI BEVÉTELI ELŐIRÁNYZATAI 
&amp;"Arial CE,Normál" &amp;R&amp;A
&amp;P.oldal
FT-ban</oddHeader>
  </headerFooter>
  <colBreaks count="1" manualBreakCount="1">
    <brk id="1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Z58"/>
  <sheetViews>
    <sheetView view="pageLayout" zoomScaleNormal="60" zoomScaleSheetLayoutView="65" workbookViewId="0" topLeftCell="A1">
      <selection activeCell="V12" sqref="V12"/>
    </sheetView>
  </sheetViews>
  <sheetFormatPr defaultColWidth="9.00390625" defaultRowHeight="12.75"/>
  <cols>
    <col min="1" max="1" width="15.125" style="0" customWidth="1"/>
    <col min="2" max="2" width="58.25390625" style="0" customWidth="1"/>
    <col min="3" max="3" width="6.875" style="309" customWidth="1"/>
    <col min="4" max="4" width="10.625" style="309" bestFit="1" customWidth="1"/>
    <col min="5" max="6" width="16.25390625" style="0" customWidth="1"/>
    <col min="7" max="8" width="15.00390625" style="0" customWidth="1"/>
    <col min="9" max="10" width="17.75390625" style="0" customWidth="1"/>
    <col min="11" max="11" width="16.00390625" style="0" customWidth="1"/>
    <col min="12" max="12" width="15.25390625" style="0" customWidth="1"/>
    <col min="13" max="14" width="12.75390625" style="0" customWidth="1"/>
    <col min="15" max="16" width="15.75390625" style="0" customWidth="1"/>
    <col min="17" max="20" width="16.125" style="0" customWidth="1"/>
    <col min="21" max="22" width="14.00390625" style="0" customWidth="1"/>
    <col min="23" max="23" width="14.25390625" style="0" customWidth="1"/>
    <col min="24" max="24" width="15.125" style="0" customWidth="1"/>
    <col min="25" max="26" width="13.25390625" style="0" customWidth="1"/>
    <col min="27" max="28" width="20.00390625" style="0" customWidth="1"/>
    <col min="29" max="30" width="16.125" style="0" customWidth="1"/>
    <col min="31" max="32" width="15.375" style="0" customWidth="1"/>
    <col min="33" max="36" width="18.00390625" style="0" customWidth="1"/>
    <col min="37" max="38" width="18.875" style="0" customWidth="1"/>
    <col min="39" max="39" width="18.125" style="0" customWidth="1"/>
    <col min="40" max="40" width="15.375" style="0" customWidth="1"/>
    <col min="41" max="41" width="6.75390625" style="0" customWidth="1"/>
    <col min="42" max="42" width="45.125" style="0" customWidth="1"/>
    <col min="43" max="43" width="10.75390625" style="0" customWidth="1"/>
    <col min="44" max="44" width="12.875" style="0" customWidth="1"/>
    <col min="45" max="48" width="10.75390625" style="0" customWidth="1"/>
    <col min="49" max="51" width="12.625" style="0" customWidth="1"/>
    <col min="52" max="53" width="6.875" style="0" customWidth="1"/>
    <col min="54" max="54" width="8.625" style="0" customWidth="1"/>
  </cols>
  <sheetData>
    <row r="1" spans="1:54" ht="60" customHeight="1">
      <c r="A1" s="631" t="s">
        <v>132</v>
      </c>
      <c r="B1" s="633" t="s">
        <v>13</v>
      </c>
      <c r="C1" s="307" t="s">
        <v>417</v>
      </c>
      <c r="D1" s="631" t="s">
        <v>458</v>
      </c>
      <c r="E1" s="635" t="s">
        <v>385</v>
      </c>
      <c r="F1" s="636"/>
      <c r="G1" s="635" t="s">
        <v>386</v>
      </c>
      <c r="H1" s="636"/>
      <c r="I1" s="635" t="s">
        <v>185</v>
      </c>
      <c r="J1" s="636"/>
      <c r="K1" s="635" t="s">
        <v>186</v>
      </c>
      <c r="L1" s="636"/>
      <c r="M1" s="644" t="s">
        <v>387</v>
      </c>
      <c r="N1" s="645"/>
      <c r="O1" s="645"/>
      <c r="P1" s="645"/>
      <c r="Q1" s="645"/>
      <c r="R1" s="645"/>
      <c r="S1" s="645"/>
      <c r="T1" s="645"/>
      <c r="U1" s="645"/>
      <c r="V1" s="646"/>
      <c r="W1" s="635" t="s">
        <v>392</v>
      </c>
      <c r="X1" s="636"/>
      <c r="Y1" s="635" t="s">
        <v>393</v>
      </c>
      <c r="Z1" s="636"/>
      <c r="AA1" s="635" t="s">
        <v>398</v>
      </c>
      <c r="AB1" s="649"/>
      <c r="AC1" s="649"/>
      <c r="AD1" s="649"/>
      <c r="AE1" s="649"/>
      <c r="AF1" s="649"/>
      <c r="AG1" s="649"/>
      <c r="AH1" s="636"/>
      <c r="AI1" s="635" t="s">
        <v>576</v>
      </c>
      <c r="AJ1" s="636"/>
      <c r="AK1" s="635" t="s">
        <v>400</v>
      </c>
      <c r="AL1" s="636"/>
      <c r="AM1" s="640" t="s">
        <v>87</v>
      </c>
      <c r="AN1" s="640" t="s">
        <v>87</v>
      </c>
      <c r="AO1" s="88"/>
      <c r="AP1" s="88"/>
      <c r="AQ1" s="639"/>
      <c r="AR1" s="639"/>
      <c r="AS1" s="639"/>
      <c r="AT1" s="639"/>
      <c r="AU1" s="639"/>
      <c r="AV1" s="639"/>
      <c r="AW1" s="639"/>
      <c r="AX1" s="639"/>
      <c r="AY1" s="639"/>
      <c r="AZ1" s="639"/>
      <c r="BA1" s="639"/>
      <c r="BB1" s="639"/>
    </row>
    <row r="2" spans="1:54" ht="49.5" customHeight="1">
      <c r="A2" s="632"/>
      <c r="B2" s="634"/>
      <c r="C2" s="307" t="s">
        <v>418</v>
      </c>
      <c r="D2" s="632"/>
      <c r="E2" s="637"/>
      <c r="F2" s="638"/>
      <c r="G2" s="637"/>
      <c r="H2" s="638"/>
      <c r="I2" s="637"/>
      <c r="J2" s="638"/>
      <c r="K2" s="637"/>
      <c r="L2" s="638"/>
      <c r="M2" s="637" t="s">
        <v>388</v>
      </c>
      <c r="N2" s="638"/>
      <c r="O2" s="642" t="s">
        <v>389</v>
      </c>
      <c r="P2" s="643"/>
      <c r="Q2" s="642" t="s">
        <v>390</v>
      </c>
      <c r="R2" s="643"/>
      <c r="S2" s="642" t="s">
        <v>391</v>
      </c>
      <c r="T2" s="643"/>
      <c r="U2" s="642" t="s">
        <v>399</v>
      </c>
      <c r="V2" s="643"/>
      <c r="W2" s="637"/>
      <c r="X2" s="638"/>
      <c r="Y2" s="637"/>
      <c r="Z2" s="638"/>
      <c r="AA2" s="647" t="s">
        <v>394</v>
      </c>
      <c r="AB2" s="648"/>
      <c r="AC2" s="647" t="s">
        <v>395</v>
      </c>
      <c r="AD2" s="648"/>
      <c r="AE2" s="647" t="s">
        <v>396</v>
      </c>
      <c r="AF2" s="648"/>
      <c r="AG2" s="647" t="s">
        <v>397</v>
      </c>
      <c r="AH2" s="648"/>
      <c r="AI2" s="637"/>
      <c r="AJ2" s="638"/>
      <c r="AK2" s="637"/>
      <c r="AL2" s="638"/>
      <c r="AM2" s="641"/>
      <c r="AN2" s="641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</row>
    <row r="3" spans="1:54" ht="49.5" customHeight="1">
      <c r="A3" s="514"/>
      <c r="B3" s="515"/>
      <c r="C3" s="307"/>
      <c r="D3" s="514"/>
      <c r="E3" s="513" t="s">
        <v>575</v>
      </c>
      <c r="F3" s="513" t="s">
        <v>572</v>
      </c>
      <c r="G3" s="513" t="s">
        <v>575</v>
      </c>
      <c r="H3" s="513" t="s">
        <v>572</v>
      </c>
      <c r="I3" s="513" t="s">
        <v>575</v>
      </c>
      <c r="J3" s="513" t="s">
        <v>572</v>
      </c>
      <c r="K3" s="513" t="s">
        <v>575</v>
      </c>
      <c r="L3" s="513" t="s">
        <v>572</v>
      </c>
      <c r="M3" s="513" t="s">
        <v>575</v>
      </c>
      <c r="N3" s="513" t="s">
        <v>572</v>
      </c>
      <c r="O3" s="513" t="s">
        <v>575</v>
      </c>
      <c r="P3" s="513" t="s">
        <v>572</v>
      </c>
      <c r="Q3" s="513" t="s">
        <v>575</v>
      </c>
      <c r="R3" s="513" t="s">
        <v>572</v>
      </c>
      <c r="S3" s="513" t="s">
        <v>575</v>
      </c>
      <c r="T3" s="513" t="s">
        <v>572</v>
      </c>
      <c r="U3" s="513" t="s">
        <v>575</v>
      </c>
      <c r="V3" s="513" t="s">
        <v>572</v>
      </c>
      <c r="W3" s="513" t="s">
        <v>575</v>
      </c>
      <c r="X3" s="513" t="s">
        <v>572</v>
      </c>
      <c r="Y3" s="513" t="s">
        <v>575</v>
      </c>
      <c r="Z3" s="513" t="s">
        <v>572</v>
      </c>
      <c r="AA3" s="513" t="s">
        <v>575</v>
      </c>
      <c r="AB3" s="513" t="s">
        <v>572</v>
      </c>
      <c r="AC3" s="513" t="s">
        <v>575</v>
      </c>
      <c r="AD3" s="513" t="s">
        <v>572</v>
      </c>
      <c r="AE3" s="513" t="s">
        <v>575</v>
      </c>
      <c r="AF3" s="513" t="s">
        <v>572</v>
      </c>
      <c r="AG3" s="513" t="s">
        <v>575</v>
      </c>
      <c r="AH3" s="513" t="s">
        <v>572</v>
      </c>
      <c r="AI3" s="513" t="s">
        <v>575</v>
      </c>
      <c r="AJ3" s="513" t="s">
        <v>572</v>
      </c>
      <c r="AK3" s="513" t="s">
        <v>575</v>
      </c>
      <c r="AL3" s="513" t="s">
        <v>572</v>
      </c>
      <c r="AM3" s="513" t="s">
        <v>575</v>
      </c>
      <c r="AN3" s="513" t="s">
        <v>572</v>
      </c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</row>
    <row r="4" spans="1:54" ht="18" customHeight="1">
      <c r="A4" s="80"/>
      <c r="B4" s="128" t="s">
        <v>86</v>
      </c>
      <c r="C4" s="128"/>
      <c r="D4" s="128"/>
      <c r="E4" s="3"/>
      <c r="F4" s="3"/>
      <c r="G4" s="4"/>
      <c r="H4" s="4"/>
      <c r="I4" s="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30"/>
      <c r="AN4" s="518"/>
      <c r="AO4" s="100"/>
      <c r="AP4" s="10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</row>
    <row r="5" spans="1:54" ht="18" customHeight="1">
      <c r="A5" s="129" t="s">
        <v>136</v>
      </c>
      <c r="B5" s="136" t="s">
        <v>137</v>
      </c>
      <c r="C5" s="136"/>
      <c r="D5" s="136"/>
      <c r="E5" s="341"/>
      <c r="F5" s="341"/>
      <c r="G5" s="326"/>
      <c r="H5" s="326"/>
      <c r="I5" s="326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136"/>
      <c r="AN5" s="518"/>
      <c r="AO5" s="100"/>
      <c r="AP5" s="10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</row>
    <row r="6" spans="1:54" ht="19.5" customHeight="1">
      <c r="A6" s="167" t="s">
        <v>138</v>
      </c>
      <c r="B6" s="325" t="s">
        <v>139</v>
      </c>
      <c r="C6" s="325" t="s">
        <v>266</v>
      </c>
      <c r="D6" s="325"/>
      <c r="E6" s="343">
        <v>1870000</v>
      </c>
      <c r="F6" s="343">
        <v>1870000</v>
      </c>
      <c r="G6" s="343">
        <v>510000</v>
      </c>
      <c r="H6" s="343">
        <v>510000</v>
      </c>
      <c r="I6" s="343">
        <v>3660000</v>
      </c>
      <c r="J6" s="343">
        <v>3660000</v>
      </c>
      <c r="K6" s="343"/>
      <c r="L6" s="343"/>
      <c r="M6" s="343"/>
      <c r="N6" s="343"/>
      <c r="O6" s="343">
        <v>2018000</v>
      </c>
      <c r="P6" s="343">
        <v>2018000</v>
      </c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4">
        <f aca="true" t="shared" si="0" ref="AM6:AN10">SUM(E6,G6,I6,K6,M6,O6,Q6,S6,U6,W6,Y6,AA6,AC6,AE6,AG6,AK6)</f>
        <v>8058000</v>
      </c>
      <c r="AN6" s="519">
        <f t="shared" si="0"/>
        <v>8058000</v>
      </c>
      <c r="AO6" s="89"/>
      <c r="AP6" s="90"/>
      <c r="AQ6" s="91"/>
      <c r="AR6" s="91"/>
      <c r="AS6" s="91"/>
      <c r="AT6" s="92"/>
      <c r="AU6" s="92"/>
      <c r="AV6" s="92"/>
      <c r="AW6" s="92"/>
      <c r="AX6" s="92"/>
      <c r="AY6" s="92"/>
      <c r="AZ6" s="92"/>
      <c r="BA6" s="92"/>
      <c r="BB6" s="92"/>
    </row>
    <row r="7" spans="1:54" ht="19.5" customHeight="1">
      <c r="A7" s="167" t="s">
        <v>138</v>
      </c>
      <c r="B7" s="325" t="s">
        <v>401</v>
      </c>
      <c r="C7" s="325" t="s">
        <v>333</v>
      </c>
      <c r="D7" s="325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4">
        <f t="shared" si="0"/>
        <v>0</v>
      </c>
      <c r="AN7" s="519">
        <f t="shared" si="0"/>
        <v>0</v>
      </c>
      <c r="AO7" s="89"/>
      <c r="AP7" s="90"/>
      <c r="AQ7" s="91"/>
      <c r="AR7" s="91"/>
      <c r="AS7" s="91"/>
      <c r="AT7" s="92"/>
      <c r="AU7" s="92"/>
      <c r="AV7" s="92"/>
      <c r="AW7" s="92"/>
      <c r="AX7" s="92"/>
      <c r="AY7" s="92"/>
      <c r="AZ7" s="92"/>
      <c r="BA7" s="92"/>
      <c r="BB7" s="92"/>
    </row>
    <row r="8" spans="1:54" ht="19.5" customHeight="1">
      <c r="A8" s="168" t="s">
        <v>419</v>
      </c>
      <c r="B8" s="326" t="s">
        <v>402</v>
      </c>
      <c r="C8" s="326" t="s">
        <v>266</v>
      </c>
      <c r="D8" s="326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4">
        <f t="shared" si="0"/>
        <v>0</v>
      </c>
      <c r="AN8" s="519">
        <f t="shared" si="0"/>
        <v>0</v>
      </c>
      <c r="AO8" s="98"/>
      <c r="AP8" s="89"/>
      <c r="AQ8" s="91"/>
      <c r="AR8" s="91"/>
      <c r="AS8" s="93"/>
      <c r="AT8" s="92"/>
      <c r="AU8" s="92"/>
      <c r="AV8" s="93"/>
      <c r="AW8" s="92"/>
      <c r="AX8" s="94"/>
      <c r="AY8" s="93"/>
      <c r="AZ8" s="92"/>
      <c r="BA8" s="92"/>
      <c r="BB8" s="93"/>
    </row>
    <row r="9" spans="1:54" ht="19.5" customHeight="1">
      <c r="A9" s="314" t="s">
        <v>140</v>
      </c>
      <c r="B9" s="330" t="s">
        <v>403</v>
      </c>
      <c r="C9" s="326" t="s">
        <v>266</v>
      </c>
      <c r="D9" s="326"/>
      <c r="E9" s="343"/>
      <c r="F9" s="343"/>
      <c r="G9" s="343"/>
      <c r="H9" s="343"/>
      <c r="I9" s="343">
        <v>900000</v>
      </c>
      <c r="J9" s="343">
        <v>900000</v>
      </c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4">
        <f t="shared" si="0"/>
        <v>900000</v>
      </c>
      <c r="AN9" s="519">
        <f t="shared" si="0"/>
        <v>900000</v>
      </c>
      <c r="AO9" s="89"/>
      <c r="AP9" s="85"/>
      <c r="AQ9" s="95"/>
      <c r="AR9" s="95"/>
      <c r="AS9" s="93"/>
      <c r="AT9" s="95"/>
      <c r="AU9" s="95"/>
      <c r="AV9" s="93"/>
      <c r="AW9" s="96"/>
      <c r="AX9" s="96"/>
      <c r="AY9" s="97"/>
      <c r="AZ9" s="102"/>
      <c r="BA9" s="102"/>
      <c r="BB9" s="93"/>
    </row>
    <row r="10" spans="1:54" ht="19.5" customHeight="1">
      <c r="A10" s="169" t="s">
        <v>141</v>
      </c>
      <c r="B10" s="345" t="s">
        <v>404</v>
      </c>
      <c r="C10" s="327" t="s">
        <v>266</v>
      </c>
      <c r="D10" s="327"/>
      <c r="E10" s="343"/>
      <c r="F10" s="343"/>
      <c r="G10" s="343"/>
      <c r="H10" s="343"/>
      <c r="I10" s="343">
        <v>180000</v>
      </c>
      <c r="J10" s="343">
        <v>180000</v>
      </c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4">
        <f t="shared" si="0"/>
        <v>180000</v>
      </c>
      <c r="AN10" s="519">
        <f t="shared" si="0"/>
        <v>180000</v>
      </c>
      <c r="AO10" s="89"/>
      <c r="AP10" s="85"/>
      <c r="AQ10" s="95"/>
      <c r="AR10" s="95"/>
      <c r="AS10" s="93"/>
      <c r="AT10" s="95"/>
      <c r="AU10" s="95"/>
      <c r="AV10" s="93"/>
      <c r="AW10" s="96"/>
      <c r="AX10" s="96"/>
      <c r="AY10" s="97"/>
      <c r="AZ10" s="102"/>
      <c r="BA10" s="102"/>
      <c r="BB10" s="93"/>
    </row>
    <row r="11" spans="1:54" s="180" customFormat="1" ht="19.5" customHeight="1">
      <c r="A11" s="244" t="s">
        <v>178</v>
      </c>
      <c r="B11" s="328" t="s">
        <v>187</v>
      </c>
      <c r="C11" s="328" t="s">
        <v>266</v>
      </c>
      <c r="D11" s="328"/>
      <c r="E11" s="346"/>
      <c r="F11" s="346"/>
      <c r="G11" s="346"/>
      <c r="H11" s="346"/>
      <c r="I11" s="346"/>
      <c r="J11" s="346"/>
      <c r="K11" s="346"/>
      <c r="L11" s="346"/>
      <c r="M11" s="346"/>
      <c r="N11" s="346">
        <v>1635079</v>
      </c>
      <c r="O11" s="346"/>
      <c r="P11" s="346"/>
      <c r="Q11" s="346"/>
      <c r="R11" s="346"/>
      <c r="S11" s="346"/>
      <c r="T11" s="346"/>
      <c r="U11" s="346"/>
      <c r="V11" s="346">
        <v>3360000</v>
      </c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>
        <v>1585000</v>
      </c>
      <c r="AK11" s="346"/>
      <c r="AL11" s="346"/>
      <c r="AM11" s="344">
        <f>SUM(E11,G11,I11,K11,M11,O11,Q11,S11,U11,W11,Y11,AA11,AC11,AE11,AG11,AK11)</f>
        <v>0</v>
      </c>
      <c r="AN11" s="349">
        <f>SUM(F11,H11,J11,L11,N11,P11,R11,T11,V11,X11,Z11,AB11,AD11,AF11,AH11,AL11,AJ11)</f>
        <v>6580079</v>
      </c>
      <c r="AO11" s="174"/>
      <c r="AP11" s="245"/>
      <c r="AQ11" s="175"/>
      <c r="AR11" s="175"/>
      <c r="AS11" s="175"/>
      <c r="AT11" s="177"/>
      <c r="AU11" s="177"/>
      <c r="AV11" s="177"/>
      <c r="AW11" s="177"/>
      <c r="AX11" s="177"/>
      <c r="AY11" s="177"/>
      <c r="AZ11" s="177"/>
      <c r="BA11" s="177"/>
      <c r="BB11" s="177"/>
    </row>
    <row r="12" spans="1:54" ht="19.5" customHeight="1">
      <c r="A12" s="317"/>
      <c r="B12" s="329" t="s">
        <v>144</v>
      </c>
      <c r="C12" s="329"/>
      <c r="D12" s="347">
        <f aca="true" t="shared" si="1" ref="D12:Q12">SUM(D6:D11)</f>
        <v>0</v>
      </c>
      <c r="E12" s="347">
        <f t="shared" si="1"/>
        <v>1870000</v>
      </c>
      <c r="F12" s="347">
        <f t="shared" si="1"/>
        <v>1870000</v>
      </c>
      <c r="G12" s="347">
        <f t="shared" si="1"/>
        <v>510000</v>
      </c>
      <c r="H12" s="347">
        <f t="shared" si="1"/>
        <v>510000</v>
      </c>
      <c r="I12" s="347">
        <f t="shared" si="1"/>
        <v>4740000</v>
      </c>
      <c r="J12" s="347">
        <f t="shared" si="1"/>
        <v>4740000</v>
      </c>
      <c r="K12" s="347">
        <f t="shared" si="1"/>
        <v>0</v>
      </c>
      <c r="L12" s="347">
        <f t="shared" si="1"/>
        <v>0</v>
      </c>
      <c r="M12" s="347">
        <f t="shared" si="1"/>
        <v>0</v>
      </c>
      <c r="N12" s="347">
        <f t="shared" si="1"/>
        <v>1635079</v>
      </c>
      <c r="O12" s="347">
        <f t="shared" si="1"/>
        <v>2018000</v>
      </c>
      <c r="P12" s="347">
        <f t="shared" si="1"/>
        <v>2018000</v>
      </c>
      <c r="Q12" s="347">
        <f t="shared" si="1"/>
        <v>0</v>
      </c>
      <c r="R12" s="347"/>
      <c r="S12" s="347">
        <f>SUM(S6:S11)</f>
        <v>0</v>
      </c>
      <c r="T12" s="347"/>
      <c r="U12" s="347">
        <f aca="true" t="shared" si="2" ref="U12:AA12">SUM(U6:U11)</f>
        <v>0</v>
      </c>
      <c r="V12" s="347">
        <f t="shared" si="2"/>
        <v>3360000</v>
      </c>
      <c r="W12" s="347">
        <f t="shared" si="2"/>
        <v>0</v>
      </c>
      <c r="X12" s="347">
        <f t="shared" si="2"/>
        <v>0</v>
      </c>
      <c r="Y12" s="347">
        <f t="shared" si="2"/>
        <v>0</v>
      </c>
      <c r="Z12" s="347">
        <f t="shared" si="2"/>
        <v>0</v>
      </c>
      <c r="AA12" s="347">
        <f t="shared" si="2"/>
        <v>0</v>
      </c>
      <c r="AB12" s="347"/>
      <c r="AC12" s="347">
        <f>SUM(AC6:AC11)</f>
        <v>0</v>
      </c>
      <c r="AD12" s="347"/>
      <c r="AE12" s="347">
        <f>SUM(AE6:AE11)</f>
        <v>0</v>
      </c>
      <c r="AF12" s="347"/>
      <c r="AG12" s="347">
        <f>SUM(AG6:AG11)</f>
        <v>0</v>
      </c>
      <c r="AH12" s="347"/>
      <c r="AI12" s="347"/>
      <c r="AJ12" s="347">
        <f>SUM(AJ6:AJ11)</f>
        <v>1585000</v>
      </c>
      <c r="AK12" s="347">
        <f>SUM(AK6:AK11)</f>
        <v>0</v>
      </c>
      <c r="AL12" s="347"/>
      <c r="AM12" s="347">
        <f>SUM(AM6:AM11)</f>
        <v>9138000</v>
      </c>
      <c r="AN12" s="520">
        <f>SUM(AN6:AN11)</f>
        <v>15718079</v>
      </c>
      <c r="AO12" s="89"/>
      <c r="AP12" s="85"/>
      <c r="AQ12" s="95"/>
      <c r="AR12" s="95"/>
      <c r="AS12" s="93"/>
      <c r="AT12" s="95"/>
      <c r="AU12" s="95"/>
      <c r="AV12" s="93"/>
      <c r="AW12" s="96"/>
      <c r="AX12" s="96"/>
      <c r="AY12" s="97"/>
      <c r="AZ12" s="102"/>
      <c r="BA12" s="102"/>
      <c r="BB12" s="93"/>
    </row>
    <row r="13" spans="1:54" ht="19.5" customHeight="1">
      <c r="A13" s="136" t="s">
        <v>145</v>
      </c>
      <c r="B13" s="331" t="s">
        <v>146</v>
      </c>
      <c r="C13" s="331"/>
      <c r="D13" s="33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4">
        <f aca="true" t="shared" si="3" ref="AM13:AN17">SUM(E13,G13,I13,K13,M13,O13,Q13,S13,U13,W13,Y13,AA13,AC13,AE13,AG13,AK13)</f>
        <v>0</v>
      </c>
      <c r="AN13" s="519">
        <f t="shared" si="3"/>
        <v>0</v>
      </c>
      <c r="AO13" s="98"/>
      <c r="AP13" s="89"/>
      <c r="AQ13" s="91"/>
      <c r="AR13" s="91"/>
      <c r="AS13" s="93"/>
      <c r="AT13" s="92"/>
      <c r="AU13" s="92"/>
      <c r="AV13" s="93"/>
      <c r="AW13" s="92"/>
      <c r="AX13" s="94"/>
      <c r="AY13" s="93"/>
      <c r="AZ13" s="92"/>
      <c r="BA13" s="92"/>
      <c r="BB13" s="93"/>
    </row>
    <row r="14" spans="1:78" ht="19.5" customHeight="1">
      <c r="A14" s="172" t="s">
        <v>147</v>
      </c>
      <c r="B14" s="332" t="s">
        <v>148</v>
      </c>
      <c r="C14" s="326" t="s">
        <v>266</v>
      </c>
      <c r="D14" s="326"/>
      <c r="E14" s="341">
        <v>1425000</v>
      </c>
      <c r="F14" s="341">
        <v>9182190</v>
      </c>
      <c r="G14" s="341">
        <v>192000</v>
      </c>
      <c r="H14" s="341">
        <v>1239221</v>
      </c>
      <c r="I14" s="341"/>
      <c r="J14" s="341">
        <v>1347611</v>
      </c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4">
        <f t="shared" si="3"/>
        <v>1617000</v>
      </c>
      <c r="AN14" s="519">
        <f t="shared" si="3"/>
        <v>11769022</v>
      </c>
      <c r="AO14" s="98"/>
      <c r="AP14" s="89"/>
      <c r="AQ14" s="91"/>
      <c r="AR14" s="91"/>
      <c r="AS14" s="93"/>
      <c r="AT14" s="92"/>
      <c r="AU14" s="92"/>
      <c r="AV14" s="93"/>
      <c r="AW14" s="92"/>
      <c r="AX14" s="96"/>
      <c r="AY14" s="93"/>
      <c r="AZ14" s="92"/>
      <c r="BA14" s="92"/>
      <c r="BB14" s="93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1:54" s="180" customFormat="1" ht="19.5" customHeight="1">
      <c r="A15" s="172" t="s">
        <v>370</v>
      </c>
      <c r="B15" s="332" t="s">
        <v>371</v>
      </c>
      <c r="C15" s="332" t="s">
        <v>266</v>
      </c>
      <c r="D15" s="332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4">
        <f t="shared" si="3"/>
        <v>0</v>
      </c>
      <c r="AN15" s="349">
        <f t="shared" si="3"/>
        <v>0</v>
      </c>
      <c r="AO15" s="173"/>
      <c r="AP15" s="174"/>
      <c r="AQ15" s="175"/>
      <c r="AR15" s="175"/>
      <c r="AS15" s="176"/>
      <c r="AT15" s="177"/>
      <c r="AU15" s="177"/>
      <c r="AV15" s="176"/>
      <c r="AW15" s="177"/>
      <c r="AX15" s="178"/>
      <c r="AY15" s="176"/>
      <c r="AZ15" s="177"/>
      <c r="BA15" s="177"/>
      <c r="BB15" s="176"/>
    </row>
    <row r="16" spans="1:54" ht="19.5" customHeight="1">
      <c r="A16" s="168" t="s">
        <v>149</v>
      </c>
      <c r="B16" s="326" t="s">
        <v>405</v>
      </c>
      <c r="C16" s="326" t="s">
        <v>266</v>
      </c>
      <c r="D16" s="326"/>
      <c r="E16" s="341"/>
      <c r="F16" s="341"/>
      <c r="G16" s="341"/>
      <c r="H16" s="341"/>
      <c r="I16" s="341"/>
      <c r="J16" s="341">
        <v>6712328</v>
      </c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>
        <v>35000000</v>
      </c>
      <c r="X16" s="341">
        <v>28287672</v>
      </c>
      <c r="Y16" s="341">
        <v>2000000</v>
      </c>
      <c r="Z16" s="341">
        <v>2000000</v>
      </c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4">
        <f t="shared" si="3"/>
        <v>37000000</v>
      </c>
      <c r="AN16" s="519">
        <f t="shared" si="3"/>
        <v>37000000</v>
      </c>
      <c r="AO16" s="98"/>
      <c r="AP16" s="89"/>
      <c r="AQ16" s="91"/>
      <c r="AR16" s="91"/>
      <c r="AS16" s="93"/>
      <c r="AT16" s="92"/>
      <c r="AU16" s="92"/>
      <c r="AV16" s="93"/>
      <c r="AW16" s="92"/>
      <c r="AX16" s="94"/>
      <c r="AY16" s="93"/>
      <c r="AZ16" s="92"/>
      <c r="BA16" s="92"/>
      <c r="BB16" s="93"/>
    </row>
    <row r="17" spans="1:54" ht="19.5" customHeight="1">
      <c r="A17" s="168" t="s">
        <v>151</v>
      </c>
      <c r="B17" s="326" t="s">
        <v>74</v>
      </c>
      <c r="C17" s="326" t="s">
        <v>266</v>
      </c>
      <c r="D17" s="326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4">
        <f t="shared" si="3"/>
        <v>0</v>
      </c>
      <c r="AN17" s="519">
        <f t="shared" si="3"/>
        <v>0</v>
      </c>
      <c r="AO17" s="98"/>
      <c r="AP17" s="90"/>
      <c r="AQ17" s="91"/>
      <c r="AR17" s="91"/>
      <c r="AS17" s="93"/>
      <c r="AT17" s="91"/>
      <c r="AU17" s="91"/>
      <c r="AV17" s="93"/>
      <c r="AW17" s="92"/>
      <c r="AX17" s="92"/>
      <c r="AY17" s="93"/>
      <c r="AZ17" s="91"/>
      <c r="BA17" s="91"/>
      <c r="BB17" s="93"/>
    </row>
    <row r="18" spans="1:54" ht="19.5" customHeight="1">
      <c r="A18" s="317"/>
      <c r="B18" s="333" t="s">
        <v>152</v>
      </c>
      <c r="C18" s="333"/>
      <c r="D18" s="347">
        <f aca="true" t="shared" si="4" ref="D18:Q18">SUM(D14:D17)</f>
        <v>0</v>
      </c>
      <c r="E18" s="347">
        <f t="shared" si="4"/>
        <v>1425000</v>
      </c>
      <c r="F18" s="347">
        <f t="shared" si="4"/>
        <v>9182190</v>
      </c>
      <c r="G18" s="347">
        <f t="shared" si="4"/>
        <v>192000</v>
      </c>
      <c r="H18" s="347">
        <f t="shared" si="4"/>
        <v>1239221</v>
      </c>
      <c r="I18" s="347">
        <f t="shared" si="4"/>
        <v>0</v>
      </c>
      <c r="J18" s="347">
        <f t="shared" si="4"/>
        <v>8059939</v>
      </c>
      <c r="K18" s="347">
        <f t="shared" si="4"/>
        <v>0</v>
      </c>
      <c r="L18" s="347">
        <f t="shared" si="4"/>
        <v>0</v>
      </c>
      <c r="M18" s="347">
        <f t="shared" si="4"/>
        <v>0</v>
      </c>
      <c r="N18" s="347">
        <f t="shared" si="4"/>
        <v>0</v>
      </c>
      <c r="O18" s="347">
        <f t="shared" si="4"/>
        <v>0</v>
      </c>
      <c r="P18" s="347">
        <f t="shared" si="4"/>
        <v>0</v>
      </c>
      <c r="Q18" s="347">
        <f t="shared" si="4"/>
        <v>0</v>
      </c>
      <c r="R18" s="347"/>
      <c r="S18" s="347">
        <f>SUM(S14:S17)</f>
        <v>0</v>
      </c>
      <c r="T18" s="347"/>
      <c r="U18" s="347">
        <f aca="true" t="shared" si="5" ref="U18:AA18">SUM(U14:U17)</f>
        <v>0</v>
      </c>
      <c r="V18" s="347">
        <f t="shared" si="5"/>
        <v>0</v>
      </c>
      <c r="W18" s="347">
        <f t="shared" si="5"/>
        <v>35000000</v>
      </c>
      <c r="X18" s="347">
        <f t="shared" si="5"/>
        <v>28287672</v>
      </c>
      <c r="Y18" s="347">
        <f t="shared" si="5"/>
        <v>2000000</v>
      </c>
      <c r="Z18" s="347">
        <f t="shared" si="5"/>
        <v>2000000</v>
      </c>
      <c r="AA18" s="347">
        <f t="shared" si="5"/>
        <v>0</v>
      </c>
      <c r="AB18" s="347"/>
      <c r="AC18" s="347">
        <f>SUM(AC14:AC17)</f>
        <v>0</v>
      </c>
      <c r="AD18" s="347"/>
      <c r="AE18" s="347">
        <f>SUM(AE14:AE17)</f>
        <v>0</v>
      </c>
      <c r="AF18" s="347"/>
      <c r="AG18" s="347">
        <f>SUM(AG14:AG17)</f>
        <v>0</v>
      </c>
      <c r="AH18" s="347"/>
      <c r="AI18" s="347"/>
      <c r="AJ18" s="347">
        <f>SUM(AJ14:AJ17)</f>
        <v>0</v>
      </c>
      <c r="AK18" s="347">
        <f>SUM(AK14:AK17)</f>
        <v>0</v>
      </c>
      <c r="AL18" s="347"/>
      <c r="AM18" s="347">
        <f>SUM(AM13:AM17)</f>
        <v>38617000</v>
      </c>
      <c r="AN18" s="520">
        <f>SUM(AN13:AN17)</f>
        <v>48769022</v>
      </c>
      <c r="AO18" s="98"/>
      <c r="AP18" s="90"/>
      <c r="AQ18" s="91"/>
      <c r="AR18" s="91"/>
      <c r="AS18" s="93"/>
      <c r="AT18" s="91"/>
      <c r="AU18" s="91"/>
      <c r="AV18" s="93"/>
      <c r="AW18" s="92"/>
      <c r="AX18" s="92"/>
      <c r="AY18" s="93"/>
      <c r="AZ18" s="91"/>
      <c r="BA18" s="91"/>
      <c r="BB18" s="93"/>
    </row>
    <row r="19" spans="1:54" ht="19.5" customHeight="1">
      <c r="A19" s="170" t="s">
        <v>153</v>
      </c>
      <c r="B19" s="136" t="s">
        <v>154</v>
      </c>
      <c r="C19" s="136"/>
      <c r="D19" s="136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4">
        <f aca="true" t="shared" si="6" ref="AM19:AN21">SUM(E19,G19,I19,K19,M19,O19,Q19,S19,U19,W19,Y19,AA19,AC19,AE19,AG19,AK19)</f>
        <v>0</v>
      </c>
      <c r="AN19" s="519">
        <f t="shared" si="6"/>
        <v>0</v>
      </c>
      <c r="AO19" s="98"/>
      <c r="AP19" s="90"/>
      <c r="AQ19" s="91"/>
      <c r="AR19" s="91"/>
      <c r="AS19" s="93"/>
      <c r="AT19" s="91"/>
      <c r="AU19" s="91"/>
      <c r="AV19" s="93"/>
      <c r="AW19" s="92"/>
      <c r="AX19" s="92"/>
      <c r="AY19" s="93"/>
      <c r="AZ19" s="91"/>
      <c r="BA19" s="91"/>
      <c r="BB19" s="93"/>
    </row>
    <row r="20" spans="1:54" ht="19.5" customHeight="1">
      <c r="A20" s="168" t="s">
        <v>155</v>
      </c>
      <c r="B20" s="326" t="s">
        <v>156</v>
      </c>
      <c r="C20" s="326" t="s">
        <v>266</v>
      </c>
      <c r="D20" s="326"/>
      <c r="E20" s="348"/>
      <c r="F20" s="348"/>
      <c r="G20" s="348"/>
      <c r="H20" s="348"/>
      <c r="I20" s="343"/>
      <c r="J20" s="343"/>
      <c r="K20" s="341"/>
      <c r="L20" s="341"/>
      <c r="M20" s="341"/>
      <c r="N20" s="341"/>
      <c r="O20" s="344"/>
      <c r="P20" s="344"/>
      <c r="Q20" s="344"/>
      <c r="R20" s="344"/>
      <c r="S20" s="343"/>
      <c r="T20" s="343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>
        <f t="shared" si="6"/>
        <v>0</v>
      </c>
      <c r="AN20" s="340">
        <f t="shared" si="6"/>
        <v>0</v>
      </c>
      <c r="AO20" s="85"/>
      <c r="AP20" s="99"/>
      <c r="AQ20" s="95"/>
      <c r="AR20" s="95"/>
      <c r="AS20" s="93"/>
      <c r="AT20" s="95"/>
      <c r="AU20" s="95"/>
      <c r="AV20" s="93"/>
      <c r="AW20" s="96"/>
      <c r="AX20" s="96"/>
      <c r="AY20" s="97"/>
      <c r="AZ20" s="95"/>
      <c r="BA20" s="95"/>
      <c r="BB20" s="93"/>
    </row>
    <row r="21" spans="1:78" s="180" customFormat="1" ht="19.5" customHeight="1">
      <c r="A21" s="172" t="s">
        <v>157</v>
      </c>
      <c r="B21" s="332" t="s">
        <v>158</v>
      </c>
      <c r="C21" s="332" t="s">
        <v>266</v>
      </c>
      <c r="D21" s="332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50">
        <f t="shared" si="6"/>
        <v>0</v>
      </c>
      <c r="AN21" s="349">
        <f t="shared" si="6"/>
        <v>0</v>
      </c>
      <c r="AO21" s="173"/>
      <c r="AP21" s="174"/>
      <c r="AQ21" s="175"/>
      <c r="AR21" s="175"/>
      <c r="AS21" s="176"/>
      <c r="AT21" s="177"/>
      <c r="AU21" s="177"/>
      <c r="AV21" s="176"/>
      <c r="AW21" s="177"/>
      <c r="AX21" s="178"/>
      <c r="AY21" s="176"/>
      <c r="AZ21" s="177"/>
      <c r="BA21" s="177"/>
      <c r="BB21" s="176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</row>
    <row r="22" spans="1:78" s="180" customFormat="1" ht="19.5" customHeight="1">
      <c r="A22" s="317"/>
      <c r="B22" s="333" t="s">
        <v>159</v>
      </c>
      <c r="C22" s="333"/>
      <c r="D22" s="333"/>
      <c r="E22" s="351">
        <f aca="true" t="shared" si="7" ref="E22:Q22">SUM(E20:E21)</f>
        <v>0</v>
      </c>
      <c r="F22" s="351">
        <f t="shared" si="7"/>
        <v>0</v>
      </c>
      <c r="G22" s="351">
        <f t="shared" si="7"/>
        <v>0</v>
      </c>
      <c r="H22" s="351">
        <f t="shared" si="7"/>
        <v>0</v>
      </c>
      <c r="I22" s="351">
        <f t="shared" si="7"/>
        <v>0</v>
      </c>
      <c r="J22" s="351">
        <f t="shared" si="7"/>
        <v>0</v>
      </c>
      <c r="K22" s="351">
        <f t="shared" si="7"/>
        <v>0</v>
      </c>
      <c r="L22" s="351">
        <f t="shared" si="7"/>
        <v>0</v>
      </c>
      <c r="M22" s="351">
        <f t="shared" si="7"/>
        <v>0</v>
      </c>
      <c r="N22" s="351">
        <f t="shared" si="7"/>
        <v>0</v>
      </c>
      <c r="O22" s="351">
        <f t="shared" si="7"/>
        <v>0</v>
      </c>
      <c r="P22" s="351">
        <f t="shared" si="7"/>
        <v>0</v>
      </c>
      <c r="Q22" s="351">
        <f t="shared" si="7"/>
        <v>0</v>
      </c>
      <c r="R22" s="351"/>
      <c r="S22" s="351">
        <f>SUM(S20:S21)</f>
        <v>0</v>
      </c>
      <c r="T22" s="351"/>
      <c r="U22" s="351">
        <f aca="true" t="shared" si="8" ref="U22:AA22">SUM(U20:U21)</f>
        <v>0</v>
      </c>
      <c r="V22" s="351">
        <f t="shared" si="8"/>
        <v>0</v>
      </c>
      <c r="W22" s="351">
        <f t="shared" si="8"/>
        <v>0</v>
      </c>
      <c r="X22" s="351">
        <f t="shared" si="8"/>
        <v>0</v>
      </c>
      <c r="Y22" s="351">
        <f t="shared" si="8"/>
        <v>0</v>
      </c>
      <c r="Z22" s="351">
        <f t="shared" si="8"/>
        <v>0</v>
      </c>
      <c r="AA22" s="351">
        <f t="shared" si="8"/>
        <v>0</v>
      </c>
      <c r="AB22" s="351"/>
      <c r="AC22" s="351">
        <f>SUM(AC20:AC21)</f>
        <v>0</v>
      </c>
      <c r="AD22" s="351"/>
      <c r="AE22" s="351">
        <f>SUM(AE20:AE21)</f>
        <v>0</v>
      </c>
      <c r="AF22" s="351"/>
      <c r="AG22" s="351">
        <f>SUM(AG20:AG21)</f>
        <v>0</v>
      </c>
      <c r="AH22" s="351"/>
      <c r="AI22" s="351"/>
      <c r="AJ22" s="351">
        <f>SUM(AJ20:AJ21)</f>
        <v>0</v>
      </c>
      <c r="AK22" s="351">
        <f>SUM(AK20:AK21)</f>
        <v>0</v>
      </c>
      <c r="AL22" s="351"/>
      <c r="AM22" s="351">
        <f>SUM(AM19:AM21)</f>
        <v>0</v>
      </c>
      <c r="AN22" s="520">
        <f>SUM(AN19:AN21)</f>
        <v>0</v>
      </c>
      <c r="AO22" s="173"/>
      <c r="AP22" s="174"/>
      <c r="AQ22" s="175"/>
      <c r="AR22" s="175"/>
      <c r="AS22" s="176"/>
      <c r="AT22" s="177"/>
      <c r="AU22" s="177"/>
      <c r="AV22" s="176"/>
      <c r="AW22" s="177"/>
      <c r="AX22" s="178"/>
      <c r="AY22" s="176"/>
      <c r="AZ22" s="177"/>
      <c r="BA22" s="177"/>
      <c r="BB22" s="176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</row>
    <row r="23" spans="1:54" ht="19.5" customHeight="1">
      <c r="A23" s="170" t="s">
        <v>160</v>
      </c>
      <c r="B23" s="136" t="s">
        <v>161</v>
      </c>
      <c r="C23" s="136"/>
      <c r="D23" s="136"/>
      <c r="E23" s="348"/>
      <c r="F23" s="348"/>
      <c r="G23" s="348"/>
      <c r="H23" s="348"/>
      <c r="I23" s="343"/>
      <c r="J23" s="343"/>
      <c r="K23" s="341"/>
      <c r="L23" s="341"/>
      <c r="M23" s="341"/>
      <c r="N23" s="341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>
        <f aca="true" t="shared" si="9" ref="AM23:AN27">SUM(E23,G23,I23,K23,M23,O23,Q23,S23,U23,W23,Y23,AA23,AC23,AE23,AG23,AK23)</f>
        <v>0</v>
      </c>
      <c r="AN23" s="340">
        <f t="shared" si="9"/>
        <v>0</v>
      </c>
      <c r="AO23" s="85"/>
      <c r="AP23" s="99"/>
      <c r="AQ23" s="95"/>
      <c r="AR23" s="95"/>
      <c r="AS23" s="93"/>
      <c r="AT23" s="95"/>
      <c r="AU23" s="95"/>
      <c r="AV23" s="93"/>
      <c r="AW23" s="96"/>
      <c r="AX23" s="96"/>
      <c r="AY23" s="97"/>
      <c r="AZ23" s="95"/>
      <c r="BA23" s="95"/>
      <c r="BB23" s="93"/>
    </row>
    <row r="24" spans="1:78" s="180" customFormat="1" ht="19.5" customHeight="1">
      <c r="A24" s="172" t="s">
        <v>162</v>
      </c>
      <c r="B24" s="332" t="s">
        <v>163</v>
      </c>
      <c r="C24" s="332" t="s">
        <v>266</v>
      </c>
      <c r="D24" s="332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4">
        <f t="shared" si="9"/>
        <v>0</v>
      </c>
      <c r="AN24" s="349">
        <f t="shared" si="9"/>
        <v>0</v>
      </c>
      <c r="AO24" s="173"/>
      <c r="AP24" s="174"/>
      <c r="AQ24" s="175"/>
      <c r="AR24" s="175"/>
      <c r="AS24" s="176"/>
      <c r="AT24" s="177"/>
      <c r="AU24" s="177"/>
      <c r="AV24" s="176"/>
      <c r="AW24" s="177"/>
      <c r="AX24" s="178"/>
      <c r="AY24" s="176"/>
      <c r="AZ24" s="177"/>
      <c r="BA24" s="177"/>
      <c r="BB24" s="176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</row>
    <row r="25" spans="1:54" ht="19.5" customHeight="1">
      <c r="A25" s="168" t="s">
        <v>164</v>
      </c>
      <c r="B25" s="326" t="s">
        <v>70</v>
      </c>
      <c r="C25" s="326" t="s">
        <v>266</v>
      </c>
      <c r="D25" s="326"/>
      <c r="E25" s="341"/>
      <c r="F25" s="341"/>
      <c r="G25" s="341"/>
      <c r="H25" s="341"/>
      <c r="I25" s="341">
        <v>3660000</v>
      </c>
      <c r="J25" s="341">
        <v>3660000</v>
      </c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4">
        <f t="shared" si="9"/>
        <v>3660000</v>
      </c>
      <c r="AN25" s="519">
        <f t="shared" si="9"/>
        <v>3660000</v>
      </c>
      <c r="AO25" s="98"/>
      <c r="AP25" s="90"/>
      <c r="AQ25" s="91"/>
      <c r="AR25" s="91"/>
      <c r="AS25" s="93"/>
      <c r="AT25" s="92"/>
      <c r="AU25" s="92"/>
      <c r="AV25" s="93"/>
      <c r="AW25" s="92"/>
      <c r="AX25" s="92"/>
      <c r="AY25" s="93"/>
      <c r="AZ25" s="92"/>
      <c r="BA25" s="92"/>
      <c r="BB25" s="93"/>
    </row>
    <row r="26" spans="1:78" ht="19.5" customHeight="1">
      <c r="A26" s="168" t="s">
        <v>165</v>
      </c>
      <c r="B26" s="326" t="s">
        <v>71</v>
      </c>
      <c r="C26" s="326" t="s">
        <v>266</v>
      </c>
      <c r="D26" s="326"/>
      <c r="E26" s="341"/>
      <c r="F26" s="341"/>
      <c r="G26" s="341"/>
      <c r="H26" s="341"/>
      <c r="I26" s="341">
        <v>2331000</v>
      </c>
      <c r="J26" s="341">
        <v>2331000</v>
      </c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4">
        <f t="shared" si="9"/>
        <v>2331000</v>
      </c>
      <c r="AN26" s="519">
        <f t="shared" si="9"/>
        <v>2331000</v>
      </c>
      <c r="AO26" s="98"/>
      <c r="AP26" s="89"/>
      <c r="AQ26" s="91"/>
      <c r="AR26" s="91"/>
      <c r="AS26" s="93"/>
      <c r="AT26" s="92"/>
      <c r="AU26" s="92"/>
      <c r="AV26" s="93"/>
      <c r="AW26" s="92"/>
      <c r="AX26" s="96"/>
      <c r="AY26" s="93"/>
      <c r="AZ26" s="92"/>
      <c r="BA26" s="92"/>
      <c r="BB26" s="93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54" ht="19.5" customHeight="1">
      <c r="A27" s="168" t="s">
        <v>166</v>
      </c>
      <c r="B27" s="326" t="s">
        <v>167</v>
      </c>
      <c r="C27" s="326" t="s">
        <v>266</v>
      </c>
      <c r="D27" s="326"/>
      <c r="E27" s="341"/>
      <c r="F27" s="341"/>
      <c r="G27" s="341"/>
      <c r="H27" s="341"/>
      <c r="I27" s="341">
        <v>4000423</v>
      </c>
      <c r="J27" s="341">
        <v>4447344</v>
      </c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4">
        <f t="shared" si="9"/>
        <v>4000423</v>
      </c>
      <c r="AN27" s="519">
        <f t="shared" si="9"/>
        <v>4447344</v>
      </c>
      <c r="AO27" s="98"/>
      <c r="AP27" s="89"/>
      <c r="AQ27" s="91"/>
      <c r="AR27" s="91"/>
      <c r="AS27" s="93"/>
      <c r="AT27" s="92"/>
      <c r="AU27" s="92"/>
      <c r="AV27" s="93"/>
      <c r="AW27" s="92"/>
      <c r="AX27" s="94"/>
      <c r="AY27" s="93"/>
      <c r="AZ27" s="92"/>
      <c r="BA27" s="92"/>
      <c r="BB27" s="93"/>
    </row>
    <row r="28" spans="1:54" ht="19.5" customHeight="1">
      <c r="A28" s="317"/>
      <c r="B28" s="333" t="s">
        <v>168</v>
      </c>
      <c r="C28" s="333"/>
      <c r="D28" s="333"/>
      <c r="E28" s="351">
        <f aca="true" t="shared" si="10" ref="E28:Q28">SUM(E24:E27)</f>
        <v>0</v>
      </c>
      <c r="F28" s="351">
        <f t="shared" si="10"/>
        <v>0</v>
      </c>
      <c r="G28" s="351">
        <f t="shared" si="10"/>
        <v>0</v>
      </c>
      <c r="H28" s="351">
        <f t="shared" si="10"/>
        <v>0</v>
      </c>
      <c r="I28" s="351">
        <f t="shared" si="10"/>
        <v>9991423</v>
      </c>
      <c r="J28" s="351">
        <f t="shared" si="10"/>
        <v>10438344</v>
      </c>
      <c r="K28" s="351">
        <f t="shared" si="10"/>
        <v>0</v>
      </c>
      <c r="L28" s="351">
        <f t="shared" si="10"/>
        <v>0</v>
      </c>
      <c r="M28" s="351">
        <f t="shared" si="10"/>
        <v>0</v>
      </c>
      <c r="N28" s="351">
        <f t="shared" si="10"/>
        <v>0</v>
      </c>
      <c r="O28" s="351">
        <f t="shared" si="10"/>
        <v>0</v>
      </c>
      <c r="P28" s="351">
        <f t="shared" si="10"/>
        <v>0</v>
      </c>
      <c r="Q28" s="351">
        <f t="shared" si="10"/>
        <v>0</v>
      </c>
      <c r="R28" s="351"/>
      <c r="S28" s="351">
        <f>SUM(S24:S27)</f>
        <v>0</v>
      </c>
      <c r="T28" s="351"/>
      <c r="U28" s="351">
        <f aca="true" t="shared" si="11" ref="U28:AA28">SUM(U24:U27)</f>
        <v>0</v>
      </c>
      <c r="V28" s="351">
        <f t="shared" si="11"/>
        <v>0</v>
      </c>
      <c r="W28" s="351">
        <f t="shared" si="11"/>
        <v>0</v>
      </c>
      <c r="X28" s="351">
        <f t="shared" si="11"/>
        <v>0</v>
      </c>
      <c r="Y28" s="351">
        <f t="shared" si="11"/>
        <v>0</v>
      </c>
      <c r="Z28" s="351">
        <f t="shared" si="11"/>
        <v>0</v>
      </c>
      <c r="AA28" s="351">
        <f t="shared" si="11"/>
        <v>0</v>
      </c>
      <c r="AB28" s="351"/>
      <c r="AC28" s="351">
        <f>SUM(AC24:AC27)</f>
        <v>0</v>
      </c>
      <c r="AD28" s="351"/>
      <c r="AE28" s="351">
        <f>SUM(AE24:AE27)</f>
        <v>0</v>
      </c>
      <c r="AF28" s="351"/>
      <c r="AG28" s="351">
        <f>SUM(AG24:AG27)</f>
        <v>0</v>
      </c>
      <c r="AH28" s="351"/>
      <c r="AI28" s="351"/>
      <c r="AJ28" s="351">
        <f>SUM(AJ24:AJ27)</f>
        <v>0</v>
      </c>
      <c r="AK28" s="351">
        <f>SUM(AK24:AK27)</f>
        <v>0</v>
      </c>
      <c r="AL28" s="351"/>
      <c r="AM28" s="351">
        <f>SUM(AM23:AM27)</f>
        <v>9991423</v>
      </c>
      <c r="AN28" s="520">
        <f>SUM(AN23:AN27)</f>
        <v>10438344</v>
      </c>
      <c r="AO28" s="98"/>
      <c r="AP28" s="89"/>
      <c r="AQ28" s="91"/>
      <c r="AR28" s="91"/>
      <c r="AS28" s="93"/>
      <c r="AT28" s="92"/>
      <c r="AU28" s="92"/>
      <c r="AV28" s="93"/>
      <c r="AW28" s="92"/>
      <c r="AX28" s="94"/>
      <c r="AY28" s="93"/>
      <c r="AZ28" s="92"/>
      <c r="BA28" s="92"/>
      <c r="BB28" s="93"/>
    </row>
    <row r="29" spans="1:54" ht="19.5" customHeight="1">
      <c r="A29" s="170" t="s">
        <v>169</v>
      </c>
      <c r="B29" s="136" t="s">
        <v>170</v>
      </c>
      <c r="C29" s="136"/>
      <c r="D29" s="136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4">
        <f aca="true" t="shared" si="12" ref="AM29:AN31">SUM(E29,G29,I29,K29,M29,O29,Q29,S29,U29,W29,Y29,AA29,AC29,AE29,AG29,AK29)</f>
        <v>0</v>
      </c>
      <c r="AN29" s="519">
        <f t="shared" si="12"/>
        <v>0</v>
      </c>
      <c r="AO29" s="98"/>
      <c r="AP29" s="89"/>
      <c r="AQ29" s="91"/>
      <c r="AR29" s="91"/>
      <c r="AS29" s="93"/>
      <c r="AT29" s="92"/>
      <c r="AU29" s="92"/>
      <c r="AV29" s="93"/>
      <c r="AW29" s="92"/>
      <c r="AX29" s="94"/>
      <c r="AY29" s="93"/>
      <c r="AZ29" s="92"/>
      <c r="BA29" s="92"/>
      <c r="BB29" s="93"/>
    </row>
    <row r="30" spans="1:54" ht="19.5" customHeight="1">
      <c r="A30" s="167" t="s">
        <v>171</v>
      </c>
      <c r="B30" s="327" t="s">
        <v>72</v>
      </c>
      <c r="C30" s="325" t="s">
        <v>266</v>
      </c>
      <c r="D30" s="325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4">
        <f t="shared" si="12"/>
        <v>0</v>
      </c>
      <c r="AN30" s="519">
        <f t="shared" si="12"/>
        <v>0</v>
      </c>
      <c r="AO30" s="98"/>
      <c r="AP30" s="89"/>
      <c r="AQ30" s="92"/>
      <c r="AR30" s="92"/>
      <c r="AS30" s="93"/>
      <c r="AT30" s="92"/>
      <c r="AU30" s="92"/>
      <c r="AV30" s="93"/>
      <c r="AW30" s="92"/>
      <c r="AX30" s="94"/>
      <c r="AY30" s="93"/>
      <c r="AZ30" s="92"/>
      <c r="BA30" s="92"/>
      <c r="BB30" s="93"/>
    </row>
    <row r="31" spans="1:54" ht="19.5" customHeight="1">
      <c r="A31" s="167" t="s">
        <v>372</v>
      </c>
      <c r="B31" s="327" t="s">
        <v>373</v>
      </c>
      <c r="C31" s="325" t="s">
        <v>266</v>
      </c>
      <c r="D31" s="325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4">
        <f t="shared" si="12"/>
        <v>0</v>
      </c>
      <c r="AN31" s="519">
        <f t="shared" si="12"/>
        <v>0</v>
      </c>
      <c r="AO31" s="98"/>
      <c r="AP31" s="89"/>
      <c r="AQ31" s="92"/>
      <c r="AR31" s="92"/>
      <c r="AS31" s="93"/>
      <c r="AT31" s="92"/>
      <c r="AU31" s="92"/>
      <c r="AV31" s="93"/>
      <c r="AW31" s="92"/>
      <c r="AX31" s="94"/>
      <c r="AY31" s="93"/>
      <c r="AZ31" s="92"/>
      <c r="BA31" s="92"/>
      <c r="BB31" s="93"/>
    </row>
    <row r="32" spans="1:54" ht="19.5" customHeight="1">
      <c r="A32" s="317"/>
      <c r="B32" s="333" t="s">
        <v>172</v>
      </c>
      <c r="C32" s="333"/>
      <c r="D32" s="351">
        <f aca="true" t="shared" si="13" ref="D32:Q32">SUM(D30:D31)</f>
        <v>0</v>
      </c>
      <c r="E32" s="351">
        <f t="shared" si="13"/>
        <v>0</v>
      </c>
      <c r="F32" s="351">
        <f t="shared" si="13"/>
        <v>0</v>
      </c>
      <c r="G32" s="351">
        <f t="shared" si="13"/>
        <v>0</v>
      </c>
      <c r="H32" s="351">
        <f t="shared" si="13"/>
        <v>0</v>
      </c>
      <c r="I32" s="351">
        <f t="shared" si="13"/>
        <v>0</v>
      </c>
      <c r="J32" s="351">
        <f t="shared" si="13"/>
        <v>0</v>
      </c>
      <c r="K32" s="351">
        <f t="shared" si="13"/>
        <v>0</v>
      </c>
      <c r="L32" s="351">
        <f t="shared" si="13"/>
        <v>0</v>
      </c>
      <c r="M32" s="351">
        <f t="shared" si="13"/>
        <v>0</v>
      </c>
      <c r="N32" s="351">
        <f t="shared" si="13"/>
        <v>0</v>
      </c>
      <c r="O32" s="351">
        <f t="shared" si="13"/>
        <v>0</v>
      </c>
      <c r="P32" s="351">
        <f t="shared" si="13"/>
        <v>0</v>
      </c>
      <c r="Q32" s="351">
        <f t="shared" si="13"/>
        <v>0</v>
      </c>
      <c r="R32" s="351"/>
      <c r="S32" s="351">
        <f>SUM(S30:S31)</f>
        <v>0</v>
      </c>
      <c r="T32" s="351"/>
      <c r="U32" s="351">
        <f aca="true" t="shared" si="14" ref="U32:AA32">SUM(U30:U31)</f>
        <v>0</v>
      </c>
      <c r="V32" s="351">
        <f t="shared" si="14"/>
        <v>0</v>
      </c>
      <c r="W32" s="351">
        <f t="shared" si="14"/>
        <v>0</v>
      </c>
      <c r="X32" s="351">
        <f t="shared" si="14"/>
        <v>0</v>
      </c>
      <c r="Y32" s="351">
        <f t="shared" si="14"/>
        <v>0</v>
      </c>
      <c r="Z32" s="351">
        <f t="shared" si="14"/>
        <v>0</v>
      </c>
      <c r="AA32" s="351">
        <f t="shared" si="14"/>
        <v>0</v>
      </c>
      <c r="AB32" s="351"/>
      <c r="AC32" s="351">
        <f>SUM(AC30:AC31)</f>
        <v>0</v>
      </c>
      <c r="AD32" s="351"/>
      <c r="AE32" s="351">
        <f>SUM(AE30:AE31)</f>
        <v>0</v>
      </c>
      <c r="AF32" s="351"/>
      <c r="AG32" s="351">
        <f>SUM(AG30:AG31)</f>
        <v>0</v>
      </c>
      <c r="AH32" s="351"/>
      <c r="AI32" s="351"/>
      <c r="AJ32" s="351">
        <f>SUM(AJ30:AJ31)</f>
        <v>0</v>
      </c>
      <c r="AK32" s="351">
        <f>SUM(AK30:AK31)</f>
        <v>0</v>
      </c>
      <c r="AL32" s="351"/>
      <c r="AM32" s="351">
        <f>SUM(AM30:AM31)</f>
        <v>0</v>
      </c>
      <c r="AN32" s="520">
        <f>SUM(AN30:AN31)</f>
        <v>0</v>
      </c>
      <c r="AO32" s="89"/>
      <c r="AP32" s="89"/>
      <c r="AQ32" s="92"/>
      <c r="AR32" s="92"/>
      <c r="AS32" s="93"/>
      <c r="AT32" s="92"/>
      <c r="AU32" s="92"/>
      <c r="AV32" s="93"/>
      <c r="AW32" s="92"/>
      <c r="AX32" s="94"/>
      <c r="AY32" s="93"/>
      <c r="AZ32" s="92"/>
      <c r="BA32" s="92"/>
      <c r="BB32" s="93"/>
    </row>
    <row r="33" spans="1:54" ht="19.5" customHeight="1">
      <c r="A33" s="170" t="s">
        <v>173</v>
      </c>
      <c r="B33" s="136" t="s">
        <v>174</v>
      </c>
      <c r="C33" s="136"/>
      <c r="D33" s="136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4">
        <f>SUM(E33,G33,I33,K33,M33,O33,Q33,S33,U33,W33,Y33,AA33,AC33,AE33,AG33,AK33)</f>
        <v>0</v>
      </c>
      <c r="AN33" s="519">
        <f>SUM(F33,H33,J33,L33,N33,P33,R33,T33,V33,X33,Z33,AB33,AD33,AF33,AH33,AL33)</f>
        <v>0</v>
      </c>
      <c r="AO33" s="89"/>
      <c r="AP33" s="89"/>
      <c r="AQ33" s="92"/>
      <c r="AR33" s="92"/>
      <c r="AS33" s="93"/>
      <c r="AT33" s="92"/>
      <c r="AU33" s="92"/>
      <c r="AV33" s="93"/>
      <c r="AW33" s="92"/>
      <c r="AX33" s="94"/>
      <c r="AY33" s="93"/>
      <c r="AZ33" s="92"/>
      <c r="BA33" s="92"/>
      <c r="BB33" s="93"/>
    </row>
    <row r="34" spans="1:54" ht="19.5" customHeight="1">
      <c r="A34" s="167" t="s">
        <v>179</v>
      </c>
      <c r="B34" s="327" t="s">
        <v>180</v>
      </c>
      <c r="C34" s="326" t="s">
        <v>266</v>
      </c>
      <c r="D34" s="326"/>
      <c r="E34" s="341">
        <v>2040000</v>
      </c>
      <c r="F34" s="341">
        <v>2040000</v>
      </c>
      <c r="G34" s="341">
        <v>558000</v>
      </c>
      <c r="H34" s="341">
        <v>558000</v>
      </c>
      <c r="I34" s="341">
        <v>1976000</v>
      </c>
      <c r="J34" s="341">
        <v>1976000</v>
      </c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4">
        <f>SUM(E34,G34,I34,K34,M34,O34,Q34,S34,U34,W34,Y34,AA34,AC34,AE34,AG34,AK34)</f>
        <v>4574000</v>
      </c>
      <c r="AN34" s="519">
        <f>SUM(F34,H34,J34,L34,N34,P34,R34,T34,V34,X34,Z34,AB34,AD34,AF34,AH34,AL34)</f>
        <v>4574000</v>
      </c>
      <c r="AO34" s="98"/>
      <c r="AP34" s="89"/>
      <c r="AQ34" s="91"/>
      <c r="AR34" s="91"/>
      <c r="AS34" s="93"/>
      <c r="AT34" s="92"/>
      <c r="AU34" s="92"/>
      <c r="AV34" s="93"/>
      <c r="AW34" s="92"/>
      <c r="AX34" s="94"/>
      <c r="AY34" s="93"/>
      <c r="AZ34" s="92"/>
      <c r="BA34" s="92"/>
      <c r="BB34" s="93"/>
    </row>
    <row r="35" spans="1:54" s="181" customFormat="1" ht="19.5" customHeight="1">
      <c r="A35" s="317"/>
      <c r="B35" s="329" t="s">
        <v>175</v>
      </c>
      <c r="C35" s="329"/>
      <c r="D35" s="329"/>
      <c r="E35" s="347">
        <f aca="true" t="shared" si="15" ref="E35:Q35">SUM(E34:E34)</f>
        <v>2040000</v>
      </c>
      <c r="F35" s="347">
        <f t="shared" si="15"/>
        <v>2040000</v>
      </c>
      <c r="G35" s="347">
        <f t="shared" si="15"/>
        <v>558000</v>
      </c>
      <c r="H35" s="347">
        <f t="shared" si="15"/>
        <v>558000</v>
      </c>
      <c r="I35" s="347">
        <f t="shared" si="15"/>
        <v>1976000</v>
      </c>
      <c r="J35" s="347">
        <f t="shared" si="15"/>
        <v>1976000</v>
      </c>
      <c r="K35" s="347">
        <f t="shared" si="15"/>
        <v>0</v>
      </c>
      <c r="L35" s="347">
        <f t="shared" si="15"/>
        <v>0</v>
      </c>
      <c r="M35" s="347">
        <f t="shared" si="15"/>
        <v>0</v>
      </c>
      <c r="N35" s="347">
        <f t="shared" si="15"/>
        <v>0</v>
      </c>
      <c r="O35" s="347">
        <f t="shared" si="15"/>
        <v>0</v>
      </c>
      <c r="P35" s="347">
        <f t="shared" si="15"/>
        <v>0</v>
      </c>
      <c r="Q35" s="347">
        <f t="shared" si="15"/>
        <v>0</v>
      </c>
      <c r="R35" s="347"/>
      <c r="S35" s="347">
        <f>SUM(S34:S34)</f>
        <v>0</v>
      </c>
      <c r="T35" s="347"/>
      <c r="U35" s="347">
        <f aca="true" t="shared" si="16" ref="U35:AA35">SUM(U34:U34)</f>
        <v>0</v>
      </c>
      <c r="V35" s="347">
        <f t="shared" si="16"/>
        <v>0</v>
      </c>
      <c r="W35" s="347">
        <f t="shared" si="16"/>
        <v>0</v>
      </c>
      <c r="X35" s="347">
        <f t="shared" si="16"/>
        <v>0</v>
      </c>
      <c r="Y35" s="347">
        <f t="shared" si="16"/>
        <v>0</v>
      </c>
      <c r="Z35" s="347">
        <f t="shared" si="16"/>
        <v>0</v>
      </c>
      <c r="AA35" s="347">
        <f t="shared" si="16"/>
        <v>0</v>
      </c>
      <c r="AB35" s="347"/>
      <c r="AC35" s="347">
        <f>SUM(AC34:AC34)</f>
        <v>0</v>
      </c>
      <c r="AD35" s="347"/>
      <c r="AE35" s="347">
        <f>SUM(AE34:AE34)</f>
        <v>0</v>
      </c>
      <c r="AF35" s="347"/>
      <c r="AG35" s="347">
        <f>SUM(AG34:AG34)</f>
        <v>0</v>
      </c>
      <c r="AH35" s="347"/>
      <c r="AI35" s="347"/>
      <c r="AJ35" s="347">
        <f>SUM(AJ34:AJ34)</f>
        <v>0</v>
      </c>
      <c r="AK35" s="347">
        <f>SUM(AK34:AK34)</f>
        <v>0</v>
      </c>
      <c r="AL35" s="347"/>
      <c r="AM35" s="347">
        <f>SUM(AM33:AM34)</f>
        <v>4574000</v>
      </c>
      <c r="AN35" s="520">
        <f>SUM(AN33:AN34)</f>
        <v>4574000</v>
      </c>
      <c r="AO35" s="98"/>
      <c r="AP35" s="85"/>
      <c r="AQ35" s="95"/>
      <c r="AR35" s="95"/>
      <c r="AS35" s="93"/>
      <c r="AT35" s="95"/>
      <c r="AU35" s="95"/>
      <c r="AV35" s="93"/>
      <c r="AW35" s="96"/>
      <c r="AX35" s="96"/>
      <c r="AY35" s="93"/>
      <c r="AZ35" s="102"/>
      <c r="BA35" s="102"/>
      <c r="BB35" s="93"/>
    </row>
    <row r="36" spans="1:54" ht="19.5" customHeight="1">
      <c r="A36" s="170" t="s">
        <v>16</v>
      </c>
      <c r="B36" s="136" t="s">
        <v>176</v>
      </c>
      <c r="C36" s="136"/>
      <c r="D36" s="136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4">
        <f aca="true" t="shared" si="17" ref="AM36:AM44">SUM(E36,G36,I36,K36,M36,O36,Q36,S36,U36,W36,Y36,AA36,AC36,AE36,AG36,AK36)</f>
        <v>0</v>
      </c>
      <c r="AN36" s="519">
        <f aca="true" t="shared" si="18" ref="AN36:AN44">SUM(F36,H36,J36,L36,N36,P36,R36,T36,V36,X36,Z36,AB36,AD36,AF36,AH36,AL36)</f>
        <v>0</v>
      </c>
      <c r="AO36" s="98"/>
      <c r="AP36" s="89"/>
      <c r="AQ36" s="91"/>
      <c r="AR36" s="91"/>
      <c r="AS36" s="93"/>
      <c r="AT36" s="92"/>
      <c r="AU36" s="92"/>
      <c r="AV36" s="93"/>
      <c r="AW36" s="92"/>
      <c r="AX36" s="94"/>
      <c r="AY36" s="93"/>
      <c r="AZ36" s="92"/>
      <c r="BA36" s="92"/>
      <c r="BB36" s="93"/>
    </row>
    <row r="37" spans="1:54" ht="19.5" customHeight="1">
      <c r="A37" s="168" t="s">
        <v>242</v>
      </c>
      <c r="B37" s="134" t="s">
        <v>406</v>
      </c>
      <c r="C37" s="134" t="s">
        <v>266</v>
      </c>
      <c r="D37" s="134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4">
        <f t="shared" si="17"/>
        <v>0</v>
      </c>
      <c r="AN37" s="519">
        <f t="shared" si="18"/>
        <v>0</v>
      </c>
      <c r="AO37" s="98"/>
      <c r="AP37" s="89"/>
      <c r="AQ37" s="91"/>
      <c r="AR37" s="91"/>
      <c r="AS37" s="93"/>
      <c r="AT37" s="92"/>
      <c r="AU37" s="92"/>
      <c r="AV37" s="93"/>
      <c r="AW37" s="92"/>
      <c r="AX37" s="94"/>
      <c r="AY37" s="93"/>
      <c r="AZ37" s="92"/>
      <c r="BA37" s="92"/>
      <c r="BB37" s="93"/>
    </row>
    <row r="38" spans="1:54" ht="19.5" customHeight="1">
      <c r="A38" s="168" t="s">
        <v>409</v>
      </c>
      <c r="B38" s="325" t="s">
        <v>379</v>
      </c>
      <c r="C38" s="134" t="s">
        <v>266</v>
      </c>
      <c r="D38" s="134"/>
      <c r="E38" s="341"/>
      <c r="F38" s="341"/>
      <c r="G38" s="341"/>
      <c r="H38" s="341"/>
      <c r="I38" s="341"/>
      <c r="J38" s="341"/>
      <c r="K38" s="341">
        <v>580000</v>
      </c>
      <c r="L38" s="341">
        <v>580000</v>
      </c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4">
        <f t="shared" si="17"/>
        <v>580000</v>
      </c>
      <c r="AN38" s="519">
        <f t="shared" si="18"/>
        <v>580000</v>
      </c>
      <c r="AO38" s="98"/>
      <c r="AP38" s="89"/>
      <c r="AQ38" s="91"/>
      <c r="AR38" s="91"/>
      <c r="AS38" s="93"/>
      <c r="AT38" s="92"/>
      <c r="AU38" s="92"/>
      <c r="AV38" s="93"/>
      <c r="AW38" s="92"/>
      <c r="AX38" s="94"/>
      <c r="AY38" s="93"/>
      <c r="AZ38" s="92"/>
      <c r="BA38" s="92"/>
      <c r="BB38" s="93"/>
    </row>
    <row r="39" spans="1:54" ht="19.5" customHeight="1">
      <c r="A39" s="168" t="s">
        <v>243</v>
      </c>
      <c r="B39" s="134" t="s">
        <v>407</v>
      </c>
      <c r="C39" s="134" t="s">
        <v>266</v>
      </c>
      <c r="D39" s="134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4">
        <f t="shared" si="17"/>
        <v>0</v>
      </c>
      <c r="AN39" s="519">
        <f t="shared" si="18"/>
        <v>0</v>
      </c>
      <c r="AO39" s="98"/>
      <c r="AP39" s="89"/>
      <c r="AQ39" s="91"/>
      <c r="AR39" s="91"/>
      <c r="AS39" s="93"/>
      <c r="AT39" s="92"/>
      <c r="AU39" s="92"/>
      <c r="AV39" s="93"/>
      <c r="AW39" s="92"/>
      <c r="AX39" s="94"/>
      <c r="AY39" s="93"/>
      <c r="AZ39" s="92"/>
      <c r="BA39" s="92"/>
      <c r="BB39" s="93"/>
    </row>
    <row r="40" spans="1:54" ht="19.5" customHeight="1">
      <c r="A40" s="168" t="s">
        <v>244</v>
      </c>
      <c r="B40" s="134" t="s">
        <v>245</v>
      </c>
      <c r="C40" s="134" t="s">
        <v>266</v>
      </c>
      <c r="D40" s="134"/>
      <c r="E40" s="341"/>
      <c r="F40" s="341"/>
      <c r="G40" s="341"/>
      <c r="H40" s="341"/>
      <c r="I40" s="341"/>
      <c r="J40" s="341"/>
      <c r="K40" s="341">
        <v>603000</v>
      </c>
      <c r="L40" s="341">
        <v>603000</v>
      </c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4">
        <f t="shared" si="17"/>
        <v>603000</v>
      </c>
      <c r="AN40" s="519">
        <f t="shared" si="18"/>
        <v>603000</v>
      </c>
      <c r="AO40" s="98"/>
      <c r="AP40" s="89"/>
      <c r="AQ40" s="91"/>
      <c r="AR40" s="91"/>
      <c r="AS40" s="93"/>
      <c r="AT40" s="92"/>
      <c r="AU40" s="92"/>
      <c r="AV40" s="93"/>
      <c r="AW40" s="92"/>
      <c r="AX40" s="94"/>
      <c r="AY40" s="93"/>
      <c r="AZ40" s="92"/>
      <c r="BA40" s="92"/>
      <c r="BB40" s="93"/>
    </row>
    <row r="41" spans="1:54" ht="19.5" customHeight="1">
      <c r="A41" s="168" t="s">
        <v>246</v>
      </c>
      <c r="B41" s="134" t="s">
        <v>408</v>
      </c>
      <c r="C41" s="134" t="s">
        <v>266</v>
      </c>
      <c r="D41" s="134"/>
      <c r="E41" s="341"/>
      <c r="F41" s="341"/>
      <c r="G41" s="341"/>
      <c r="H41" s="341"/>
      <c r="I41" s="341"/>
      <c r="J41" s="341"/>
      <c r="K41" s="341">
        <v>1401000</v>
      </c>
      <c r="L41" s="341">
        <v>0</v>
      </c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4">
        <f t="shared" si="17"/>
        <v>1401000</v>
      </c>
      <c r="AN41" s="519">
        <f t="shared" si="18"/>
        <v>0</v>
      </c>
      <c r="AO41" s="98"/>
      <c r="AP41" s="89"/>
      <c r="AQ41" s="91"/>
      <c r="AR41" s="91"/>
      <c r="AS41" s="93"/>
      <c r="AT41" s="92"/>
      <c r="AU41" s="92"/>
      <c r="AV41" s="93"/>
      <c r="AW41" s="92"/>
      <c r="AX41" s="94"/>
      <c r="AY41" s="93"/>
      <c r="AZ41" s="92"/>
      <c r="BA41" s="92"/>
      <c r="BB41" s="93"/>
    </row>
    <row r="42" spans="1:54" ht="19.5" customHeight="1">
      <c r="A42" s="104">
        <v>107051</v>
      </c>
      <c r="B42" s="326" t="s">
        <v>73</v>
      </c>
      <c r="C42" s="326" t="s">
        <v>266</v>
      </c>
      <c r="D42" s="326"/>
      <c r="E42" s="341"/>
      <c r="F42" s="341"/>
      <c r="G42" s="341"/>
      <c r="H42" s="341"/>
      <c r="I42" s="341">
        <v>4000000</v>
      </c>
      <c r="J42" s="341">
        <v>4000000</v>
      </c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4">
        <f t="shared" si="17"/>
        <v>4000000</v>
      </c>
      <c r="AN42" s="519">
        <f t="shared" si="18"/>
        <v>4000000</v>
      </c>
      <c r="AO42" s="98"/>
      <c r="AP42" s="89"/>
      <c r="AQ42" s="92"/>
      <c r="AR42" s="92"/>
      <c r="AS42" s="93"/>
      <c r="AT42" s="92"/>
      <c r="AU42" s="92"/>
      <c r="AV42" s="93"/>
      <c r="AW42" s="92"/>
      <c r="AX42" s="94"/>
      <c r="AY42" s="93"/>
      <c r="AZ42" s="93"/>
      <c r="BA42" s="93"/>
      <c r="BB42" s="93"/>
    </row>
    <row r="43" spans="1:54" ht="19.5" customHeight="1">
      <c r="A43" s="167" t="s">
        <v>410</v>
      </c>
      <c r="B43" s="325" t="s">
        <v>380</v>
      </c>
      <c r="C43" s="334" t="s">
        <v>266</v>
      </c>
      <c r="D43" s="334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>
        <v>620000</v>
      </c>
      <c r="P43" s="352">
        <v>620000</v>
      </c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44">
        <f t="shared" si="17"/>
        <v>620000</v>
      </c>
      <c r="AN43" s="519">
        <f t="shared" si="18"/>
        <v>620000</v>
      </c>
      <c r="AO43" s="98"/>
      <c r="AP43" s="89"/>
      <c r="AQ43" s="92"/>
      <c r="AR43" s="92"/>
      <c r="AS43" s="93"/>
      <c r="AT43" s="92"/>
      <c r="AU43" s="92"/>
      <c r="AV43" s="93"/>
      <c r="AW43" s="92"/>
      <c r="AX43" s="94"/>
      <c r="AY43" s="93"/>
      <c r="AZ43" s="93"/>
      <c r="BA43" s="93"/>
      <c r="BB43" s="93"/>
    </row>
    <row r="44" spans="1:54" s="180" customFormat="1" ht="19.5" customHeight="1">
      <c r="A44" s="324">
        <v>107060</v>
      </c>
      <c r="B44" s="327" t="s">
        <v>411</v>
      </c>
      <c r="C44" s="335" t="s">
        <v>266</v>
      </c>
      <c r="D44" s="335"/>
      <c r="E44" s="353"/>
      <c r="F44" s="353"/>
      <c r="G44" s="353"/>
      <c r="H44" s="353"/>
      <c r="I44" s="353"/>
      <c r="J44" s="353"/>
      <c r="K44" s="353">
        <v>2000000</v>
      </c>
      <c r="L44" s="353">
        <v>3401000</v>
      </c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44">
        <f t="shared" si="17"/>
        <v>2000000</v>
      </c>
      <c r="AN44" s="349">
        <f t="shared" si="18"/>
        <v>3401000</v>
      </c>
      <c r="AO44" s="174"/>
      <c r="AP44" s="174"/>
      <c r="AQ44" s="177"/>
      <c r="AR44" s="177"/>
      <c r="AS44" s="176"/>
      <c r="AT44" s="177"/>
      <c r="AU44" s="177"/>
      <c r="AV44" s="176"/>
      <c r="AW44" s="177"/>
      <c r="AX44" s="247"/>
      <c r="AY44" s="176"/>
      <c r="AZ44" s="177"/>
      <c r="BA44" s="177"/>
      <c r="BB44" s="176"/>
    </row>
    <row r="45" spans="1:54" ht="19.5" customHeight="1">
      <c r="A45" s="105"/>
      <c r="B45" s="333" t="s">
        <v>177</v>
      </c>
      <c r="C45" s="333"/>
      <c r="D45" s="351">
        <f aca="true" t="shared" si="19" ref="D45:Q45">SUM(D37:D44)</f>
        <v>0</v>
      </c>
      <c r="E45" s="351">
        <f t="shared" si="19"/>
        <v>0</v>
      </c>
      <c r="F45" s="351">
        <f t="shared" si="19"/>
        <v>0</v>
      </c>
      <c r="G45" s="351">
        <f t="shared" si="19"/>
        <v>0</v>
      </c>
      <c r="H45" s="351">
        <f t="shared" si="19"/>
        <v>0</v>
      </c>
      <c r="I45" s="351">
        <f t="shared" si="19"/>
        <v>4000000</v>
      </c>
      <c r="J45" s="351">
        <f t="shared" si="19"/>
        <v>4000000</v>
      </c>
      <c r="K45" s="351">
        <f t="shared" si="19"/>
        <v>4584000</v>
      </c>
      <c r="L45" s="351">
        <f t="shared" si="19"/>
        <v>4584000</v>
      </c>
      <c r="M45" s="351">
        <f t="shared" si="19"/>
        <v>0</v>
      </c>
      <c r="N45" s="351">
        <f t="shared" si="19"/>
        <v>0</v>
      </c>
      <c r="O45" s="351">
        <f t="shared" si="19"/>
        <v>620000</v>
      </c>
      <c r="P45" s="351">
        <f t="shared" si="19"/>
        <v>620000</v>
      </c>
      <c r="Q45" s="351">
        <f t="shared" si="19"/>
        <v>0</v>
      </c>
      <c r="R45" s="351"/>
      <c r="S45" s="351">
        <f>SUM(S37:S44)</f>
        <v>0</v>
      </c>
      <c r="T45" s="351"/>
      <c r="U45" s="351">
        <f aca="true" t="shared" si="20" ref="U45:AA45">SUM(U37:U44)</f>
        <v>0</v>
      </c>
      <c r="V45" s="351">
        <f t="shared" si="20"/>
        <v>0</v>
      </c>
      <c r="W45" s="351">
        <f t="shared" si="20"/>
        <v>0</v>
      </c>
      <c r="X45" s="351">
        <f t="shared" si="20"/>
        <v>0</v>
      </c>
      <c r="Y45" s="351">
        <f t="shared" si="20"/>
        <v>0</v>
      </c>
      <c r="Z45" s="351">
        <f t="shared" si="20"/>
        <v>0</v>
      </c>
      <c r="AA45" s="351">
        <f t="shared" si="20"/>
        <v>0</v>
      </c>
      <c r="AB45" s="351"/>
      <c r="AC45" s="351">
        <f>SUM(AC37:AC44)</f>
        <v>0</v>
      </c>
      <c r="AD45" s="351"/>
      <c r="AE45" s="351">
        <f>SUM(AE37:AE44)</f>
        <v>0</v>
      </c>
      <c r="AF45" s="351"/>
      <c r="AG45" s="351">
        <f>SUM(AG37:AG44)</f>
        <v>0</v>
      </c>
      <c r="AH45" s="351"/>
      <c r="AI45" s="351"/>
      <c r="AJ45" s="351">
        <f>SUM(AJ37:AJ44)</f>
        <v>0</v>
      </c>
      <c r="AK45" s="351">
        <f>SUM(AK37:AK44)</f>
        <v>0</v>
      </c>
      <c r="AL45" s="351"/>
      <c r="AM45" s="351">
        <f>SUM(AM37:AM44)</f>
        <v>9204000</v>
      </c>
      <c r="AN45" s="520">
        <f>SUM(AN37:AN44)</f>
        <v>9204000</v>
      </c>
      <c r="AO45" s="89"/>
      <c r="AP45" s="89"/>
      <c r="AQ45" s="92"/>
      <c r="AR45" s="92"/>
      <c r="AS45" s="93"/>
      <c r="AT45" s="92"/>
      <c r="AU45" s="92"/>
      <c r="AV45" s="93"/>
      <c r="AW45" s="92"/>
      <c r="AX45" s="94"/>
      <c r="AY45" s="93"/>
      <c r="AZ45" s="92"/>
      <c r="BA45" s="92"/>
      <c r="BB45" s="93"/>
    </row>
    <row r="46" spans="1:54" s="180" customFormat="1" ht="19.5" customHeight="1">
      <c r="A46" s="290" t="s">
        <v>188</v>
      </c>
      <c r="B46" s="329" t="s">
        <v>189</v>
      </c>
      <c r="C46" s="336"/>
      <c r="D46" s="336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>
        <f>SUM(E46,G46,I46,K46,M46,O46,Q46,S46,U46,W46,Y46,AA46,AC46,AE46,AG46,AK46)</f>
        <v>0</v>
      </c>
      <c r="AN46" s="520">
        <f>SUM(F46,H46,J46,L46,N46,P46,R46,T46,V46,X46,Z46,AB46,AD46,AF46,AH46,AL46)</f>
        <v>0</v>
      </c>
      <c r="AO46" s="174"/>
      <c r="AP46" s="245"/>
      <c r="AQ46" s="175"/>
      <c r="AR46" s="175"/>
      <c r="AS46" s="175"/>
      <c r="AT46" s="177"/>
      <c r="AU46" s="177"/>
      <c r="AV46" s="177"/>
      <c r="AW46" s="177"/>
      <c r="AX46" s="177"/>
      <c r="AY46" s="177"/>
      <c r="AZ46" s="177"/>
      <c r="BA46" s="177"/>
      <c r="BB46" s="177"/>
    </row>
    <row r="47" spans="1:54" s="180" customFormat="1" ht="19.5" customHeight="1">
      <c r="A47" s="321"/>
      <c r="B47" s="337" t="s">
        <v>83</v>
      </c>
      <c r="C47" s="337"/>
      <c r="D47" s="354">
        <f aca="true" t="shared" si="21" ref="D47:Q47">SUM(D12,D18,D22,D28,D32,D35,D45,D46)</f>
        <v>0</v>
      </c>
      <c r="E47" s="354">
        <f t="shared" si="21"/>
        <v>5335000</v>
      </c>
      <c r="F47" s="354">
        <f t="shared" si="21"/>
        <v>13092190</v>
      </c>
      <c r="G47" s="354">
        <f t="shared" si="21"/>
        <v>1260000</v>
      </c>
      <c r="H47" s="354">
        <f t="shared" si="21"/>
        <v>2307221</v>
      </c>
      <c r="I47" s="354">
        <f t="shared" si="21"/>
        <v>20707423</v>
      </c>
      <c r="J47" s="354">
        <f t="shared" si="21"/>
        <v>29214283</v>
      </c>
      <c r="K47" s="354">
        <f t="shared" si="21"/>
        <v>4584000</v>
      </c>
      <c r="L47" s="354">
        <f t="shared" si="21"/>
        <v>4584000</v>
      </c>
      <c r="M47" s="354">
        <f t="shared" si="21"/>
        <v>0</v>
      </c>
      <c r="N47" s="354">
        <f t="shared" si="21"/>
        <v>1635079</v>
      </c>
      <c r="O47" s="354">
        <f t="shared" si="21"/>
        <v>2638000</v>
      </c>
      <c r="P47" s="354">
        <f t="shared" si="21"/>
        <v>2638000</v>
      </c>
      <c r="Q47" s="354">
        <f t="shared" si="21"/>
        <v>0</v>
      </c>
      <c r="R47" s="354"/>
      <c r="S47" s="354">
        <f>SUM(S12,S18,S22,S28,S32,S35,S45,S46)</f>
        <v>0</v>
      </c>
      <c r="T47" s="354"/>
      <c r="U47" s="354">
        <f aca="true" t="shared" si="22" ref="U47:AA47">SUM(U12,U18,U22,U28,U32,U35,U45,U46)</f>
        <v>0</v>
      </c>
      <c r="V47" s="354">
        <f t="shared" si="22"/>
        <v>3360000</v>
      </c>
      <c r="W47" s="354">
        <f t="shared" si="22"/>
        <v>35000000</v>
      </c>
      <c r="X47" s="354">
        <f t="shared" si="22"/>
        <v>28287672</v>
      </c>
      <c r="Y47" s="354">
        <f t="shared" si="22"/>
        <v>2000000</v>
      </c>
      <c r="Z47" s="354">
        <f t="shared" si="22"/>
        <v>2000000</v>
      </c>
      <c r="AA47" s="354">
        <f t="shared" si="22"/>
        <v>0</v>
      </c>
      <c r="AB47" s="354"/>
      <c r="AC47" s="354">
        <f>SUM(AC12,AC18,AC22,AC28,AC32,AC35,AC45,AC46)</f>
        <v>0</v>
      </c>
      <c r="AD47" s="354"/>
      <c r="AE47" s="354">
        <f>SUM(AE12,AE18,AE22,AE28,AE32,AE35,AE45,AE46)</f>
        <v>0</v>
      </c>
      <c r="AF47" s="354"/>
      <c r="AG47" s="354">
        <f>SUM(AG12,AG18,AG22,AG28,AG32,AG35,AG45,AG46)</f>
        <v>0</v>
      </c>
      <c r="AH47" s="354"/>
      <c r="AI47" s="354"/>
      <c r="AJ47" s="354">
        <f>SUM(AJ12,AJ18,AJ22,AJ28,AJ32,AJ35,AJ45,AJ46)</f>
        <v>1585000</v>
      </c>
      <c r="AK47" s="354">
        <f>SUM(AK12,AK18,AK22,AK28,AK32,AK35,AK45,AK46)</f>
        <v>0</v>
      </c>
      <c r="AL47" s="354"/>
      <c r="AM47" s="354">
        <f>SUM(AM12,AM18,AM22,AM28,AM32,AM35,AM45,AM46)</f>
        <v>71524423</v>
      </c>
      <c r="AN47" s="521">
        <f>SUM(AN12,AN18,AN22,AN28,AN32,AN35,AN45,AN46)</f>
        <v>88703445</v>
      </c>
      <c r="AO47" s="174"/>
      <c r="AP47" s="245"/>
      <c r="AQ47" s="175"/>
      <c r="AR47" s="175"/>
      <c r="AS47" s="175"/>
      <c r="AT47" s="177"/>
      <c r="AU47" s="177"/>
      <c r="AV47" s="177"/>
      <c r="AW47" s="177"/>
      <c r="AX47" s="177"/>
      <c r="AY47" s="177"/>
      <c r="AZ47" s="177"/>
      <c r="BA47" s="177"/>
      <c r="BB47" s="177"/>
    </row>
    <row r="48" spans="1:54" ht="19.5" customHeight="1">
      <c r="A48" s="80"/>
      <c r="B48" s="596" t="s">
        <v>506</v>
      </c>
      <c r="C48" s="630"/>
      <c r="D48" s="630"/>
      <c r="E48" s="597"/>
      <c r="F48" s="427"/>
      <c r="G48" s="340"/>
      <c r="H48" s="340"/>
      <c r="I48" s="340"/>
      <c r="J48" s="340"/>
      <c r="K48" s="340"/>
      <c r="L48" s="340"/>
      <c r="M48" s="340"/>
      <c r="N48" s="340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4"/>
      <c r="AL48" s="344"/>
      <c r="AM48" s="344">
        <f aca="true" t="shared" si="23" ref="AM48:AN53">SUM(E48,G48,I48,K48,M48,O48,Q48,S48,U48,W48,Y48,AA48,AC48,AE48,AG48,AK48)</f>
        <v>0</v>
      </c>
      <c r="AN48" s="519">
        <f t="shared" si="23"/>
        <v>0</v>
      </c>
      <c r="AO48" s="89"/>
      <c r="AP48" s="85"/>
      <c r="AQ48" s="86"/>
      <c r="AR48" s="86"/>
      <c r="AS48" s="93"/>
      <c r="AT48" s="86"/>
      <c r="AU48" s="86"/>
      <c r="AV48" s="97"/>
      <c r="AW48" s="96"/>
      <c r="AX48" s="96"/>
      <c r="AY48" s="97"/>
      <c r="AZ48" s="87"/>
      <c r="BA48" s="87"/>
      <c r="BB48" s="97"/>
    </row>
    <row r="49" spans="1:54" ht="19.5" customHeight="1">
      <c r="A49" s="171" t="s">
        <v>181</v>
      </c>
      <c r="B49" s="325" t="s">
        <v>383</v>
      </c>
      <c r="C49" s="134" t="s">
        <v>266</v>
      </c>
      <c r="D49" s="134"/>
      <c r="E49" s="355">
        <v>18097000</v>
      </c>
      <c r="F49" s="355">
        <v>18117300</v>
      </c>
      <c r="G49" s="355">
        <v>4893000</v>
      </c>
      <c r="H49" s="355">
        <v>4898481</v>
      </c>
      <c r="I49" s="355">
        <v>295000</v>
      </c>
      <c r="J49" s="355">
        <v>295000</v>
      </c>
      <c r="K49" s="340"/>
      <c r="L49" s="340"/>
      <c r="M49" s="340"/>
      <c r="N49" s="340"/>
      <c r="O49" s="344"/>
      <c r="P49" s="344"/>
      <c r="Q49" s="344"/>
      <c r="R49" s="344"/>
      <c r="S49" s="344"/>
      <c r="T49" s="344"/>
      <c r="U49" s="344"/>
      <c r="V49" s="344"/>
      <c r="W49" s="344">
        <v>600000</v>
      </c>
      <c r="X49" s="344">
        <v>600000</v>
      </c>
      <c r="Y49" s="344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>
        <f t="shared" si="23"/>
        <v>23885000</v>
      </c>
      <c r="AN49" s="519">
        <f t="shared" si="23"/>
        <v>23910781</v>
      </c>
      <c r="AO49" s="89"/>
      <c r="AP49" s="85"/>
      <c r="AQ49" s="86"/>
      <c r="AR49" s="86"/>
      <c r="AS49" s="93"/>
      <c r="AT49" s="86"/>
      <c r="AU49" s="86"/>
      <c r="AV49" s="97"/>
      <c r="AW49" s="96"/>
      <c r="AX49" s="96"/>
      <c r="AY49" s="97"/>
      <c r="AZ49" s="87"/>
      <c r="BA49" s="87"/>
      <c r="BB49" s="97"/>
    </row>
    <row r="50" spans="1:54" ht="19.5" customHeight="1">
      <c r="A50" s="171" t="s">
        <v>182</v>
      </c>
      <c r="B50" s="325" t="s">
        <v>384</v>
      </c>
      <c r="C50" s="134" t="s">
        <v>266</v>
      </c>
      <c r="D50" s="134"/>
      <c r="E50" s="355"/>
      <c r="F50" s="355"/>
      <c r="G50" s="355"/>
      <c r="H50" s="355"/>
      <c r="I50" s="355">
        <v>1811000</v>
      </c>
      <c r="J50" s="355">
        <v>1811000</v>
      </c>
      <c r="K50" s="340"/>
      <c r="L50" s="340"/>
      <c r="M50" s="340"/>
      <c r="N50" s="340"/>
      <c r="O50" s="344"/>
      <c r="P50" s="344"/>
      <c r="Q50" s="344"/>
      <c r="R50" s="344"/>
      <c r="S50" s="344"/>
      <c r="T50" s="344"/>
      <c r="U50" s="344"/>
      <c r="V50" s="344"/>
      <c r="W50" s="343"/>
      <c r="X50" s="343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>
        <f t="shared" si="23"/>
        <v>1811000</v>
      </c>
      <c r="AN50" s="519">
        <f t="shared" si="23"/>
        <v>1811000</v>
      </c>
      <c r="AO50" s="89"/>
      <c r="AP50" s="85"/>
      <c r="AQ50" s="86"/>
      <c r="AR50" s="86"/>
      <c r="AS50" s="93"/>
      <c r="AT50" s="86"/>
      <c r="AU50" s="86"/>
      <c r="AV50" s="97"/>
      <c r="AW50" s="96"/>
      <c r="AX50" s="96"/>
      <c r="AY50" s="97"/>
      <c r="AZ50" s="87"/>
      <c r="BA50" s="87"/>
      <c r="BB50" s="97"/>
    </row>
    <row r="51" spans="1:54" ht="19.5" customHeight="1">
      <c r="A51" s="171" t="s">
        <v>472</v>
      </c>
      <c r="B51" s="325" t="s">
        <v>473</v>
      </c>
      <c r="C51" s="134" t="s">
        <v>266</v>
      </c>
      <c r="D51" s="134"/>
      <c r="E51" s="355">
        <v>951000</v>
      </c>
      <c r="F51" s="355">
        <v>951000</v>
      </c>
      <c r="G51" s="355">
        <v>262000</v>
      </c>
      <c r="H51" s="355">
        <v>262000</v>
      </c>
      <c r="I51" s="355">
        <v>1912000</v>
      </c>
      <c r="J51" s="355">
        <v>1912000</v>
      </c>
      <c r="K51" s="340"/>
      <c r="L51" s="340"/>
      <c r="M51" s="340"/>
      <c r="N51" s="340"/>
      <c r="O51" s="344"/>
      <c r="P51" s="344"/>
      <c r="Q51" s="344"/>
      <c r="R51" s="344"/>
      <c r="S51" s="344"/>
      <c r="T51" s="344"/>
      <c r="U51" s="344"/>
      <c r="V51" s="344"/>
      <c r="W51" s="343"/>
      <c r="X51" s="343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>
        <f t="shared" si="23"/>
        <v>3125000</v>
      </c>
      <c r="AN51" s="519">
        <f t="shared" si="23"/>
        <v>3125000</v>
      </c>
      <c r="AO51" s="89"/>
      <c r="AP51" s="85"/>
      <c r="AQ51" s="86"/>
      <c r="AR51" s="86"/>
      <c r="AS51" s="93"/>
      <c r="AT51" s="86"/>
      <c r="AU51" s="86"/>
      <c r="AV51" s="97"/>
      <c r="AW51" s="96"/>
      <c r="AX51" s="96"/>
      <c r="AY51" s="97"/>
      <c r="AZ51" s="87"/>
      <c r="BA51" s="87"/>
      <c r="BB51" s="97"/>
    </row>
    <row r="52" spans="1:54" ht="19.5" customHeight="1">
      <c r="A52" s="171" t="s">
        <v>541</v>
      </c>
      <c r="B52" s="328" t="s">
        <v>542</v>
      </c>
      <c r="C52" s="134" t="s">
        <v>266</v>
      </c>
      <c r="D52" s="134"/>
      <c r="E52" s="355">
        <v>5123000</v>
      </c>
      <c r="F52" s="355">
        <v>5123000</v>
      </c>
      <c r="G52" s="355">
        <v>1414000</v>
      </c>
      <c r="H52" s="355">
        <v>1414000</v>
      </c>
      <c r="I52" s="355">
        <v>10296000</v>
      </c>
      <c r="J52" s="355">
        <v>10296000</v>
      </c>
      <c r="K52" s="340"/>
      <c r="L52" s="340"/>
      <c r="M52" s="340"/>
      <c r="N52" s="340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>
        <f t="shared" si="23"/>
        <v>16833000</v>
      </c>
      <c r="AN52" s="519">
        <f t="shared" si="23"/>
        <v>16833000</v>
      </c>
      <c r="AO52" s="89"/>
      <c r="AP52" s="85"/>
      <c r="AQ52" s="86"/>
      <c r="AR52" s="86"/>
      <c r="AS52" s="93"/>
      <c r="AT52" s="86"/>
      <c r="AU52" s="86"/>
      <c r="AV52" s="97"/>
      <c r="AW52" s="96"/>
      <c r="AX52" s="96"/>
      <c r="AY52" s="97"/>
      <c r="AZ52" s="87"/>
      <c r="BA52" s="87"/>
      <c r="BB52" s="97"/>
    </row>
    <row r="53" spans="1:54" ht="19.5" customHeight="1">
      <c r="A53" s="171" t="s">
        <v>510</v>
      </c>
      <c r="B53" s="325" t="s">
        <v>511</v>
      </c>
      <c r="C53" s="134" t="s">
        <v>266</v>
      </c>
      <c r="D53" s="134"/>
      <c r="E53" s="355">
        <v>353845</v>
      </c>
      <c r="F53" s="355">
        <v>353845</v>
      </c>
      <c r="G53" s="355">
        <v>97907</v>
      </c>
      <c r="H53" s="355">
        <v>97907</v>
      </c>
      <c r="I53" s="355">
        <v>709825</v>
      </c>
      <c r="J53" s="355">
        <v>709825</v>
      </c>
      <c r="K53" s="340"/>
      <c r="L53" s="340"/>
      <c r="M53" s="340"/>
      <c r="N53" s="340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4"/>
      <c r="AL53" s="344"/>
      <c r="AM53" s="344">
        <f t="shared" si="23"/>
        <v>1161577</v>
      </c>
      <c r="AN53" s="519">
        <f t="shared" si="23"/>
        <v>1161577</v>
      </c>
      <c r="AO53" s="89"/>
      <c r="AP53" s="85"/>
      <c r="AQ53" s="86"/>
      <c r="AR53" s="86"/>
      <c r="AS53" s="93"/>
      <c r="AT53" s="86"/>
      <c r="AU53" s="86"/>
      <c r="AV53" s="97"/>
      <c r="AW53" s="96"/>
      <c r="AX53" s="96"/>
      <c r="AY53" s="97"/>
      <c r="AZ53" s="87"/>
      <c r="BA53" s="87"/>
      <c r="BB53" s="97"/>
    </row>
    <row r="54" spans="1:54" s="180" customFormat="1" ht="19.5" customHeight="1">
      <c r="A54" s="322"/>
      <c r="B54" s="338" t="s">
        <v>507</v>
      </c>
      <c r="C54" s="338"/>
      <c r="D54" s="424">
        <f aca="true" t="shared" si="24" ref="D54:S54">SUM(D49:D53)</f>
        <v>0</v>
      </c>
      <c r="E54" s="354">
        <f t="shared" si="24"/>
        <v>24524845</v>
      </c>
      <c r="F54" s="354">
        <f t="shared" si="24"/>
        <v>24545145</v>
      </c>
      <c r="G54" s="354">
        <f t="shared" si="24"/>
        <v>6666907</v>
      </c>
      <c r="H54" s="354">
        <f t="shared" si="24"/>
        <v>6672388</v>
      </c>
      <c r="I54" s="354">
        <f t="shared" si="24"/>
        <v>15023825</v>
      </c>
      <c r="J54" s="354">
        <f t="shared" si="24"/>
        <v>15023825</v>
      </c>
      <c r="K54" s="354">
        <f t="shared" si="24"/>
        <v>0</v>
      </c>
      <c r="L54" s="354">
        <f t="shared" si="24"/>
        <v>0</v>
      </c>
      <c r="M54" s="354">
        <f t="shared" si="24"/>
        <v>0</v>
      </c>
      <c r="N54" s="354">
        <f t="shared" si="24"/>
        <v>0</v>
      </c>
      <c r="O54" s="354">
        <f t="shared" si="24"/>
        <v>0</v>
      </c>
      <c r="P54" s="354">
        <f t="shared" si="24"/>
        <v>0</v>
      </c>
      <c r="Q54" s="354">
        <f t="shared" si="24"/>
        <v>0</v>
      </c>
      <c r="R54" s="354">
        <f t="shared" si="24"/>
        <v>0</v>
      </c>
      <c r="S54" s="354">
        <f t="shared" si="24"/>
        <v>0</v>
      </c>
      <c r="T54" s="354"/>
      <c r="U54" s="354">
        <f aca="true" t="shared" si="25" ref="U54:AA54">SUM(U49:U53)</f>
        <v>0</v>
      </c>
      <c r="V54" s="354">
        <f t="shared" si="25"/>
        <v>0</v>
      </c>
      <c r="W54" s="354">
        <f t="shared" si="25"/>
        <v>600000</v>
      </c>
      <c r="X54" s="354">
        <f t="shared" si="25"/>
        <v>600000</v>
      </c>
      <c r="Y54" s="354">
        <f t="shared" si="25"/>
        <v>0</v>
      </c>
      <c r="Z54" s="354">
        <f t="shared" si="25"/>
        <v>0</v>
      </c>
      <c r="AA54" s="354">
        <f t="shared" si="25"/>
        <v>0</v>
      </c>
      <c r="AB54" s="354"/>
      <c r="AC54" s="354">
        <f>SUM(AC49:AC53)</f>
        <v>0</v>
      </c>
      <c r="AD54" s="354"/>
      <c r="AE54" s="354">
        <f>SUM(AE49:AE53)</f>
        <v>0</v>
      </c>
      <c r="AF54" s="354"/>
      <c r="AG54" s="354">
        <f>SUM(AG49:AG53)</f>
        <v>0</v>
      </c>
      <c r="AH54" s="354"/>
      <c r="AI54" s="354"/>
      <c r="AJ54" s="354">
        <f>SUM(AJ49:AJ53)</f>
        <v>0</v>
      </c>
      <c r="AK54" s="354">
        <f>SUM(AK49:AK53)</f>
        <v>0</v>
      </c>
      <c r="AL54" s="354"/>
      <c r="AM54" s="354">
        <f>SUM(AM49:AM53)</f>
        <v>46815577</v>
      </c>
      <c r="AN54" s="521">
        <f>SUM(AN49:AN53)</f>
        <v>46841358</v>
      </c>
      <c r="AO54" s="174"/>
      <c r="AP54" s="246"/>
      <c r="AQ54" s="318"/>
      <c r="AR54" s="318"/>
      <c r="AS54" s="176"/>
      <c r="AT54" s="318"/>
      <c r="AU54" s="318"/>
      <c r="AV54" s="319"/>
      <c r="AW54" s="178"/>
      <c r="AX54" s="178"/>
      <c r="AY54" s="319"/>
      <c r="AZ54" s="320"/>
      <c r="BA54" s="320"/>
      <c r="BB54" s="319"/>
    </row>
    <row r="55" spans="1:54" s="291" customFormat="1" ht="24.75" customHeight="1">
      <c r="A55" s="323"/>
      <c r="B55" s="339" t="s">
        <v>190</v>
      </c>
      <c r="C55" s="339"/>
      <c r="D55" s="356">
        <f>D47+D54</f>
        <v>0</v>
      </c>
      <c r="E55" s="356">
        <f>E47+E54</f>
        <v>29859845</v>
      </c>
      <c r="F55" s="356">
        <f>F47+F54</f>
        <v>37637335</v>
      </c>
      <c r="G55" s="356">
        <f aca="true" t="shared" si="26" ref="G55:AK55">G47+G54</f>
        <v>7926907</v>
      </c>
      <c r="H55" s="356">
        <f>H47+H54</f>
        <v>8979609</v>
      </c>
      <c r="I55" s="356">
        <f t="shared" si="26"/>
        <v>35731248</v>
      </c>
      <c r="J55" s="356">
        <f>J47+J54</f>
        <v>44238108</v>
      </c>
      <c r="K55" s="356">
        <f t="shared" si="26"/>
        <v>4584000</v>
      </c>
      <c r="L55" s="356">
        <f>L47+L54</f>
        <v>4584000</v>
      </c>
      <c r="M55" s="356">
        <f t="shared" si="26"/>
        <v>0</v>
      </c>
      <c r="N55" s="356">
        <f>N47+N54</f>
        <v>1635079</v>
      </c>
      <c r="O55" s="356">
        <f t="shared" si="26"/>
        <v>2638000</v>
      </c>
      <c r="P55" s="356">
        <f>P47+P54</f>
        <v>2638000</v>
      </c>
      <c r="Q55" s="356">
        <f t="shared" si="26"/>
        <v>0</v>
      </c>
      <c r="R55" s="356">
        <f>R47+R54</f>
        <v>0</v>
      </c>
      <c r="S55" s="356">
        <f t="shared" si="26"/>
        <v>0</v>
      </c>
      <c r="T55" s="356"/>
      <c r="U55" s="356">
        <f t="shared" si="26"/>
        <v>0</v>
      </c>
      <c r="V55" s="356">
        <f>V47+V54</f>
        <v>3360000</v>
      </c>
      <c r="W55" s="356">
        <f t="shared" si="26"/>
        <v>35600000</v>
      </c>
      <c r="X55" s="356">
        <f>X47+X54</f>
        <v>28887672</v>
      </c>
      <c r="Y55" s="356">
        <f t="shared" si="26"/>
        <v>2000000</v>
      </c>
      <c r="Z55" s="356">
        <f>Z47+Z54</f>
        <v>2000000</v>
      </c>
      <c r="AA55" s="356">
        <f t="shared" si="26"/>
        <v>0</v>
      </c>
      <c r="AB55" s="356"/>
      <c r="AC55" s="356">
        <f t="shared" si="26"/>
        <v>0</v>
      </c>
      <c r="AD55" s="356"/>
      <c r="AE55" s="356">
        <f t="shared" si="26"/>
        <v>0</v>
      </c>
      <c r="AF55" s="356"/>
      <c r="AG55" s="356">
        <f t="shared" si="26"/>
        <v>0</v>
      </c>
      <c r="AH55" s="356"/>
      <c r="AI55" s="356"/>
      <c r="AJ55" s="356">
        <f>AJ47+AJ54</f>
        <v>1585000</v>
      </c>
      <c r="AK55" s="356">
        <f t="shared" si="26"/>
        <v>0</v>
      </c>
      <c r="AL55" s="356"/>
      <c r="AM55" s="356">
        <f>AM47+AM54</f>
        <v>118340000</v>
      </c>
      <c r="AN55" s="522">
        <f>AN47+AN54</f>
        <v>135544803</v>
      </c>
      <c r="AO55" s="297"/>
      <c r="AP55" s="298"/>
      <c r="AQ55" s="296"/>
      <c r="AR55" s="296"/>
      <c r="AS55" s="295"/>
      <c r="AT55" s="296"/>
      <c r="AU55" s="296"/>
      <c r="AV55" s="295"/>
      <c r="AW55" s="296"/>
      <c r="AX55" s="296"/>
      <c r="AY55" s="295"/>
      <c r="AZ55" s="295"/>
      <c r="BA55" s="296"/>
      <c r="BB55" s="295"/>
    </row>
    <row r="56" spans="2:39" ht="24.75" customHeight="1">
      <c r="B56" s="99" t="s">
        <v>332</v>
      </c>
      <c r="C56" s="308"/>
      <c r="D56" s="308"/>
      <c r="E56" s="302"/>
      <c r="F56" s="30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</row>
    <row r="57" ht="13.5" customHeight="1"/>
    <row r="58" spans="2:8" ht="13.5" customHeight="1">
      <c r="B58" s="122"/>
      <c r="C58" s="310"/>
      <c r="D58" s="310"/>
      <c r="E58" s="122"/>
      <c r="F58" s="122"/>
      <c r="G58" s="122"/>
      <c r="H58" s="122"/>
    </row>
    <row r="59" ht="13.5" customHeight="1"/>
    <row r="60" ht="13.5" customHeight="1"/>
    <row r="61" ht="13.5" customHeight="1"/>
  </sheetData>
  <sheetProtection/>
  <mergeCells count="29">
    <mergeCell ref="AI1:AJ2"/>
    <mergeCell ref="AE2:AF2"/>
    <mergeCell ref="AG2:AH2"/>
    <mergeCell ref="AA1:AH1"/>
    <mergeCell ref="AK1:AL2"/>
    <mergeCell ref="AN1:AN2"/>
    <mergeCell ref="AC2:AD2"/>
    <mergeCell ref="S2:T2"/>
    <mergeCell ref="M1:V1"/>
    <mergeCell ref="U2:V2"/>
    <mergeCell ref="W1:X2"/>
    <mergeCell ref="Y1:Z2"/>
    <mergeCell ref="AA2:AB2"/>
    <mergeCell ref="G1:H2"/>
    <mergeCell ref="I1:J2"/>
    <mergeCell ref="K1:L2"/>
    <mergeCell ref="M2:N2"/>
    <mergeCell ref="O2:P2"/>
    <mergeCell ref="Q2:R2"/>
    <mergeCell ref="B48:E48"/>
    <mergeCell ref="A1:A2"/>
    <mergeCell ref="B1:B2"/>
    <mergeCell ref="D1:D2"/>
    <mergeCell ref="E1:F2"/>
    <mergeCell ref="AZ1:BB1"/>
    <mergeCell ref="AT1:AV1"/>
    <mergeCell ref="AW1:AY1"/>
    <mergeCell ref="AM1:AM2"/>
    <mergeCell ref="AQ1:AS1"/>
  </mergeCells>
  <printOptions horizontalCentered="1"/>
  <pageMargins left="0.1968503937007874" right="0.2362204724409449" top="0.9448818897637796" bottom="0.1968503937007874" header="0.31496062992125984" footer="0.1968503937007874"/>
  <pageSetup fitToHeight="0" fitToWidth="1" horizontalDpi="600" verticalDpi="600" orientation="landscape" paperSize="9" scale="13" r:id="rId1"/>
  <headerFooter alignWithMargins="0">
    <oddHeader>&amp;C&amp;"Garamond,Félkövér"&amp;12 2/2016. (II.19.) számú költségvetési rendelethez
ZALASZABAR KÖZSÉG  ÖNKORMÁNYZATA ÉS INTÉZMÉNYE
2016. ÉVI KIADÁSI ELŐIRÁNYZATAI 
 &amp;R&amp;A
&amp;P.oldal
Ft-ban
</oddHeader>
  </headerFooter>
  <colBreaks count="1" manualBreakCount="1">
    <brk id="3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view="pageLayout" zoomScaleSheetLayoutView="100" workbookViewId="0" topLeftCell="A1">
      <selection activeCell="E32" sqref="E32"/>
    </sheetView>
  </sheetViews>
  <sheetFormatPr defaultColWidth="11.375" defaultRowHeight="12.75"/>
  <cols>
    <col min="1" max="1" width="5.625" style="5" customWidth="1"/>
    <col min="2" max="2" width="73.875" style="5" customWidth="1"/>
    <col min="3" max="3" width="14.375" style="5" customWidth="1"/>
    <col min="4" max="4" width="12.00390625" style="5" customWidth="1"/>
    <col min="5" max="16384" width="11.375" style="5" customWidth="1"/>
  </cols>
  <sheetData>
    <row r="1" spans="1:5" ht="19.5" customHeight="1">
      <c r="A1" s="200" t="s">
        <v>14</v>
      </c>
      <c r="B1" s="201" t="s">
        <v>13</v>
      </c>
      <c r="C1" s="650" t="s">
        <v>543</v>
      </c>
      <c r="D1" s="650" t="s">
        <v>422</v>
      </c>
      <c r="E1" s="652" t="s">
        <v>569</v>
      </c>
    </row>
    <row r="2" spans="1:5" ht="19.5" customHeight="1">
      <c r="A2" s="202"/>
      <c r="B2" s="203"/>
      <c r="C2" s="651"/>
      <c r="D2" s="651"/>
      <c r="E2" s="652"/>
    </row>
    <row r="3" spans="1:6" ht="30" customHeight="1">
      <c r="A3" s="450"/>
      <c r="B3" s="452" t="s">
        <v>278</v>
      </c>
      <c r="C3" s="453"/>
      <c r="D3" s="454"/>
      <c r="E3" s="523"/>
      <c r="F3" s="13"/>
    </row>
    <row r="4" spans="1:5" ht="24.75" customHeight="1">
      <c r="A4" s="9" t="s">
        <v>92</v>
      </c>
      <c r="B4" s="236" t="s">
        <v>94</v>
      </c>
      <c r="C4" s="7"/>
      <c r="D4" s="12"/>
      <c r="E4" s="7"/>
    </row>
    <row r="5" spans="1:5" ht="24.75" customHeight="1">
      <c r="A5" s="9" t="s">
        <v>2</v>
      </c>
      <c r="B5" s="9" t="s">
        <v>124</v>
      </c>
      <c r="C5" s="7"/>
      <c r="D5" s="7"/>
      <c r="E5" s="7"/>
    </row>
    <row r="6" spans="1:5" ht="24.75" customHeight="1">
      <c r="A6" s="9"/>
      <c r="B6" s="115" t="s">
        <v>250</v>
      </c>
      <c r="C6" s="285">
        <v>3500000</v>
      </c>
      <c r="D6" s="74">
        <v>650000</v>
      </c>
      <c r="E6" s="7">
        <v>650000</v>
      </c>
    </row>
    <row r="7" spans="1:5" ht="24.75" customHeight="1">
      <c r="A7" s="9"/>
      <c r="B7" s="10" t="s">
        <v>423</v>
      </c>
      <c r="C7" s="74">
        <v>189000</v>
      </c>
      <c r="D7" s="74">
        <v>680000</v>
      </c>
      <c r="E7" s="7">
        <v>680000</v>
      </c>
    </row>
    <row r="8" spans="1:5" ht="24.75" customHeight="1">
      <c r="A8" s="9"/>
      <c r="B8" s="115" t="s">
        <v>249</v>
      </c>
      <c r="C8" s="74">
        <v>500000</v>
      </c>
      <c r="D8" s="74">
        <v>90000</v>
      </c>
      <c r="E8" s="7">
        <v>90000</v>
      </c>
    </row>
    <row r="9" spans="1:5" ht="24.75" customHeight="1">
      <c r="A9" s="9"/>
      <c r="B9" s="10" t="s">
        <v>489</v>
      </c>
      <c r="C9" s="74">
        <v>70000</v>
      </c>
      <c r="D9" s="74">
        <v>70000</v>
      </c>
      <c r="E9" s="7">
        <v>70000</v>
      </c>
    </row>
    <row r="10" spans="1:5" ht="24.75" customHeight="1">
      <c r="A10" s="9"/>
      <c r="B10" s="10" t="s">
        <v>559</v>
      </c>
      <c r="C10" s="74">
        <v>700000</v>
      </c>
      <c r="D10" s="74">
        <v>500000</v>
      </c>
      <c r="E10" s="7">
        <v>500000</v>
      </c>
    </row>
    <row r="11" spans="1:5" ht="24.75" customHeight="1">
      <c r="A11" s="9"/>
      <c r="B11" s="10" t="s">
        <v>560</v>
      </c>
      <c r="C11" s="285">
        <v>830000</v>
      </c>
      <c r="D11" s="74">
        <v>620000</v>
      </c>
      <c r="E11" s="7">
        <v>620000</v>
      </c>
    </row>
    <row r="12" spans="1:5" ht="24.75" customHeight="1">
      <c r="A12" s="116"/>
      <c r="B12" s="10" t="s">
        <v>490</v>
      </c>
      <c r="C12" s="74">
        <v>290000</v>
      </c>
      <c r="D12" s="74">
        <v>28000</v>
      </c>
      <c r="E12" s="7">
        <v>28000</v>
      </c>
    </row>
    <row r="13" spans="1:5" ht="24.75" customHeight="1">
      <c r="A13" s="116"/>
      <c r="B13" s="236" t="s">
        <v>128</v>
      </c>
      <c r="C13" s="132">
        <f>SUM(C6:C12)</f>
        <v>6079000</v>
      </c>
      <c r="D13" s="132">
        <f>SUM(D6:D12)</f>
        <v>2638000</v>
      </c>
      <c r="E13" s="6">
        <f>SUM(E6:E12)</f>
        <v>2638000</v>
      </c>
    </row>
    <row r="14" spans="1:5" ht="24.75" customHeight="1">
      <c r="A14" s="237" t="s">
        <v>4</v>
      </c>
      <c r="B14" s="6" t="s">
        <v>424</v>
      </c>
      <c r="C14" s="74"/>
      <c r="D14" s="132"/>
      <c r="E14" s="7"/>
    </row>
    <row r="15" spans="1:5" ht="24.75" customHeight="1">
      <c r="A15" s="114"/>
      <c r="B15" s="10" t="s">
        <v>491</v>
      </c>
      <c r="C15" s="285">
        <v>2761000</v>
      </c>
      <c r="D15" s="74"/>
      <c r="E15" s="7"/>
    </row>
    <row r="16" spans="1:5" ht="24.75" customHeight="1">
      <c r="A16" s="114"/>
      <c r="B16" s="10" t="s">
        <v>492</v>
      </c>
      <c r="C16" s="285">
        <v>4188000</v>
      </c>
      <c r="D16" s="74"/>
      <c r="E16" s="7"/>
    </row>
    <row r="17" spans="1:5" ht="24.75" customHeight="1">
      <c r="A17" s="10"/>
      <c r="B17" s="238" t="s">
        <v>129</v>
      </c>
      <c r="C17" s="132">
        <f>SUM(C15:C16)</f>
        <v>6949000</v>
      </c>
      <c r="D17" s="132">
        <f>SUM(D15:D16)</f>
        <v>0</v>
      </c>
      <c r="E17" s="7">
        <v>0</v>
      </c>
    </row>
    <row r="18" spans="1:5" ht="24.75" customHeight="1">
      <c r="A18" s="10" t="s">
        <v>323</v>
      </c>
      <c r="B18" s="236" t="s">
        <v>425</v>
      </c>
      <c r="C18" s="132"/>
      <c r="D18" s="132"/>
      <c r="E18" s="7"/>
    </row>
    <row r="19" spans="1:5" ht="24.75" customHeight="1">
      <c r="A19" s="10"/>
      <c r="B19" s="236" t="s">
        <v>324</v>
      </c>
      <c r="C19" s="132">
        <v>0</v>
      </c>
      <c r="D19" s="132">
        <v>0</v>
      </c>
      <c r="E19" s="7">
        <v>0</v>
      </c>
    </row>
    <row r="20" spans="1:5" ht="24.75" customHeight="1">
      <c r="A20" s="6" t="s">
        <v>6</v>
      </c>
      <c r="B20" s="236" t="s">
        <v>444</v>
      </c>
      <c r="C20" s="132"/>
      <c r="D20" s="132"/>
      <c r="E20" s="7">
        <v>1635079</v>
      </c>
    </row>
    <row r="21" spans="1:5" ht="24.75" customHeight="1">
      <c r="A21" s="6" t="s">
        <v>8</v>
      </c>
      <c r="B21" s="9" t="s">
        <v>426</v>
      </c>
      <c r="C21" s="132">
        <v>1573000</v>
      </c>
      <c r="D21" s="132"/>
      <c r="E21" s="7">
        <v>3360000</v>
      </c>
    </row>
    <row r="22" spans="1:5" ht="24.75" customHeight="1">
      <c r="A22" s="449"/>
      <c r="B22" s="450" t="s">
        <v>277</v>
      </c>
      <c r="C22" s="451">
        <f>C13+C17+C21</f>
        <v>14601000</v>
      </c>
      <c r="D22" s="451">
        <f>D13+D17+D21</f>
        <v>2638000</v>
      </c>
      <c r="E22" s="455">
        <f>E13+E17+E21+E20</f>
        <v>7633079</v>
      </c>
    </row>
    <row r="23" spans="1:5" ht="30" customHeight="1">
      <c r="A23" s="455"/>
      <c r="B23" s="452" t="s">
        <v>126</v>
      </c>
      <c r="C23" s="456"/>
      <c r="D23" s="451"/>
      <c r="E23" s="523"/>
    </row>
    <row r="24" spans="1:5" ht="24.75" customHeight="1">
      <c r="A24" s="6" t="s">
        <v>92</v>
      </c>
      <c r="B24" s="236" t="s">
        <v>94</v>
      </c>
      <c r="C24" s="75"/>
      <c r="D24" s="75"/>
      <c r="E24" s="7"/>
    </row>
    <row r="25" spans="1:5" ht="24.75" customHeight="1">
      <c r="A25" s="6" t="s">
        <v>2</v>
      </c>
      <c r="B25" s="236" t="s">
        <v>127</v>
      </c>
      <c r="C25" s="75"/>
      <c r="D25" s="75"/>
      <c r="E25" s="7"/>
    </row>
    <row r="26" spans="1:5" ht="24.75" customHeight="1">
      <c r="A26" s="6" t="s">
        <v>4</v>
      </c>
      <c r="B26" s="9" t="s">
        <v>130</v>
      </c>
      <c r="C26" s="75">
        <v>0</v>
      </c>
      <c r="D26" s="75">
        <v>0</v>
      </c>
      <c r="E26" s="7">
        <v>0</v>
      </c>
    </row>
    <row r="27" spans="1:5" ht="24.75" customHeight="1">
      <c r="A27" s="10"/>
      <c r="B27" s="236" t="s">
        <v>427</v>
      </c>
      <c r="C27" s="75"/>
      <c r="D27" s="75"/>
      <c r="E27" s="7"/>
    </row>
    <row r="28" spans="1:5" ht="24.75" customHeight="1">
      <c r="A28" s="6"/>
      <c r="B28" s="161" t="s">
        <v>131</v>
      </c>
      <c r="C28" s="75"/>
      <c r="D28" s="75"/>
      <c r="E28" s="7"/>
    </row>
    <row r="29" spans="1:5" ht="24.75" customHeight="1">
      <c r="A29" s="6" t="s">
        <v>5</v>
      </c>
      <c r="B29" s="6" t="s">
        <v>331</v>
      </c>
      <c r="C29" s="75">
        <f>C26+C28</f>
        <v>0</v>
      </c>
      <c r="D29" s="75">
        <f>D26+D28</f>
        <v>0</v>
      </c>
      <c r="E29" s="7">
        <v>0</v>
      </c>
    </row>
    <row r="30" spans="1:5" s="162" customFormat="1" ht="24.75" customHeight="1">
      <c r="A30" s="6" t="s">
        <v>6</v>
      </c>
      <c r="B30" s="6" t="s">
        <v>493</v>
      </c>
      <c r="C30" s="75">
        <v>0</v>
      </c>
      <c r="D30" s="75">
        <v>0</v>
      </c>
      <c r="E30" s="7">
        <v>0</v>
      </c>
    </row>
    <row r="31" spans="1:5" s="162" customFormat="1" ht="27" customHeight="1">
      <c r="A31" s="6"/>
      <c r="B31" s="455" t="s">
        <v>445</v>
      </c>
      <c r="C31" s="456">
        <f>SUM(C30+C29+C26)</f>
        <v>0</v>
      </c>
      <c r="D31" s="456">
        <v>0</v>
      </c>
      <c r="E31" s="523">
        <v>0</v>
      </c>
    </row>
    <row r="32" spans="1:4" s="162" customFormat="1" ht="27" customHeight="1">
      <c r="A32" s="34"/>
      <c r="B32" s="34"/>
      <c r="C32" s="204"/>
      <c r="D32" s="204"/>
    </row>
    <row r="33" spans="1:4" ht="24.75" customHeight="1">
      <c r="A33" s="34"/>
      <c r="B33" s="34"/>
      <c r="C33" s="34"/>
      <c r="D33" s="34"/>
    </row>
    <row r="34" spans="3:4" ht="24.75" customHeight="1">
      <c r="C34" s="34"/>
      <c r="D34" s="34"/>
    </row>
  </sheetData>
  <sheetProtection/>
  <mergeCells count="3">
    <mergeCell ref="D1:D2"/>
    <mergeCell ref="C1:C2"/>
    <mergeCell ref="E1:E2"/>
  </mergeCells>
  <printOptions horizontalCentered="1"/>
  <pageMargins left="0.2362204724409449" right="0.2362204724409449" top="1.2" bottom="0.19" header="0.45" footer="0.19"/>
  <pageSetup horizontalDpi="600" verticalDpi="600" orientation="portrait" paperSize="9" scale="68" r:id="rId1"/>
  <headerFooter alignWithMargins="0">
    <oddHeader>&amp;C&amp;"Garamond,Félkövér"&amp;12 2/2016. (II.19.) számú költségvetési rendelethez
ZALASZABAR KÖZSÉG ÖNKORMÁNYZATA ÉS INTÉZMÉNYE   
EGYÉB MŰKÖDÉSI ÉS EGYÉB FEJLESZTÉSI CÉLÚ KIADÁSAI 
ÁLLAMHÁZTARTÁSON BELÜLRE ÉS KÍVÜLRE 2016.évben
&amp;R&amp;A
&amp;P.oldal
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E27"/>
  <sheetViews>
    <sheetView view="pageLayout" workbookViewId="0" topLeftCell="A1">
      <selection activeCell="B35" sqref="B35"/>
    </sheetView>
  </sheetViews>
  <sheetFormatPr defaultColWidth="9.00390625" defaultRowHeight="12.75"/>
  <cols>
    <col min="1" max="1" width="5.875" style="23" customWidth="1"/>
    <col min="2" max="2" width="56.75390625" style="23" customWidth="1"/>
    <col min="3" max="3" width="14.00390625" style="23" customWidth="1"/>
    <col min="4" max="4" width="13.625" style="23" customWidth="1"/>
    <col min="5" max="5" width="11.875" style="23" customWidth="1"/>
    <col min="6" max="16384" width="9.125" style="23" customWidth="1"/>
  </cols>
  <sheetData>
    <row r="2" spans="1:5" ht="15" customHeight="1">
      <c r="A2" s="657" t="s">
        <v>63</v>
      </c>
      <c r="B2" s="656" t="s">
        <v>13</v>
      </c>
      <c r="C2" s="658" t="s">
        <v>428</v>
      </c>
      <c r="D2" s="658" t="s">
        <v>544</v>
      </c>
      <c r="E2" s="658" t="s">
        <v>578</v>
      </c>
    </row>
    <row r="3" spans="1:5" ht="15" customHeight="1">
      <c r="A3" s="657"/>
      <c r="B3" s="656"/>
      <c r="C3" s="659"/>
      <c r="D3" s="659"/>
      <c r="E3" s="659"/>
    </row>
    <row r="4" spans="1:5" ht="15" customHeight="1">
      <c r="A4" s="657"/>
      <c r="B4" s="656"/>
      <c r="C4" s="659"/>
      <c r="D4" s="659"/>
      <c r="E4" s="659"/>
    </row>
    <row r="5" spans="1:5" ht="15" customHeight="1">
      <c r="A5" s="657"/>
      <c r="B5" s="656"/>
      <c r="C5" s="660"/>
      <c r="D5" s="660"/>
      <c r="E5" s="660"/>
    </row>
    <row r="6" spans="1:5" ht="27.75" customHeight="1">
      <c r="A6" s="653" t="s">
        <v>205</v>
      </c>
      <c r="B6" s="654"/>
      <c r="C6" s="654"/>
      <c r="D6" s="655"/>
      <c r="E6" s="524"/>
    </row>
    <row r="7" spans="1:5" ht="27.75" customHeight="1">
      <c r="A7" s="469"/>
      <c r="B7" s="470" t="s">
        <v>581</v>
      </c>
      <c r="C7" s="471"/>
      <c r="D7" s="471"/>
      <c r="E7" s="524"/>
    </row>
    <row r="8" spans="1:5" ht="27.75" customHeight="1">
      <c r="A8" s="471"/>
      <c r="B8" s="472" t="s">
        <v>545</v>
      </c>
      <c r="C8" s="471"/>
      <c r="D8" s="471"/>
      <c r="E8" s="524"/>
    </row>
    <row r="9" spans="1:5" ht="27.75" customHeight="1">
      <c r="A9" s="546" t="s">
        <v>2</v>
      </c>
      <c r="B9" s="547" t="s">
        <v>582</v>
      </c>
      <c r="C9" s="552">
        <v>0</v>
      </c>
      <c r="D9" s="552">
        <v>0</v>
      </c>
      <c r="E9" s="551">
        <v>0</v>
      </c>
    </row>
    <row r="10" spans="1:5" ht="24.75" customHeight="1">
      <c r="A10" s="392"/>
      <c r="B10" s="535" t="s">
        <v>99</v>
      </c>
      <c r="C10" s="151"/>
      <c r="D10" s="151"/>
      <c r="E10" s="524"/>
    </row>
    <row r="11" spans="1:5" ht="24.75" customHeight="1">
      <c r="A11" s="392"/>
      <c r="B11" s="536" t="s">
        <v>196</v>
      </c>
      <c r="C11" s="118"/>
      <c r="D11" s="118"/>
      <c r="E11" s="524"/>
    </row>
    <row r="12" spans="1:5" ht="24.75" customHeight="1">
      <c r="A12" s="548" t="s">
        <v>4</v>
      </c>
      <c r="B12" s="549" t="s">
        <v>583</v>
      </c>
      <c r="C12" s="550">
        <f>SUM(C10:C11)</f>
        <v>0</v>
      </c>
      <c r="D12" s="550">
        <f>SUM(D10:D11)</f>
        <v>0</v>
      </c>
      <c r="E12" s="551">
        <f>SUM(E10:E11)</f>
        <v>0</v>
      </c>
    </row>
    <row r="13" spans="1:5" ht="24.75" customHeight="1">
      <c r="A13" s="468" t="s">
        <v>5</v>
      </c>
      <c r="B13" s="143" t="s">
        <v>198</v>
      </c>
      <c r="C13" s="118"/>
      <c r="D13" s="118"/>
      <c r="E13" s="524"/>
    </row>
    <row r="14" spans="1:5" ht="24.75" customHeight="1">
      <c r="A14" s="392"/>
      <c r="B14" s="536" t="s">
        <v>197</v>
      </c>
      <c r="C14" s="118">
        <v>556000</v>
      </c>
      <c r="D14" s="118">
        <v>0</v>
      </c>
      <c r="E14" s="527">
        <v>0</v>
      </c>
    </row>
    <row r="15" spans="1:5" ht="24.75" customHeight="1">
      <c r="A15" s="553"/>
      <c r="B15" s="549" t="s">
        <v>199</v>
      </c>
      <c r="C15" s="554">
        <f>SUM(C14)</f>
        <v>556000</v>
      </c>
      <c r="D15" s="554">
        <f>SUM(D14)</f>
        <v>0</v>
      </c>
      <c r="E15" s="555">
        <f>SUM(E14)</f>
        <v>0</v>
      </c>
    </row>
    <row r="16" spans="1:5" ht="24.75" customHeight="1">
      <c r="A16" s="468" t="s">
        <v>6</v>
      </c>
      <c r="B16" s="143" t="s">
        <v>200</v>
      </c>
      <c r="C16" s="73"/>
      <c r="D16" s="73"/>
      <c r="E16" s="527"/>
    </row>
    <row r="17" spans="1:5" ht="24.75" customHeight="1">
      <c r="A17" s="392"/>
      <c r="B17" s="536" t="s">
        <v>201</v>
      </c>
      <c r="C17" s="127">
        <v>950000</v>
      </c>
      <c r="D17" s="127">
        <v>0</v>
      </c>
      <c r="E17" s="527">
        <v>0</v>
      </c>
    </row>
    <row r="18" spans="1:5" ht="24.75" customHeight="1">
      <c r="A18" s="392"/>
      <c r="B18" s="536" t="s">
        <v>202</v>
      </c>
      <c r="C18" s="127"/>
      <c r="D18" s="127">
        <v>0</v>
      </c>
      <c r="E18" s="527">
        <v>0</v>
      </c>
    </row>
    <row r="19" spans="1:5" ht="24.75" customHeight="1">
      <c r="A19" s="556"/>
      <c r="B19" s="549" t="s">
        <v>200</v>
      </c>
      <c r="C19" s="550">
        <f>SUM(C17:C18)</f>
        <v>950000</v>
      </c>
      <c r="D19" s="550">
        <f>SUM(D17:D18)</f>
        <v>0</v>
      </c>
      <c r="E19" s="555">
        <f>SUM(E17:E18)</f>
        <v>0</v>
      </c>
    </row>
    <row r="20" spans="1:5" ht="24.75" customHeight="1">
      <c r="A20" s="468" t="s">
        <v>8</v>
      </c>
      <c r="B20" s="143" t="s">
        <v>203</v>
      </c>
      <c r="C20" s="127"/>
      <c r="D20" s="127"/>
      <c r="E20" s="527"/>
    </row>
    <row r="21" spans="1:5" ht="24.75" customHeight="1">
      <c r="A21" s="393"/>
      <c r="B21" s="143" t="s">
        <v>584</v>
      </c>
      <c r="C21" s="127">
        <v>2397000</v>
      </c>
      <c r="D21" s="127">
        <v>4584000</v>
      </c>
      <c r="E21" s="527">
        <v>4584000</v>
      </c>
    </row>
    <row r="22" spans="1:5" ht="24.75" customHeight="1">
      <c r="A22" s="393"/>
      <c r="B22" s="143" t="s">
        <v>585</v>
      </c>
      <c r="C22" s="158">
        <f>C21</f>
        <v>2397000</v>
      </c>
      <c r="D22" s="127">
        <v>0</v>
      </c>
      <c r="E22" s="527">
        <v>0</v>
      </c>
    </row>
    <row r="23" spans="1:5" ht="24.75" customHeight="1">
      <c r="A23" s="142"/>
      <c r="B23" s="557" t="s">
        <v>204</v>
      </c>
      <c r="C23" s="159">
        <f>C12+C15+C19+C22</f>
        <v>3903000</v>
      </c>
      <c r="D23" s="159">
        <f>SUM(D21:D22)</f>
        <v>4584000</v>
      </c>
      <c r="E23" s="538">
        <f>SUM(E21:E22)</f>
        <v>4584000</v>
      </c>
    </row>
    <row r="24" spans="1:5" ht="26.25" customHeight="1">
      <c r="A24" s="539"/>
      <c r="B24" s="537" t="s">
        <v>206</v>
      </c>
      <c r="C24" s="538">
        <f>C13+C16+C20+C23</f>
        <v>3903000</v>
      </c>
      <c r="D24" s="538">
        <f>D13+D16+D20+D23</f>
        <v>4584000</v>
      </c>
      <c r="E24" s="538">
        <f>E13+E16+E20+E23</f>
        <v>4584000</v>
      </c>
    </row>
    <row r="26" spans="2:3" ht="12.75">
      <c r="B26" s="197"/>
      <c r="C26" s="197"/>
    </row>
    <row r="27" spans="2:3" ht="12.75">
      <c r="B27" s="197"/>
      <c r="C27" s="197"/>
    </row>
  </sheetData>
  <sheetProtection/>
  <mergeCells count="6">
    <mergeCell ref="A6:D6"/>
    <mergeCell ref="B2:B5"/>
    <mergeCell ref="A2:A5"/>
    <mergeCell ref="D2:D5"/>
    <mergeCell ref="C2:C5"/>
    <mergeCell ref="E2:E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5" r:id="rId1"/>
  <headerFooter alignWithMargins="0">
    <oddHeader>&amp;C&amp;"Garamond,Félkövér"&amp;14  2/2016. (II.19.) számú költségvetési rendelethez
Z&amp;12ALASZABAR KÖZSÉG ÖNKORMÁNYZATA ÁLTAL FOLYÓSÍTOTT 
ELLÁTÁSOK (SZOCIÁLIS) RÉSZLETEZÉSE  2016.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25"/>
  <sheetViews>
    <sheetView view="pageLayout" zoomScaleSheetLayoutView="80" workbookViewId="0" topLeftCell="A1">
      <selection activeCell="B19" sqref="B19"/>
    </sheetView>
  </sheetViews>
  <sheetFormatPr defaultColWidth="9.00390625" defaultRowHeight="12.75"/>
  <cols>
    <col min="1" max="1" width="7.125" style="23" customWidth="1"/>
    <col min="2" max="2" width="55.375" style="23" customWidth="1"/>
    <col min="3" max="3" width="13.00390625" style="23" customWidth="1"/>
    <col min="4" max="4" width="13.125" style="23" customWidth="1"/>
    <col min="5" max="5" width="12.625" style="23" customWidth="1"/>
    <col min="6" max="16384" width="9.125" style="23" customWidth="1"/>
  </cols>
  <sheetData>
    <row r="1" ht="12.75">
      <c r="E1" s="23" t="s">
        <v>587</v>
      </c>
    </row>
    <row r="2" spans="1:5" ht="15" customHeight="1">
      <c r="A2" s="657" t="s">
        <v>63</v>
      </c>
      <c r="B2" s="656" t="s">
        <v>12</v>
      </c>
      <c r="C2" s="658" t="s">
        <v>421</v>
      </c>
      <c r="D2" s="661" t="s">
        <v>207</v>
      </c>
      <c r="E2" s="658" t="s">
        <v>569</v>
      </c>
    </row>
    <row r="3" spans="1:5" ht="15" customHeight="1">
      <c r="A3" s="657"/>
      <c r="B3" s="656"/>
      <c r="C3" s="659"/>
      <c r="D3" s="659"/>
      <c r="E3" s="659"/>
    </row>
    <row r="4" spans="1:5" ht="15" customHeight="1">
      <c r="A4" s="657"/>
      <c r="B4" s="656"/>
      <c r="C4" s="659"/>
      <c r="D4" s="659"/>
      <c r="E4" s="659"/>
    </row>
    <row r="5" spans="1:5" ht="15" customHeight="1">
      <c r="A5" s="657"/>
      <c r="B5" s="656"/>
      <c r="C5" s="660"/>
      <c r="D5" s="660"/>
      <c r="E5" s="660"/>
    </row>
    <row r="6" spans="1:5" ht="19.5" customHeight="1">
      <c r="A6" s="24"/>
      <c r="B6" s="139" t="s">
        <v>78</v>
      </c>
      <c r="C6" s="24"/>
      <c r="D6" s="24"/>
      <c r="E6" s="524"/>
    </row>
    <row r="7" spans="1:5" ht="19.5" customHeight="1">
      <c r="A7" s="140" t="s">
        <v>36</v>
      </c>
      <c r="B7" s="153" t="s">
        <v>79</v>
      </c>
      <c r="C7" s="24"/>
      <c r="D7" s="24"/>
      <c r="E7" s="524"/>
    </row>
    <row r="8" spans="1:5" ht="19.5" customHeight="1">
      <c r="A8" s="140"/>
      <c r="B8" s="139" t="s">
        <v>95</v>
      </c>
      <c r="C8" s="24"/>
      <c r="D8" s="24"/>
      <c r="E8" s="524"/>
    </row>
    <row r="9" spans="1:5" ht="19.5" customHeight="1">
      <c r="A9" s="399" t="s">
        <v>2</v>
      </c>
      <c r="B9" s="117" t="s">
        <v>494</v>
      </c>
      <c r="C9" s="118">
        <v>737000</v>
      </c>
      <c r="D9" s="118"/>
      <c r="E9" s="524"/>
    </row>
    <row r="10" spans="1:5" ht="19.5" customHeight="1">
      <c r="A10" s="399" t="s">
        <v>4</v>
      </c>
      <c r="B10" s="117" t="s">
        <v>495</v>
      </c>
      <c r="C10" s="118">
        <v>17709000</v>
      </c>
      <c r="D10" s="528">
        <v>35000000</v>
      </c>
      <c r="E10" s="525">
        <v>28287672</v>
      </c>
    </row>
    <row r="11" spans="1:5" ht="19.5" customHeight="1">
      <c r="A11" s="400"/>
      <c r="B11" s="119" t="s">
        <v>96</v>
      </c>
      <c r="C11" s="239">
        <f>SUM(C9:C10)</f>
        <v>18446000</v>
      </c>
      <c r="D11" s="239">
        <f>SUM(D9:D10)</f>
        <v>35000000</v>
      </c>
      <c r="E11" s="526">
        <f>SUM(E9:E10)</f>
        <v>28287672</v>
      </c>
    </row>
    <row r="12" spans="1:5" ht="19.5" customHeight="1">
      <c r="A12" s="400"/>
      <c r="B12" s="152"/>
      <c r="C12" s="73"/>
      <c r="D12" s="529"/>
      <c r="E12" s="525"/>
    </row>
    <row r="13" spans="1:5" ht="19.5" customHeight="1">
      <c r="A13" s="400"/>
      <c r="B13" s="152" t="s">
        <v>546</v>
      </c>
      <c r="C13" s="73"/>
      <c r="D13" s="529"/>
      <c r="E13" s="525"/>
    </row>
    <row r="14" spans="1:5" ht="19.5" customHeight="1">
      <c r="A14" s="400" t="s">
        <v>2</v>
      </c>
      <c r="B14" s="117" t="s">
        <v>547</v>
      </c>
      <c r="C14" s="73">
        <v>160000</v>
      </c>
      <c r="D14" s="127">
        <v>600000</v>
      </c>
      <c r="E14" s="525">
        <v>600000</v>
      </c>
    </row>
    <row r="15" spans="1:5" ht="19.5" customHeight="1">
      <c r="A15" s="400" t="s">
        <v>4</v>
      </c>
      <c r="B15" s="117" t="s">
        <v>513</v>
      </c>
      <c r="C15" s="73">
        <v>100000</v>
      </c>
      <c r="D15" s="529">
        <v>0</v>
      </c>
      <c r="E15" s="525"/>
    </row>
    <row r="16" spans="1:5" ht="19.5" customHeight="1">
      <c r="A16" s="400"/>
      <c r="B16" s="119" t="s">
        <v>561</v>
      </c>
      <c r="C16" s="158">
        <f>SUM(C13:C15)</f>
        <v>260000</v>
      </c>
      <c r="D16" s="158">
        <f>SUM(D14:D15)</f>
        <v>600000</v>
      </c>
      <c r="E16" s="525">
        <f>SUM(E14:E15)</f>
        <v>600000</v>
      </c>
    </row>
    <row r="17" spans="1:5" ht="19.5" customHeight="1">
      <c r="A17" s="400"/>
      <c r="B17" s="152"/>
      <c r="C17" s="120"/>
      <c r="D17" s="529"/>
      <c r="E17" s="525"/>
    </row>
    <row r="18" spans="1:5" ht="19.5" customHeight="1">
      <c r="A18" s="401"/>
      <c r="B18" s="241" t="s">
        <v>81</v>
      </c>
      <c r="C18" s="242">
        <f>SUM(C16+C11)</f>
        <v>18706000</v>
      </c>
      <c r="D18" s="242">
        <f>SUM(D11,D16)</f>
        <v>35600000</v>
      </c>
      <c r="E18" s="531">
        <f>SUM(E11,E16)</f>
        <v>28887672</v>
      </c>
    </row>
    <row r="19" spans="1:5" ht="19.5" customHeight="1">
      <c r="A19" s="400"/>
      <c r="B19" s="119"/>
      <c r="C19" s="395"/>
      <c r="D19" s="530"/>
      <c r="E19" s="525"/>
    </row>
    <row r="20" spans="1:5" ht="19.5" customHeight="1">
      <c r="A20" s="140" t="s">
        <v>438</v>
      </c>
      <c r="B20" s="396" t="s">
        <v>103</v>
      </c>
      <c r="C20" s="394"/>
      <c r="D20" s="529"/>
      <c r="E20" s="525"/>
    </row>
    <row r="21" spans="1:5" ht="19.5" customHeight="1">
      <c r="A21" s="400"/>
      <c r="B21" s="152" t="s">
        <v>439</v>
      </c>
      <c r="C21" s="394"/>
      <c r="D21" s="529"/>
      <c r="E21" s="525"/>
    </row>
    <row r="22" spans="1:5" ht="19.5" customHeight="1">
      <c r="A22" s="400"/>
      <c r="B22" s="397" t="s">
        <v>548</v>
      </c>
      <c r="C22" s="394"/>
      <c r="D22" s="529">
        <v>2000000</v>
      </c>
      <c r="E22" s="525">
        <v>2000000</v>
      </c>
    </row>
    <row r="23" spans="1:5" ht="19.5" customHeight="1">
      <c r="A23" s="400"/>
      <c r="B23" s="117"/>
      <c r="C23" s="394"/>
      <c r="D23" s="529"/>
      <c r="E23" s="525"/>
    </row>
    <row r="24" spans="1:5" ht="19.5" customHeight="1">
      <c r="A24" s="240"/>
      <c r="B24" s="241" t="s">
        <v>443</v>
      </c>
      <c r="C24" s="242">
        <f>C22+C23</f>
        <v>0</v>
      </c>
      <c r="D24" s="242">
        <f>D22+D23</f>
        <v>2000000</v>
      </c>
      <c r="E24" s="531">
        <f>E22+E23</f>
        <v>2000000</v>
      </c>
    </row>
    <row r="25" spans="1:5" ht="19.5" customHeight="1">
      <c r="A25" s="240"/>
      <c r="B25" s="241" t="s">
        <v>442</v>
      </c>
      <c r="C25" s="242">
        <f>C18+C24</f>
        <v>18706000</v>
      </c>
      <c r="D25" s="242">
        <f>D18+D24</f>
        <v>37600000</v>
      </c>
      <c r="E25" s="531">
        <f>E18+E24</f>
        <v>30887672</v>
      </c>
    </row>
  </sheetData>
  <sheetProtection/>
  <mergeCells count="5">
    <mergeCell ref="B2:B5"/>
    <mergeCell ref="C2:C5"/>
    <mergeCell ref="A2:A5"/>
    <mergeCell ref="D2:D5"/>
    <mergeCell ref="E2:E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0" r:id="rId1"/>
  <headerFooter alignWithMargins="0">
    <oddHeader>&amp;C2/2016. (II.19.) számú költségvetési rendelethez 
ZALASZABAR KÖZSÉG ÖNKORMÁNYZATÁNAK ÉS INTÉZMÉNYÉNEK
2016. ÉVI  BERUHÁZÁSI CÉLÚ KIADÁSAI FELADATONKÉNT
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2016-05-30T06:32:49Z</cp:lastPrinted>
  <dcterms:created xsi:type="dcterms:W3CDTF">2001-01-10T12:44:25Z</dcterms:created>
  <dcterms:modified xsi:type="dcterms:W3CDTF">2016-06-02T07:26:28Z</dcterms:modified>
  <cp:category/>
  <cp:version/>
  <cp:contentType/>
  <cp:contentStatus/>
</cp:coreProperties>
</file>